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18pact_gpu_corun\figures\"/>
    </mc:Choice>
  </mc:AlternateContent>
  <xr:revisionPtr revIDLastSave="0" documentId="10_ncr:100000_{E5279F7E-3C0A-455D-82C9-38C01F4BBA9C}" xr6:coauthVersionLast="31" xr6:coauthVersionMax="31" xr10:uidLastSave="{00000000-0000-0000-0000-000000000000}"/>
  <bookViews>
    <workbookView xWindow="0" yWindow="0" windowWidth="28800" windowHeight="12210" tabRatio="578" firstSheet="1" activeTab="6" xr2:uid="{00000000-000D-0000-FFFF-FFFF00000000}"/>
  </bookViews>
  <sheets>
    <sheet name="Sheet1" sheetId="1" r:id="rId1"/>
    <sheet name="real" sheetId="6" r:id="rId2"/>
    <sheet name="Sheet2" sheetId="4" r:id="rId3"/>
    <sheet name="qos_profile" sheetId="2" r:id="rId4"/>
    <sheet name="tpt_profile" sheetId="3" r:id="rId5"/>
    <sheet name="error" sheetId="5" r:id="rId6"/>
    <sheet name="fig2" sheetId="7" r:id="rId7"/>
    <sheet name="Sheet4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8" l="1"/>
  <c r="H7" i="8"/>
  <c r="H5" i="8"/>
  <c r="G6" i="8"/>
  <c r="G7" i="8"/>
  <c r="G5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1" i="7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C26" i="7"/>
  <c r="C27" i="7"/>
  <c r="C28" i="7"/>
  <c r="C29" i="7"/>
  <c r="C30" i="7"/>
  <c r="C31" i="7"/>
  <c r="C32" i="7"/>
  <c r="C33" i="7"/>
  <c r="C34" i="7"/>
  <c r="C35" i="7"/>
  <c r="A134" i="1" l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33" i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" i="4"/>
  <c r="J51" i="6"/>
  <c r="K51" i="6" s="1"/>
  <c r="L51" i="6" s="1"/>
  <c r="J52" i="6"/>
  <c r="K52" i="6" s="1"/>
  <c r="L52" i="6" s="1"/>
  <c r="J53" i="6"/>
  <c r="K53" i="6" s="1"/>
  <c r="L53" i="6" s="1"/>
  <c r="J54" i="6"/>
  <c r="K54" i="6" s="1"/>
  <c r="L54" i="6" s="1"/>
  <c r="J55" i="6"/>
  <c r="K55" i="6" s="1"/>
  <c r="L55" i="6" s="1"/>
  <c r="J56" i="6"/>
  <c r="K56" i="6" s="1"/>
  <c r="L56" i="6" s="1"/>
  <c r="J57" i="6"/>
  <c r="K57" i="6" s="1"/>
  <c r="L57" i="6" s="1"/>
  <c r="J58" i="6"/>
  <c r="K58" i="6" s="1"/>
  <c r="L58" i="6" s="1"/>
  <c r="J59" i="6"/>
  <c r="K59" i="6" s="1"/>
  <c r="L59" i="6" s="1"/>
  <c r="J60" i="6"/>
  <c r="K60" i="6" s="1"/>
  <c r="L60" i="6" s="1"/>
  <c r="J61" i="6"/>
  <c r="K61" i="6" s="1"/>
  <c r="L61" i="6" s="1"/>
  <c r="J62" i="6"/>
  <c r="K62" i="6" s="1"/>
  <c r="L62" i="6" s="1"/>
  <c r="J63" i="6"/>
  <c r="K63" i="6" s="1"/>
  <c r="L63" i="6" s="1"/>
  <c r="J64" i="6"/>
  <c r="K64" i="6" s="1"/>
  <c r="L64" i="6" s="1"/>
  <c r="J50" i="6"/>
  <c r="K50" i="6" s="1"/>
  <c r="L50" i="6" s="1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33" i="6"/>
  <c r="B48" i="6"/>
  <c r="B26" i="6" a="1"/>
  <c r="B26" i="6" s="1"/>
  <c r="M92" i="1"/>
  <c r="M91" i="1"/>
  <c r="B25" i="6" a="1"/>
  <c r="B25" i="6" s="1"/>
  <c r="B21" i="6" a="1"/>
  <c r="B21" i="6" s="1"/>
  <c r="B24" i="6" a="1"/>
  <c r="B24" i="6" s="1"/>
  <c r="B23" i="6" a="1"/>
  <c r="B23" i="6" s="1"/>
  <c r="B22" i="6" a="1"/>
  <c r="B22" i="6" s="1"/>
  <c r="F17" i="6"/>
  <c r="G17" i="6"/>
  <c r="H17" i="6"/>
  <c r="I17" i="6"/>
  <c r="C22" i="6" s="1"/>
  <c r="J17" i="6"/>
  <c r="K17" i="6"/>
  <c r="L17" i="6"/>
  <c r="C23" i="6" s="1"/>
  <c r="M17" i="6"/>
  <c r="N17" i="6"/>
  <c r="O17" i="6"/>
  <c r="C24" i="6" s="1"/>
  <c r="P17" i="6"/>
  <c r="Q17" i="6"/>
  <c r="R17" i="6"/>
  <c r="C25" i="6" s="1"/>
  <c r="S17" i="6"/>
  <c r="T17" i="6"/>
  <c r="U17" i="6"/>
  <c r="V17" i="6"/>
  <c r="W17" i="6"/>
  <c r="X17" i="6"/>
  <c r="C26" i="6" s="1"/>
  <c r="Y17" i="6"/>
  <c r="Z17" i="6"/>
  <c r="AA17" i="6"/>
  <c r="AB17" i="6"/>
  <c r="E17" i="6"/>
  <c r="G27" i="5"/>
  <c r="G3" i="5"/>
  <c r="H3" i="5"/>
  <c r="G4" i="5"/>
  <c r="H4" i="5"/>
  <c r="H27" i="5" s="1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H2" i="5"/>
  <c r="G2" i="5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B133" i="1"/>
  <c r="B134" i="1" l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C133" i="1"/>
  <c r="D133" i="1"/>
  <c r="E133" i="1"/>
  <c r="F133" i="1"/>
  <c r="M12" i="2"/>
  <c r="N12" i="2"/>
  <c r="O12" i="2"/>
  <c r="P12" i="2"/>
  <c r="Q12" i="2"/>
  <c r="R12" i="2"/>
  <c r="S12" i="2"/>
  <c r="L12" i="2"/>
  <c r="M11" i="2"/>
  <c r="N11" i="2"/>
  <c r="O11" i="2"/>
  <c r="P11" i="2"/>
  <c r="Q11" i="2"/>
  <c r="R11" i="2"/>
  <c r="S11" i="2"/>
  <c r="L11" i="2"/>
  <c r="W151" i="2"/>
  <c r="AA3" i="2"/>
  <c r="M13" i="2"/>
  <c r="W143" i="2" s="1"/>
  <c r="O13" i="2"/>
  <c r="Y70" i="2" s="1"/>
  <c r="Q13" i="2"/>
  <c r="AA90" i="2" s="1"/>
  <c r="S13" i="2"/>
  <c r="AC92" i="2" s="1"/>
  <c r="X29" i="1" a="1"/>
  <c r="X29" i="1" s="1"/>
  <c r="L72" i="1" s="1"/>
  <c r="C90" i="1"/>
  <c r="AA61" i="1"/>
  <c r="X61" i="1"/>
  <c r="U61" i="1"/>
  <c r="R61" i="1"/>
  <c r="O61" i="1"/>
  <c r="L61" i="1"/>
  <c r="I61" i="1"/>
  <c r="F61" i="1"/>
  <c r="AA60" i="1" a="1"/>
  <c r="AA60" i="1" s="1"/>
  <c r="L81" i="1" s="1"/>
  <c r="X60" i="1" a="1"/>
  <c r="X60" i="1" s="1"/>
  <c r="L80" i="1" s="1"/>
  <c r="U60" i="1" a="1"/>
  <c r="U60" i="1" s="1"/>
  <c r="L79" i="1" s="1"/>
  <c r="R60" i="1" a="1"/>
  <c r="R60" i="1" s="1"/>
  <c r="L78" i="1" s="1"/>
  <c r="O60" i="1" a="1"/>
  <c r="O60" i="1" s="1"/>
  <c r="L77" i="1" s="1"/>
  <c r="L60" i="1" a="1"/>
  <c r="L60" i="1" s="1"/>
  <c r="L76" i="1" s="1"/>
  <c r="I60" i="1" a="1"/>
  <c r="I60" i="1" s="1"/>
  <c r="L75" i="1" s="1"/>
  <c r="G60" i="1"/>
  <c r="K74" i="1" s="1"/>
  <c r="F60" i="1" a="1"/>
  <c r="F60" i="1" s="1"/>
  <c r="L74" i="1" s="1"/>
  <c r="H60" i="1"/>
  <c r="J60" i="1"/>
  <c r="K60" i="1"/>
  <c r="M60" i="1"/>
  <c r="N60" i="1"/>
  <c r="P60" i="1"/>
  <c r="Q60" i="1"/>
  <c r="S60" i="1"/>
  <c r="T60" i="1"/>
  <c r="V60" i="1"/>
  <c r="W60" i="1"/>
  <c r="Y60" i="1"/>
  <c r="Z60" i="1"/>
  <c r="AB60" i="1"/>
  <c r="E60" i="1"/>
  <c r="AA29" i="1" a="1"/>
  <c r="AA29" i="1" s="1"/>
  <c r="U29" i="1" a="1"/>
  <c r="U29" i="1" s="1"/>
  <c r="R29" i="1" a="1"/>
  <c r="R29" i="1" s="1"/>
  <c r="L70" i="1" s="1"/>
  <c r="O29" i="1" a="1"/>
  <c r="O29" i="1" s="1"/>
  <c r="L69" i="1" s="1"/>
  <c r="L29" i="1" a="1"/>
  <c r="L29" i="1" s="1"/>
  <c r="L68" i="1" s="1"/>
  <c r="I29" i="1" a="1"/>
  <c r="I29" i="1" s="1"/>
  <c r="L67" i="1" s="1"/>
  <c r="AA30" i="1"/>
  <c r="X30" i="1"/>
  <c r="U30" i="1"/>
  <c r="R30" i="1"/>
  <c r="O30" i="1"/>
  <c r="L30" i="1"/>
  <c r="I30" i="1"/>
  <c r="F30" i="1"/>
  <c r="F29" i="1" a="1"/>
  <c r="F29" i="1" s="1"/>
  <c r="L66" i="1" s="1"/>
  <c r="G29" i="1"/>
  <c r="K66" i="1" s="1"/>
  <c r="H29" i="1"/>
  <c r="J29" i="1"/>
  <c r="K29" i="1"/>
  <c r="M29" i="1"/>
  <c r="K68" i="1" s="1"/>
  <c r="N29" i="1"/>
  <c r="P29" i="1"/>
  <c r="Q29" i="1"/>
  <c r="S29" i="1"/>
  <c r="K70" i="1" s="1"/>
  <c r="T29" i="1"/>
  <c r="V29" i="1"/>
  <c r="W29" i="1"/>
  <c r="Y29" i="1"/>
  <c r="K72" i="1" s="1"/>
  <c r="Z29" i="1"/>
  <c r="AB29" i="1"/>
  <c r="E29" i="1"/>
  <c r="P13" i="2" l="1"/>
  <c r="Z109" i="2" s="1"/>
  <c r="W177" i="2"/>
  <c r="AA147" i="2"/>
  <c r="W167" i="2"/>
  <c r="AA140" i="2"/>
  <c r="R13" i="2"/>
  <c r="N13" i="2"/>
  <c r="AA163" i="2"/>
  <c r="W114" i="2"/>
  <c r="AA102" i="2"/>
  <c r="W84" i="2"/>
  <c r="E158" i="1"/>
  <c r="D158" i="1"/>
  <c r="C158" i="1"/>
  <c r="B158" i="1"/>
  <c r="F158" i="1"/>
  <c r="Z63" i="2"/>
  <c r="Z131" i="2"/>
  <c r="Z146" i="2"/>
  <c r="Z162" i="2"/>
  <c r="Z125" i="2"/>
  <c r="Z154" i="2"/>
  <c r="Z170" i="2"/>
  <c r="Z178" i="2"/>
  <c r="AC3" i="2"/>
  <c r="Z182" i="2"/>
  <c r="W181" i="2"/>
  <c r="W179" i="2"/>
  <c r="Y177" i="2"/>
  <c r="Z174" i="2"/>
  <c r="W171" i="2"/>
  <c r="AA167" i="2"/>
  <c r="Y165" i="2"/>
  <c r="AC161" i="2"/>
  <c r="Z158" i="2"/>
  <c r="W155" i="2"/>
  <c r="AA151" i="2"/>
  <c r="Y149" i="2"/>
  <c r="AC145" i="2"/>
  <c r="Z142" i="2"/>
  <c r="W136" i="2"/>
  <c r="W130" i="2"/>
  <c r="Y116" i="2"/>
  <c r="AC181" i="2"/>
  <c r="AC179" i="2"/>
  <c r="AC173" i="2"/>
  <c r="Y161" i="2"/>
  <c r="AC157" i="2"/>
  <c r="Y145" i="2"/>
  <c r="AC134" i="2"/>
  <c r="Y100" i="2"/>
  <c r="AC74" i="2"/>
  <c r="Y3" i="2"/>
  <c r="AA181" i="2"/>
  <c r="AA179" i="2"/>
  <c r="AC177" i="2"/>
  <c r="AA175" i="2"/>
  <c r="Y173" i="2"/>
  <c r="AC169" i="2"/>
  <c r="Z166" i="2"/>
  <c r="W163" i="2"/>
  <c r="AA159" i="2"/>
  <c r="Y157" i="2"/>
  <c r="AC153" i="2"/>
  <c r="Z150" i="2"/>
  <c r="W147" i="2"/>
  <c r="AA143" i="2"/>
  <c r="Z139" i="2"/>
  <c r="AA132" i="2"/>
  <c r="AC120" i="2"/>
  <c r="W98" i="2"/>
  <c r="AA56" i="2"/>
  <c r="W3" i="2"/>
  <c r="Y181" i="2"/>
  <c r="Y179" i="2"/>
  <c r="AA177" i="2"/>
  <c r="W175" i="2"/>
  <c r="AA171" i="2"/>
  <c r="Y169" i="2"/>
  <c r="AC165" i="2"/>
  <c r="W159" i="2"/>
  <c r="AA155" i="2"/>
  <c r="Y153" i="2"/>
  <c r="AC149" i="2"/>
  <c r="Y138" i="2"/>
  <c r="AA118" i="2"/>
  <c r="AC104" i="2"/>
  <c r="K81" i="1"/>
  <c r="K79" i="1"/>
  <c r="K77" i="1"/>
  <c r="K75" i="1"/>
  <c r="K69" i="1"/>
  <c r="K67" i="1"/>
  <c r="K80" i="1"/>
  <c r="K78" i="1"/>
  <c r="K76" i="1"/>
  <c r="AB164" i="2"/>
  <c r="AB148" i="2"/>
  <c r="X144" i="2"/>
  <c r="AL4" i="2"/>
  <c r="AL3" i="2"/>
  <c r="AA7" i="2"/>
  <c r="AA11" i="2"/>
  <c r="AA15" i="2"/>
  <c r="AA19" i="2"/>
  <c r="AA23" i="2"/>
  <c r="AA27" i="2"/>
  <c r="AA31" i="2"/>
  <c r="AA35" i="2"/>
  <c r="AA39" i="2"/>
  <c r="AA43" i="2"/>
  <c r="AL7" i="2"/>
  <c r="AA6" i="2"/>
  <c r="AA10" i="2"/>
  <c r="AA14" i="2"/>
  <c r="AA18" i="2"/>
  <c r="AA22" i="2"/>
  <c r="AA26" i="2"/>
  <c r="AA30" i="2"/>
  <c r="AA34" i="2"/>
  <c r="AA38" i="2"/>
  <c r="AA42" i="2"/>
  <c r="AA46" i="2"/>
  <c r="AL6" i="2"/>
  <c r="AA5" i="2"/>
  <c r="AA9" i="2"/>
  <c r="AA13" i="2"/>
  <c r="AA17" i="2"/>
  <c r="AA21" i="2"/>
  <c r="AA25" i="2"/>
  <c r="AA29" i="2"/>
  <c r="AA33" i="2"/>
  <c r="AA37" i="2"/>
  <c r="AA41" i="2"/>
  <c r="AA45" i="2"/>
  <c r="AA4" i="2"/>
  <c r="AA8" i="2"/>
  <c r="AA12" i="2"/>
  <c r="AA16" i="2"/>
  <c r="AA20" i="2"/>
  <c r="AA24" i="2"/>
  <c r="AA28" i="2"/>
  <c r="AA32" i="2"/>
  <c r="AA36" i="2"/>
  <c r="AA40" i="2"/>
  <c r="AA44" i="2"/>
  <c r="AA47" i="2"/>
  <c r="AA51" i="2"/>
  <c r="AA55" i="2"/>
  <c r="AA59" i="2"/>
  <c r="AA63" i="2"/>
  <c r="AA67" i="2"/>
  <c r="AA71" i="2"/>
  <c r="AA75" i="2"/>
  <c r="AA79" i="2"/>
  <c r="AA83" i="2"/>
  <c r="AA87" i="2"/>
  <c r="AA91" i="2"/>
  <c r="AA95" i="2"/>
  <c r="AA50" i="2"/>
  <c r="AA54" i="2"/>
  <c r="AA58" i="2"/>
  <c r="AA62" i="2"/>
  <c r="AA66" i="2"/>
  <c r="AA70" i="2"/>
  <c r="AA74" i="2"/>
  <c r="AA78" i="2"/>
  <c r="AA82" i="2"/>
  <c r="AA86" i="2"/>
  <c r="AA49" i="2"/>
  <c r="AA53" i="2"/>
  <c r="AA57" i="2"/>
  <c r="AA61" i="2"/>
  <c r="AA65" i="2"/>
  <c r="AA69" i="2"/>
  <c r="AA73" i="2"/>
  <c r="AA77" i="2"/>
  <c r="AA81" i="2"/>
  <c r="AA85" i="2"/>
  <c r="AA89" i="2"/>
  <c r="AA93" i="2"/>
  <c r="AA52" i="2"/>
  <c r="AA68" i="2"/>
  <c r="AA84" i="2"/>
  <c r="AA88" i="2"/>
  <c r="AA97" i="2"/>
  <c r="AA101" i="2"/>
  <c r="AA105" i="2"/>
  <c r="AA109" i="2"/>
  <c r="AA113" i="2"/>
  <c r="AA117" i="2"/>
  <c r="AA121" i="2"/>
  <c r="AA125" i="2"/>
  <c r="AA129" i="2"/>
  <c r="AA133" i="2"/>
  <c r="AA137" i="2"/>
  <c r="AA141" i="2"/>
  <c r="AA48" i="2"/>
  <c r="AA64" i="2"/>
  <c r="AA80" i="2"/>
  <c r="AA94" i="2"/>
  <c r="AA96" i="2"/>
  <c r="AA100" i="2"/>
  <c r="AA104" i="2"/>
  <c r="AA108" i="2"/>
  <c r="AA112" i="2"/>
  <c r="AA116" i="2"/>
  <c r="AA120" i="2"/>
  <c r="AA124" i="2"/>
  <c r="AA128" i="2"/>
  <c r="AA60" i="2"/>
  <c r="AA76" i="2"/>
  <c r="AA92" i="2"/>
  <c r="AA99" i="2"/>
  <c r="AA103" i="2"/>
  <c r="AA107" i="2"/>
  <c r="AA111" i="2"/>
  <c r="AA115" i="2"/>
  <c r="AA119" i="2"/>
  <c r="AA123" i="2"/>
  <c r="AA127" i="2"/>
  <c r="AA131" i="2"/>
  <c r="AA135" i="2"/>
  <c r="AA139" i="2"/>
  <c r="AH4" i="2"/>
  <c r="AH3" i="2"/>
  <c r="W7" i="2"/>
  <c r="W11" i="2"/>
  <c r="W15" i="2"/>
  <c r="W19" i="2"/>
  <c r="W23" i="2"/>
  <c r="W27" i="2"/>
  <c r="W31" i="2"/>
  <c r="W35" i="2"/>
  <c r="W39" i="2"/>
  <c r="W43" i="2"/>
  <c r="W47" i="2"/>
  <c r="AH7" i="2"/>
  <c r="W6" i="2"/>
  <c r="W10" i="2"/>
  <c r="W14" i="2"/>
  <c r="W18" i="2"/>
  <c r="W22" i="2"/>
  <c r="W26" i="2"/>
  <c r="W30" i="2"/>
  <c r="W34" i="2"/>
  <c r="W38" i="2"/>
  <c r="W42" i="2"/>
  <c r="W46" i="2"/>
  <c r="AH6" i="2"/>
  <c r="W5" i="2"/>
  <c r="W9" i="2"/>
  <c r="W13" i="2"/>
  <c r="W17" i="2"/>
  <c r="W21" i="2"/>
  <c r="W25" i="2"/>
  <c r="W29" i="2"/>
  <c r="W33" i="2"/>
  <c r="W37" i="2"/>
  <c r="W41" i="2"/>
  <c r="W45" i="2"/>
  <c r="AH5" i="2"/>
  <c r="W4" i="2"/>
  <c r="W8" i="2"/>
  <c r="W12" i="2"/>
  <c r="W16" i="2"/>
  <c r="W20" i="2"/>
  <c r="W24" i="2"/>
  <c r="W28" i="2"/>
  <c r="W32" i="2"/>
  <c r="W36" i="2"/>
  <c r="W40" i="2"/>
  <c r="W44" i="2"/>
  <c r="W51" i="2"/>
  <c r="W55" i="2"/>
  <c r="W59" i="2"/>
  <c r="W63" i="2"/>
  <c r="W67" i="2"/>
  <c r="W71" i="2"/>
  <c r="W75" i="2"/>
  <c r="W79" i="2"/>
  <c r="W83" i="2"/>
  <c r="W87" i="2"/>
  <c r="W91" i="2"/>
  <c r="W95" i="2"/>
  <c r="W50" i="2"/>
  <c r="W54" i="2"/>
  <c r="W58" i="2"/>
  <c r="W62" i="2"/>
  <c r="W66" i="2"/>
  <c r="W70" i="2"/>
  <c r="W74" i="2"/>
  <c r="W78" i="2"/>
  <c r="W82" i="2"/>
  <c r="W86" i="2"/>
  <c r="W49" i="2"/>
  <c r="W53" i="2"/>
  <c r="W57" i="2"/>
  <c r="W61" i="2"/>
  <c r="W65" i="2"/>
  <c r="W69" i="2"/>
  <c r="W73" i="2"/>
  <c r="W77" i="2"/>
  <c r="W81" i="2"/>
  <c r="W85" i="2"/>
  <c r="W89" i="2"/>
  <c r="W93" i="2"/>
  <c r="W48" i="2"/>
  <c r="W64" i="2"/>
  <c r="W80" i="2"/>
  <c r="W92" i="2"/>
  <c r="W97" i="2"/>
  <c r="W101" i="2"/>
  <c r="W105" i="2"/>
  <c r="W109" i="2"/>
  <c r="W113" i="2"/>
  <c r="W117" i="2"/>
  <c r="W121" i="2"/>
  <c r="W125" i="2"/>
  <c r="W129" i="2"/>
  <c r="W133" i="2"/>
  <c r="W137" i="2"/>
  <c r="W141" i="2"/>
  <c r="W60" i="2"/>
  <c r="W76" i="2"/>
  <c r="W90" i="2"/>
  <c r="W100" i="2"/>
  <c r="W104" i="2"/>
  <c r="W108" i="2"/>
  <c r="W112" i="2"/>
  <c r="W116" i="2"/>
  <c r="W120" i="2"/>
  <c r="W124" i="2"/>
  <c r="W128" i="2"/>
  <c r="W56" i="2"/>
  <c r="W72" i="2"/>
  <c r="W88" i="2"/>
  <c r="W96" i="2"/>
  <c r="W99" i="2"/>
  <c r="W103" i="2"/>
  <c r="W107" i="2"/>
  <c r="W111" i="2"/>
  <c r="W115" i="2"/>
  <c r="W119" i="2"/>
  <c r="W123" i="2"/>
  <c r="W127" i="2"/>
  <c r="W131" i="2"/>
  <c r="W135" i="2"/>
  <c r="W139" i="2"/>
  <c r="Z3" i="2"/>
  <c r="AC182" i="2"/>
  <c r="Y182" i="2"/>
  <c r="X181" i="2"/>
  <c r="AA180" i="2"/>
  <c r="W180" i="2"/>
  <c r="Z179" i="2"/>
  <c r="AC178" i="2"/>
  <c r="Y178" i="2"/>
  <c r="AA176" i="2"/>
  <c r="W176" i="2"/>
  <c r="Z175" i="2"/>
  <c r="AC174" i="2"/>
  <c r="Y174" i="2"/>
  <c r="AB173" i="2"/>
  <c r="AA172" i="2"/>
  <c r="W172" i="2"/>
  <c r="Z171" i="2"/>
  <c r="AC170" i="2"/>
  <c r="Y170" i="2"/>
  <c r="AB169" i="2"/>
  <c r="AA168" i="2"/>
  <c r="W168" i="2"/>
  <c r="Z167" i="2"/>
  <c r="AC166" i="2"/>
  <c r="Y166" i="2"/>
  <c r="X165" i="2"/>
  <c r="AA164" i="2"/>
  <c r="W164" i="2"/>
  <c r="Z163" i="2"/>
  <c r="AC162" i="2"/>
  <c r="Y162" i="2"/>
  <c r="AA160" i="2"/>
  <c r="W160" i="2"/>
  <c r="Z159" i="2"/>
  <c r="AC158" i="2"/>
  <c r="Y158" i="2"/>
  <c r="AB157" i="2"/>
  <c r="AA156" i="2"/>
  <c r="W156" i="2"/>
  <c r="Z155" i="2"/>
  <c r="AC154" i="2"/>
  <c r="Y154" i="2"/>
  <c r="AB153" i="2"/>
  <c r="AA152" i="2"/>
  <c r="W152" i="2"/>
  <c r="Z151" i="2"/>
  <c r="AC150" i="2"/>
  <c r="Y150" i="2"/>
  <c r="X149" i="2"/>
  <c r="AA148" i="2"/>
  <c r="W148" i="2"/>
  <c r="Z147" i="2"/>
  <c r="AC146" i="2"/>
  <c r="Y146" i="2"/>
  <c r="AA144" i="2"/>
  <c r="W144" i="2"/>
  <c r="Z143" i="2"/>
  <c r="AC142" i="2"/>
  <c r="Y142" i="2"/>
  <c r="Z141" i="2"/>
  <c r="Y140" i="2"/>
  <c r="W138" i="2"/>
  <c r="AC136" i="2"/>
  <c r="AA134" i="2"/>
  <c r="Z133" i="2"/>
  <c r="Y132" i="2"/>
  <c r="Z129" i="2"/>
  <c r="X127" i="2"/>
  <c r="AC124" i="2"/>
  <c r="AA122" i="2"/>
  <c r="Y120" i="2"/>
  <c r="W118" i="2"/>
  <c r="AB115" i="2"/>
  <c r="Z113" i="2"/>
  <c r="AC108" i="2"/>
  <c r="AA106" i="2"/>
  <c r="Y104" i="2"/>
  <c r="W102" i="2"/>
  <c r="AB99" i="2"/>
  <c r="Z97" i="2"/>
  <c r="W94" i="2"/>
  <c r="Z89" i="2"/>
  <c r="AA72" i="2"/>
  <c r="Y54" i="2"/>
  <c r="AB8" i="2"/>
  <c r="AB12" i="2"/>
  <c r="AB24" i="2"/>
  <c r="AB28" i="2"/>
  <c r="AB40" i="2"/>
  <c r="AB44" i="2"/>
  <c r="AB7" i="2"/>
  <c r="AB11" i="2"/>
  <c r="AB23" i="2"/>
  <c r="AB27" i="2"/>
  <c r="AB39" i="2"/>
  <c r="AB43" i="2"/>
  <c r="AB10" i="2"/>
  <c r="AB14" i="2"/>
  <c r="AB26" i="2"/>
  <c r="AB30" i="2"/>
  <c r="AB42" i="2"/>
  <c r="AB46" i="2"/>
  <c r="AB13" i="2"/>
  <c r="AB17" i="2"/>
  <c r="AB29" i="2"/>
  <c r="AB33" i="2"/>
  <c r="AB45" i="2"/>
  <c r="AB48" i="2"/>
  <c r="AB60" i="2"/>
  <c r="AB64" i="2"/>
  <c r="AB76" i="2"/>
  <c r="AB80" i="2"/>
  <c r="AB92" i="2"/>
  <c r="AB47" i="2"/>
  <c r="AB59" i="2"/>
  <c r="AB63" i="2"/>
  <c r="AB75" i="2"/>
  <c r="AB79" i="2"/>
  <c r="AB50" i="2"/>
  <c r="AB54" i="2"/>
  <c r="AB66" i="2"/>
  <c r="AB70" i="2"/>
  <c r="AB82" i="2"/>
  <c r="AB86" i="2"/>
  <c r="AB61" i="2"/>
  <c r="AB77" i="2"/>
  <c r="AB102" i="2"/>
  <c r="AB106" i="2"/>
  <c r="AB118" i="2"/>
  <c r="AB122" i="2"/>
  <c r="AB134" i="2"/>
  <c r="AB138" i="2"/>
  <c r="AB95" i="2"/>
  <c r="AB97" i="2"/>
  <c r="AB109" i="2"/>
  <c r="AB113" i="2"/>
  <c r="AB125" i="2"/>
  <c r="AB129" i="2"/>
  <c r="AB85" i="2"/>
  <c r="AB93" i="2"/>
  <c r="AB104" i="2"/>
  <c r="AB108" i="2"/>
  <c r="AB120" i="2"/>
  <c r="AB124" i="2"/>
  <c r="AB136" i="2"/>
  <c r="AB140" i="2"/>
  <c r="X160" i="2"/>
  <c r="X137" i="2"/>
  <c r="AK7" i="2"/>
  <c r="Z6" i="2"/>
  <c r="Z10" i="2"/>
  <c r="Z14" i="2"/>
  <c r="Z18" i="2"/>
  <c r="Z22" i="2"/>
  <c r="Z26" i="2"/>
  <c r="Z30" i="2"/>
  <c r="Z34" i="2"/>
  <c r="Z38" i="2"/>
  <c r="Z42" i="2"/>
  <c r="Z46" i="2"/>
  <c r="AK6" i="2"/>
  <c r="Z5" i="2"/>
  <c r="Z9" i="2"/>
  <c r="Z13" i="2"/>
  <c r="Z17" i="2"/>
  <c r="Z21" i="2"/>
  <c r="Z25" i="2"/>
  <c r="Z29" i="2"/>
  <c r="Z33" i="2"/>
  <c r="Z37" i="2"/>
  <c r="Z41" i="2"/>
  <c r="Z45" i="2"/>
  <c r="AK5" i="2"/>
  <c r="Z4" i="2"/>
  <c r="Z8" i="2"/>
  <c r="Z12" i="2"/>
  <c r="Z16" i="2"/>
  <c r="Z20" i="2"/>
  <c r="Z24" i="2"/>
  <c r="Z28" i="2"/>
  <c r="Z32" i="2"/>
  <c r="Z36" i="2"/>
  <c r="Z40" i="2"/>
  <c r="Z44" i="2"/>
  <c r="AK4" i="2"/>
  <c r="AK3" i="2"/>
  <c r="Z7" i="2"/>
  <c r="Z11" i="2"/>
  <c r="Z15" i="2"/>
  <c r="Z19" i="2"/>
  <c r="Z23" i="2"/>
  <c r="Z27" i="2"/>
  <c r="Z31" i="2"/>
  <c r="Z35" i="2"/>
  <c r="Z39" i="2"/>
  <c r="Z43" i="2"/>
  <c r="Z47" i="2"/>
  <c r="Z50" i="2"/>
  <c r="Z54" i="2"/>
  <c r="Z58" i="2"/>
  <c r="Z62" i="2"/>
  <c r="Z66" i="2"/>
  <c r="Z70" i="2"/>
  <c r="Z74" i="2"/>
  <c r="Z78" i="2"/>
  <c r="Z82" i="2"/>
  <c r="Z86" i="2"/>
  <c r="Z90" i="2"/>
  <c r="Z94" i="2"/>
  <c r="Z49" i="2"/>
  <c r="Z53" i="2"/>
  <c r="Z57" i="2"/>
  <c r="Z61" i="2"/>
  <c r="Z65" i="2"/>
  <c r="Z69" i="2"/>
  <c r="Z73" i="2"/>
  <c r="Z77" i="2"/>
  <c r="Z81" i="2"/>
  <c r="Z85" i="2"/>
  <c r="Z48" i="2"/>
  <c r="Z52" i="2"/>
  <c r="Z56" i="2"/>
  <c r="Z60" i="2"/>
  <c r="Z64" i="2"/>
  <c r="Z68" i="2"/>
  <c r="Z72" i="2"/>
  <c r="Z76" i="2"/>
  <c r="Z80" i="2"/>
  <c r="Z84" i="2"/>
  <c r="Z88" i="2"/>
  <c r="Z92" i="2"/>
  <c r="Z59" i="2"/>
  <c r="Z75" i="2"/>
  <c r="Z95" i="2"/>
  <c r="Z96" i="2"/>
  <c r="Z100" i="2"/>
  <c r="Z104" i="2"/>
  <c r="Z108" i="2"/>
  <c r="Z112" i="2"/>
  <c r="Z116" i="2"/>
  <c r="Z120" i="2"/>
  <c r="Z124" i="2"/>
  <c r="Z128" i="2"/>
  <c r="Z132" i="2"/>
  <c r="Z136" i="2"/>
  <c r="Z140" i="2"/>
  <c r="Z55" i="2"/>
  <c r="Z71" i="2"/>
  <c r="Z87" i="2"/>
  <c r="Z93" i="2"/>
  <c r="Z99" i="2"/>
  <c r="Z103" i="2"/>
  <c r="Z107" i="2"/>
  <c r="Z111" i="2"/>
  <c r="Z115" i="2"/>
  <c r="Z119" i="2"/>
  <c r="Z123" i="2"/>
  <c r="Z127" i="2"/>
  <c r="Z51" i="2"/>
  <c r="Z67" i="2"/>
  <c r="Z83" i="2"/>
  <c r="Z91" i="2"/>
  <c r="Z98" i="2"/>
  <c r="Z102" i="2"/>
  <c r="Z106" i="2"/>
  <c r="Z110" i="2"/>
  <c r="Z114" i="2"/>
  <c r="Z118" i="2"/>
  <c r="Z122" i="2"/>
  <c r="Z126" i="2"/>
  <c r="Z130" i="2"/>
  <c r="Z134" i="2"/>
  <c r="Z138" i="2"/>
  <c r="Z180" i="2"/>
  <c r="AB178" i="2"/>
  <c r="Z176" i="2"/>
  <c r="AC175" i="2"/>
  <c r="Y175" i="2"/>
  <c r="AA173" i="2"/>
  <c r="W173" i="2"/>
  <c r="Z172" i="2"/>
  <c r="AC171" i="2"/>
  <c r="Y171" i="2"/>
  <c r="AB170" i="2"/>
  <c r="AA169" i="2"/>
  <c r="W169" i="2"/>
  <c r="Z168" i="2"/>
  <c r="AC167" i="2"/>
  <c r="Y167" i="2"/>
  <c r="AB166" i="2"/>
  <c r="X166" i="2"/>
  <c r="AA165" i="2"/>
  <c r="W165" i="2"/>
  <c r="Z164" i="2"/>
  <c r="AC163" i="2"/>
  <c r="Y163" i="2"/>
  <c r="AA161" i="2"/>
  <c r="W161" i="2"/>
  <c r="Z160" i="2"/>
  <c r="AC159" i="2"/>
  <c r="Y159" i="2"/>
  <c r="AA157" i="2"/>
  <c r="W157" i="2"/>
  <c r="Z156" i="2"/>
  <c r="AC155" i="2"/>
  <c r="Y155" i="2"/>
  <c r="AB154" i="2"/>
  <c r="AA153" i="2"/>
  <c r="W153" i="2"/>
  <c r="Z152" i="2"/>
  <c r="AC151" i="2"/>
  <c r="Y151" i="2"/>
  <c r="AB150" i="2"/>
  <c r="X150" i="2"/>
  <c r="AA149" i="2"/>
  <c r="W149" i="2"/>
  <c r="Z148" i="2"/>
  <c r="AC147" i="2"/>
  <c r="Y147" i="2"/>
  <c r="AA145" i="2"/>
  <c r="W145" i="2"/>
  <c r="Z144" i="2"/>
  <c r="AC143" i="2"/>
  <c r="Y143" i="2"/>
  <c r="X141" i="2"/>
  <c r="W140" i="2"/>
  <c r="AC138" i="2"/>
  <c r="AA136" i="2"/>
  <c r="Z135" i="2"/>
  <c r="Y134" i="2"/>
  <c r="W132" i="2"/>
  <c r="AC130" i="2"/>
  <c r="AC128" i="2"/>
  <c r="AA126" i="2"/>
  <c r="Y124" i="2"/>
  <c r="W122" i="2"/>
  <c r="Z117" i="2"/>
  <c r="X115" i="2"/>
  <c r="AC112" i="2"/>
  <c r="AA110" i="2"/>
  <c r="Y108" i="2"/>
  <c r="W106" i="2"/>
  <c r="AB103" i="2"/>
  <c r="Z101" i="2"/>
  <c r="AC96" i="2"/>
  <c r="Y88" i="2"/>
  <c r="Z79" i="2"/>
  <c r="W52" i="2"/>
  <c r="AI5" i="2"/>
  <c r="X4" i="2"/>
  <c r="X32" i="2"/>
  <c r="X36" i="2"/>
  <c r="X15" i="2"/>
  <c r="X19" i="2"/>
  <c r="X47" i="2"/>
  <c r="AI7" i="2"/>
  <c r="X30" i="2"/>
  <c r="X34" i="2"/>
  <c r="X13" i="2"/>
  <c r="X17" i="2"/>
  <c r="X45" i="2"/>
  <c r="X48" i="2"/>
  <c r="X76" i="2"/>
  <c r="X80" i="2"/>
  <c r="X59" i="2"/>
  <c r="X63" i="2"/>
  <c r="X50" i="2"/>
  <c r="X54" i="2"/>
  <c r="X70" i="2"/>
  <c r="X78" i="2"/>
  <c r="X94" i="2"/>
  <c r="X57" i="2"/>
  <c r="X102" i="2"/>
  <c r="X106" i="2"/>
  <c r="X122" i="2"/>
  <c r="X130" i="2"/>
  <c r="X69" i="2"/>
  <c r="X85" i="2"/>
  <c r="X105" i="2"/>
  <c r="X109" i="2"/>
  <c r="X125" i="2"/>
  <c r="X49" i="2"/>
  <c r="X100" i="2"/>
  <c r="X104" i="2"/>
  <c r="X120" i="2"/>
  <c r="X124" i="2"/>
  <c r="X140" i="2"/>
  <c r="AB176" i="2"/>
  <c r="AB152" i="2"/>
  <c r="X148" i="2"/>
  <c r="AB141" i="2"/>
  <c r="AB65" i="2"/>
  <c r="AN6" i="2"/>
  <c r="AC5" i="2"/>
  <c r="AC9" i="2"/>
  <c r="AC13" i="2"/>
  <c r="AC17" i="2"/>
  <c r="AC21" i="2"/>
  <c r="AC25" i="2"/>
  <c r="AC29" i="2"/>
  <c r="AC33" i="2"/>
  <c r="AC37" i="2"/>
  <c r="AC41" i="2"/>
  <c r="AC45" i="2"/>
  <c r="AN5" i="2"/>
  <c r="AC4" i="2"/>
  <c r="AC8" i="2"/>
  <c r="AC12" i="2"/>
  <c r="AC16" i="2"/>
  <c r="AC20" i="2"/>
  <c r="AC24" i="2"/>
  <c r="AC28" i="2"/>
  <c r="AC32" i="2"/>
  <c r="AC36" i="2"/>
  <c r="AC40" i="2"/>
  <c r="AC44" i="2"/>
  <c r="AN4" i="2"/>
  <c r="AN3" i="2"/>
  <c r="AC7" i="2"/>
  <c r="AC11" i="2"/>
  <c r="AC15" i="2"/>
  <c r="AC19" i="2"/>
  <c r="AC23" i="2"/>
  <c r="AC27" i="2"/>
  <c r="AC31" i="2"/>
  <c r="AC35" i="2"/>
  <c r="AC39" i="2"/>
  <c r="AC43" i="2"/>
  <c r="AN7" i="2"/>
  <c r="AC6" i="2"/>
  <c r="AC10" i="2"/>
  <c r="AC14" i="2"/>
  <c r="AC18" i="2"/>
  <c r="AC22" i="2"/>
  <c r="AC26" i="2"/>
  <c r="AC30" i="2"/>
  <c r="AC34" i="2"/>
  <c r="AC38" i="2"/>
  <c r="AC42" i="2"/>
  <c r="AC46" i="2"/>
  <c r="AC49" i="2"/>
  <c r="AC53" i="2"/>
  <c r="AC57" i="2"/>
  <c r="AC61" i="2"/>
  <c r="AC65" i="2"/>
  <c r="AC69" i="2"/>
  <c r="AC73" i="2"/>
  <c r="AC77" i="2"/>
  <c r="AC81" i="2"/>
  <c r="AC85" i="2"/>
  <c r="AC89" i="2"/>
  <c r="AC93" i="2"/>
  <c r="AC48" i="2"/>
  <c r="AC52" i="2"/>
  <c r="AC56" i="2"/>
  <c r="AC60" i="2"/>
  <c r="AC64" i="2"/>
  <c r="AC68" i="2"/>
  <c r="AC72" i="2"/>
  <c r="AC76" i="2"/>
  <c r="AC80" i="2"/>
  <c r="AC84" i="2"/>
  <c r="AC47" i="2"/>
  <c r="AC51" i="2"/>
  <c r="AC55" i="2"/>
  <c r="AC59" i="2"/>
  <c r="AC63" i="2"/>
  <c r="AC67" i="2"/>
  <c r="AC71" i="2"/>
  <c r="AC75" i="2"/>
  <c r="AC79" i="2"/>
  <c r="AC83" i="2"/>
  <c r="AC87" i="2"/>
  <c r="AC91" i="2"/>
  <c r="AC95" i="2"/>
  <c r="AC54" i="2"/>
  <c r="AC70" i="2"/>
  <c r="AC86" i="2"/>
  <c r="AC90" i="2"/>
  <c r="AC99" i="2"/>
  <c r="AC103" i="2"/>
  <c r="AC107" i="2"/>
  <c r="AC111" i="2"/>
  <c r="AC115" i="2"/>
  <c r="AC119" i="2"/>
  <c r="AC123" i="2"/>
  <c r="AC127" i="2"/>
  <c r="AC131" i="2"/>
  <c r="AC135" i="2"/>
  <c r="AC139" i="2"/>
  <c r="AC50" i="2"/>
  <c r="AC66" i="2"/>
  <c r="AC82" i="2"/>
  <c r="AC88" i="2"/>
  <c r="AC98" i="2"/>
  <c r="AC102" i="2"/>
  <c r="AC106" i="2"/>
  <c r="AC110" i="2"/>
  <c r="AC114" i="2"/>
  <c r="AC118" i="2"/>
  <c r="AC122" i="2"/>
  <c r="AC126" i="2"/>
  <c r="AC62" i="2"/>
  <c r="AC78" i="2"/>
  <c r="AC94" i="2"/>
  <c r="AC97" i="2"/>
  <c r="AC101" i="2"/>
  <c r="AC105" i="2"/>
  <c r="AC109" i="2"/>
  <c r="AC113" i="2"/>
  <c r="AC117" i="2"/>
  <c r="AC121" i="2"/>
  <c r="AC125" i="2"/>
  <c r="AC129" i="2"/>
  <c r="AC133" i="2"/>
  <c r="AC137" i="2"/>
  <c r="AC141" i="2"/>
  <c r="AJ6" i="2"/>
  <c r="Y5" i="2"/>
  <c r="Y9" i="2"/>
  <c r="Y13" i="2"/>
  <c r="Y17" i="2"/>
  <c r="Y21" i="2"/>
  <c r="Y25" i="2"/>
  <c r="Y29" i="2"/>
  <c r="Y33" i="2"/>
  <c r="Y37" i="2"/>
  <c r="Y41" i="2"/>
  <c r="Y45" i="2"/>
  <c r="AJ5" i="2"/>
  <c r="Y4" i="2"/>
  <c r="Y8" i="2"/>
  <c r="Y12" i="2"/>
  <c r="Y16" i="2"/>
  <c r="Y20" i="2"/>
  <c r="Y24" i="2"/>
  <c r="Y28" i="2"/>
  <c r="Y32" i="2"/>
  <c r="Y36" i="2"/>
  <c r="Y40" i="2"/>
  <c r="Y44" i="2"/>
  <c r="AJ4" i="2"/>
  <c r="AJ3" i="2"/>
  <c r="Y7" i="2"/>
  <c r="Y11" i="2"/>
  <c r="Y15" i="2"/>
  <c r="Y19" i="2"/>
  <c r="Y23" i="2"/>
  <c r="Y27" i="2"/>
  <c r="Y31" i="2"/>
  <c r="Y35" i="2"/>
  <c r="Y39" i="2"/>
  <c r="Y43" i="2"/>
  <c r="Y47" i="2"/>
  <c r="AJ7" i="2"/>
  <c r="Y6" i="2"/>
  <c r="Y10" i="2"/>
  <c r="Y14" i="2"/>
  <c r="Y18" i="2"/>
  <c r="Y22" i="2"/>
  <c r="Y26" i="2"/>
  <c r="Y30" i="2"/>
  <c r="Y34" i="2"/>
  <c r="Y38" i="2"/>
  <c r="Y42" i="2"/>
  <c r="Y46" i="2"/>
  <c r="Y49" i="2"/>
  <c r="Y53" i="2"/>
  <c r="Y57" i="2"/>
  <c r="Y61" i="2"/>
  <c r="Y65" i="2"/>
  <c r="Y69" i="2"/>
  <c r="Y73" i="2"/>
  <c r="Y77" i="2"/>
  <c r="Y81" i="2"/>
  <c r="Y85" i="2"/>
  <c r="Y89" i="2"/>
  <c r="Y93" i="2"/>
  <c r="Y48" i="2"/>
  <c r="Y52" i="2"/>
  <c r="Y56" i="2"/>
  <c r="Y60" i="2"/>
  <c r="Y64" i="2"/>
  <c r="Y68" i="2"/>
  <c r="Y72" i="2"/>
  <c r="Y76" i="2"/>
  <c r="Y80" i="2"/>
  <c r="Y84" i="2"/>
  <c r="Y51" i="2"/>
  <c r="Y55" i="2"/>
  <c r="Y59" i="2"/>
  <c r="Y63" i="2"/>
  <c r="Y67" i="2"/>
  <c r="Y71" i="2"/>
  <c r="Y75" i="2"/>
  <c r="Y79" i="2"/>
  <c r="Y83" i="2"/>
  <c r="Y87" i="2"/>
  <c r="Y91" i="2"/>
  <c r="Y95" i="2"/>
  <c r="Y50" i="2"/>
  <c r="Y66" i="2"/>
  <c r="Y82" i="2"/>
  <c r="Y94" i="2"/>
  <c r="Y99" i="2"/>
  <c r="Y103" i="2"/>
  <c r="Y107" i="2"/>
  <c r="Y111" i="2"/>
  <c r="Y115" i="2"/>
  <c r="Y119" i="2"/>
  <c r="Y123" i="2"/>
  <c r="Y127" i="2"/>
  <c r="Y131" i="2"/>
  <c r="Y135" i="2"/>
  <c r="Y139" i="2"/>
  <c r="Y62" i="2"/>
  <c r="Y78" i="2"/>
  <c r="Y92" i="2"/>
  <c r="Y98" i="2"/>
  <c r="Y102" i="2"/>
  <c r="Y106" i="2"/>
  <c r="Y110" i="2"/>
  <c r="Y114" i="2"/>
  <c r="Y118" i="2"/>
  <c r="Y122" i="2"/>
  <c r="Y126" i="2"/>
  <c r="Y130" i="2"/>
  <c r="Y58" i="2"/>
  <c r="Y74" i="2"/>
  <c r="Y90" i="2"/>
  <c r="Y97" i="2"/>
  <c r="Y101" i="2"/>
  <c r="Y105" i="2"/>
  <c r="Y109" i="2"/>
  <c r="Y113" i="2"/>
  <c r="Y117" i="2"/>
  <c r="Y121" i="2"/>
  <c r="Y125" i="2"/>
  <c r="Y129" i="2"/>
  <c r="Y133" i="2"/>
  <c r="Y137" i="2"/>
  <c r="Y141" i="2"/>
  <c r="AB3" i="2"/>
  <c r="X3" i="2"/>
  <c r="AA182" i="2"/>
  <c r="W182" i="2"/>
  <c r="Z181" i="2"/>
  <c r="AC180" i="2"/>
  <c r="Y180" i="2"/>
  <c r="AB179" i="2"/>
  <c r="AA178" i="2"/>
  <c r="W178" i="2"/>
  <c r="Z177" i="2"/>
  <c r="AC176" i="2"/>
  <c r="Y176" i="2"/>
  <c r="AB175" i="2"/>
  <c r="AA174" i="2"/>
  <c r="W174" i="2"/>
  <c r="Z173" i="2"/>
  <c r="AC172" i="2"/>
  <c r="Y172" i="2"/>
  <c r="AB171" i="2"/>
  <c r="X171" i="2"/>
  <c r="AA170" i="2"/>
  <c r="W170" i="2"/>
  <c r="Z169" i="2"/>
  <c r="AC168" i="2"/>
  <c r="Y168" i="2"/>
  <c r="AB167" i="2"/>
  <c r="X167" i="2"/>
  <c r="AA166" i="2"/>
  <c r="W166" i="2"/>
  <c r="Z165" i="2"/>
  <c r="AC164" i="2"/>
  <c r="Y164" i="2"/>
  <c r="AB163" i="2"/>
  <c r="AA162" i="2"/>
  <c r="W162" i="2"/>
  <c r="Z161" i="2"/>
  <c r="AC160" i="2"/>
  <c r="Y160" i="2"/>
  <c r="AB159" i="2"/>
  <c r="AA158" i="2"/>
  <c r="W158" i="2"/>
  <c r="Z157" i="2"/>
  <c r="AC156" i="2"/>
  <c r="Y156" i="2"/>
  <c r="AB155" i="2"/>
  <c r="X155" i="2"/>
  <c r="AA154" i="2"/>
  <c r="W154" i="2"/>
  <c r="Z153" i="2"/>
  <c r="AC152" i="2"/>
  <c r="Y152" i="2"/>
  <c r="AB151" i="2"/>
  <c r="X151" i="2"/>
  <c r="AA150" i="2"/>
  <c r="W150" i="2"/>
  <c r="Z149" i="2"/>
  <c r="AC148" i="2"/>
  <c r="Y148" i="2"/>
  <c r="AB147" i="2"/>
  <c r="AA146" i="2"/>
  <c r="W146" i="2"/>
  <c r="Z145" i="2"/>
  <c r="AC144" i="2"/>
  <c r="Y144" i="2"/>
  <c r="AB143" i="2"/>
  <c r="AA142" i="2"/>
  <c r="W142" i="2"/>
  <c r="AC140" i="2"/>
  <c r="AB139" i="2"/>
  <c r="AA138" i="2"/>
  <c r="Z137" i="2"/>
  <c r="Y136" i="2"/>
  <c r="W134" i="2"/>
  <c r="AC132" i="2"/>
  <c r="AB131" i="2"/>
  <c r="AA130" i="2"/>
  <c r="Y128" i="2"/>
  <c r="W126" i="2"/>
  <c r="AB123" i="2"/>
  <c r="Z121" i="2"/>
  <c r="AC116" i="2"/>
  <c r="AA114" i="2"/>
  <c r="Y112" i="2"/>
  <c r="W110" i="2"/>
  <c r="AB107" i="2"/>
  <c r="Z105" i="2"/>
  <c r="AC100" i="2"/>
  <c r="AA98" i="2"/>
  <c r="Y96" i="2"/>
  <c r="AB91" i="2"/>
  <c r="Y86" i="2"/>
  <c r="X77" i="2"/>
  <c r="W68" i="2"/>
  <c r="AC58" i="2"/>
  <c r="AB49" i="2"/>
  <c r="AM6" i="2"/>
  <c r="AL5" i="2"/>
  <c r="V4" i="2"/>
  <c r="V18" i="2"/>
  <c r="V20" i="2"/>
  <c r="V36" i="2"/>
  <c r="V50" i="2"/>
  <c r="V52" i="2"/>
  <c r="V68" i="2"/>
  <c r="V82" i="2"/>
  <c r="V84" i="2"/>
  <c r="L13" i="2"/>
  <c r="AG7" i="2" s="1"/>
  <c r="X61" i="2" l="1"/>
  <c r="X156" i="2"/>
  <c r="X173" i="2"/>
  <c r="X157" i="2"/>
  <c r="X131" i="2"/>
  <c r="X176" i="2"/>
  <c r="X178" i="2"/>
  <c r="X170" i="2"/>
  <c r="X154" i="2"/>
  <c r="X8" i="2"/>
  <c r="X24" i="2"/>
  <c r="X40" i="2"/>
  <c r="X7" i="2"/>
  <c r="X23" i="2"/>
  <c r="X39" i="2"/>
  <c r="X6" i="2"/>
  <c r="X22" i="2"/>
  <c r="X38" i="2"/>
  <c r="X5" i="2"/>
  <c r="X21" i="2"/>
  <c r="X37" i="2"/>
  <c r="X52" i="2"/>
  <c r="X68" i="2"/>
  <c r="X84" i="2"/>
  <c r="X51" i="2"/>
  <c r="X67" i="2"/>
  <c r="X83" i="2"/>
  <c r="X58" i="2"/>
  <c r="X74" i="2"/>
  <c r="X90" i="2"/>
  <c r="X93" i="2"/>
  <c r="X110" i="2"/>
  <c r="X126" i="2"/>
  <c r="X53" i="2"/>
  <c r="X97" i="2"/>
  <c r="X113" i="2"/>
  <c r="X129" i="2"/>
  <c r="X89" i="2"/>
  <c r="X112" i="2"/>
  <c r="X128" i="2"/>
  <c r="X180" i="2"/>
  <c r="X152" i="2"/>
  <c r="X123" i="2"/>
  <c r="X177" i="2"/>
  <c r="X161" i="2"/>
  <c r="X145" i="2"/>
  <c r="X139" i="2"/>
  <c r="X111" i="2"/>
  <c r="X182" i="2"/>
  <c r="X174" i="2"/>
  <c r="X158" i="2"/>
  <c r="X142" i="2"/>
  <c r="X133" i="2"/>
  <c r="X99" i="2"/>
  <c r="X12" i="2"/>
  <c r="X28" i="2"/>
  <c r="X44" i="2"/>
  <c r="X11" i="2"/>
  <c r="X27" i="2"/>
  <c r="X43" i="2"/>
  <c r="X10" i="2"/>
  <c r="X26" i="2"/>
  <c r="X42" i="2"/>
  <c r="X9" i="2"/>
  <c r="X25" i="2"/>
  <c r="X41" i="2"/>
  <c r="X56" i="2"/>
  <c r="X72" i="2"/>
  <c r="X88" i="2"/>
  <c r="X55" i="2"/>
  <c r="X71" i="2"/>
  <c r="X87" i="2"/>
  <c r="X163" i="2"/>
  <c r="X95" i="2"/>
  <c r="X168" i="2"/>
  <c r="X136" i="2"/>
  <c r="X116" i="2"/>
  <c r="X81" i="2"/>
  <c r="X121" i="2"/>
  <c r="X101" i="2"/>
  <c r="X138" i="2"/>
  <c r="X118" i="2"/>
  <c r="X98" i="2"/>
  <c r="X86" i="2"/>
  <c r="X66" i="2"/>
  <c r="X79" i="2"/>
  <c r="X96" i="2"/>
  <c r="X64" i="2"/>
  <c r="X33" i="2"/>
  <c r="AI6" i="2"/>
  <c r="X18" i="2"/>
  <c r="X35" i="2"/>
  <c r="AI3" i="2"/>
  <c r="X20" i="2"/>
  <c r="X164" i="2"/>
  <c r="X153" i="2"/>
  <c r="X169" i="2"/>
  <c r="X107" i="2"/>
  <c r="AB81" i="2"/>
  <c r="AB127" i="2"/>
  <c r="AB177" i="2"/>
  <c r="AB161" i="2"/>
  <c r="AB145" i="2"/>
  <c r="AB135" i="2"/>
  <c r="AM5" i="2"/>
  <c r="AB16" i="2"/>
  <c r="AB32" i="2"/>
  <c r="AM4" i="2"/>
  <c r="AB15" i="2"/>
  <c r="AB31" i="2"/>
  <c r="AM7" i="2"/>
  <c r="AB18" i="2"/>
  <c r="AB34" i="2"/>
  <c r="AB5" i="2"/>
  <c r="AB21" i="2"/>
  <c r="AB37" i="2"/>
  <c r="AB52" i="2"/>
  <c r="AB68" i="2"/>
  <c r="AB84" i="2"/>
  <c r="AB51" i="2"/>
  <c r="AB67" i="2"/>
  <c r="AB83" i="2"/>
  <c r="AB58" i="2"/>
  <c r="AB74" i="2"/>
  <c r="AB90" i="2"/>
  <c r="AB89" i="2"/>
  <c r="AB110" i="2"/>
  <c r="AB126" i="2"/>
  <c r="AB57" i="2"/>
  <c r="AB101" i="2"/>
  <c r="AB117" i="2"/>
  <c r="AB53" i="2"/>
  <c r="AB96" i="2"/>
  <c r="AB112" i="2"/>
  <c r="AB128" i="2"/>
  <c r="AB156" i="2"/>
  <c r="AB182" i="2"/>
  <c r="AB174" i="2"/>
  <c r="AB158" i="2"/>
  <c r="AB142" i="2"/>
  <c r="AB119" i="2"/>
  <c r="AB180" i="2"/>
  <c r="AB160" i="2"/>
  <c r="AB133" i="2"/>
  <c r="AB181" i="2"/>
  <c r="AB165" i="2"/>
  <c r="AB149" i="2"/>
  <c r="AB4" i="2"/>
  <c r="AB20" i="2"/>
  <c r="AB36" i="2"/>
  <c r="AM3" i="2"/>
  <c r="AB19" i="2"/>
  <c r="AB35" i="2"/>
  <c r="AB6" i="2"/>
  <c r="AB22" i="2"/>
  <c r="AB38" i="2"/>
  <c r="AB9" i="2"/>
  <c r="AB25" i="2"/>
  <c r="AB41" i="2"/>
  <c r="AB56" i="2"/>
  <c r="AB72" i="2"/>
  <c r="AB88" i="2"/>
  <c r="AB55" i="2"/>
  <c r="AB71" i="2"/>
  <c r="AB87" i="2"/>
  <c r="AB62" i="2"/>
  <c r="AB78" i="2"/>
  <c r="AB94" i="2"/>
  <c r="AB98" i="2"/>
  <c r="AB114" i="2"/>
  <c r="AB130" i="2"/>
  <c r="AB73" i="2"/>
  <c r="AB105" i="2"/>
  <c r="AB121" i="2"/>
  <c r="AB69" i="2"/>
  <c r="AB100" i="2"/>
  <c r="AB116" i="2"/>
  <c r="AB132" i="2"/>
  <c r="AB172" i="2"/>
  <c r="AB144" i="2"/>
  <c r="AB162" i="2"/>
  <c r="AB146" i="2"/>
  <c r="AB137" i="2"/>
  <c r="X119" i="2"/>
  <c r="X147" i="2"/>
  <c r="X179" i="2"/>
  <c r="V66" i="2"/>
  <c r="V34" i="2"/>
  <c r="AG6" i="2"/>
  <c r="X103" i="2"/>
  <c r="X135" i="2"/>
  <c r="X143" i="2"/>
  <c r="X159" i="2"/>
  <c r="X175" i="2"/>
  <c r="X172" i="2"/>
  <c r="X132" i="2"/>
  <c r="X108" i="2"/>
  <c r="X65" i="2"/>
  <c r="X117" i="2"/>
  <c r="X91" i="2"/>
  <c r="X134" i="2"/>
  <c r="X114" i="2"/>
  <c r="X73" i="2"/>
  <c r="X82" i="2"/>
  <c r="X62" i="2"/>
  <c r="X75" i="2"/>
  <c r="X92" i="2"/>
  <c r="X60" i="2"/>
  <c r="X29" i="2"/>
  <c r="X46" i="2"/>
  <c r="X14" i="2"/>
  <c r="X31" i="2"/>
  <c r="AI4" i="2"/>
  <c r="X16" i="2"/>
  <c r="X146" i="2"/>
  <c r="X162" i="2"/>
  <c r="AB111" i="2"/>
  <c r="AB168" i="2"/>
  <c r="V74" i="2"/>
  <c r="V58" i="2"/>
  <c r="V42" i="2"/>
  <c r="V26" i="2"/>
  <c r="V10" i="2"/>
  <c r="V76" i="2"/>
  <c r="V60" i="2"/>
  <c r="V44" i="2"/>
  <c r="V28" i="2"/>
  <c r="V12" i="2"/>
  <c r="V3" i="2"/>
  <c r="V80" i="2"/>
  <c r="V72" i="2"/>
  <c r="V64" i="2"/>
  <c r="V56" i="2"/>
  <c r="V48" i="2"/>
  <c r="V40" i="2"/>
  <c r="V32" i="2"/>
  <c r="V24" i="2"/>
  <c r="V16" i="2"/>
  <c r="V8" i="2"/>
  <c r="AG4" i="2"/>
  <c r="V78" i="2"/>
  <c r="V70" i="2"/>
  <c r="V62" i="2"/>
  <c r="V54" i="2"/>
  <c r="V46" i="2"/>
  <c r="V38" i="2"/>
  <c r="V30" i="2"/>
  <c r="V22" i="2"/>
  <c r="V14" i="2"/>
  <c r="V6" i="2"/>
  <c r="AG3" i="2"/>
  <c r="V83" i="2"/>
  <c r="V79" i="2"/>
  <c r="V75" i="2"/>
  <c r="V71" i="2"/>
  <c r="V67" i="2"/>
  <c r="V63" i="2"/>
  <c r="V59" i="2"/>
  <c r="V55" i="2"/>
  <c r="V51" i="2"/>
  <c r="V47" i="2"/>
  <c r="V43" i="2"/>
  <c r="V39" i="2"/>
  <c r="V35" i="2"/>
  <c r="V31" i="2"/>
  <c r="V27" i="2"/>
  <c r="V23" i="2"/>
  <c r="V19" i="2"/>
  <c r="V15" i="2"/>
  <c r="V11" i="2"/>
  <c r="V7" i="2"/>
  <c r="V85" i="2"/>
  <c r="V88" i="2"/>
  <c r="V91" i="2"/>
  <c r="V93" i="2"/>
  <c r="V96" i="2"/>
  <c r="V98" i="2"/>
  <c r="V100" i="2"/>
  <c r="V102" i="2"/>
  <c r="V104" i="2"/>
  <c r="V106" i="2"/>
  <c r="V108" i="2"/>
  <c r="V110" i="2"/>
  <c r="V112" i="2"/>
  <c r="V114" i="2"/>
  <c r="V116" i="2"/>
  <c r="V118" i="2"/>
  <c r="V120" i="2"/>
  <c r="V122" i="2"/>
  <c r="V124" i="2"/>
  <c r="V126" i="2"/>
  <c r="V128" i="2"/>
  <c r="V130" i="2"/>
  <c r="V132" i="2"/>
  <c r="V135" i="2"/>
  <c r="V137" i="2"/>
  <c r="V139" i="2"/>
  <c r="V140" i="2"/>
  <c r="V142" i="2"/>
  <c r="V144" i="2"/>
  <c r="V146" i="2"/>
  <c r="V148" i="2"/>
  <c r="V150" i="2"/>
  <c r="V152" i="2"/>
  <c r="V154" i="2"/>
  <c r="V156" i="2"/>
  <c r="V158" i="2"/>
  <c r="V160" i="2"/>
  <c r="V162" i="2"/>
  <c r="V164" i="2"/>
  <c r="V166" i="2"/>
  <c r="V168" i="2"/>
  <c r="V170" i="2"/>
  <c r="V172" i="2"/>
  <c r="V174" i="2"/>
  <c r="V176" i="2"/>
  <c r="V178" i="2"/>
  <c r="V180" i="2"/>
  <c r="V182" i="2"/>
  <c r="V90" i="2"/>
  <c r="V86" i="2"/>
  <c r="V87" i="2"/>
  <c r="V89" i="2"/>
  <c r="V92" i="2"/>
  <c r="V94" i="2"/>
  <c r="V95" i="2"/>
  <c r="V97" i="2"/>
  <c r="V99" i="2"/>
  <c r="V101" i="2"/>
  <c r="V103" i="2"/>
  <c r="V105" i="2"/>
  <c r="V107" i="2"/>
  <c r="V109" i="2"/>
  <c r="V111" i="2"/>
  <c r="V113" i="2"/>
  <c r="V115" i="2"/>
  <c r="V117" i="2"/>
  <c r="V119" i="2"/>
  <c r="V121" i="2"/>
  <c r="V123" i="2"/>
  <c r="V125" i="2"/>
  <c r="V127" i="2"/>
  <c r="V129" i="2"/>
  <c r="V131" i="2"/>
  <c r="V133" i="2"/>
  <c r="V134" i="2"/>
  <c r="V136" i="2"/>
  <c r="V138" i="2"/>
  <c r="V141" i="2"/>
  <c r="V143" i="2"/>
  <c r="V145" i="2"/>
  <c r="V147" i="2"/>
  <c r="V149" i="2"/>
  <c r="V151" i="2"/>
  <c r="V153" i="2"/>
  <c r="V155" i="2"/>
  <c r="V157" i="2"/>
  <c r="V159" i="2"/>
  <c r="V161" i="2"/>
  <c r="V163" i="2"/>
  <c r="V165" i="2"/>
  <c r="V167" i="2"/>
  <c r="V169" i="2"/>
  <c r="V171" i="2"/>
  <c r="V173" i="2"/>
  <c r="V175" i="2"/>
  <c r="V177" i="2"/>
  <c r="V179" i="2"/>
  <c r="V181" i="2"/>
  <c r="V81" i="2"/>
  <c r="V77" i="2"/>
  <c r="V73" i="2"/>
  <c r="V69" i="2"/>
  <c r="V65" i="2"/>
  <c r="V61" i="2"/>
  <c r="V57" i="2"/>
  <c r="V53" i="2"/>
  <c r="V49" i="2"/>
  <c r="V45" i="2"/>
  <c r="V41" i="2"/>
  <c r="V37" i="2"/>
  <c r="V33" i="2"/>
  <c r="V29" i="2"/>
  <c r="V25" i="2"/>
  <c r="V21" i="2"/>
  <c r="V17" i="2"/>
  <c r="V13" i="2"/>
  <c r="V9" i="2"/>
  <c r="V5" i="2"/>
  <c r="AG5" i="2"/>
</calcChain>
</file>

<file path=xl/sharedStrings.xml><?xml version="1.0" encoding="utf-8"?>
<sst xmlns="http://schemas.openxmlformats.org/spreadsheetml/2006/main" count="655" uniqueCount="179">
  <si>
    <t>sv2-d</t>
  </si>
  <si>
    <t>gpucorun&gt;</t>
  </si>
  <si>
    <t>lbm</t>
  </si>
  <si>
    <t>cfd</t>
  </si>
  <si>
    <t>needle</t>
  </si>
  <si>
    <t>pf</t>
  </si>
  <si>
    <t>sc</t>
  </si>
  <si>
    <t>spmv</t>
  </si>
  <si>
    <t>md</t>
  </si>
  <si>
    <t>mm</t>
  </si>
  <si>
    <t>nn</t>
  </si>
  <si>
    <t>pl</t>
  </si>
  <si>
    <t>qos</t>
  </si>
  <si>
    <t>tpt</t>
  </si>
  <si>
    <t>static</t>
  </si>
  <si>
    <t>dyn</t>
  </si>
  <si>
    <t>dyn2</t>
  </si>
  <si>
    <t>hybrid</t>
  </si>
  <si>
    <t>hybrid2</t>
  </si>
  <si>
    <t>gradient</t>
  </si>
  <si>
    <t>gradient hybrid</t>
  </si>
  <si>
    <t>gradient hybrid2</t>
  </si>
  <si>
    <t>Window</t>
  </si>
  <si>
    <t>Overlap</t>
  </si>
  <si>
    <t>Fraction Meeting QoS</t>
  </si>
  <si>
    <t>Fraction of Brute Force Time</t>
  </si>
  <si>
    <t>Fraction of Achieved Throughput</t>
  </si>
  <si>
    <t>Window Metric</t>
  </si>
  <si>
    <t>Overlap Metric</t>
  </si>
  <si>
    <t>S</t>
  </si>
  <si>
    <t>D2</t>
  </si>
  <si>
    <t>HD2</t>
  </si>
  <si>
    <t>G</t>
  </si>
  <si>
    <t>HD</t>
  </si>
  <si>
    <t>D</t>
  </si>
  <si>
    <t>GD</t>
  </si>
  <si>
    <t>GD2</t>
  </si>
  <si>
    <t>Brute Force</t>
  </si>
  <si>
    <t>micro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</si>
  <si>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</si>
  <si>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</si>
  <si>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</si>
  <si>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</si>
  <si>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</si>
  <si>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</si>
  <si>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</si>
  <si>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</si>
  <si>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bench</t>
  </si>
  <si>
    <t>metirc 1</t>
  </si>
  <si>
    <t>metirc 2</t>
  </si>
  <si>
    <t>metirc 3</t>
  </si>
  <si>
    <t>metirc 4</t>
  </si>
  <si>
    <t>metirc 5</t>
  </si>
  <si>
    <t>metirc 6</t>
  </si>
  <si>
    <t>metirc 7</t>
  </si>
  <si>
    <t>metirc 8</t>
  </si>
  <si>
    <t>matric 1</t>
  </si>
  <si>
    <t>matric 2</t>
  </si>
  <si>
    <t>matric 3</t>
  </si>
  <si>
    <t>matric 4</t>
  </si>
  <si>
    <t>matric 5</t>
  </si>
  <si>
    <t>matric 6</t>
  </si>
  <si>
    <t>matric 7</t>
  </si>
  <si>
    <t>matric 8</t>
  </si>
  <si>
    <t>norm</t>
  </si>
  <si>
    <t>min</t>
  </si>
  <si>
    <t>max</t>
  </si>
  <si>
    <t>range</t>
  </si>
  <si>
    <t>successes</t>
  </si>
  <si>
    <t>avg</t>
  </si>
  <si>
    <t>tpt_name</t>
  </si>
  <si>
    <t>qos_name</t>
  </si>
  <si>
    <t>trivial_tpt</t>
  </si>
  <si>
    <t>config_tpt</t>
  </si>
  <si>
    <t>Benchmarks</t>
  </si>
  <si>
    <t>Corun Throughput</t>
  </si>
  <si>
    <t>NN</t>
  </si>
  <si>
    <t>NS</t>
  </si>
  <si>
    <t>GNS</t>
  </si>
  <si>
    <t>NN-NS</t>
  </si>
  <si>
    <t>NN-SRS</t>
  </si>
  <si>
    <t>NN-GNS</t>
  </si>
  <si>
    <t>BF</t>
  </si>
  <si>
    <t>LC Error</t>
  </si>
  <si>
    <t>BE Error</t>
  </si>
  <si>
    <t>gru</t>
  </si>
  <si>
    <t>lstm</t>
  </si>
  <si>
    <t>cc</t>
  </si>
  <si>
    <t>bf time</t>
  </si>
  <si>
    <t>d</t>
  </si>
  <si>
    <t>d2</t>
  </si>
  <si>
    <t>h1</t>
  </si>
  <si>
    <t>h2</t>
  </si>
  <si>
    <t>g</t>
  </si>
  <si>
    <t>gh</t>
  </si>
  <si>
    <t>gh2</t>
  </si>
  <si>
    <t>Benchmark</t>
  </si>
  <si>
    <t>achieved</t>
  </si>
  <si>
    <t>CR</t>
  </si>
  <si>
    <t>TC</t>
  </si>
  <si>
    <t>CC</t>
  </si>
  <si>
    <t>CFD</t>
  </si>
  <si>
    <t>MD</t>
  </si>
  <si>
    <t>MM</t>
  </si>
  <si>
    <t>PL</t>
  </si>
  <si>
    <t>TC_CFD</t>
  </si>
  <si>
    <t>CR_CFD</t>
  </si>
  <si>
    <t>TC_MD</t>
  </si>
  <si>
    <t>CR_MD</t>
  </si>
  <si>
    <t>TC_MM</t>
  </si>
  <si>
    <t>CR_MM</t>
  </si>
  <si>
    <t>TC_NN</t>
  </si>
  <si>
    <t>CR_NN</t>
  </si>
  <si>
    <t>TC_PL</t>
  </si>
  <si>
    <t>CR_PL</t>
  </si>
  <si>
    <t>CC_CFD</t>
  </si>
  <si>
    <t>CC_MD</t>
  </si>
  <si>
    <t>CC_MM</t>
  </si>
  <si>
    <t>CC_NN</t>
  </si>
  <si>
    <t>CC_PL</t>
  </si>
  <si>
    <t>CFD_TC</t>
  </si>
  <si>
    <t>CFD_CR</t>
  </si>
  <si>
    <t>MD_TC</t>
  </si>
  <si>
    <t>MD_CR</t>
  </si>
  <si>
    <t>MM_TC</t>
  </si>
  <si>
    <t>MM_CR</t>
  </si>
  <si>
    <t>NN_TC</t>
  </si>
  <si>
    <t>NN_CR</t>
  </si>
  <si>
    <t>PL_TC</t>
  </si>
  <si>
    <t>PL_CR</t>
  </si>
  <si>
    <t>CFD_CC</t>
  </si>
  <si>
    <t>MD_CC</t>
  </si>
  <si>
    <t>MM_CC</t>
  </si>
  <si>
    <t>NN_CC</t>
  </si>
  <si>
    <t>PL_CC</t>
  </si>
  <si>
    <t>Sequential Run Throughput</t>
  </si>
  <si>
    <t>cfd_gru</t>
  </si>
  <si>
    <t>cfd_lbm</t>
  </si>
  <si>
    <t>cfd_lstm</t>
  </si>
  <si>
    <t>cfd_needle</t>
  </si>
  <si>
    <t>cfd_pf</t>
  </si>
  <si>
    <t>cfd_sc</t>
  </si>
  <si>
    <t>cfd_spmv</t>
  </si>
  <si>
    <t>md_gru</t>
  </si>
  <si>
    <t>md_lbm</t>
  </si>
  <si>
    <t>md_lstm</t>
  </si>
  <si>
    <t>md_needle</t>
  </si>
  <si>
    <t>md_pf</t>
  </si>
  <si>
    <t>md_sc</t>
  </si>
  <si>
    <t>md_spmv</t>
  </si>
  <si>
    <t>mm_gru</t>
  </si>
  <si>
    <t>mm_lbm</t>
  </si>
  <si>
    <t>mm_lstm</t>
  </si>
  <si>
    <t>mm_needle</t>
  </si>
  <si>
    <t>mm_pf</t>
  </si>
  <si>
    <t>mm_sc</t>
  </si>
  <si>
    <t>mm_spmv</t>
  </si>
  <si>
    <t>nn_gru</t>
  </si>
  <si>
    <t>nn_lbm</t>
  </si>
  <si>
    <t>nn_lstm</t>
  </si>
  <si>
    <t>nn_needle</t>
  </si>
  <si>
    <t>nn_pf</t>
  </si>
  <si>
    <t>nn_sc</t>
  </si>
  <si>
    <t>nn_spmv</t>
  </si>
  <si>
    <t>pl_gru</t>
  </si>
  <si>
    <t>pl_lbm</t>
  </si>
  <si>
    <t>pl_lstm</t>
  </si>
  <si>
    <t>pl_needle</t>
  </si>
  <si>
    <t>pl_pf</t>
  </si>
  <si>
    <t>pl_sc</t>
  </si>
  <si>
    <t>pl_spmv</t>
  </si>
  <si>
    <t>throughput</t>
  </si>
  <si>
    <t>exclusive</t>
  </si>
  <si>
    <t>q1</t>
  </si>
  <si>
    <t>q2</t>
  </si>
  <si>
    <t>q3</t>
  </si>
  <si>
    <t>q4</t>
  </si>
  <si>
    <t>full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</si>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</sst>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Sheet1!$J$64</c:f>
              <c:strCache>
                <c:ptCount val="1"/>
                <c:pt idx="0">
                  <c:v>Fraction Meeting QoS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Sheet1!$H$65:$I$81</c:f>
              <c:multiLvlStrCache>
                <c:ptCount val="17"/>
                <c:lvl>
                  <c:pt idx="0">
                    <c:v>Brute Force</c:v>
                  </c:pt>
                  <c:pt idx="1">
                    <c:v>NN</c:v>
                  </c:pt>
                  <c:pt idx="2">
                    <c:v>NS</c:v>
                  </c:pt>
                  <c:pt idx="3">
                    <c:v>GNS</c:v>
                  </c:pt>
                  <c:pt idx="4">
                    <c:v>NN-NS</c:v>
                  </c:pt>
                  <c:pt idx="5">
                    <c:v>NN-GNS</c:v>
                  </c:pt>
                  <c:pt idx="7">
                    <c:v>NN-SRS</c:v>
                  </c:pt>
                  <c:pt idx="9">
                    <c:v>S</c:v>
                  </c:pt>
                  <c:pt idx="10">
                    <c:v>D</c:v>
                  </c:pt>
                  <c:pt idx="11">
                    <c:v>D2</c:v>
                  </c:pt>
                  <c:pt idx="12">
                    <c:v>HD</c:v>
                  </c:pt>
                  <c:pt idx="13">
                    <c:v>HD2</c:v>
                  </c:pt>
                  <c:pt idx="14">
                    <c:v>G</c:v>
                  </c:pt>
                  <c:pt idx="15">
                    <c:v>GD</c:v>
                  </c:pt>
                  <c:pt idx="16">
                    <c:v>GD2</c:v>
                  </c:pt>
                </c:lvl>
                <c:lvl>
                  <c:pt idx="0">
                    <c:v>Brute Force</c:v>
                  </c:pt>
                  <c:pt idx="1">
                    <c:v>Window Metric</c:v>
                  </c:pt>
                  <c:pt idx="9">
                    <c:v>Overlap Metric</c:v>
                  </c:pt>
                </c:lvl>
              </c:multiLvlStrCache>
            </c:multiLvlStrRef>
          </c:cat>
          <c:val>
            <c:numRef>
              <c:f>Sheet1!$J$65:$J$81</c:f>
              <c:numCache>
                <c:formatCode>General</c:formatCode>
                <c:ptCount val="17"/>
                <c:pt idx="0">
                  <c:v>1</c:v>
                </c:pt>
                <c:pt idx="1">
                  <c:v>0.08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0.08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0.56000000000000005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2-4021-A4A2-3EC9BA990995}"/>
            </c:ext>
          </c:extLst>
        </c:ser>
        <c:ser>
          <c:idx val="1"/>
          <c:order val="1"/>
          <c:tx>
            <c:strRef>
              <c:f>Sheet1!$K$64</c:f>
              <c:strCache>
                <c:ptCount val="1"/>
                <c:pt idx="0">
                  <c:v>Fraction of Brute Force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Sheet1!$H$65:$I$81</c:f>
              <c:multiLvlStrCache>
                <c:ptCount val="17"/>
                <c:lvl>
                  <c:pt idx="0">
                    <c:v>Brute Force</c:v>
                  </c:pt>
                  <c:pt idx="1">
                    <c:v>NN</c:v>
                  </c:pt>
                  <c:pt idx="2">
                    <c:v>NS</c:v>
                  </c:pt>
                  <c:pt idx="3">
                    <c:v>GNS</c:v>
                  </c:pt>
                  <c:pt idx="4">
                    <c:v>NN-NS</c:v>
                  </c:pt>
                  <c:pt idx="5">
                    <c:v>NN-GNS</c:v>
                  </c:pt>
                  <c:pt idx="7">
                    <c:v>NN-SRS</c:v>
                  </c:pt>
                  <c:pt idx="9">
                    <c:v>S</c:v>
                  </c:pt>
                  <c:pt idx="10">
                    <c:v>D</c:v>
                  </c:pt>
                  <c:pt idx="11">
                    <c:v>D2</c:v>
                  </c:pt>
                  <c:pt idx="12">
                    <c:v>HD</c:v>
                  </c:pt>
                  <c:pt idx="13">
                    <c:v>HD2</c:v>
                  </c:pt>
                  <c:pt idx="14">
                    <c:v>G</c:v>
                  </c:pt>
                  <c:pt idx="15">
                    <c:v>GD</c:v>
                  </c:pt>
                  <c:pt idx="16">
                    <c:v>GD2</c:v>
                  </c:pt>
                </c:lvl>
                <c:lvl>
                  <c:pt idx="0">
                    <c:v>Brute Force</c:v>
                  </c:pt>
                  <c:pt idx="1">
                    <c:v>Window Metric</c:v>
                  </c:pt>
                  <c:pt idx="9">
                    <c:v>Overlap Metric</c:v>
                  </c:pt>
                </c:lvl>
              </c:multiLvlStrCache>
            </c:multiLvlStrRef>
          </c:cat>
          <c:val>
            <c:numRef>
              <c:f>Sheet1!$K$65:$K$81</c:f>
              <c:numCache>
                <c:formatCode>General</c:formatCode>
                <c:ptCount val="17"/>
                <c:pt idx="0">
                  <c:v>1</c:v>
                </c:pt>
                <c:pt idx="1">
                  <c:v>6.5988059154088365E-3</c:v>
                </c:pt>
                <c:pt idx="2">
                  <c:v>0.23696119620549591</c:v>
                </c:pt>
                <c:pt idx="3">
                  <c:v>0.11030357526962759</c:v>
                </c:pt>
                <c:pt idx="4">
                  <c:v>8.1171904111536408E-2</c:v>
                </c:pt>
                <c:pt idx="5">
                  <c:v>7.8171920250843005E-2</c:v>
                </c:pt>
                <c:pt idx="7">
                  <c:v>5.2650487244263106E-2</c:v>
                </c:pt>
                <c:pt idx="9">
                  <c:v>6.5988059154088365E-3</c:v>
                </c:pt>
                <c:pt idx="10">
                  <c:v>0.23296728161146366</c:v>
                </c:pt>
                <c:pt idx="11">
                  <c:v>0.10645346010956909</c:v>
                </c:pt>
                <c:pt idx="12">
                  <c:v>7.8947935306512826E-2</c:v>
                </c:pt>
                <c:pt idx="13">
                  <c:v>7.5142603828443594E-2</c:v>
                </c:pt>
                <c:pt idx="14">
                  <c:v>6.2828547968573744E-3</c:v>
                </c:pt>
                <c:pt idx="15">
                  <c:v>5.1608726974782498E-2</c:v>
                </c:pt>
                <c:pt idx="16">
                  <c:v>5.5913572431536503E-2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2-4021-A4A2-3EC9BA990995}"/>
            </c:ext>
          </c:extLst>
        </c:ser>
        <c:ser>
          <c:idx val="2"/>
          <c:order val="2"/>
          <c:tx>
            <c:strRef>
              <c:f>Sheet1!$L$64</c:f>
              <c:strCache>
                <c:ptCount val="1"/>
                <c:pt idx="0">
                  <c:v>Fraction of Achieved 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Sheet1!$H$65:$I$81</c:f>
              <c:multiLvlStrCache>
                <c:ptCount val="17"/>
                <c:lvl>
                  <c:pt idx="0">
                    <c:v>Brute Force</c:v>
                  </c:pt>
                  <c:pt idx="1">
                    <c:v>NN</c:v>
                  </c:pt>
                  <c:pt idx="2">
                    <c:v>NS</c:v>
                  </c:pt>
                  <c:pt idx="3">
                    <c:v>GNS</c:v>
                  </c:pt>
                  <c:pt idx="4">
                    <c:v>NN-NS</c:v>
                  </c:pt>
                  <c:pt idx="5">
                    <c:v>NN-GNS</c:v>
                  </c:pt>
                  <c:pt idx="7">
                    <c:v>NN-SRS</c:v>
                  </c:pt>
                  <c:pt idx="9">
                    <c:v>S</c:v>
                  </c:pt>
                  <c:pt idx="10">
                    <c:v>D</c:v>
                  </c:pt>
                  <c:pt idx="11">
                    <c:v>D2</c:v>
                  </c:pt>
                  <c:pt idx="12">
                    <c:v>HD</c:v>
                  </c:pt>
                  <c:pt idx="13">
                    <c:v>HD2</c:v>
                  </c:pt>
                  <c:pt idx="14">
                    <c:v>G</c:v>
                  </c:pt>
                  <c:pt idx="15">
                    <c:v>GD</c:v>
                  </c:pt>
                  <c:pt idx="16">
                    <c:v>GD2</c:v>
                  </c:pt>
                </c:lvl>
                <c:lvl>
                  <c:pt idx="0">
                    <c:v>Brute Force</c:v>
                  </c:pt>
                  <c:pt idx="1">
                    <c:v>Window Metric</c:v>
                  </c:pt>
                  <c:pt idx="9">
                    <c:v>Overlap Metric</c:v>
                  </c:pt>
                </c:lvl>
              </c:multiLvlStrCache>
            </c:multiLvlStrRef>
          </c:cat>
          <c:val>
            <c:numRef>
              <c:f>Sheet1!$L$65:$L$81</c:f>
              <c:numCache>
                <c:formatCode>General</c:formatCode>
                <c:ptCount val="17"/>
                <c:pt idx="0">
                  <c:v>1</c:v>
                </c:pt>
                <c:pt idx="1">
                  <c:v>0.59299852811599996</c:v>
                </c:pt>
                <c:pt idx="2">
                  <c:v>0.7510555982312801</c:v>
                </c:pt>
                <c:pt idx="3">
                  <c:v>0.74935910063220001</c:v>
                </c:pt>
                <c:pt idx="4">
                  <c:v>0.78466619720280006</c:v>
                </c:pt>
                <c:pt idx="5">
                  <c:v>0.77285220696224</c:v>
                </c:pt>
                <c:pt idx="7">
                  <c:v>0.83571266014183987</c:v>
                </c:pt>
                <c:pt idx="9">
                  <c:v>0.37296192538700002</c:v>
                </c:pt>
                <c:pt idx="10">
                  <c:v>0.6113583532052399</c:v>
                </c:pt>
                <c:pt idx="11">
                  <c:v>0.61137460423503998</c:v>
                </c:pt>
                <c:pt idx="12">
                  <c:v>0.65765496312023997</c:v>
                </c:pt>
                <c:pt idx="13">
                  <c:v>0.6447111238402401</c:v>
                </c:pt>
                <c:pt idx="14">
                  <c:v>0.43241995655584997</c:v>
                </c:pt>
                <c:pt idx="15">
                  <c:v>0.70784950116103984</c:v>
                </c:pt>
                <c:pt idx="16">
                  <c:v>0.66909138844303995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32-4021-A4A2-3EC9BA990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-20"/>
        <c:axId val="469974992"/>
        <c:axId val="469968760"/>
      </c:barChart>
      <c:catAx>
        <c:axId val="4699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68760"/>
        <c:crosses val="autoZero"/>
        <c:auto val="1"/>
        <c:lblAlgn val="ctr"/>
        <c:lblOffset val="100"/>
        <c:noMultiLvlLbl val="0"/>
      </c:catAx>
      <c:valAx>
        <c:axId val="469968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7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Sheet1!$J$86</c:f>
              <c:strCache>
                <c:ptCount val="1"/>
                <c:pt idx="0">
                  <c:v>Fraction of Brute Force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Sheet1!$I$87:$I$93</c:f>
              <c:strCache>
                <c:ptCount val="7"/>
                <c:pt idx="0">
                  <c:v>BF</c:v>
                </c:pt>
                <c:pt idx="1">
                  <c:v>NN</c:v>
                </c:pt>
                <c:pt idx="2">
                  <c:v>NS</c:v>
                </c:pt>
                <c:pt idx="3">
                  <c:v>GNS</c:v>
                </c:pt>
                <c:pt idx="4">
                  <c:v>NN-NS</c:v>
                </c:pt>
                <c:pt idx="5">
                  <c:v>NN-GNS</c:v>
                </c:pt>
                <c:pt idx="6">
                  <c:v>NN-SRS</c:v>
                </c:pt>
              </c:strCache>
            </c:strRef>
          </c:cat>
          <c:val>
            <c:numRef>
              <c:f>Sheet1!$J$87:$J$93</c:f>
              <c:numCache>
                <c:formatCode>General</c:formatCode>
                <c:ptCount val="7"/>
                <c:pt idx="0">
                  <c:v>1</c:v>
                </c:pt>
                <c:pt idx="1">
                  <c:v>6.5988059154088365E-3</c:v>
                </c:pt>
                <c:pt idx="2">
                  <c:v>0.23696119620549591</c:v>
                </c:pt>
                <c:pt idx="3">
                  <c:v>0.11030357526962759</c:v>
                </c:pt>
                <c:pt idx="4">
                  <c:v>8.1171904111536408E-2</c:v>
                </c:pt>
                <c:pt idx="5">
                  <c:v>7.8171920250843005E-2</c:v>
                </c:pt>
                <c:pt idx="6">
                  <c:v>5.2650487244263106E-2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A-4179-9D8D-B9BE9BFFF3E2}"/>
            </c:ext>
          </c:extLst>
        </c:ser>
        <c:ser>
          <c:idx val="1"/>
          <c:order val="1"/>
          <c:tx>
            <c:strRef>
              <c:f>Sheet1!$K$86</c:f>
              <c:strCache>
                <c:ptCount val="1"/>
                <c:pt idx="0">
                  <c:v>Fraction of Achieved Throughput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Sheet1!$I$87:$I$93</c:f>
              <c:strCache>
                <c:ptCount val="7"/>
                <c:pt idx="0">
                  <c:v>BF</c:v>
                </c:pt>
                <c:pt idx="1">
                  <c:v>NN</c:v>
                </c:pt>
                <c:pt idx="2">
                  <c:v>NS</c:v>
                </c:pt>
                <c:pt idx="3">
                  <c:v>GNS</c:v>
                </c:pt>
                <c:pt idx="4">
                  <c:v>NN-NS</c:v>
                </c:pt>
                <c:pt idx="5">
                  <c:v>NN-GNS</c:v>
                </c:pt>
                <c:pt idx="6">
                  <c:v>NN-SRS</c:v>
                </c:pt>
              </c:strCache>
            </c:strRef>
          </c:cat>
          <c:val>
            <c:numRef>
              <c:f>Sheet1!$K$87:$K$93</c:f>
              <c:numCache>
                <c:formatCode>General</c:formatCode>
                <c:ptCount val="7"/>
                <c:pt idx="0">
                  <c:v>1</c:v>
                </c:pt>
                <c:pt idx="1">
                  <c:v>0.59299852811599996</c:v>
                </c:pt>
                <c:pt idx="2">
                  <c:v>0.7510555982312801</c:v>
                </c:pt>
                <c:pt idx="3">
                  <c:v>0.74935910063220001</c:v>
                </c:pt>
                <c:pt idx="4">
                  <c:v>0.78466619720280006</c:v>
                </c:pt>
                <c:pt idx="5">
                  <c:v>0.77285220696224</c:v>
                </c:pt>
                <c:pt idx="6">
                  <c:v>0.83571266014183987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A-4179-9D8D-B9BE9BFFF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10064"/>
        <c:axId val="462209080"/>
      </c:barChart>
      <c:catAx>
        <c:axId val="4622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09080"/>
        <c:crosses val="autoZero"/>
        <c:auto val="1"/>
        <c:lblAlgn val="ctr"/>
        <c:lblOffset val="100"/>
        <c:noMultiLvlLbl val="0"/>
      </c:catAx>
      <c:valAx>
        <c:axId val="462209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Sheet1!$A$133</c:f>
              <c:strCache>
                <c:ptCount val="1"/>
                <c:pt idx="0">
                  <c:v>CFD_LBM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Sheet1!$B$133:$G$133</c:f>
              <c:numCache>
                <c:formatCode>General</c:formatCode>
                <c:ptCount val="6"/>
                <c:pt idx="0">
                  <c:v>1</c:v>
                </c:pt>
                <c:pt idx="1">
                  <c:v>0.32558139534883723</c:v>
                </c:pt>
                <c:pt idx="2">
                  <c:v>0.42857142857142855</c:v>
                </c:pt>
                <c:pt idx="3">
                  <c:v>0.75</c:v>
                </c:pt>
                <c:pt idx="4">
                  <c:v>0.75</c:v>
                </c:pt>
                <c:pt idx="5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4-4ABF-A12C-988ABE275E37}"/>
            </c:ext>
          </c:extLst>
        </c:ser>
        <c:ser>
          <c:idx val="1"/>
          <c:order val="1"/>
          <c:tx>
            <c:strRef>
              <c:f>Sheet1!$A$134</c:f>
              <c:strCache>
                <c:ptCount val="1"/>
                <c:pt idx="0">
                  <c:v>CFD_NEEDLE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Sheet1!$B$134:$G$134</c:f>
              <c:numCache>
                <c:formatCode>General</c:formatCode>
                <c:ptCount val="6"/>
                <c:pt idx="0">
                  <c:v>0</c:v>
                </c:pt>
                <c:pt idx="1">
                  <c:v>0.59259259259259256</c:v>
                </c:pt>
                <c:pt idx="2">
                  <c:v>0.52941176470588236</c:v>
                </c:pt>
                <c:pt idx="3">
                  <c:v>0.58333333333333337</c:v>
                </c:pt>
                <c:pt idx="4">
                  <c:v>0.76470588235294112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A4-4ABF-A12C-988ABE275E37}"/>
            </c:ext>
          </c:extLst>
        </c:ser>
        <c:ser>
          <c:idx val="2"/>
          <c:order val="2"/>
          <c:tx>
            <c:strRef>
              <c:f>Sheet1!$A$135</c:f>
              <c:strCache>
                <c:ptCount val="1"/>
                <c:pt idx="0">
                  <c:v>CFD_PF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Sheet1!$B$135:$G$135</c:f>
              <c:numCache>
                <c:formatCode>General</c:formatCode>
                <c:ptCount val="6"/>
                <c:pt idx="0">
                  <c:v>1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1</c:v>
                </c:pt>
                <c:pt idx="4">
                  <c:v>1</c:v>
                </c:pt>
                <c:pt idx="5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A4-4ABF-A12C-988ABE275E37}"/>
            </c:ext>
          </c:extLst>
        </c:ser>
        <c:ser>
          <c:idx val="3"/>
          <c:order val="3"/>
          <c:tx>
            <c:strRef>
              <c:f>Sheet1!$A$136</c:f>
              <c:strCache>
                <c:ptCount val="1"/>
                <c:pt idx="0">
                  <c:v>CFD_SC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Sheet1!$B$136:$G$136</c:f>
              <c:numCache>
                <c:formatCode>General</c:formatCode>
                <c:ptCount val="6"/>
                <c:pt idx="0">
                  <c:v>1</c:v>
                </c:pt>
                <c:pt idx="1">
                  <c:v>0.51428571428571423</c:v>
                </c:pt>
                <c:pt idx="2">
                  <c:v>0.47619047619047616</c:v>
                </c:pt>
                <c:pt idx="3">
                  <c:v>0.75</c:v>
                </c:pt>
                <c:pt idx="4">
                  <c:v>0.75</c:v>
                </c:pt>
                <c:pt idx="5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A4-4ABF-A12C-988ABE275E37}"/>
            </c:ext>
          </c:extLst>
        </c:ser>
        <c:ser>
          <c:idx val="4"/>
          <c:order val="4"/>
          <c:tx>
            <c:strRef>
              <c:f>Sheet1!$A$137</c:f>
              <c:strCache>
                <c:ptCount val="1"/>
                <c:pt idx="0">
                  <c:v>CFD_SPMV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Sheet1!$B$137:$G$137</c:f>
              <c:numCache>
                <c:formatCode>General</c:formatCode>
                <c:ptCount val="6"/>
                <c:pt idx="0">
                  <c:v>1</c:v>
                </c:pt>
                <c:pt idx="1">
                  <c:v>0.375</c:v>
                </c:pt>
                <c:pt idx="2">
                  <c:v>0.5</c:v>
                </c:pt>
                <c:pt idx="3">
                  <c:v>0.75</c:v>
                </c:pt>
                <c:pt idx="4">
                  <c:v>0.8</c:v>
                </c:pt>
                <c:pt idx="5">
                  <c:v>0.61111111111111116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A4-4ABF-A12C-988ABE275E37}"/>
            </c:ext>
          </c:extLst>
        </c:ser>
        <c:ser>
          <c:idx val="5"/>
          <c:order val="5"/>
          <c:tx>
            <c:strRef>
              <c:f>Sheet1!$A$138</c:f>
              <c:strCache>
                <c:ptCount val="1"/>
                <c:pt idx="0">
                  <c:v>MD_LBM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Sheet1!$B$138:$G$138</c:f>
              <c:numCache>
                <c:formatCode>General</c:formatCode>
                <c:ptCount val="6"/>
                <c:pt idx="0">
                  <c:v>0</c:v>
                </c:pt>
                <c:pt idx="1">
                  <c:v>0.42307692307692307</c:v>
                </c:pt>
                <c:pt idx="2">
                  <c:v>0.52380952380952384</c:v>
                </c:pt>
                <c:pt idx="3">
                  <c:v>0.7</c:v>
                </c:pt>
                <c:pt idx="4">
                  <c:v>0.62857142857142856</c:v>
                </c:pt>
                <c:pt idx="5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A4-4ABF-A12C-988ABE275E37}"/>
            </c:ext>
          </c:extLst>
        </c:ser>
        <c:ser>
          <c:idx val="6"/>
          <c:order val="6"/>
          <c:tx>
            <c:strRef>
              <c:f>Sheet1!$A$139</c:f>
              <c:strCache>
                <c:ptCount val="1"/>
                <c:pt idx="0">
                  <c:v>MD_NEEDLE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Sheet1!$B$139:$G$139</c:f>
              <c:numCache>
                <c:formatCode>General</c:formatCode>
                <c:ptCount val="6"/>
                <c:pt idx="0">
                  <c:v>0</c:v>
                </c:pt>
                <c:pt idx="1">
                  <c:v>0.65789473684210531</c:v>
                </c:pt>
                <c:pt idx="2">
                  <c:v>0.875</c:v>
                </c:pt>
                <c:pt idx="3">
                  <c:v>0.79166666666666663</c:v>
                </c:pt>
                <c:pt idx="4">
                  <c:v>0.76923076923076927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A4-4ABF-A12C-988ABE275E37}"/>
            </c:ext>
          </c:extLst>
        </c:ser>
        <c:ser>
          <c:idx val="7"/>
          <c:order val="7"/>
          <c:tx>
            <c:strRef>
              <c:f>Sheet1!$A$140</c:f>
              <c:strCache>
                <c:ptCount val="1"/>
                <c:pt idx="0">
                  <c:v>MD_PF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Sheet1!$B$140:$G$140</c:f>
              <c:numCache>
                <c:formatCode>General</c:formatCode>
                <c:ptCount val="6"/>
                <c:pt idx="0">
                  <c:v>1</c:v>
                </c:pt>
                <c:pt idx="1">
                  <c:v>0.78723404255319152</c:v>
                </c:pt>
                <c:pt idx="2">
                  <c:v>0.88571428571428568</c:v>
                </c:pt>
                <c:pt idx="3">
                  <c:v>1</c:v>
                </c:pt>
                <c:pt idx="4">
                  <c:v>0.96875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A4-4ABF-A12C-988ABE275E37}"/>
            </c:ext>
          </c:extLst>
        </c:ser>
        <c:ser>
          <c:idx val="8"/>
          <c:order val="8"/>
          <c:tx>
            <c:strRef>
              <c:f>Sheet1!$A$141</c:f>
              <c:strCache>
                <c:ptCount val="1"/>
                <c:pt idx="0">
                  <c:v>MD_SC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Sheet1!$B$141:$G$141</c:f>
              <c:numCache>
                <c:formatCode>General</c:formatCode>
                <c:ptCount val="6"/>
                <c:pt idx="0">
                  <c:v>0</c:v>
                </c:pt>
                <c:pt idx="1">
                  <c:v>0.52083333333333337</c:v>
                </c:pt>
                <c:pt idx="2">
                  <c:v>0.65789473684210531</c:v>
                </c:pt>
                <c:pt idx="3">
                  <c:v>0.76190476190476186</c:v>
                </c:pt>
                <c:pt idx="4">
                  <c:v>0.73076923076923073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A4-4ABF-A12C-988ABE275E37}"/>
            </c:ext>
          </c:extLst>
        </c:ser>
        <c:ser>
          <c:idx val="9"/>
          <c:order val="9"/>
          <c:tx>
            <c:strRef>
              <c:f>Sheet1!$A$142</c:f>
              <c:strCache>
                <c:ptCount val="1"/>
                <c:pt idx="0">
                  <c:v>MD_SPMV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Sheet1!$B$142:$G$142</c:f>
              <c:numCache>
                <c:formatCode>General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0.6785714285714286</c:v>
                </c:pt>
                <c:pt idx="4">
                  <c:v>0.60606060606060608</c:v>
                </c:pt>
                <c:pt idx="5">
                  <c:v>0.86363636363636365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7A4-4ABF-A12C-988ABE275E37}"/>
            </c:ext>
          </c:extLst>
        </c:ser>
        <c:ser>
          <c:idx val="10"/>
          <c:order val="10"/>
          <c:tx>
            <c:strRef>
              <c:f>Sheet1!$A$143</c:f>
              <c:strCache>
                <c:ptCount val="1"/>
                <c:pt idx="0">
                  <c:v>MM_LBM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Sheet1!$B$143:$G$143</c:f>
              <c:numCache>
                <c:formatCode>General</c:formatCode>
                <c:ptCount val="6"/>
                <c:pt idx="0">
                  <c:v>0</c:v>
                </c:pt>
                <c:pt idx="1">
                  <c:v>0.74242424242424243</c:v>
                </c:pt>
                <c:pt idx="2">
                  <c:v>0.85483870967741937</c:v>
                </c:pt>
                <c:pt idx="3">
                  <c:v>0.90909090909090906</c:v>
                </c:pt>
                <c:pt idx="4">
                  <c:v>0.90384615384615385</c:v>
                </c:pt>
                <c:pt idx="5">
                  <c:v>0.97222222222222221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7A4-4ABF-A12C-988ABE275E37}"/>
            </c:ext>
          </c:extLst>
        </c:ser>
        <c:ser>
          <c:idx val="11"/>
          <c:order val="11"/>
          <c:tx>
            <c:strRef>
              <c:f>Sheet1!$A$144</c:f>
              <c:strCache>
                <c:ptCount val="1"/>
                <c:pt idx="0">
                  <c:v>MM_NEEDLE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Sheet1!$B$144:$G$144</c:f>
              <c:numCache>
                <c:formatCode>General</c:formatCode>
                <c:ptCount val="6"/>
                <c:pt idx="0">
                  <c:v>1</c:v>
                </c:pt>
                <c:pt idx="1">
                  <c:v>0.82758620689655171</c:v>
                </c:pt>
                <c:pt idx="2">
                  <c:v>0.90476190476190477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7A4-4ABF-A12C-988ABE275E37}"/>
            </c:ext>
          </c:extLst>
        </c:ser>
        <c:ser>
          <c:idx val="12"/>
          <c:order val="12"/>
          <c:tx>
            <c:strRef>
              <c:f>Sheet1!$A$145</c:f>
              <c:strCache>
                <c:ptCount val="1"/>
                <c:pt idx="0">
                  <c:v>MM_PF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Sheet1!$B$145:$G$145</c:f>
              <c:numCache>
                <c:formatCode>General</c:formatCode>
                <c:ptCount val="6"/>
                <c:pt idx="0">
                  <c:v>1</c:v>
                </c:pt>
                <c:pt idx="1">
                  <c:v>0.84</c:v>
                </c:pt>
                <c:pt idx="2">
                  <c:v>0.94117647058823528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7A4-4ABF-A12C-988ABE275E37}"/>
            </c:ext>
          </c:extLst>
        </c:ser>
        <c:ser>
          <c:idx val="13"/>
          <c:order val="13"/>
          <c:tx>
            <c:strRef>
              <c:f>Sheet1!$A$146</c:f>
              <c:strCache>
                <c:ptCount val="1"/>
                <c:pt idx="0">
                  <c:v>MM_SC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Sheet1!$B$146:$G$146</c:f>
              <c:numCache>
                <c:formatCode>General</c:formatCode>
                <c:ptCount val="6"/>
                <c:pt idx="0">
                  <c:v>1</c:v>
                </c:pt>
                <c:pt idx="1">
                  <c:v>0.79166666666666663</c:v>
                </c:pt>
                <c:pt idx="2">
                  <c:v>0.83333333333333337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7A4-4ABF-A12C-988ABE275E37}"/>
            </c:ext>
          </c:extLst>
        </c:ser>
        <c:ser>
          <c:idx val="14"/>
          <c:order val="14"/>
          <c:tx>
            <c:strRef>
              <c:f>Sheet1!$A$147</c:f>
              <c:strCache>
                <c:ptCount val="1"/>
                <c:pt idx="0">
                  <c:v>MM_SPMV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Sheet1!$B$147:$G$147</c:f>
              <c:numCache>
                <c:formatCode>General</c:formatCode>
                <c:ptCount val="6"/>
                <c:pt idx="0">
                  <c:v>0</c:v>
                </c:pt>
                <c:pt idx="1">
                  <c:v>0.74137931034482762</c:v>
                </c:pt>
                <c:pt idx="2">
                  <c:v>0.86538461538461542</c:v>
                </c:pt>
                <c:pt idx="3">
                  <c:v>0.94444444444444442</c:v>
                </c:pt>
                <c:pt idx="4">
                  <c:v>0.95348837209302328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7A4-4ABF-A12C-988ABE275E37}"/>
            </c:ext>
          </c:extLst>
        </c:ser>
        <c:ser>
          <c:idx val="15"/>
          <c:order val="15"/>
          <c:tx>
            <c:strRef>
              <c:f>Sheet1!$A$148</c:f>
              <c:strCache>
                <c:ptCount val="1"/>
                <c:pt idx="0">
                  <c:v>NN_LBM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Sheet1!$B$148:$G$148</c:f>
              <c:numCache>
                <c:formatCode>General</c:formatCode>
                <c:ptCount val="6"/>
                <c:pt idx="0">
                  <c:v>1</c:v>
                </c:pt>
                <c:pt idx="1">
                  <c:v>0.69230769230769229</c:v>
                </c:pt>
                <c:pt idx="2">
                  <c:v>0.88888888888888884</c:v>
                </c:pt>
                <c:pt idx="3">
                  <c:v>0.94444444444444442</c:v>
                </c:pt>
                <c:pt idx="4">
                  <c:v>0.96153846153846156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7A4-4ABF-A12C-988ABE275E37}"/>
            </c:ext>
          </c:extLst>
        </c:ser>
        <c:ser>
          <c:idx val="16"/>
          <c:order val="16"/>
          <c:tx>
            <c:strRef>
              <c:f>Sheet1!$A$149</c:f>
              <c:strCache>
                <c:ptCount val="1"/>
                <c:pt idx="0">
                  <c:v>NN_NEEDLE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Sheet1!$B$149:$G$149</c:f>
              <c:numCache>
                <c:formatCode>General</c:formatCode>
                <c:ptCount val="6"/>
                <c:pt idx="0">
                  <c:v>0</c:v>
                </c:pt>
                <c:pt idx="1">
                  <c:v>0.4642857142857143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0.91666666666666663</c:v>
                </c:pt>
                <c:pt idx="5">
                  <c:v>0.95652173913043481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7A4-4ABF-A12C-988ABE275E37}"/>
            </c:ext>
          </c:extLst>
        </c:ser>
        <c:ser>
          <c:idx val="17"/>
          <c:order val="17"/>
          <c:tx>
            <c:strRef>
              <c:f>Sheet1!$A$150</c:f>
              <c:strCache>
                <c:ptCount val="1"/>
                <c:pt idx="0">
                  <c:v>NN_PF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Sheet1!$B$150:$G$150</c:f>
              <c:numCache>
                <c:formatCode>General</c:formatCode>
                <c:ptCount val="6"/>
                <c:pt idx="0">
                  <c:v>1</c:v>
                </c:pt>
                <c:pt idx="1">
                  <c:v>0.66666666666666663</c:v>
                </c:pt>
                <c:pt idx="2">
                  <c:v>0.7</c:v>
                </c:pt>
                <c:pt idx="3">
                  <c:v>0.96153846153846156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7A4-4ABF-A12C-988ABE275E37}"/>
            </c:ext>
          </c:extLst>
        </c:ser>
        <c:ser>
          <c:idx val="18"/>
          <c:order val="18"/>
          <c:tx>
            <c:strRef>
              <c:f>Sheet1!$A$151</c:f>
              <c:strCache>
                <c:ptCount val="1"/>
                <c:pt idx="0">
                  <c:v>NN_SC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Sheet1!$B$151:$G$151</c:f>
              <c:numCache>
                <c:formatCode>General</c:formatCode>
                <c:ptCount val="6"/>
                <c:pt idx="0">
                  <c:v>1</c:v>
                </c:pt>
                <c:pt idx="1">
                  <c:v>0.73170731707317072</c:v>
                </c:pt>
                <c:pt idx="2">
                  <c:v>0.7407407407407407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0.95652173913043481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7A4-4ABF-A12C-988ABE275E37}"/>
            </c:ext>
          </c:extLst>
        </c:ser>
        <c:ser>
          <c:idx val="19"/>
          <c:order val="19"/>
          <c:tx>
            <c:strRef>
              <c:f>Sheet1!$A$152</c:f>
              <c:strCache>
                <c:ptCount val="1"/>
                <c:pt idx="0">
                  <c:v>NN_SPMV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Sheet1!$B$152:$G$152</c:f>
              <c:numCache>
                <c:formatCode>General</c:formatCode>
                <c:ptCount val="6"/>
                <c:pt idx="0">
                  <c:v>1</c:v>
                </c:pt>
                <c:pt idx="1">
                  <c:v>0.59183673469387754</c:v>
                </c:pt>
                <c:pt idx="2">
                  <c:v>0.85185185185185186</c:v>
                </c:pt>
                <c:pt idx="3">
                  <c:v>0.94736842105263153</c:v>
                </c:pt>
                <c:pt idx="4">
                  <c:v>1</c:v>
                </c:pt>
                <c:pt idx="5">
                  <c:v>0.90909090909090906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7A4-4ABF-A12C-988ABE275E37}"/>
            </c:ext>
          </c:extLst>
        </c:ser>
        <c:ser>
          <c:idx val="20"/>
          <c:order val="20"/>
          <c:tx>
            <c:strRef>
              <c:f>Sheet1!$A$153</c:f>
              <c:strCache>
                <c:ptCount val="1"/>
                <c:pt idx="0">
                  <c:v>PL_LBM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Sheet1!$B$153:$G$153</c:f>
              <c:numCache>
                <c:formatCode>General</c:formatCode>
                <c:ptCount val="6"/>
                <c:pt idx="0">
                  <c:v>0</c:v>
                </c:pt>
                <c:pt idx="1">
                  <c:v>0.52380952380952384</c:v>
                </c:pt>
                <c:pt idx="2">
                  <c:v>0.72222222222222221</c:v>
                </c:pt>
                <c:pt idx="3">
                  <c:v>0.875</c:v>
                </c:pt>
                <c:pt idx="4">
                  <c:v>0.88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7A4-4ABF-A12C-988ABE275E37}"/>
            </c:ext>
          </c:extLst>
        </c:ser>
        <c:ser>
          <c:idx val="21"/>
          <c:order val="21"/>
          <c:tx>
            <c:strRef>
              <c:f>Sheet1!$A$154</c:f>
              <c:strCache>
                <c:ptCount val="1"/>
                <c:pt idx="0">
                  <c:v>PL_NEEDLE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Sheet1!$B$154:$G$154</c:f>
              <c:numCache>
                <c:formatCode>General</c:formatCode>
                <c:ptCount val="6"/>
                <c:pt idx="0">
                  <c:v>1</c:v>
                </c:pt>
                <c:pt idx="1">
                  <c:v>0.51724137931034486</c:v>
                </c:pt>
                <c:pt idx="2">
                  <c:v>0.72</c:v>
                </c:pt>
                <c:pt idx="3">
                  <c:v>0.95238095238095233</c:v>
                </c:pt>
                <c:pt idx="4">
                  <c:v>0.84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7A4-4ABF-A12C-988ABE275E37}"/>
            </c:ext>
          </c:extLst>
        </c:ser>
        <c:ser>
          <c:idx val="22"/>
          <c:order val="22"/>
          <c:tx>
            <c:strRef>
              <c:f>Sheet1!$A$155</c:f>
              <c:strCache>
                <c:ptCount val="1"/>
                <c:pt idx="0">
                  <c:v>PL_PF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Sheet1!$B$155:$G$155</c:f>
              <c:numCache>
                <c:formatCode>General</c:formatCode>
                <c:ptCount val="6"/>
                <c:pt idx="0">
                  <c:v>0</c:v>
                </c:pt>
                <c:pt idx="1">
                  <c:v>0.75</c:v>
                </c:pt>
                <c:pt idx="2">
                  <c:v>0.82758620689655171</c:v>
                </c:pt>
                <c:pt idx="3">
                  <c:v>0.92</c:v>
                </c:pt>
                <c:pt idx="4">
                  <c:v>0.92307692307692313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7A4-4ABF-A12C-988ABE275E37}"/>
            </c:ext>
          </c:extLst>
        </c:ser>
        <c:ser>
          <c:idx val="23"/>
          <c:order val="23"/>
          <c:tx>
            <c:strRef>
              <c:f>Sheet1!$A$156</c:f>
              <c:strCache>
                <c:ptCount val="1"/>
                <c:pt idx="0">
                  <c:v>PL_SC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Sheet1!$B$156:$G$156</c:f>
              <c:numCache>
                <c:formatCode>General</c:formatCode>
                <c:ptCount val="6"/>
                <c:pt idx="0">
                  <c:v>1</c:v>
                </c:pt>
                <c:pt idx="1">
                  <c:v>0.47619047619047616</c:v>
                </c:pt>
                <c:pt idx="2">
                  <c:v>0.76923076923076927</c:v>
                </c:pt>
                <c:pt idx="3">
                  <c:v>0.92307692307692313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7A4-4ABF-A12C-988ABE275E37}"/>
            </c:ext>
          </c:extLst>
        </c:ser>
        <c:ser>
          <c:idx val="24"/>
          <c:order val="24"/>
          <c:tx>
            <c:strRef>
              <c:f>Sheet1!$A$157</c:f>
              <c:strCache>
                <c:ptCount val="1"/>
                <c:pt idx="0">
                  <c:v>PL_SPMV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Sheet1!$B$132:$G$132</c:f>
              <c:strCache>
                <c:ptCount val="6"/>
                <c:pt idx="0">
                  <c:v>NN</c:v>
                </c:pt>
                <c:pt idx="1">
                  <c:v>NS</c:v>
                </c:pt>
                <c:pt idx="2">
                  <c:v>GNS</c:v>
                </c:pt>
                <c:pt idx="3">
                  <c:v>NN-NS</c:v>
                </c:pt>
                <c:pt idx="4">
                  <c:v>NN-GNS</c:v>
                </c:pt>
                <c:pt idx="5">
                  <c:v>NN-SRS</c:v>
                </c:pt>
              </c:strCache>
            </c:strRef>
          </c:cat>
          <c:val>
            <c:numRef>
              <c:f>Sheet1!$B$157:$G$157</c:f>
              <c:numCache>
                <c:formatCode>General</c:formatCode>
                <c:ptCount val="6"/>
                <c:pt idx="0">
                  <c:v>0</c:v>
                </c:pt>
                <c:pt idx="1">
                  <c:v>0.76315789473684215</c:v>
                </c:pt>
                <c:pt idx="2">
                  <c:v>0.89655172413793105</c:v>
                </c:pt>
                <c:pt idx="3">
                  <c:v>0.86363636363636365</c:v>
                </c:pt>
                <c:pt idx="4">
                  <c:v>0.83333333333333337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7A4-4ABF-A12C-988ABE275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261600"/>
        <c:axId val="471260616"/>
      </c:barChart>
      <c:catAx>
        <c:axId val="4712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60616"/>
        <c:crosses val="autoZero"/>
        <c:auto val="1"/>
        <c:lblAlgn val="ctr"/>
        <c:lblOffset val="10"/>
        <c:noMultiLvlLbl val="0"/>
      </c:catAx>
      <c:valAx>
        <c:axId val="4712606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315572186909569E-2"/>
          <c:y val="0.76772102500345352"/>
          <c:w val="0.94084733858741088"/>
          <c:h val="0.20478760878574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real!$B$19</c:f>
              <c:strCache>
                <c:ptCount val="1"/>
                <c:pt idx="0">
                  <c:v>Fraction of Brute Force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real!$A$20:$A$26</c:f>
              <c:strCache>
                <c:ptCount val="7"/>
                <c:pt idx="0">
                  <c:v>BF</c:v>
                </c:pt>
                <c:pt idx="1">
                  <c:v>NN</c:v>
                </c:pt>
                <c:pt idx="2">
                  <c:v>NS</c:v>
                </c:pt>
                <c:pt idx="3">
                  <c:v>GNS</c:v>
                </c:pt>
                <c:pt idx="4">
                  <c:v>NN-NS</c:v>
                </c:pt>
                <c:pt idx="5">
                  <c:v>NN-GNS</c:v>
                </c:pt>
                <c:pt idx="6">
                  <c:v>NN-SRS</c:v>
                </c:pt>
              </c:strCache>
            </c:strRef>
          </c:cat>
          <c:val>
            <c:numRef>
              <c:f>real!$B$20:$B$26</c:f>
              <c:numCache>
                <c:formatCode>General</c:formatCode>
                <c:ptCount val="7"/>
                <c:pt idx="0">
                  <c:v>1</c:v>
                </c:pt>
                <c:pt idx="1">
                  <c:v>1.0457974612307491E-2</c:v>
                </c:pt>
                <c:pt idx="2">
                  <c:v>0.26723528517015788</c:v>
                </c:pt>
                <c:pt idx="3">
                  <c:v>0.11622205044897684</c:v>
                </c:pt>
                <c:pt idx="4">
                  <c:v>0.1108665833784894</c:v>
                </c:pt>
                <c:pt idx="5">
                  <c:v>0.10194512302328602</c:v>
                </c:pt>
                <c:pt idx="6">
                  <c:v>6.8174165086080443E-2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F-4F52-A500-05C129B96C0E}"/>
            </c:ext>
          </c:extLst>
        </c:ser>
        <c:ser>
          <c:idx val="1"/>
          <c:order val="1"/>
          <c:tx>
            <c:strRef>
              <c:f>real!$C$19</c:f>
              <c:strCache>
                <c:ptCount val="1"/>
                <c:pt idx="0">
                  <c:v>Fraction of Achieved Throughput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real!$A$20:$A$26</c:f>
              <c:strCache>
                <c:ptCount val="7"/>
                <c:pt idx="0">
                  <c:v>BF</c:v>
                </c:pt>
                <c:pt idx="1">
                  <c:v>NN</c:v>
                </c:pt>
                <c:pt idx="2">
                  <c:v>NS</c:v>
                </c:pt>
                <c:pt idx="3">
                  <c:v>GNS</c:v>
                </c:pt>
                <c:pt idx="4">
                  <c:v>NN-NS</c:v>
                </c:pt>
                <c:pt idx="5">
                  <c:v>NN-GNS</c:v>
                </c:pt>
                <c:pt idx="6">
                  <c:v>NN-SRS</c:v>
                </c:pt>
              </c:strCache>
            </c:strRef>
          </c:cat>
          <c:val>
            <c:numRef>
              <c:f>real!$C$20:$C$26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0.90516574623626667</c:v>
                </c:pt>
                <c:pt idx="3">
                  <c:v>0.90516574623626667</c:v>
                </c:pt>
                <c:pt idx="4">
                  <c:v>1</c:v>
                </c:pt>
                <c:pt idx="5">
                  <c:v>0.90516574623626667</c:v>
                </c:pt>
                <c:pt idx="6">
                  <c:v>0.90516574623626667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F-4F52-A500-05C129B96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10064"/>
        <c:axId val="462209080"/>
      </c:barChart>
      <c:catAx>
        <c:axId val="46221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09080"/>
        <c:crosses val="autoZero"/>
        <c:auto val="1"/>
        <c:lblAlgn val="ctr"/>
        <c:lblOffset val="100"/>
        <c:noMultiLvlLbl val="0"/>
      </c:catAx>
      <c:valAx>
        <c:axId val="462209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real!$B$32</c:f>
              <c:strCache>
                <c:ptCount val="1"/>
                <c:pt idx="0">
                  <c:v>Corun Throughput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real!$A$33:$A$47</c:f>
              <c:strCache>
                <c:ptCount val="15"/>
                <c:pt idx="0">
                  <c:v>CFD_CC</c:v>
                </c:pt>
                <c:pt idx="1">
                  <c:v>CFD_CR</c:v>
                </c:pt>
                <c:pt idx="2">
                  <c:v>CFD_TC</c:v>
                </c:pt>
                <c:pt idx="3">
                  <c:v>MD_CC</c:v>
                </c:pt>
                <c:pt idx="4">
                  <c:v>MD_CR</c:v>
                </c:pt>
                <c:pt idx="5">
                  <c:v>MD_TC</c:v>
                </c:pt>
                <c:pt idx="6">
                  <c:v>MM_CC</c:v>
                </c:pt>
                <c:pt idx="7">
                  <c:v>MM_CR</c:v>
                </c:pt>
                <c:pt idx="8">
                  <c:v>MM_TC</c:v>
                </c:pt>
                <c:pt idx="9">
                  <c:v>NN_CC</c:v>
                </c:pt>
                <c:pt idx="10">
                  <c:v>NN_CR</c:v>
                </c:pt>
                <c:pt idx="11">
                  <c:v>NN_TC</c:v>
                </c:pt>
                <c:pt idx="12">
                  <c:v>PL_CC</c:v>
                </c:pt>
                <c:pt idx="13">
                  <c:v>PL_CR</c:v>
                </c:pt>
                <c:pt idx="14">
                  <c:v>PL_TC</c:v>
                </c:pt>
              </c:strCache>
            </c:strRef>
          </c:cat>
          <c:val>
            <c:numRef>
              <c:f>real!$B$33:$B$47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1.4358424750000001</c:v>
                </c:pt>
                <c:pt idx="3">
                  <c:v>1</c:v>
                </c:pt>
                <c:pt idx="4">
                  <c:v>1.8200584580000001</c:v>
                </c:pt>
                <c:pt idx="5">
                  <c:v>1.964451414</c:v>
                </c:pt>
                <c:pt idx="6">
                  <c:v>1.108855213</c:v>
                </c:pt>
                <c:pt idx="7">
                  <c:v>1.045829232</c:v>
                </c:pt>
                <c:pt idx="8">
                  <c:v>1.072606615</c:v>
                </c:pt>
                <c:pt idx="9">
                  <c:v>1.565422943</c:v>
                </c:pt>
                <c:pt idx="10">
                  <c:v>1.7682902629999999</c:v>
                </c:pt>
                <c:pt idx="11">
                  <c:v>1.8397452560000001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B-4C78-B8B2-9BC1AA50A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axId val="464104112"/>
        <c:axId val="464104440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104112"/>
        <c:axId val="4641044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real!$C$32</c15:sqref>
                        </c15:formulaRef>
                      </c:ext>
                    </c:extLst>
                    <c:strCache>
                      <c:ptCount val="1"/>
                      <c:pt idx="0">
                        <c:v>Sequential Run Throughput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real!$A$33:$A$47</c15:sqref>
                        </c15:formulaRef>
                      </c:ext>
                    </c:extLst>
                    <c:strCache>
                      <c:ptCount val="15"/>
                      <c:pt idx="0">
                        <c:v>CFD_CC</c:v>
                      </c:pt>
                      <c:pt idx="1">
                        <c:v>CFD_CR</c:v>
                      </c:pt>
                      <c:pt idx="2">
                        <c:v>CFD_TC</c:v>
                      </c:pt>
                      <c:pt idx="3">
                        <c:v>MD_CC</c:v>
                      </c:pt>
                      <c:pt idx="4">
                        <c:v>MD_CR</c:v>
                      </c:pt>
                      <c:pt idx="5">
                        <c:v>MD_TC</c:v>
                      </c:pt>
                      <c:pt idx="6">
                        <c:v>MM_CC</c:v>
                      </c:pt>
                      <c:pt idx="7">
                        <c:v>MM_CR</c:v>
                      </c:pt>
                      <c:pt idx="8">
                        <c:v>MM_TC</c:v>
                      </c:pt>
                      <c:pt idx="9">
                        <c:v>NN_CC</c:v>
                      </c:pt>
                      <c:pt idx="10">
                        <c:v>NN_CR</c:v>
                      </c:pt>
                      <c:pt idx="11">
                        <c:v>NN_TC</c:v>
                      </c:pt>
                      <c:pt idx="12">
                        <c:v>PL_CC</c:v>
                      </c:pt>
                      <c:pt idx="13">
                        <c:v>PL_CR</c:v>
                      </c:pt>
                      <c:pt idx="14">
                        <c:v>PL_TC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real!$C$33:$C$47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81B-4C78-B8B2-9BC1AA50A313}"/>
                  </c:ext>
                </c:extLst>
              </c15:ser>
            </c15:filteredLineSeries>
          </c:ext>
        </c:extLst>
      </c:lineChart>
      <c:catAx>
        <c:axId val="46410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4440"/>
        <c:crosses val="autoZero"/>
        <c:auto val="1"/>
        <c:lblAlgn val="ctr"/>
        <c:lblOffset val="100"/>
        <c:noMultiLvlLbl val="0"/>
      </c:catAx>
      <c:valAx>
        <c:axId val="46410444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Throughput Normalized over FLEP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&quot;X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411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Corun Throughput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Sheet2!$G$2:$G$26</c:f>
              <c:strCache>
                <c:ptCount val="25"/>
                <c:pt idx="0">
                  <c:v>CFD_LBM</c:v>
                </c:pt>
                <c:pt idx="1">
                  <c:v>CFD_NEEDLE</c:v>
                </c:pt>
                <c:pt idx="2">
                  <c:v>CFD_PF</c:v>
                </c:pt>
                <c:pt idx="3">
                  <c:v>CFD_SC</c:v>
                </c:pt>
                <c:pt idx="4">
                  <c:v>CFD_SPMV</c:v>
                </c:pt>
                <c:pt idx="5">
                  <c:v>MD_LBM</c:v>
                </c:pt>
                <c:pt idx="6">
                  <c:v>MD_NEEDLE</c:v>
                </c:pt>
                <c:pt idx="7">
                  <c:v>MD_PF</c:v>
                </c:pt>
                <c:pt idx="8">
                  <c:v>MD_SC</c:v>
                </c:pt>
                <c:pt idx="9">
                  <c:v>MD_SPMV</c:v>
                </c:pt>
                <c:pt idx="10">
                  <c:v>MM_LBM</c:v>
                </c:pt>
                <c:pt idx="11">
                  <c:v>MM_NEEDLE</c:v>
                </c:pt>
                <c:pt idx="12">
                  <c:v>MM_PF</c:v>
                </c:pt>
                <c:pt idx="13">
                  <c:v>MM_SC</c:v>
                </c:pt>
                <c:pt idx="14">
                  <c:v>MM_SPMV</c:v>
                </c:pt>
                <c:pt idx="15">
                  <c:v>NN_LBM</c:v>
                </c:pt>
                <c:pt idx="16">
                  <c:v>NN_NEEDLE</c:v>
                </c:pt>
                <c:pt idx="17">
                  <c:v>NN_PF</c:v>
                </c:pt>
                <c:pt idx="18">
                  <c:v>NN_SC</c:v>
                </c:pt>
                <c:pt idx="19">
                  <c:v>NN_SPMV</c:v>
                </c:pt>
                <c:pt idx="20">
                  <c:v>PL_LBM</c:v>
                </c:pt>
                <c:pt idx="21">
                  <c:v>PL_NEEDLE</c:v>
                </c:pt>
                <c:pt idx="22">
                  <c:v>PL_PF</c:v>
                </c:pt>
                <c:pt idx="23">
                  <c:v>PL_SC</c:v>
                </c:pt>
                <c:pt idx="24">
                  <c:v>PL_SPMV</c:v>
                </c:pt>
              </c:strCache>
            </c:strRef>
          </c:cat>
          <c:val>
            <c:numRef>
              <c:f>Sheet2!$H$2:$H$26</c:f>
              <c:numCache>
                <c:formatCode>General</c:formatCode>
                <c:ptCount val="25"/>
                <c:pt idx="0">
                  <c:v>1</c:v>
                </c:pt>
                <c:pt idx="1">
                  <c:v>1.3430678377040932</c:v>
                </c:pt>
                <c:pt idx="2">
                  <c:v>1.6903493406987158</c:v>
                </c:pt>
                <c:pt idx="3">
                  <c:v>1.6110901026</c:v>
                </c:pt>
                <c:pt idx="4">
                  <c:v>1.0370438108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1.140815779212917</c:v>
                </c:pt>
                <c:pt idx="10">
                  <c:v>1</c:v>
                </c:pt>
                <c:pt idx="11">
                  <c:v>1</c:v>
                </c:pt>
                <c:pt idx="12">
                  <c:v>1.1710299425184756</c:v>
                </c:pt>
                <c:pt idx="13">
                  <c:v>1.054423440564747</c:v>
                </c:pt>
                <c:pt idx="14">
                  <c:v>1</c:v>
                </c:pt>
                <c:pt idx="15">
                  <c:v>1.5132197310646707</c:v>
                </c:pt>
                <c:pt idx="16">
                  <c:v>1.9520429932000001</c:v>
                </c:pt>
                <c:pt idx="17">
                  <c:v>1.7505880524067352</c:v>
                </c:pt>
                <c:pt idx="18">
                  <c:v>1.909903044</c:v>
                </c:pt>
                <c:pt idx="19">
                  <c:v>1.6986811434</c:v>
                </c:pt>
                <c:pt idx="20">
                  <c:v>1</c:v>
                </c:pt>
                <c:pt idx="21">
                  <c:v>1.0875624028374653</c:v>
                </c:pt>
                <c:pt idx="22">
                  <c:v>1.3968170954027981</c:v>
                </c:pt>
                <c:pt idx="23">
                  <c:v>1.047154241957438</c:v>
                </c:pt>
                <c:pt idx="24">
                  <c:v>1.3936514020674016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1-4154-B273-BCDA8474E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axId val="464104112"/>
        <c:axId val="464104440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104112"/>
        <c:axId val="4641044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Sequential Run Throughput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Sheet2!$G$2:$G$26</c15:sqref>
                        </c15:formulaRef>
                      </c:ext>
                    </c:extLst>
                    <c:strCache>
                      <c:ptCount val="25"/>
                      <c:pt idx="0">
                        <c:v>CFD_LBM</c:v>
                      </c:pt>
                      <c:pt idx="1">
                        <c:v>CFD_NEEDLE</c:v>
                      </c:pt>
                      <c:pt idx="2">
                        <c:v>CFD_PF</c:v>
                      </c:pt>
                      <c:pt idx="3">
                        <c:v>CFD_SC</c:v>
                      </c:pt>
                      <c:pt idx="4">
                        <c:v>CFD_SPMV</c:v>
                      </c:pt>
                      <c:pt idx="5">
                        <c:v>MD_LBM</c:v>
                      </c:pt>
                      <c:pt idx="6">
                        <c:v>MD_NEEDLE</c:v>
                      </c:pt>
                      <c:pt idx="7">
                        <c:v>MD_PF</c:v>
                      </c:pt>
                      <c:pt idx="8">
                        <c:v>MD_SC</c:v>
                      </c:pt>
                      <c:pt idx="9">
                        <c:v>MD_SPMV</c:v>
                      </c:pt>
                      <c:pt idx="10">
                        <c:v>MM_LBM</c:v>
                      </c:pt>
                      <c:pt idx="11">
                        <c:v>MM_NEEDLE</c:v>
                      </c:pt>
                      <c:pt idx="12">
                        <c:v>MM_PF</c:v>
                      </c:pt>
                      <c:pt idx="13">
                        <c:v>MM_SC</c:v>
                      </c:pt>
                      <c:pt idx="14">
                        <c:v>MM_SPMV</c:v>
                      </c:pt>
                      <c:pt idx="15">
                        <c:v>NN_LBM</c:v>
                      </c:pt>
                      <c:pt idx="16">
                        <c:v>NN_NEEDLE</c:v>
                      </c:pt>
                      <c:pt idx="17">
                        <c:v>NN_PF</c:v>
                      </c:pt>
                      <c:pt idx="18">
                        <c:v>NN_SC</c:v>
                      </c:pt>
                      <c:pt idx="19">
                        <c:v>NN_SPMV</c:v>
                      </c:pt>
                      <c:pt idx="20">
                        <c:v>PL_LBM</c:v>
                      </c:pt>
                      <c:pt idx="21">
                        <c:v>PL_NEEDLE</c:v>
                      </c:pt>
                      <c:pt idx="22">
                        <c:v>PL_PF</c:v>
                      </c:pt>
                      <c:pt idx="23">
                        <c:v>PL_SC</c:v>
                      </c:pt>
                      <c:pt idx="24">
                        <c:v>PL_SPMV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Sheet2!$I$2:$I$26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4D1-4154-B273-BCDA8474E98C}"/>
                  </c:ext>
                </c:extLst>
              </c15:ser>
            </c15:filteredLineSeries>
          </c:ext>
        </c:extLst>
      </c:lineChart>
      <c:catAx>
        <c:axId val="46410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4440"/>
        <c:crosses val="autoZero"/>
        <c:auto val="1"/>
        <c:lblAlgn val="ctr"/>
        <c:lblOffset val="100"/>
        <c:noMultiLvlLbl val="0"/>
      </c:catAx>
      <c:valAx>
        <c:axId val="46410444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Throughput Normalized over FLEP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&quot;X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411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qos_profile!$AF$3</c:f>
              <c:strCache>
                <c:ptCount val="1"/>
                <c:pt idx="0">
                  <c:v>lbm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qos_profile!$AG$2:$AN$2</c:f>
              <c:strCache>
                <c:ptCount val="8"/>
                <c:pt idx="0">
                  <c:v>matric 1</c:v>
                </c:pt>
                <c:pt idx="1">
                  <c:v>matric 2</c:v>
                </c:pt>
                <c:pt idx="2">
                  <c:v>matric 3</c:v>
                </c:pt>
                <c:pt idx="3">
                  <c:v>matric 4</c:v>
                </c:pt>
                <c:pt idx="4">
                  <c:v>matric 5</c:v>
                </c:pt>
                <c:pt idx="5">
                  <c:v>matric 6</c:v>
                </c:pt>
                <c:pt idx="6">
                  <c:v>matric 7</c:v>
                </c:pt>
                <c:pt idx="7">
                  <c:v>matric 8</c:v>
                </c:pt>
              </c:strCache>
            </c:strRef>
          </c:cat>
          <c:val>
            <c:numRef>
              <c:f>qos_profile!$AG$3:$AN$3</c:f>
              <c:numCache>
                <c:formatCode>General</c:formatCode>
                <c:ptCount val="8"/>
                <c:pt idx="0">
                  <c:v>1.1904750000000019E-2</c:v>
                </c:pt>
                <c:pt idx="1">
                  <c:v>9.4</c:v>
                </c:pt>
                <c:pt idx="2">
                  <c:v>1</c:v>
                </c:pt>
                <c:pt idx="3">
                  <c:v>1.2856288618696432</c:v>
                </c:pt>
                <c:pt idx="4">
                  <c:v>2.3070866141732282</c:v>
                </c:pt>
                <c:pt idx="5">
                  <c:v>2.9794467347792315</c:v>
                </c:pt>
                <c:pt idx="6">
                  <c:v>1.0121453965420319</c:v>
                </c:pt>
                <c:pt idx="7">
                  <c:v>0.39775292005074048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4DBC-9ACC-43BF4AB83B55}"/>
            </c:ext>
          </c:extLst>
        </c:ser>
        <c:ser>
          <c:idx val="1"/>
          <c:order val="1"/>
          <c:tx>
            <c:strRef>
              <c:f>qos_profile!$AF$4</c:f>
              <c:strCache>
                <c:ptCount val="1"/>
                <c:pt idx="0">
                  <c:v>needle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qos_profile!$AG$2:$AN$2</c:f>
              <c:strCache>
                <c:ptCount val="8"/>
                <c:pt idx="0">
                  <c:v>matric 1</c:v>
                </c:pt>
                <c:pt idx="1">
                  <c:v>matric 2</c:v>
                </c:pt>
                <c:pt idx="2">
                  <c:v>matric 3</c:v>
                </c:pt>
                <c:pt idx="3">
                  <c:v>matric 4</c:v>
                </c:pt>
                <c:pt idx="4">
                  <c:v>matric 5</c:v>
                </c:pt>
                <c:pt idx="5">
                  <c:v>matric 6</c:v>
                </c:pt>
                <c:pt idx="6">
                  <c:v>matric 7</c:v>
                </c:pt>
                <c:pt idx="7">
                  <c:v>matric 8</c:v>
                </c:pt>
              </c:strCache>
            </c:strRef>
          </c:cat>
          <c:val>
            <c:numRef>
              <c:f>qos_profile!$AG$4:$AN$4</c:f>
              <c:numCache>
                <c:formatCode>General</c:formatCode>
                <c:ptCount val="8"/>
                <c:pt idx="0">
                  <c:v>7.9761916666666696E-2</c:v>
                </c:pt>
                <c:pt idx="1">
                  <c:v>-8.59375E-2</c:v>
                </c:pt>
                <c:pt idx="2">
                  <c:v>-0.46354166666666669</c:v>
                </c:pt>
                <c:pt idx="3">
                  <c:v>0.91748056607534378</c:v>
                </c:pt>
                <c:pt idx="4">
                  <c:v>1.7789442986293379E-2</c:v>
                </c:pt>
                <c:pt idx="5">
                  <c:v>-0.18941068690127663</c:v>
                </c:pt>
                <c:pt idx="6">
                  <c:v>1.8284732467287984E-2</c:v>
                </c:pt>
                <c:pt idx="7">
                  <c:v>-0.30791914465989029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F-4DBC-9ACC-43BF4AB83B55}"/>
            </c:ext>
          </c:extLst>
        </c:ser>
        <c:ser>
          <c:idx val="2"/>
          <c:order val="2"/>
          <c:tx>
            <c:strRef>
              <c:f>qos_profile!$AF$5</c:f>
              <c:strCache>
                <c:ptCount val="1"/>
                <c:pt idx="0">
                  <c:v>pf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qos_profile!$AG$2:$AN$2</c:f>
              <c:strCache>
                <c:ptCount val="8"/>
                <c:pt idx="0">
                  <c:v>matric 1</c:v>
                </c:pt>
                <c:pt idx="1">
                  <c:v>matric 2</c:v>
                </c:pt>
                <c:pt idx="2">
                  <c:v>matric 3</c:v>
                </c:pt>
                <c:pt idx="3">
                  <c:v>matric 4</c:v>
                </c:pt>
                <c:pt idx="4">
                  <c:v>matric 5</c:v>
                </c:pt>
                <c:pt idx="5">
                  <c:v>matric 6</c:v>
                </c:pt>
                <c:pt idx="6">
                  <c:v>matric 7</c:v>
                </c:pt>
                <c:pt idx="7">
                  <c:v>matric 8</c:v>
                </c:pt>
              </c:strCache>
            </c:strRef>
          </c:cat>
          <c:val>
            <c:numRef>
              <c:f>qos_profile!$AG$5:$AN$5</c:f>
              <c:numCache>
                <c:formatCode>General</c:formatCode>
                <c:ptCount val="8"/>
                <c:pt idx="0">
                  <c:v>8.202849999999999E-2</c:v>
                </c:pt>
                <c:pt idx="1">
                  <c:v>6.823958333333334E-2</c:v>
                </c:pt>
                <c:pt idx="2">
                  <c:v>-0.45931770833333335</c:v>
                </c:pt>
                <c:pt idx="3">
                  <c:v>1.1130157464620292</c:v>
                </c:pt>
                <c:pt idx="4">
                  <c:v>8.9238845144356954E-2</c:v>
                </c:pt>
                <c:pt idx="5">
                  <c:v>0.81717153611758397</c:v>
                </c:pt>
                <c:pt idx="6">
                  <c:v>7.3296789125879835E-2</c:v>
                </c:pt>
                <c:pt idx="7">
                  <c:v>1.2983476384244084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F-4DBC-9ACC-43BF4AB83B55}"/>
            </c:ext>
          </c:extLst>
        </c:ser>
        <c:ser>
          <c:idx val="3"/>
          <c:order val="3"/>
          <c:tx>
            <c:strRef>
              <c:f>qos_profile!$AF$6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qos_profile!$AG$2:$AN$2</c:f>
              <c:strCache>
                <c:ptCount val="8"/>
                <c:pt idx="0">
                  <c:v>matric 1</c:v>
                </c:pt>
                <c:pt idx="1">
                  <c:v>matric 2</c:v>
                </c:pt>
                <c:pt idx="2">
                  <c:v>matric 3</c:v>
                </c:pt>
                <c:pt idx="3">
                  <c:v>matric 4</c:v>
                </c:pt>
                <c:pt idx="4">
                  <c:v>matric 5</c:v>
                </c:pt>
                <c:pt idx="5">
                  <c:v>matric 6</c:v>
                </c:pt>
                <c:pt idx="6">
                  <c:v>matric 7</c:v>
                </c:pt>
                <c:pt idx="7">
                  <c:v>matric 8</c:v>
                </c:pt>
              </c:strCache>
            </c:strRef>
          </c:cat>
          <c:val>
            <c:numRef>
              <c:f>qos_profile!$AG$6:$AN$6</c:f>
              <c:numCache>
                <c:formatCode>General</c:formatCode>
                <c:ptCount val="8"/>
                <c:pt idx="0">
                  <c:v>-5.9479208333333346E-2</c:v>
                </c:pt>
                <c:pt idx="1">
                  <c:v>2.6077197916666668</c:v>
                </c:pt>
                <c:pt idx="2">
                  <c:v>-0.50254687499999995</c:v>
                </c:pt>
                <c:pt idx="3">
                  <c:v>1.261710185369743</c:v>
                </c:pt>
                <c:pt idx="4">
                  <c:v>6.1825605132691752E-2</c:v>
                </c:pt>
                <c:pt idx="5">
                  <c:v>1.4763896357371891</c:v>
                </c:pt>
                <c:pt idx="6">
                  <c:v>0.29398765027043605</c:v>
                </c:pt>
                <c:pt idx="7">
                  <c:v>2.3891039686331359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3F-4DBC-9ACC-43BF4AB83B55}"/>
            </c:ext>
          </c:extLst>
        </c:ser>
        <c:ser>
          <c:idx val="4"/>
          <c:order val="4"/>
          <c:tx>
            <c:strRef>
              <c:f>qos_profile!$AF$7</c:f>
              <c:strCache>
                <c:ptCount val="1"/>
                <c:pt idx="0">
                  <c:v>spmv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qos_profile!$AG$2:$AN$2</c:f>
              <c:strCache>
                <c:ptCount val="8"/>
                <c:pt idx="0">
                  <c:v>matric 1</c:v>
                </c:pt>
                <c:pt idx="1">
                  <c:v>matric 2</c:v>
                </c:pt>
                <c:pt idx="2">
                  <c:v>matric 3</c:v>
                </c:pt>
                <c:pt idx="3">
                  <c:v>matric 4</c:v>
                </c:pt>
                <c:pt idx="4">
                  <c:v>matric 5</c:v>
                </c:pt>
                <c:pt idx="5">
                  <c:v>matric 6</c:v>
                </c:pt>
                <c:pt idx="6">
                  <c:v>matric 7</c:v>
                </c:pt>
                <c:pt idx="7">
                  <c:v>matric 8</c:v>
                </c:pt>
              </c:strCache>
            </c:strRef>
          </c:cat>
          <c:val>
            <c:numRef>
              <c:f>qos_profile!$AG$7:$AN$7</c:f>
              <c:numCache>
                <c:formatCode>General</c:formatCode>
                <c:ptCount val="8"/>
                <c:pt idx="0">
                  <c:v>0.26371758333333334</c:v>
                </c:pt>
                <c:pt idx="1">
                  <c:v>8.1254062499999993</c:v>
                </c:pt>
                <c:pt idx="2">
                  <c:v>-0.625</c:v>
                </c:pt>
                <c:pt idx="3">
                  <c:v>0.71078333665537174</c:v>
                </c:pt>
                <c:pt idx="4">
                  <c:v>2.1711869349664625</c:v>
                </c:pt>
                <c:pt idx="5">
                  <c:v>6.6903865686801698</c:v>
                </c:pt>
                <c:pt idx="6">
                  <c:v>0.23646912538141954</c:v>
                </c:pt>
                <c:pt idx="7">
                  <c:v>2.1915783924482297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3F-4DBC-9ACC-43BF4AB83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0"/>
        <c:axId val="428672040"/>
        <c:axId val="428670072"/>
      </c:barChart>
      <c:catAx>
        <c:axId val="42867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670072"/>
        <c:crosses val="autoZero"/>
        <c:auto val="1"/>
        <c:lblAlgn val="ctr"/>
        <c:lblOffset val="100"/>
        <c:noMultiLvlLbl val="0"/>
      </c:catAx>
      <c:valAx>
        <c:axId val="42867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67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126769200578896E-2"/>
          <c:y val="8.5590551181102356E-2"/>
          <c:w val="0.93173927441312832"/>
          <c:h val="0.49229002624671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error!$G$1</c:f>
              <c:strCache>
                <c:ptCount val="1"/>
                <c:pt idx="0">
                  <c:v>LC 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error!$F$2:$F$27</c:f>
              <c:strCache>
                <c:ptCount val="26"/>
                <c:pt idx="0">
                  <c:v>CFD_LBM</c:v>
                </c:pt>
                <c:pt idx="1">
                  <c:v>CFD_NEEDLE</c:v>
                </c:pt>
                <c:pt idx="2">
                  <c:v>CFD_PF</c:v>
                </c:pt>
                <c:pt idx="3">
                  <c:v>CFD_SC</c:v>
                </c:pt>
                <c:pt idx="4">
                  <c:v>CFD_SPMV</c:v>
                </c:pt>
                <c:pt idx="5">
                  <c:v>MD_LBM</c:v>
                </c:pt>
                <c:pt idx="6">
                  <c:v>MD_NEEDLE</c:v>
                </c:pt>
                <c:pt idx="7">
                  <c:v>MD_PF</c:v>
                </c:pt>
                <c:pt idx="8">
                  <c:v>MD_SC</c:v>
                </c:pt>
                <c:pt idx="9">
                  <c:v>MD_SPMV</c:v>
                </c:pt>
                <c:pt idx="10">
                  <c:v>MM_LBM</c:v>
                </c:pt>
                <c:pt idx="11">
                  <c:v>MM_NEEDLE</c:v>
                </c:pt>
                <c:pt idx="12">
                  <c:v>MM_PF</c:v>
                </c:pt>
                <c:pt idx="13">
                  <c:v>MM_SC</c:v>
                </c:pt>
                <c:pt idx="14">
                  <c:v>MM_SPMV</c:v>
                </c:pt>
                <c:pt idx="15">
                  <c:v>NN_LBM</c:v>
                </c:pt>
                <c:pt idx="16">
                  <c:v>NN_NEEDLE</c:v>
                </c:pt>
                <c:pt idx="17">
                  <c:v>NN_PF</c:v>
                </c:pt>
                <c:pt idx="18">
                  <c:v>NN_SC</c:v>
                </c:pt>
                <c:pt idx="19">
                  <c:v>NN_SPMV</c:v>
                </c:pt>
                <c:pt idx="20">
                  <c:v>PL_LBM</c:v>
                </c:pt>
                <c:pt idx="21">
                  <c:v>PL_NEEDLE</c:v>
                </c:pt>
                <c:pt idx="22">
                  <c:v>PL_PF</c:v>
                </c:pt>
                <c:pt idx="23">
                  <c:v>PL_SC</c:v>
                </c:pt>
                <c:pt idx="24">
                  <c:v>PL_SPMV</c:v>
                </c:pt>
                <c:pt idx="25">
                  <c:v>_</c:v>
                </c:pt>
              </c:strCache>
            </c:strRef>
          </c:cat>
          <c:val>
            <c:numRef>
              <c:f>error!$G$2:$G$27</c:f>
              <c:numCache>
                <c:formatCode>General</c:formatCode>
                <c:ptCount val="26"/>
                <c:pt idx="0">
                  <c:v>0.27771164362799999</c:v>
                </c:pt>
                <c:pt idx="1">
                  <c:v>0.27550442357400001</c:v>
                </c:pt>
                <c:pt idx="2">
                  <c:v>0.388287303784</c:v>
                </c:pt>
                <c:pt idx="3">
                  <c:v>0.26924611221599998</c:v>
                </c:pt>
                <c:pt idx="4">
                  <c:v>0.29881793806599999</c:v>
                </c:pt>
                <c:pt idx="5">
                  <c:v>0.35305702366500002</c:v>
                </c:pt>
                <c:pt idx="6">
                  <c:v>0.43830989120899999</c:v>
                </c:pt>
                <c:pt idx="7">
                  <c:v>0.56709958574800001</c:v>
                </c:pt>
                <c:pt idx="8">
                  <c:v>0.43988403927000003</c:v>
                </c:pt>
                <c:pt idx="9">
                  <c:v>0.37236699204000001</c:v>
                </c:pt>
                <c:pt idx="10">
                  <c:v>0.358565444186</c:v>
                </c:pt>
                <c:pt idx="11">
                  <c:v>0.66058388452600003</c:v>
                </c:pt>
                <c:pt idx="12">
                  <c:v>0.71555871284200001</c:v>
                </c:pt>
                <c:pt idx="13">
                  <c:v>0.25385107964800002</c:v>
                </c:pt>
                <c:pt idx="14">
                  <c:v>0.34544809234200002</c:v>
                </c:pt>
                <c:pt idx="15">
                  <c:v>0.235890205292</c:v>
                </c:pt>
                <c:pt idx="16">
                  <c:v>0.31906693968900002</c:v>
                </c:pt>
                <c:pt idx="17">
                  <c:v>0.26891645513399998</c:v>
                </c:pt>
                <c:pt idx="18">
                  <c:v>0.173870941137</c:v>
                </c:pt>
                <c:pt idx="19">
                  <c:v>0.25621050103499998</c:v>
                </c:pt>
                <c:pt idx="20">
                  <c:v>0.287168222177</c:v>
                </c:pt>
                <c:pt idx="21">
                  <c:v>0.30301673225999998</c:v>
                </c:pt>
                <c:pt idx="22">
                  <c:v>0.56304880654199996</c:v>
                </c:pt>
                <c:pt idx="23">
                  <c:v>0.46966968702099998</c:v>
                </c:pt>
                <c:pt idx="24">
                  <c:v>0.63913491848799997</c:v>
                </c:pt>
                <c:pt idx="25">
                  <c:v>0.35746036714165841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8-48E5-AB84-722E1FC78F59}"/>
            </c:ext>
          </c:extLst>
        </c:ser>
        <c:ser>
          <c:idx val="1"/>
          <c:order val="1"/>
          <c:tx>
            <c:strRef>
              <c:f>error!$H$1</c:f>
              <c:strCache>
                <c:ptCount val="1"/>
                <c:pt idx="0">
                  <c:v>BE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error!$F$2:$F$27</c:f>
              <c:strCache>
                <c:ptCount val="26"/>
                <c:pt idx="0">
                  <c:v>CFD_LBM</c:v>
                </c:pt>
                <c:pt idx="1">
                  <c:v>CFD_NEEDLE</c:v>
                </c:pt>
                <c:pt idx="2">
                  <c:v>CFD_PF</c:v>
                </c:pt>
                <c:pt idx="3">
                  <c:v>CFD_SC</c:v>
                </c:pt>
                <c:pt idx="4">
                  <c:v>CFD_SPMV</c:v>
                </c:pt>
                <c:pt idx="5">
                  <c:v>MD_LBM</c:v>
                </c:pt>
                <c:pt idx="6">
                  <c:v>MD_NEEDLE</c:v>
                </c:pt>
                <c:pt idx="7">
                  <c:v>MD_PF</c:v>
                </c:pt>
                <c:pt idx="8">
                  <c:v>MD_SC</c:v>
                </c:pt>
                <c:pt idx="9">
                  <c:v>MD_SPMV</c:v>
                </c:pt>
                <c:pt idx="10">
                  <c:v>MM_LBM</c:v>
                </c:pt>
                <c:pt idx="11">
                  <c:v>MM_NEEDLE</c:v>
                </c:pt>
                <c:pt idx="12">
                  <c:v>MM_PF</c:v>
                </c:pt>
                <c:pt idx="13">
                  <c:v>MM_SC</c:v>
                </c:pt>
                <c:pt idx="14">
                  <c:v>MM_SPMV</c:v>
                </c:pt>
                <c:pt idx="15">
                  <c:v>NN_LBM</c:v>
                </c:pt>
                <c:pt idx="16">
                  <c:v>NN_NEEDLE</c:v>
                </c:pt>
                <c:pt idx="17">
                  <c:v>NN_PF</c:v>
                </c:pt>
                <c:pt idx="18">
                  <c:v>NN_SC</c:v>
                </c:pt>
                <c:pt idx="19">
                  <c:v>NN_SPMV</c:v>
                </c:pt>
                <c:pt idx="20">
                  <c:v>PL_LBM</c:v>
                </c:pt>
                <c:pt idx="21">
                  <c:v>PL_NEEDLE</c:v>
                </c:pt>
                <c:pt idx="22">
                  <c:v>PL_PF</c:v>
                </c:pt>
                <c:pt idx="23">
                  <c:v>PL_SC</c:v>
                </c:pt>
                <c:pt idx="24">
                  <c:v>PL_SPMV</c:v>
                </c:pt>
                <c:pt idx="25">
                  <c:v>_</c:v>
                </c:pt>
              </c:strCache>
            </c:strRef>
          </c:cat>
          <c:val>
            <c:numRef>
              <c:f>error!$H$2:$H$27</c:f>
              <c:numCache>
                <c:formatCode>General</c:formatCode>
                <c:ptCount val="26"/>
                <c:pt idx="0">
                  <c:v>0.11023664855</c:v>
                </c:pt>
                <c:pt idx="1">
                  <c:v>0.177153163729</c:v>
                </c:pt>
                <c:pt idx="2">
                  <c:v>0.177420710929</c:v>
                </c:pt>
                <c:pt idx="3">
                  <c:v>9.9345867573900001E-2</c:v>
                </c:pt>
                <c:pt idx="4">
                  <c:v>9.8496581804499994E-2</c:v>
                </c:pt>
                <c:pt idx="5">
                  <c:v>0.42410222064600001</c:v>
                </c:pt>
                <c:pt idx="6">
                  <c:v>0.470113685153</c:v>
                </c:pt>
                <c:pt idx="7">
                  <c:v>0.48996033045300003</c:v>
                </c:pt>
                <c:pt idx="8">
                  <c:v>0.41847156145600001</c:v>
                </c:pt>
                <c:pt idx="9">
                  <c:v>0.38922412628199998</c:v>
                </c:pt>
                <c:pt idx="10">
                  <c:v>0.343562686748</c:v>
                </c:pt>
                <c:pt idx="11">
                  <c:v>0.48425398568400002</c:v>
                </c:pt>
                <c:pt idx="12">
                  <c:v>0.39701266362299997</c:v>
                </c:pt>
                <c:pt idx="13">
                  <c:v>0.39613050895899998</c:v>
                </c:pt>
                <c:pt idx="14">
                  <c:v>0.34649751430600001</c:v>
                </c:pt>
                <c:pt idx="15">
                  <c:v>0.26611564575699997</c:v>
                </c:pt>
                <c:pt idx="16">
                  <c:v>0.38801647831199998</c:v>
                </c:pt>
                <c:pt idx="17">
                  <c:v>0.42420828206700001</c:v>
                </c:pt>
                <c:pt idx="18">
                  <c:v>0.33146359936000003</c:v>
                </c:pt>
                <c:pt idx="19">
                  <c:v>0.26760828365299999</c:v>
                </c:pt>
                <c:pt idx="20">
                  <c:v>0.68068243750799995</c:v>
                </c:pt>
                <c:pt idx="21">
                  <c:v>0.74543882218799995</c:v>
                </c:pt>
                <c:pt idx="22">
                  <c:v>0.759549913977</c:v>
                </c:pt>
                <c:pt idx="23">
                  <c:v>0.76624519532199997</c:v>
                </c:pt>
                <c:pt idx="24">
                  <c:v>0.78726316774500005</c:v>
                </c:pt>
                <c:pt idx="25">
                  <c:v>0.35140530733056324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8-48E5-AB84-722E1FC78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19"/>
        <c:axId val="456903640"/>
        <c:axId val="456901016"/>
      </c:barChart>
      <c:catAx>
        <c:axId val="45690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01016"/>
        <c:crosses val="autoZero"/>
        <c:auto val="1"/>
        <c:lblAlgn val="ctr"/>
        <c:lblOffset val="100"/>
        <c:noMultiLvlLbl val="0"/>
      </c:catAx>
      <c:valAx>
        <c:axId val="45690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5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0364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128927809257489"/>
          <c:y val="6.3053402806978784E-2"/>
          <c:w val="0.1964868643755979"/>
          <c:h val="0.142385795267823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LC Degradation Without Preemption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'fig2'!$C$1:$C$35</c:f>
              <c:strCache>
                <c:ptCount val="25"/>
                <c:pt idx="0">
                  <c:v>CFD_LBM</c:v>
                </c:pt>
                <c:pt idx="1">
                  <c:v>CFD_NEEDLE</c:v>
                </c:pt>
                <c:pt idx="2">
                  <c:v>CFD_PF</c:v>
                </c:pt>
                <c:pt idx="3">
                  <c:v>CFD_SC</c:v>
                </c:pt>
                <c:pt idx="4">
                  <c:v>CFD_SPMV</c:v>
                </c:pt>
                <c:pt idx="5">
                  <c:v>MD_LBM</c:v>
                </c:pt>
                <c:pt idx="6">
                  <c:v>MD_NEEDLE</c:v>
                </c:pt>
                <c:pt idx="7">
                  <c:v>MD_PF</c:v>
                </c:pt>
                <c:pt idx="8">
                  <c:v>MD_SC</c:v>
                </c:pt>
                <c:pt idx="9">
                  <c:v>MD_SPMV</c:v>
                </c:pt>
                <c:pt idx="10">
                  <c:v>MM_LBM</c:v>
                </c:pt>
                <c:pt idx="11">
                  <c:v>MM_NEEDLE</c:v>
                </c:pt>
                <c:pt idx="12">
                  <c:v>MM_PF</c:v>
                </c:pt>
                <c:pt idx="13">
                  <c:v>MM_SC</c:v>
                </c:pt>
                <c:pt idx="14">
                  <c:v>MM_SPMV</c:v>
                </c:pt>
                <c:pt idx="15">
                  <c:v>NN_LBM</c:v>
                </c:pt>
                <c:pt idx="16">
                  <c:v>NN_NEEDLE</c:v>
                </c:pt>
                <c:pt idx="17">
                  <c:v>NN_PF</c:v>
                </c:pt>
                <c:pt idx="18">
                  <c:v>NN_SC</c:v>
                </c:pt>
                <c:pt idx="19">
                  <c:v>NN_SPMV</c:v>
                </c:pt>
                <c:pt idx="20">
                  <c:v>PL_LBM</c:v>
                </c:pt>
                <c:pt idx="21">
                  <c:v>PL_NEEDLE</c:v>
                </c:pt>
                <c:pt idx="22">
                  <c:v>PL_PF</c:v>
                </c:pt>
                <c:pt idx="23">
                  <c:v>PL_SC</c:v>
                </c:pt>
                <c:pt idx="24">
                  <c:v>PL_SPMV</c:v>
                </c:pt>
              </c:strCache>
            </c:strRef>
          </c:cat>
          <c:val>
            <c:numRef>
              <c:f>'fig2'!$D$1:$D$25</c:f>
              <c:numCache>
                <c:formatCode>General</c:formatCode>
                <c:ptCount val="25"/>
                <c:pt idx="0">
                  <c:v>4.8499999999999996</c:v>
                </c:pt>
                <c:pt idx="1">
                  <c:v>9.34</c:v>
                </c:pt>
                <c:pt idx="2">
                  <c:v>7.17</c:v>
                </c:pt>
                <c:pt idx="3">
                  <c:v>8.0399999999999991</c:v>
                </c:pt>
                <c:pt idx="4">
                  <c:v>5.44</c:v>
                </c:pt>
                <c:pt idx="5">
                  <c:v>7.34</c:v>
                </c:pt>
                <c:pt idx="6">
                  <c:v>14.73</c:v>
                </c:pt>
                <c:pt idx="7">
                  <c:v>11.16</c:v>
                </c:pt>
                <c:pt idx="8">
                  <c:v>12.59</c:v>
                </c:pt>
                <c:pt idx="9">
                  <c:v>8.31</c:v>
                </c:pt>
                <c:pt idx="10">
                  <c:v>8.3699999999999992</c:v>
                </c:pt>
                <c:pt idx="11">
                  <c:v>16.95</c:v>
                </c:pt>
                <c:pt idx="12">
                  <c:v>12.8</c:v>
                </c:pt>
                <c:pt idx="13">
                  <c:v>14.47</c:v>
                </c:pt>
                <c:pt idx="14">
                  <c:v>9.49</c:v>
                </c:pt>
                <c:pt idx="15">
                  <c:v>5.99</c:v>
                </c:pt>
                <c:pt idx="16">
                  <c:v>11.8</c:v>
                </c:pt>
                <c:pt idx="17">
                  <c:v>8.99</c:v>
                </c:pt>
                <c:pt idx="18">
                  <c:v>10.11</c:v>
                </c:pt>
                <c:pt idx="19">
                  <c:v>6.75</c:v>
                </c:pt>
                <c:pt idx="20">
                  <c:v>3.39</c:v>
                </c:pt>
                <c:pt idx="21">
                  <c:v>6.17</c:v>
                </c:pt>
                <c:pt idx="22">
                  <c:v>4.83</c:v>
                </c:pt>
                <c:pt idx="23">
                  <c:v>5.37</c:v>
                </c:pt>
                <c:pt idx="24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A-4A21-BB46-2ADBC389A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axId val="464104112"/>
        <c:axId val="464104440"/>
      </c:barChart>
      <c:lineChart>
        <c:grouping val="standard"/>
        <c:varyColors val="0"/>
        <c:ser>
          <c:idx val="1"/>
          <c:order val="1"/>
          <c:tx>
            <c:v>QoS 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'fig2'!$E$1:$E$25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BA-4A21-BB46-2ADBC389A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104112"/>
        <c:axId val="464104440"/>
      </c:lineChart>
      <c:catAx>
        <c:axId val="46410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4440"/>
        <c:crosses val="autoZero"/>
        <c:auto val="1"/>
        <c:lblAlgn val="ctr"/>
        <c:lblOffset val="100"/>
        <c:noMultiLvlLbl val="0"/>
      </c:catAx>
      <c:valAx>
        <c:axId val="4641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Runtime Normalized to Solo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X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0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395287</xdr:colOff>
      <xdr:row>67</xdr:row>
      <xdr:rowOff>180975</xdr:rowOff>
    </xdr:from>
    <xdr:to>
      <xdr:col>24</xdr:col>
      <xdr:colOff>242887</xdr:colOff>
      <xdr:row>82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9EBDE-A315-4E63-B2EB-491EA17A6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504825</xdr:colOff>
      <xdr:row>86</xdr:row>
      <xdr:rowOff>9525</xdr:rowOff>
    </xdr:from>
    <xdr:to>
      <xdr:col>24</xdr:col>
      <xdr:colOff>352425</xdr:colOff>
      <xdr:row>98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9F9201-C9D2-4498-AD2F-EF50E841F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523872</xdr:colOff>
      <xdr:row>137</xdr:row>
      <xdr:rowOff>76200</xdr:rowOff>
    </xdr:from>
    <xdr:to>
      <xdr:col>28</xdr:col>
      <xdr:colOff>581025</xdr:colOff>
      <xdr:row>152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783D08-AB78-4B25-93E3-4A9B09B44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15</xdr:col>
      <xdr:colOff>457200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516EC-973C-4516-B039-81019C972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33</xdr:row>
      <xdr:rowOff>85726</xdr:rowOff>
    </xdr:from>
    <xdr:to>
      <xdr:col>15</xdr:col>
      <xdr:colOff>137927</xdr:colOff>
      <xdr:row>48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4CD33F-E61E-4B7E-83FF-2A73FF51C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476248</xdr:colOff>
      <xdr:row>8</xdr:row>
      <xdr:rowOff>38100</xdr:rowOff>
    </xdr:from>
    <xdr:to>
      <xdr:col>19</xdr:col>
      <xdr:colOff>380999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A31CF-E3B9-4D68-95B3-0DBF4976E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9</xdr:row>
      <xdr:rowOff>171450</xdr:rowOff>
    </xdr:from>
    <xdr:to>
      <xdr:col>38</xdr:col>
      <xdr:colOff>314325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E7887-4514-4585-A900-B085EA8D8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13</xdr:row>
      <xdr:rowOff>152400</xdr:rowOff>
    </xdr:from>
    <xdr:to>
      <xdr:col>22</xdr:col>
      <xdr:colOff>38100</xdr:colOff>
      <xdr:row>23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C79A0-047F-445B-A00E-B4310E792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609598</xdr:colOff>
      <xdr:row>4</xdr:row>
      <xdr:rowOff>190499</xdr:rowOff>
    </xdr:from>
    <xdr:to>
      <xdr:col>17</xdr:col>
      <xdr:colOff>438149</xdr:colOff>
      <xdr:row>19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43A04-E5FD-463D-8506-8D37EBD77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opLeftCell="G138" workbookViewId="0">
      <selection activeCell="M159" sqref="M159"/>
    </sheetView>
  </sheetViews>
  <sheetFormatPr defaultRowHeight="15" x14ac:dyDescent="0.25"/>
  <cols>
    <col min="11" max="11" width="9.140625" customWidth="1"/>
  </cols>
  <sheetData>
    <row r="1" spans="1:28" x14ac:dyDescent="0.25">
      <c r="A1" t="s">
        <v>22</v>
      </c>
    </row>
    <row r="2" spans="1:28" x14ac:dyDescent="0.25">
      <c r="A2" t="s">
        <v>12</v>
      </c>
      <c r="C2" t="s">
        <v>13</v>
      </c>
      <c r="F2" t="s">
        <v>14</v>
      </c>
      <c r="I2" t="s">
        <v>15</v>
      </c>
      <c r="L2" t="s">
        <v>16</v>
      </c>
      <c r="O2" t="s">
        <v>17</v>
      </c>
      <c r="R2" t="s">
        <v>18</v>
      </c>
      <c r="U2" t="s">
        <v>19</v>
      </c>
      <c r="X2" t="s">
        <v>20</v>
      </c>
      <c r="AA2" t="s">
        <v>21</v>
      </c>
    </row>
    <row r="3" spans="1:28" x14ac:dyDescent="0.25">
      <c r="A3" t="s">
        <v>2</v>
      </c>
      <c r="B3">
        <v>25</v>
      </c>
      <c r="C3" t="s">
        <v>3</v>
      </c>
      <c r="D3">
        <v>6</v>
      </c>
      <c r="E3">
        <v>1</v>
      </c>
      <c r="F3">
        <v>-4.5505618447499998</v>
      </c>
      <c r="G3">
        <v>2303.75</v>
      </c>
      <c r="H3">
        <v>43</v>
      </c>
      <c r="I3">
        <v>0.99976709018599996</v>
      </c>
      <c r="J3">
        <v>66155.710999999996</v>
      </c>
      <c r="K3">
        <v>28</v>
      </c>
      <c r="L3">
        <v>0.99976709018599996</v>
      </c>
      <c r="M3">
        <v>18368.296999999999</v>
      </c>
      <c r="N3">
        <v>12</v>
      </c>
      <c r="O3">
        <v>1</v>
      </c>
      <c r="P3">
        <v>14503.33</v>
      </c>
      <c r="Q3">
        <v>12</v>
      </c>
      <c r="R3">
        <v>0.99976709018599996</v>
      </c>
      <c r="S3">
        <v>12166.862999999999</v>
      </c>
      <c r="T3">
        <v>2</v>
      </c>
      <c r="U3">
        <v>-4.5505618447499998</v>
      </c>
      <c r="V3">
        <v>1367.4459999999999</v>
      </c>
      <c r="W3">
        <v>12</v>
      </c>
      <c r="X3">
        <v>0.99976709018599996</v>
      </c>
      <c r="Y3">
        <v>13967.355</v>
      </c>
      <c r="Z3">
        <v>14</v>
      </c>
      <c r="AA3">
        <v>0.99976709018599996</v>
      </c>
      <c r="AB3">
        <v>10850.153</v>
      </c>
    </row>
    <row r="4" spans="1:28" x14ac:dyDescent="0.25">
      <c r="A4" t="s">
        <v>4</v>
      </c>
      <c r="B4">
        <v>87</v>
      </c>
      <c r="C4" t="s">
        <v>3</v>
      </c>
      <c r="D4">
        <v>6</v>
      </c>
      <c r="E4">
        <v>1</v>
      </c>
      <c r="F4">
        <v>-1.9372765998599999</v>
      </c>
      <c r="G4">
        <v>1003.875</v>
      </c>
      <c r="H4">
        <v>27</v>
      </c>
      <c r="I4">
        <v>0.75297724915300002</v>
      </c>
      <c r="J4">
        <v>35605.436000000002</v>
      </c>
      <c r="K4">
        <v>17</v>
      </c>
      <c r="L4">
        <v>0.75297724915300002</v>
      </c>
      <c r="M4">
        <v>12549.5539999999</v>
      </c>
      <c r="N4">
        <v>12</v>
      </c>
      <c r="O4">
        <v>1</v>
      </c>
      <c r="P4">
        <v>6997.884</v>
      </c>
      <c r="Q4">
        <v>17</v>
      </c>
      <c r="R4">
        <v>0.72747333602499997</v>
      </c>
      <c r="S4">
        <v>5213.2999999999902</v>
      </c>
      <c r="T4">
        <v>3</v>
      </c>
      <c r="U4">
        <v>0.75634655431999998</v>
      </c>
      <c r="V4">
        <v>657.52200000000005</v>
      </c>
      <c r="W4">
        <v>17</v>
      </c>
      <c r="X4">
        <v>0.77548362931000003</v>
      </c>
      <c r="Y4">
        <v>10200.968999999999</v>
      </c>
      <c r="Z4">
        <v>14</v>
      </c>
      <c r="AA4">
        <v>0.77548362931000003</v>
      </c>
      <c r="AB4">
        <v>3821.0250000000001</v>
      </c>
    </row>
    <row r="5" spans="1:28" x14ac:dyDescent="0.25">
      <c r="A5" t="s">
        <v>5</v>
      </c>
      <c r="B5">
        <v>31</v>
      </c>
      <c r="C5" t="s">
        <v>3</v>
      </c>
      <c r="D5">
        <v>6</v>
      </c>
      <c r="E5">
        <v>1</v>
      </c>
      <c r="F5">
        <v>-0.92903202579499999</v>
      </c>
      <c r="G5">
        <v>454.24</v>
      </c>
      <c r="H5">
        <v>24</v>
      </c>
      <c r="I5">
        <v>0.85657327486799995</v>
      </c>
      <c r="J5">
        <v>36606.6539999999</v>
      </c>
      <c r="K5">
        <v>15</v>
      </c>
      <c r="L5">
        <v>0.85657327486799995</v>
      </c>
      <c r="M5">
        <v>15711.3149999999</v>
      </c>
      <c r="N5">
        <v>10</v>
      </c>
      <c r="O5">
        <v>0.87377688293300004</v>
      </c>
      <c r="P5">
        <v>2836.4479999999999</v>
      </c>
      <c r="Q5">
        <v>10</v>
      </c>
      <c r="R5">
        <v>1</v>
      </c>
      <c r="S5">
        <v>2965.971</v>
      </c>
      <c r="T5">
        <v>3</v>
      </c>
      <c r="U5">
        <v>0.87782851134999995</v>
      </c>
      <c r="V5">
        <v>554.17999999999995</v>
      </c>
      <c r="W5">
        <v>14</v>
      </c>
      <c r="X5">
        <v>0.88611192077800005</v>
      </c>
      <c r="Y5">
        <v>7933.99</v>
      </c>
      <c r="Z5">
        <v>11</v>
      </c>
      <c r="AA5">
        <v>0.88611192077800005</v>
      </c>
      <c r="AB5">
        <v>2681.0889999999999</v>
      </c>
    </row>
    <row r="6" spans="1:28" x14ac:dyDescent="0.25">
      <c r="A6" t="s">
        <v>6</v>
      </c>
      <c r="B6">
        <v>16</v>
      </c>
      <c r="C6" t="s">
        <v>3</v>
      </c>
      <c r="D6">
        <v>6</v>
      </c>
      <c r="E6">
        <v>1</v>
      </c>
      <c r="F6">
        <v>-1.2413954978499999</v>
      </c>
      <c r="G6">
        <v>1191.22</v>
      </c>
      <c r="H6">
        <v>35</v>
      </c>
      <c r="I6">
        <v>1</v>
      </c>
      <c r="J6">
        <v>55577.2389999999</v>
      </c>
      <c r="K6">
        <v>21</v>
      </c>
      <c r="L6">
        <v>1</v>
      </c>
      <c r="M6">
        <v>15918.911</v>
      </c>
      <c r="N6">
        <v>12</v>
      </c>
      <c r="O6">
        <v>0.96360203932400001</v>
      </c>
      <c r="P6">
        <v>9705.7019999999993</v>
      </c>
      <c r="Q6">
        <v>12</v>
      </c>
      <c r="R6">
        <v>0.96355580988</v>
      </c>
      <c r="S6">
        <v>6236.5010000000002</v>
      </c>
      <c r="T6">
        <v>3</v>
      </c>
      <c r="U6">
        <v>1</v>
      </c>
      <c r="V6">
        <v>1134.896</v>
      </c>
      <c r="W6">
        <v>11</v>
      </c>
      <c r="X6">
        <v>1</v>
      </c>
      <c r="Y6">
        <v>12626.572</v>
      </c>
      <c r="Z6">
        <v>11</v>
      </c>
      <c r="AA6">
        <v>1</v>
      </c>
      <c r="AB6">
        <v>6180.2719999999999</v>
      </c>
    </row>
    <row r="7" spans="1:28" x14ac:dyDescent="0.25">
      <c r="A7" t="s">
        <v>7</v>
      </c>
      <c r="B7">
        <v>25</v>
      </c>
      <c r="C7" t="s">
        <v>3</v>
      </c>
      <c r="D7">
        <v>6</v>
      </c>
      <c r="E7">
        <v>1</v>
      </c>
      <c r="F7">
        <v>-3.8571176630599999</v>
      </c>
      <c r="G7">
        <v>2145.34</v>
      </c>
      <c r="H7">
        <v>48</v>
      </c>
      <c r="I7">
        <v>1</v>
      </c>
      <c r="J7">
        <v>68356.739999999903</v>
      </c>
      <c r="K7">
        <v>32</v>
      </c>
      <c r="L7">
        <v>1</v>
      </c>
      <c r="M7">
        <v>21505.496999999999</v>
      </c>
      <c r="N7">
        <v>12</v>
      </c>
      <c r="O7">
        <v>1</v>
      </c>
      <c r="P7">
        <v>13794.315000000001</v>
      </c>
      <c r="Q7">
        <v>15</v>
      </c>
      <c r="R7">
        <v>1</v>
      </c>
      <c r="S7">
        <v>14088.7059999999</v>
      </c>
      <c r="T7">
        <v>2</v>
      </c>
      <c r="U7">
        <v>-3.8571176630599999</v>
      </c>
      <c r="V7">
        <v>1355.7749999999901</v>
      </c>
      <c r="W7">
        <v>18</v>
      </c>
      <c r="X7">
        <v>1</v>
      </c>
      <c r="Y7">
        <v>19130.385999999999</v>
      </c>
      <c r="Z7">
        <v>18</v>
      </c>
      <c r="AA7">
        <v>1</v>
      </c>
      <c r="AB7">
        <v>14095.836999999899</v>
      </c>
    </row>
    <row r="8" spans="1:28" x14ac:dyDescent="0.25">
      <c r="A8" t="s">
        <v>2</v>
      </c>
      <c r="B8">
        <v>25</v>
      </c>
      <c r="C8" t="s">
        <v>8</v>
      </c>
      <c r="D8">
        <v>1</v>
      </c>
      <c r="E8">
        <v>1</v>
      </c>
      <c r="F8">
        <v>-6.7845280369500003</v>
      </c>
      <c r="G8">
        <v>1450.43</v>
      </c>
      <c r="H8">
        <v>52</v>
      </c>
      <c r="I8">
        <v>0.73699326552699995</v>
      </c>
      <c r="J8">
        <v>75962.636999999901</v>
      </c>
      <c r="K8">
        <v>42</v>
      </c>
      <c r="L8">
        <v>0.73699326552699995</v>
      </c>
      <c r="M8">
        <v>38251.457000000002</v>
      </c>
      <c r="N8">
        <v>30</v>
      </c>
      <c r="O8">
        <v>0.73699326552699995</v>
      </c>
      <c r="P8">
        <v>42804.837</v>
      </c>
      <c r="Q8">
        <v>35</v>
      </c>
      <c r="R8">
        <v>0.73699326552699995</v>
      </c>
      <c r="S8">
        <v>36220.855000000003</v>
      </c>
      <c r="T8">
        <v>2</v>
      </c>
      <c r="U8">
        <v>-4.8460914549599998</v>
      </c>
      <c r="V8">
        <v>580.17200000000003</v>
      </c>
      <c r="W8">
        <v>23</v>
      </c>
      <c r="X8">
        <v>0.73699326552699995</v>
      </c>
      <c r="Y8">
        <v>32651.827000000001</v>
      </c>
      <c r="Z8">
        <v>29</v>
      </c>
      <c r="AA8">
        <v>0.73699326552699995</v>
      </c>
      <c r="AB8">
        <v>37215.093000000001</v>
      </c>
    </row>
    <row r="9" spans="1:28" x14ac:dyDescent="0.25">
      <c r="A9" t="s">
        <v>4</v>
      </c>
      <c r="B9">
        <v>87</v>
      </c>
      <c r="C9" t="s">
        <v>8</v>
      </c>
      <c r="D9">
        <v>1</v>
      </c>
      <c r="E9">
        <v>1</v>
      </c>
      <c r="F9">
        <v>-2.2739926346399999</v>
      </c>
      <c r="G9">
        <v>1003.875</v>
      </c>
      <c r="H9">
        <v>38</v>
      </c>
      <c r="I9">
        <v>0.47621131313999998</v>
      </c>
      <c r="J9">
        <v>39410.248999999902</v>
      </c>
      <c r="K9">
        <v>24</v>
      </c>
      <c r="L9">
        <v>0.47621131313999998</v>
      </c>
      <c r="M9">
        <v>20532.0789999999</v>
      </c>
      <c r="N9">
        <v>24</v>
      </c>
      <c r="O9">
        <v>0.59456823181399998</v>
      </c>
      <c r="P9">
        <v>15018.123</v>
      </c>
      <c r="Q9">
        <v>26</v>
      </c>
      <c r="R9">
        <v>0.59456823181399998</v>
      </c>
      <c r="S9">
        <v>12979.618</v>
      </c>
      <c r="T9">
        <v>4</v>
      </c>
      <c r="U9">
        <v>-0.568498158659</v>
      </c>
      <c r="V9">
        <v>2605.123</v>
      </c>
      <c r="W9">
        <v>17</v>
      </c>
      <c r="X9">
        <v>0.58687117720100002</v>
      </c>
      <c r="Y9">
        <v>7611.0359999999901</v>
      </c>
      <c r="Z9">
        <v>22</v>
      </c>
      <c r="AA9">
        <v>0.58687117720100002</v>
      </c>
      <c r="AB9">
        <v>9810.7659999999905</v>
      </c>
    </row>
    <row r="10" spans="1:28" x14ac:dyDescent="0.25">
      <c r="A10" t="s">
        <v>5</v>
      </c>
      <c r="B10">
        <v>31</v>
      </c>
      <c r="C10" t="s">
        <v>8</v>
      </c>
      <c r="D10">
        <v>1</v>
      </c>
      <c r="E10">
        <v>1</v>
      </c>
      <c r="F10">
        <v>-2.2914339483999999</v>
      </c>
      <c r="G10">
        <v>3718.16</v>
      </c>
      <c r="H10">
        <v>47</v>
      </c>
      <c r="I10">
        <v>0.80420603917800004</v>
      </c>
      <c r="J10">
        <v>59700.063999999998</v>
      </c>
      <c r="K10">
        <v>35</v>
      </c>
      <c r="L10">
        <v>0.75088856280399996</v>
      </c>
      <c r="M10">
        <v>33419.875999999997</v>
      </c>
      <c r="N10">
        <v>32</v>
      </c>
      <c r="O10">
        <v>0.80420603917800004</v>
      </c>
      <c r="P10">
        <v>32152.5639999999</v>
      </c>
      <c r="Q10">
        <v>32</v>
      </c>
      <c r="R10">
        <v>0.75088856280399996</v>
      </c>
      <c r="S10">
        <v>32850.925999999999</v>
      </c>
      <c r="T10">
        <v>3</v>
      </c>
      <c r="U10">
        <v>-0.572858487099</v>
      </c>
      <c r="V10">
        <v>2152.6880000000001</v>
      </c>
      <c r="W10">
        <v>19</v>
      </c>
      <c r="X10">
        <v>1</v>
      </c>
      <c r="Y10">
        <v>6388.527</v>
      </c>
      <c r="Z10">
        <v>14</v>
      </c>
      <c r="AA10">
        <v>0.80420603917800004</v>
      </c>
      <c r="AB10">
        <v>6435.0569999999998</v>
      </c>
    </row>
    <row r="11" spans="1:28" x14ac:dyDescent="0.25">
      <c r="A11" t="s">
        <v>6</v>
      </c>
      <c r="B11">
        <v>16</v>
      </c>
      <c r="C11" t="s">
        <v>8</v>
      </c>
      <c r="D11">
        <v>1</v>
      </c>
      <c r="E11">
        <v>1</v>
      </c>
      <c r="F11">
        <v>-4.0514697682199996</v>
      </c>
      <c r="G11">
        <v>1611.575</v>
      </c>
      <c r="H11">
        <v>48</v>
      </c>
      <c r="I11">
        <v>0.75874385450399995</v>
      </c>
      <c r="J11">
        <v>64961.715999999898</v>
      </c>
      <c r="K11">
        <v>38</v>
      </c>
      <c r="L11">
        <v>0.75874385450399995</v>
      </c>
      <c r="M11">
        <v>32085.585999999999</v>
      </c>
      <c r="N11">
        <v>21</v>
      </c>
      <c r="O11">
        <v>0.80376235064599999</v>
      </c>
      <c r="P11">
        <v>26784.791000000001</v>
      </c>
      <c r="Q11">
        <v>26</v>
      </c>
      <c r="R11">
        <v>0.80376235064599999</v>
      </c>
      <c r="S11">
        <v>28094.830999999998</v>
      </c>
      <c r="T11">
        <v>2</v>
      </c>
      <c r="U11">
        <v>-1.62058790729</v>
      </c>
      <c r="V11">
        <v>3857.98</v>
      </c>
      <c r="W11">
        <v>15</v>
      </c>
      <c r="X11">
        <v>0.80376235064599999</v>
      </c>
      <c r="Y11">
        <v>15569.656000000001</v>
      </c>
      <c r="Z11">
        <v>19</v>
      </c>
      <c r="AA11">
        <v>0.80376235064599999</v>
      </c>
      <c r="AB11">
        <v>23712.010999999999</v>
      </c>
    </row>
    <row r="12" spans="1:28" x14ac:dyDescent="0.25">
      <c r="A12" t="s">
        <v>7</v>
      </c>
      <c r="B12">
        <v>25</v>
      </c>
      <c r="C12" t="s">
        <v>8</v>
      </c>
      <c r="D12">
        <v>1</v>
      </c>
      <c r="E12">
        <v>1</v>
      </c>
      <c r="F12">
        <v>-7.5095966476599996</v>
      </c>
      <c r="G12">
        <v>1314.82499999999</v>
      </c>
      <c r="H12">
        <v>50</v>
      </c>
      <c r="I12">
        <v>0.84413877151000005</v>
      </c>
      <c r="J12">
        <v>71598.027999999904</v>
      </c>
      <c r="K12">
        <v>40</v>
      </c>
      <c r="L12">
        <v>0.84413877151000005</v>
      </c>
      <c r="M12">
        <v>37412.577999999899</v>
      </c>
      <c r="N12">
        <v>28</v>
      </c>
      <c r="O12">
        <v>0.84413877151000005</v>
      </c>
      <c r="P12">
        <v>40598.313000000002</v>
      </c>
      <c r="Q12">
        <v>33</v>
      </c>
      <c r="R12">
        <v>0.84413877151000005</v>
      </c>
      <c r="S12">
        <v>35571.822999999997</v>
      </c>
      <c r="T12">
        <v>2</v>
      </c>
      <c r="U12">
        <v>-4.2911980843700004</v>
      </c>
      <c r="V12">
        <v>525.92999999999995</v>
      </c>
      <c r="W12">
        <v>22</v>
      </c>
      <c r="X12">
        <v>0.84413877151000005</v>
      </c>
      <c r="Y12">
        <v>32709.362999999899</v>
      </c>
      <c r="Z12">
        <v>26</v>
      </c>
      <c r="AA12">
        <v>0.84413877151000005</v>
      </c>
      <c r="AB12">
        <v>33731.067999999999</v>
      </c>
    </row>
    <row r="13" spans="1:28" x14ac:dyDescent="0.25">
      <c r="A13" t="s">
        <v>2</v>
      </c>
      <c r="B13">
        <v>25</v>
      </c>
      <c r="C13" t="s">
        <v>9</v>
      </c>
      <c r="D13">
        <v>3</v>
      </c>
      <c r="E13">
        <v>1</v>
      </c>
      <c r="F13">
        <v>-11.363519048200001</v>
      </c>
      <c r="G13">
        <v>1450.43</v>
      </c>
      <c r="H13">
        <v>66</v>
      </c>
      <c r="I13">
        <v>1</v>
      </c>
      <c r="J13">
        <v>72410.451000000001</v>
      </c>
      <c r="K13">
        <v>62</v>
      </c>
      <c r="L13">
        <v>1</v>
      </c>
      <c r="M13">
        <v>53562.1179999999</v>
      </c>
      <c r="N13">
        <v>44</v>
      </c>
      <c r="O13">
        <v>1</v>
      </c>
      <c r="P13">
        <v>37792.224999999999</v>
      </c>
      <c r="Q13">
        <v>52</v>
      </c>
      <c r="R13">
        <v>1</v>
      </c>
      <c r="S13">
        <v>41089.589</v>
      </c>
      <c r="T13">
        <v>2</v>
      </c>
      <c r="U13">
        <v>-5.6817595241100003</v>
      </c>
      <c r="V13">
        <v>2398.16</v>
      </c>
      <c r="W13">
        <v>36</v>
      </c>
      <c r="X13">
        <v>1</v>
      </c>
      <c r="Y13">
        <v>23249.414999999899</v>
      </c>
      <c r="Z13">
        <v>43</v>
      </c>
      <c r="AA13">
        <v>1</v>
      </c>
      <c r="AB13">
        <v>29513.744999999901</v>
      </c>
    </row>
    <row r="14" spans="1:28" x14ac:dyDescent="0.25">
      <c r="A14" t="s">
        <v>4</v>
      </c>
      <c r="B14">
        <v>87</v>
      </c>
      <c r="C14" t="s">
        <v>9</v>
      </c>
      <c r="D14">
        <v>3</v>
      </c>
      <c r="E14">
        <v>1</v>
      </c>
      <c r="F14">
        <v>-1.79825589498</v>
      </c>
      <c r="G14">
        <v>816.505</v>
      </c>
      <c r="H14">
        <v>29</v>
      </c>
      <c r="I14">
        <v>0.76149431756099994</v>
      </c>
      <c r="J14">
        <v>30631.904999999999</v>
      </c>
      <c r="K14">
        <v>21</v>
      </c>
      <c r="L14">
        <v>0.76149431756099994</v>
      </c>
      <c r="M14">
        <v>17060.963</v>
      </c>
      <c r="N14">
        <v>13</v>
      </c>
      <c r="O14">
        <v>0.76149431756099994</v>
      </c>
      <c r="P14">
        <v>5835.1689999999999</v>
      </c>
      <c r="Q14">
        <v>16</v>
      </c>
      <c r="R14">
        <v>0.76149431756099994</v>
      </c>
      <c r="S14">
        <v>7901.0859999999902</v>
      </c>
      <c r="T14">
        <v>2</v>
      </c>
      <c r="U14">
        <v>0.50754809328200001</v>
      </c>
      <c r="V14">
        <v>756.83799999999997</v>
      </c>
      <c r="W14">
        <v>12</v>
      </c>
      <c r="X14">
        <v>0.59212421366300005</v>
      </c>
      <c r="Y14">
        <v>4148.8</v>
      </c>
      <c r="Z14">
        <v>12</v>
      </c>
      <c r="AA14">
        <v>0.76149431756099994</v>
      </c>
      <c r="AB14">
        <v>4824.0420000000004</v>
      </c>
    </row>
    <row r="15" spans="1:28" x14ac:dyDescent="0.25">
      <c r="A15" t="s">
        <v>5</v>
      </c>
      <c r="B15">
        <v>31</v>
      </c>
      <c r="C15" t="s">
        <v>9</v>
      </c>
      <c r="D15">
        <v>3</v>
      </c>
      <c r="E15">
        <v>1</v>
      </c>
      <c r="F15">
        <v>0.62959570756500005</v>
      </c>
      <c r="G15">
        <v>289.19200000000001</v>
      </c>
      <c r="H15">
        <v>25</v>
      </c>
      <c r="I15">
        <v>0.74902580578699995</v>
      </c>
      <c r="J15">
        <v>31872.225999999999</v>
      </c>
      <c r="K15">
        <v>17</v>
      </c>
      <c r="L15">
        <v>0.62959570756500005</v>
      </c>
      <c r="M15">
        <v>11943.861000000001</v>
      </c>
      <c r="N15">
        <v>6</v>
      </c>
      <c r="O15">
        <v>0.62959570756500005</v>
      </c>
      <c r="P15">
        <v>2362.1909999999998</v>
      </c>
      <c r="Q15">
        <v>6</v>
      </c>
      <c r="R15">
        <v>0.62959570756500005</v>
      </c>
      <c r="S15">
        <v>2362.1909999999998</v>
      </c>
      <c r="T15">
        <v>3</v>
      </c>
      <c r="U15">
        <v>0.74902580578699995</v>
      </c>
      <c r="V15">
        <v>764.99699999999996</v>
      </c>
      <c r="W15">
        <v>11</v>
      </c>
      <c r="X15">
        <v>0.74902580578699995</v>
      </c>
      <c r="Y15">
        <v>4072.1210000000001</v>
      </c>
      <c r="Z15">
        <v>11</v>
      </c>
      <c r="AA15">
        <v>0.74902580578699995</v>
      </c>
      <c r="AB15">
        <v>4072.1210000000001</v>
      </c>
    </row>
    <row r="16" spans="1:28" x14ac:dyDescent="0.25">
      <c r="A16" t="s">
        <v>6</v>
      </c>
      <c r="B16">
        <v>16</v>
      </c>
      <c r="C16" t="s">
        <v>9</v>
      </c>
      <c r="D16">
        <v>3</v>
      </c>
      <c r="E16">
        <v>1</v>
      </c>
      <c r="F16">
        <v>-0.93813462227300004</v>
      </c>
      <c r="G16">
        <v>771.22199999999998</v>
      </c>
      <c r="H16">
        <v>24</v>
      </c>
      <c r="I16">
        <v>0.69131427318799998</v>
      </c>
      <c r="J16">
        <v>38772.196000000004</v>
      </c>
      <c r="K16">
        <v>18</v>
      </c>
      <c r="L16">
        <v>0.69131427318799998</v>
      </c>
      <c r="M16">
        <v>22689.205999999998</v>
      </c>
      <c r="N16">
        <v>11</v>
      </c>
      <c r="O16">
        <v>0.64394523289799999</v>
      </c>
      <c r="P16">
        <v>6995.326</v>
      </c>
      <c r="Q16">
        <v>10</v>
      </c>
      <c r="R16">
        <v>0.64394523289799999</v>
      </c>
      <c r="S16">
        <v>6717.6840000000002</v>
      </c>
      <c r="T16">
        <v>3</v>
      </c>
      <c r="U16">
        <v>0.70047929006999998</v>
      </c>
      <c r="V16">
        <v>1189.473</v>
      </c>
      <c r="W16">
        <v>11</v>
      </c>
      <c r="X16">
        <v>0.70608164306400001</v>
      </c>
      <c r="Y16">
        <v>4263.3810000000003</v>
      </c>
      <c r="Z16">
        <v>14</v>
      </c>
      <c r="AA16">
        <v>0.70608164306400001</v>
      </c>
      <c r="AB16">
        <v>5534.1549999999997</v>
      </c>
    </row>
    <row r="17" spans="1:28" x14ac:dyDescent="0.25">
      <c r="A17" t="s">
        <v>7</v>
      </c>
      <c r="B17">
        <v>25</v>
      </c>
      <c r="C17" t="s">
        <v>9</v>
      </c>
      <c r="D17">
        <v>3</v>
      </c>
      <c r="E17">
        <v>1</v>
      </c>
      <c r="F17">
        <v>-8.3164769434300005</v>
      </c>
      <c r="G17">
        <v>1314.82499999999</v>
      </c>
      <c r="H17">
        <v>58</v>
      </c>
      <c r="I17">
        <v>0.83135445453500001</v>
      </c>
      <c r="J17">
        <v>58122.730999999898</v>
      </c>
      <c r="K17">
        <v>52</v>
      </c>
      <c r="L17">
        <v>0.83135445453500001</v>
      </c>
      <c r="M17">
        <v>41016.676999999901</v>
      </c>
      <c r="N17">
        <v>36</v>
      </c>
      <c r="O17">
        <v>0.83135445453500001</v>
      </c>
      <c r="P17">
        <v>28491.923999999999</v>
      </c>
      <c r="Q17">
        <v>43</v>
      </c>
      <c r="R17">
        <v>0.83135445453500001</v>
      </c>
      <c r="S17">
        <v>33171.8129999999</v>
      </c>
      <c r="T17">
        <v>2</v>
      </c>
      <c r="U17">
        <v>-4.9898861660599998</v>
      </c>
      <c r="V17">
        <v>1502.2149999999999</v>
      </c>
      <c r="W17">
        <v>25</v>
      </c>
      <c r="X17">
        <v>0.83135445453500001</v>
      </c>
      <c r="Y17">
        <v>12351.9099999999</v>
      </c>
      <c r="Z17">
        <v>36</v>
      </c>
      <c r="AA17">
        <v>0.83135445453500001</v>
      </c>
      <c r="AB17">
        <v>20633.282999999999</v>
      </c>
    </row>
    <row r="18" spans="1:28" x14ac:dyDescent="0.25">
      <c r="A18" t="s">
        <v>2</v>
      </c>
      <c r="B18">
        <v>25</v>
      </c>
      <c r="C18" t="s">
        <v>10</v>
      </c>
      <c r="D18">
        <v>6</v>
      </c>
      <c r="E18">
        <v>1</v>
      </c>
      <c r="F18">
        <v>-1.59132554949</v>
      </c>
      <c r="G18">
        <v>1566.3</v>
      </c>
      <c r="H18">
        <v>52</v>
      </c>
      <c r="I18">
        <v>0.88677621883299995</v>
      </c>
      <c r="J18">
        <v>76504.637000000002</v>
      </c>
      <c r="K18">
        <v>36</v>
      </c>
      <c r="L18">
        <v>0.88677621883299995</v>
      </c>
      <c r="M18">
        <v>32076.396000000001</v>
      </c>
      <c r="N18">
        <v>18</v>
      </c>
      <c r="O18">
        <v>1</v>
      </c>
      <c r="P18">
        <v>14366.68</v>
      </c>
      <c r="Q18">
        <v>26</v>
      </c>
      <c r="R18">
        <v>1</v>
      </c>
      <c r="S18">
        <v>17662.883999999998</v>
      </c>
      <c r="T18">
        <v>2</v>
      </c>
      <c r="U18">
        <v>-1.59132554949</v>
      </c>
      <c r="V18">
        <v>1940.7929999999999</v>
      </c>
      <c r="W18">
        <v>13</v>
      </c>
      <c r="X18">
        <v>0.88677621883299995</v>
      </c>
      <c r="Y18">
        <v>8165.8980000000001</v>
      </c>
      <c r="Z18">
        <v>19</v>
      </c>
      <c r="AA18">
        <v>0.88677621883299995</v>
      </c>
      <c r="AB18">
        <v>13166.94</v>
      </c>
    </row>
    <row r="19" spans="1:28" x14ac:dyDescent="0.25">
      <c r="A19" t="s">
        <v>4</v>
      </c>
      <c r="B19">
        <v>87</v>
      </c>
      <c r="C19" t="s">
        <v>10</v>
      </c>
      <c r="D19">
        <v>6</v>
      </c>
      <c r="E19">
        <v>1</v>
      </c>
      <c r="F19">
        <v>-0.55214372939099998</v>
      </c>
      <c r="G19">
        <v>1003.875</v>
      </c>
      <c r="H19">
        <v>28</v>
      </c>
      <c r="I19">
        <v>0.51186806101100002</v>
      </c>
      <c r="J19">
        <v>20851.3649999999</v>
      </c>
      <c r="K19">
        <v>15</v>
      </c>
      <c r="L19">
        <v>0.56064583565199999</v>
      </c>
      <c r="M19">
        <v>4434.9780000000001</v>
      </c>
      <c r="N19">
        <v>6</v>
      </c>
      <c r="O19">
        <v>0.50906240592600005</v>
      </c>
      <c r="P19">
        <v>3158.308</v>
      </c>
      <c r="Q19">
        <v>12</v>
      </c>
      <c r="R19">
        <v>0.52204100206699999</v>
      </c>
      <c r="S19">
        <v>3364.9650000000001</v>
      </c>
      <c r="T19">
        <v>2</v>
      </c>
      <c r="U19">
        <v>0.489690824656</v>
      </c>
      <c r="V19">
        <v>475.02</v>
      </c>
      <c r="W19">
        <v>23</v>
      </c>
      <c r="X19">
        <v>1</v>
      </c>
      <c r="Y19">
        <v>5638.63399999999</v>
      </c>
      <c r="Z19">
        <v>13</v>
      </c>
      <c r="AA19">
        <v>0.52587588072699998</v>
      </c>
      <c r="AB19">
        <v>3172.9009999999998</v>
      </c>
    </row>
    <row r="20" spans="1:28" x14ac:dyDescent="0.25">
      <c r="A20" t="s">
        <v>5</v>
      </c>
      <c r="B20">
        <v>31</v>
      </c>
      <c r="C20" t="s">
        <v>10</v>
      </c>
      <c r="D20">
        <v>6</v>
      </c>
      <c r="E20">
        <v>1</v>
      </c>
      <c r="F20">
        <v>-0.51451968611499999</v>
      </c>
      <c r="G20">
        <v>999.71299999999997</v>
      </c>
      <c r="H20">
        <v>36</v>
      </c>
      <c r="I20">
        <v>0.50319142725900001</v>
      </c>
      <c r="J20">
        <v>31111.652999999998</v>
      </c>
      <c r="K20">
        <v>20</v>
      </c>
      <c r="L20">
        <v>0.58474878723699997</v>
      </c>
      <c r="M20">
        <v>7941.232</v>
      </c>
      <c r="N20">
        <v>26</v>
      </c>
      <c r="O20">
        <v>1</v>
      </c>
      <c r="P20">
        <v>7059.7289999999903</v>
      </c>
      <c r="Q20">
        <v>28</v>
      </c>
      <c r="R20">
        <v>0.88331612348199995</v>
      </c>
      <c r="S20">
        <v>7768.5259999999898</v>
      </c>
      <c r="T20">
        <v>2</v>
      </c>
      <c r="U20">
        <v>0.50206589723100004</v>
      </c>
      <c r="V20">
        <v>549.85699999999997</v>
      </c>
      <c r="W20">
        <v>13</v>
      </c>
      <c r="X20">
        <v>0.88331612348199995</v>
      </c>
      <c r="Y20">
        <v>2491.2349999999901</v>
      </c>
      <c r="Z20">
        <v>28</v>
      </c>
      <c r="AA20">
        <v>0.88331612348199995</v>
      </c>
      <c r="AB20">
        <v>6613.3759999999902</v>
      </c>
    </row>
    <row r="21" spans="1:28" x14ac:dyDescent="0.25">
      <c r="A21" t="s">
        <v>6</v>
      </c>
      <c r="B21">
        <v>16</v>
      </c>
      <c r="C21" t="s">
        <v>10</v>
      </c>
      <c r="D21">
        <v>6</v>
      </c>
      <c r="E21">
        <v>1</v>
      </c>
      <c r="F21">
        <v>0.55640134866699997</v>
      </c>
      <c r="G21">
        <v>636.66399999999999</v>
      </c>
      <c r="H21">
        <v>41</v>
      </c>
      <c r="I21">
        <v>0.63009272147499995</v>
      </c>
      <c r="J21">
        <v>49766.8489999999</v>
      </c>
      <c r="K21">
        <v>27</v>
      </c>
      <c r="L21">
        <v>0.63009272147499995</v>
      </c>
      <c r="M21">
        <v>18601.990000000002</v>
      </c>
      <c r="N21">
        <v>9</v>
      </c>
      <c r="O21">
        <v>0.57686738892699996</v>
      </c>
      <c r="P21">
        <v>7637.7950000000001</v>
      </c>
      <c r="Q21">
        <v>9</v>
      </c>
      <c r="R21">
        <v>0.57686738892699996</v>
      </c>
      <c r="S21">
        <v>3770.0149999999999</v>
      </c>
      <c r="T21">
        <v>2</v>
      </c>
      <c r="U21">
        <v>0.56192884828099998</v>
      </c>
      <c r="V21">
        <v>913.45100000000002</v>
      </c>
      <c r="W21">
        <v>23</v>
      </c>
      <c r="X21">
        <v>1</v>
      </c>
      <c r="Y21">
        <v>7723.8239999999996</v>
      </c>
      <c r="Z21">
        <v>11</v>
      </c>
      <c r="AA21">
        <v>0.58284526397000003</v>
      </c>
      <c r="AB21">
        <v>4864.8</v>
      </c>
    </row>
    <row r="22" spans="1:28" x14ac:dyDescent="0.25">
      <c r="A22" t="s">
        <v>7</v>
      </c>
      <c r="B22">
        <v>25</v>
      </c>
      <c r="C22" t="s">
        <v>10</v>
      </c>
      <c r="D22">
        <v>6</v>
      </c>
      <c r="E22">
        <v>1</v>
      </c>
      <c r="F22">
        <v>-1.42506475544</v>
      </c>
      <c r="G22">
        <v>2801.08</v>
      </c>
      <c r="H22">
        <v>49</v>
      </c>
      <c r="I22">
        <v>0.77703372352199995</v>
      </c>
      <c r="J22">
        <v>56680.8999999999</v>
      </c>
      <c r="K22">
        <v>27</v>
      </c>
      <c r="L22">
        <v>0.77703372352199995</v>
      </c>
      <c r="M22">
        <v>23347.136999999999</v>
      </c>
      <c r="N22">
        <v>19</v>
      </c>
      <c r="O22">
        <v>1</v>
      </c>
      <c r="P22">
        <v>15667.8319999999</v>
      </c>
      <c r="Q22">
        <v>26</v>
      </c>
      <c r="R22">
        <v>0.84691543408400005</v>
      </c>
      <c r="S22">
        <v>19626.162</v>
      </c>
      <c r="T22">
        <v>2</v>
      </c>
      <c r="U22">
        <v>0.60518265704800001</v>
      </c>
      <c r="V22">
        <v>1020.228</v>
      </c>
      <c r="W22">
        <v>11</v>
      </c>
      <c r="X22">
        <v>1</v>
      </c>
      <c r="Y22">
        <v>5001.8649999999998</v>
      </c>
      <c r="Z22">
        <v>14</v>
      </c>
      <c r="AA22">
        <v>0.84691543408400005</v>
      </c>
      <c r="AB22">
        <v>6701.4889999999996</v>
      </c>
    </row>
    <row r="23" spans="1:28" x14ac:dyDescent="0.25">
      <c r="A23" t="s">
        <v>2</v>
      </c>
      <c r="B23">
        <v>25</v>
      </c>
      <c r="C23" t="s">
        <v>11</v>
      </c>
      <c r="D23">
        <v>139</v>
      </c>
      <c r="E23">
        <v>1</v>
      </c>
      <c r="F23">
        <v>-1.6531131542199999</v>
      </c>
      <c r="G23">
        <v>1450.43</v>
      </c>
      <c r="H23">
        <v>42</v>
      </c>
      <c r="I23">
        <v>0.64876217486499999</v>
      </c>
      <c r="J23">
        <v>48991.107000000004</v>
      </c>
      <c r="K23">
        <v>36</v>
      </c>
      <c r="L23">
        <v>0.64876217486499999</v>
      </c>
      <c r="M23">
        <v>33061.976999999999</v>
      </c>
      <c r="N23">
        <v>24</v>
      </c>
      <c r="O23">
        <v>0.64876217486499999</v>
      </c>
      <c r="P23">
        <v>23332.597000000002</v>
      </c>
      <c r="Q23">
        <v>25</v>
      </c>
      <c r="R23">
        <v>0.64876217486499999</v>
      </c>
      <c r="S23">
        <v>20852.764999999999</v>
      </c>
      <c r="T23">
        <v>2</v>
      </c>
      <c r="U23">
        <v>-1.23983486567</v>
      </c>
      <c r="V23">
        <v>2240.567</v>
      </c>
      <c r="W23">
        <v>17</v>
      </c>
      <c r="X23">
        <v>0.64876217486499999</v>
      </c>
      <c r="Y23">
        <v>12048.457</v>
      </c>
      <c r="Z23">
        <v>21</v>
      </c>
      <c r="AA23">
        <v>0.64876217486499999</v>
      </c>
      <c r="AB23">
        <v>18695.464</v>
      </c>
    </row>
    <row r="24" spans="1:28" x14ac:dyDescent="0.25">
      <c r="A24" t="s">
        <v>4</v>
      </c>
      <c r="B24">
        <v>87</v>
      </c>
      <c r="C24" t="s">
        <v>11</v>
      </c>
      <c r="D24">
        <v>139</v>
      </c>
      <c r="E24">
        <v>1</v>
      </c>
      <c r="F24">
        <v>-0.75841596985699999</v>
      </c>
      <c r="G24">
        <v>869.01499999999999</v>
      </c>
      <c r="H24">
        <v>29</v>
      </c>
      <c r="I24">
        <v>0.67674019633899996</v>
      </c>
      <c r="J24">
        <v>21209.280999999999</v>
      </c>
      <c r="K24">
        <v>25</v>
      </c>
      <c r="L24">
        <v>0.67674019633899996</v>
      </c>
      <c r="M24">
        <v>9720.2610000000004</v>
      </c>
      <c r="N24">
        <v>21</v>
      </c>
      <c r="O24">
        <v>0.67674019633899996</v>
      </c>
      <c r="P24">
        <v>11157.1319999999</v>
      </c>
      <c r="Q24">
        <v>25</v>
      </c>
      <c r="R24">
        <v>0.67674019633899996</v>
      </c>
      <c r="S24">
        <v>11491.236999999999</v>
      </c>
      <c r="T24">
        <v>2</v>
      </c>
      <c r="U24">
        <v>0.67674019633899996</v>
      </c>
      <c r="V24">
        <v>759.29700000000003</v>
      </c>
      <c r="W24">
        <v>10</v>
      </c>
      <c r="X24">
        <v>0.67674019633899996</v>
      </c>
      <c r="Y24">
        <v>3569.0059999999999</v>
      </c>
      <c r="Z24">
        <v>10</v>
      </c>
      <c r="AA24">
        <v>0.67674019633899996</v>
      </c>
      <c r="AB24">
        <v>3569.0059999999999</v>
      </c>
    </row>
    <row r="25" spans="1:28" x14ac:dyDescent="0.25">
      <c r="A25" t="s">
        <v>5</v>
      </c>
      <c r="B25">
        <v>31</v>
      </c>
      <c r="C25" t="s">
        <v>11</v>
      </c>
      <c r="D25">
        <v>139</v>
      </c>
      <c r="E25">
        <v>1</v>
      </c>
      <c r="F25">
        <v>-0.72193832116699996</v>
      </c>
      <c r="G25">
        <v>948.25</v>
      </c>
      <c r="H25">
        <v>36</v>
      </c>
      <c r="I25">
        <v>0.60949604477800001</v>
      </c>
      <c r="J25">
        <v>31539.7969999999</v>
      </c>
      <c r="K25">
        <v>29</v>
      </c>
      <c r="L25">
        <v>0.60949604477800001</v>
      </c>
      <c r="M25">
        <v>14130.715</v>
      </c>
      <c r="N25">
        <v>25</v>
      </c>
      <c r="O25">
        <v>0.60949604477800001</v>
      </c>
      <c r="P25">
        <v>14910.906999999999</v>
      </c>
      <c r="Q25">
        <v>26</v>
      </c>
      <c r="R25">
        <v>0.60949604477800001</v>
      </c>
      <c r="S25">
        <v>13561.764999999899</v>
      </c>
      <c r="T25">
        <v>2</v>
      </c>
      <c r="U25">
        <v>0.34542871844799999</v>
      </c>
      <c r="V25">
        <v>657.495</v>
      </c>
      <c r="W25">
        <v>11</v>
      </c>
      <c r="X25">
        <v>0.83064741310699997</v>
      </c>
      <c r="Y25">
        <v>3265.5210000000002</v>
      </c>
      <c r="Z25">
        <v>11</v>
      </c>
      <c r="AA25">
        <v>0.81833798763900001</v>
      </c>
      <c r="AB25">
        <v>3801.52</v>
      </c>
    </row>
    <row r="26" spans="1:28" x14ac:dyDescent="0.25">
      <c r="A26" t="s">
        <v>6</v>
      </c>
      <c r="B26">
        <v>16</v>
      </c>
      <c r="C26" t="s">
        <v>11</v>
      </c>
      <c r="D26">
        <v>139</v>
      </c>
      <c r="E26">
        <v>1</v>
      </c>
      <c r="F26">
        <v>-0.74532085610099996</v>
      </c>
      <c r="G26">
        <v>1092.45</v>
      </c>
      <c r="H26">
        <v>21</v>
      </c>
      <c r="I26">
        <v>0.35376592252700001</v>
      </c>
      <c r="J26">
        <v>32954.565000000002</v>
      </c>
      <c r="K26">
        <v>13</v>
      </c>
      <c r="L26">
        <v>0.35376592252700001</v>
      </c>
      <c r="M26">
        <v>15807.245000000001</v>
      </c>
      <c r="N26">
        <v>13</v>
      </c>
      <c r="O26">
        <v>0.35376592252700001</v>
      </c>
      <c r="P26">
        <v>19682.581999999999</v>
      </c>
      <c r="Q26">
        <v>10</v>
      </c>
      <c r="R26">
        <v>0.35376592252700001</v>
      </c>
      <c r="S26">
        <v>14840.3</v>
      </c>
      <c r="T26">
        <v>2</v>
      </c>
      <c r="U26">
        <v>0.17003390513</v>
      </c>
      <c r="V26">
        <v>977.90899999999999</v>
      </c>
      <c r="W26">
        <v>11</v>
      </c>
      <c r="X26">
        <v>0.70033655149600005</v>
      </c>
      <c r="Y26">
        <v>10620.4579999999</v>
      </c>
      <c r="Z26">
        <v>12</v>
      </c>
      <c r="AA26">
        <v>0.70033655149600005</v>
      </c>
      <c r="AB26">
        <v>11716.57</v>
      </c>
    </row>
    <row r="27" spans="1:28" x14ac:dyDescent="0.25">
      <c r="A27" t="s">
        <v>7</v>
      </c>
      <c r="B27">
        <v>25</v>
      </c>
      <c r="C27" t="s">
        <v>11</v>
      </c>
      <c r="D27">
        <v>139</v>
      </c>
      <c r="E27">
        <v>1</v>
      </c>
      <c r="F27">
        <v>-0.65098750671000005</v>
      </c>
      <c r="G27">
        <v>1314.82499999999</v>
      </c>
      <c r="H27">
        <v>38</v>
      </c>
      <c r="I27">
        <v>0.91586375603600001</v>
      </c>
      <c r="J27">
        <v>28413.477999999999</v>
      </c>
      <c r="K27">
        <v>29</v>
      </c>
      <c r="L27">
        <v>0.91586375603600001</v>
      </c>
      <c r="M27">
        <v>9194.4619999999995</v>
      </c>
      <c r="N27">
        <v>22</v>
      </c>
      <c r="O27">
        <v>0.75452350321700001</v>
      </c>
      <c r="P27">
        <v>8708.1919999999991</v>
      </c>
      <c r="Q27">
        <v>24</v>
      </c>
      <c r="R27">
        <v>0.91586375603600001</v>
      </c>
      <c r="S27">
        <v>6544.5419999999904</v>
      </c>
      <c r="T27">
        <v>4</v>
      </c>
      <c r="U27">
        <v>0.598611079095</v>
      </c>
      <c r="V27">
        <v>979.01599999999996</v>
      </c>
      <c r="W27">
        <v>12</v>
      </c>
      <c r="X27">
        <v>0.75452350321700001</v>
      </c>
      <c r="Y27">
        <v>2065.3220000000001</v>
      </c>
      <c r="Z27">
        <v>17</v>
      </c>
      <c r="AA27">
        <v>0.75452350321700001</v>
      </c>
      <c r="AB27">
        <v>2981.3599999999901</v>
      </c>
    </row>
    <row r="29" spans="1:28" x14ac:dyDescent="0.25">
      <c r="E29">
        <f>AVERAGE(E3:E27)</f>
        <v>1</v>
      </c>
      <c r="F29">
        <f t="array" ref="F29">AVERAGE(IF(F3:F27&gt;0, F3:F27, ""))</f>
        <v>0.59299852811599996</v>
      </c>
      <c r="G29">
        <f>AVERAGE(G3:G27)</f>
        <v>1340.8826399999991</v>
      </c>
      <c r="H29">
        <f>AVERAGE(H3:H27)</f>
        <v>39.44</v>
      </c>
      <c r="I29">
        <f t="array" ref="I29">AVERAGE(IF(I3:I27&gt;0, I3:I27, ""))</f>
        <v>0.7510555982312801</v>
      </c>
      <c r="J29">
        <f>AVERAGE(J3:J27)</f>
        <v>48150.704599999946</v>
      </c>
      <c r="K29">
        <f>AVERAGE(K3:K27)</f>
        <v>28.76</v>
      </c>
      <c r="L29">
        <f t="array" ref="L29">AVERAGE(IF(L3:L27&gt;0, L3:L27, ""))</f>
        <v>0.74935910063220001</v>
      </c>
      <c r="M29">
        <f>AVERAGE(M3:M27)</f>
        <v>22413.774719999972</v>
      </c>
      <c r="N29">
        <f>AVERAGE(N3:N27)</f>
        <v>19.440000000000001</v>
      </c>
      <c r="O29">
        <f t="array" ref="O29">AVERAGE(IF(O3:O27&gt;0, O3:O27, ""))</f>
        <v>0.78466619720280006</v>
      </c>
      <c r="P29">
        <f>AVERAGE(P3:P27)</f>
        <v>16494.195839999986</v>
      </c>
      <c r="Q29">
        <f>AVERAGE(Q3:Q27)</f>
        <v>22.24</v>
      </c>
      <c r="R29">
        <f t="array" ref="R29">AVERAGE(IF(R3:R27&gt;0, R3:R27, ""))</f>
        <v>0.77285220696224</v>
      </c>
      <c r="S29">
        <f>AVERAGE(S3:S27)</f>
        <v>15884.596719999994</v>
      </c>
      <c r="T29">
        <f>AVERAGE(T3:T27)</f>
        <v>2.4</v>
      </c>
      <c r="U29">
        <f t="array" ref="U29">AVERAGE(IF(U3:U27&gt;0, U3:U27, ""))</f>
        <v>0.61006502721692857</v>
      </c>
      <c r="V29">
        <f>AVERAGE(V3:V27)</f>
        <v>1276.6811199999993</v>
      </c>
      <c r="W29">
        <f>AVERAGE(W3:W27)</f>
        <v>16.28</v>
      </c>
      <c r="X29">
        <f t="array" ref="X29">AVERAGE(IF(X3:X27&gt;0, X3:X27, ""))</f>
        <v>0.83571266014183987</v>
      </c>
      <c r="Y29">
        <f>AVERAGE(Y3:Y27)</f>
        <v>10698.621119999982</v>
      </c>
      <c r="Z29">
        <f>AVERAGE(Z3:Z27)</f>
        <v>18</v>
      </c>
      <c r="AA29">
        <f t="array" ref="AA29">AVERAGE(IF(AA3:AA27&gt;0, AA3:AA27, ""))</f>
        <v>0.79238879199740009</v>
      </c>
      <c r="AB29">
        <f>AVERAGE(AB3:AB27)</f>
        <v>11535.725719999989</v>
      </c>
    </row>
    <row r="30" spans="1:28" x14ac:dyDescent="0.25">
      <c r="F30">
        <f>COUNTIF(F3:F27, "&gt;0")/25</f>
        <v>0.08</v>
      </c>
      <c r="I30">
        <f>COUNTIF(I3:I27, "&gt;0")/25</f>
        <v>1</v>
      </c>
      <c r="L30">
        <f>COUNTIF(L3:L27, "&gt;0")/25</f>
        <v>1</v>
      </c>
      <c r="O30">
        <f>COUNTIF(O3:O27, "&gt;0")/25</f>
        <v>1</v>
      </c>
      <c r="R30">
        <f>COUNTIF(R3:R27, "&gt;0")/25</f>
        <v>1</v>
      </c>
      <c r="U30">
        <f>COUNTIF(U3:U27, "&gt;0")/25</f>
        <v>0.56000000000000005</v>
      </c>
      <c r="X30">
        <f>COUNTIF(X3:X27, "&gt;0")/25</f>
        <v>1</v>
      </c>
      <c r="AA30">
        <f>COUNTIF(AA3:AA27, "&gt;0")/25</f>
        <v>1</v>
      </c>
    </row>
    <row r="32" spans="1:28" x14ac:dyDescent="0.25">
      <c r="A32" t="s">
        <v>23</v>
      </c>
    </row>
    <row r="33" spans="1:28" x14ac:dyDescent="0.25">
      <c r="A33" t="s">
        <v>12</v>
      </c>
      <c r="C33" t="s">
        <v>13</v>
      </c>
      <c r="F33" t="s">
        <v>14</v>
      </c>
      <c r="I33" t="s">
        <v>15</v>
      </c>
      <c r="L33" t="s">
        <v>16</v>
      </c>
      <c r="O33" t="s">
        <v>17</v>
      </c>
      <c r="R33" t="s">
        <v>18</v>
      </c>
      <c r="U33" t="s">
        <v>19</v>
      </c>
      <c r="X33" t="s">
        <v>20</v>
      </c>
      <c r="AA33" t="s">
        <v>21</v>
      </c>
    </row>
    <row r="34" spans="1:28" x14ac:dyDescent="0.25">
      <c r="A34" t="s">
        <v>2</v>
      </c>
      <c r="B34">
        <v>25</v>
      </c>
      <c r="C34" t="s">
        <v>3</v>
      </c>
      <c r="D34">
        <v>6</v>
      </c>
      <c r="E34">
        <v>1</v>
      </c>
      <c r="F34">
        <v>-4.6664139358699996</v>
      </c>
      <c r="G34">
        <v>2303.75</v>
      </c>
      <c r="H34">
        <v>43</v>
      </c>
      <c r="I34">
        <v>1</v>
      </c>
      <c r="J34">
        <v>66155.710999999996</v>
      </c>
      <c r="K34">
        <v>28</v>
      </c>
      <c r="L34">
        <v>1</v>
      </c>
      <c r="M34">
        <v>18368.296999999999</v>
      </c>
      <c r="N34">
        <v>18</v>
      </c>
      <c r="O34">
        <v>1</v>
      </c>
      <c r="P34">
        <v>21317.730999999902</v>
      </c>
      <c r="Q34">
        <v>12</v>
      </c>
      <c r="R34">
        <v>1</v>
      </c>
      <c r="S34">
        <v>12166.862999999999</v>
      </c>
      <c r="T34">
        <v>2</v>
      </c>
      <c r="U34">
        <v>-4.6664139358699996</v>
      </c>
      <c r="V34">
        <v>1367.4459999999999</v>
      </c>
      <c r="W34">
        <v>12</v>
      </c>
      <c r="X34">
        <v>1</v>
      </c>
      <c r="Y34">
        <v>13967.355</v>
      </c>
      <c r="Z34">
        <v>14</v>
      </c>
      <c r="AA34">
        <v>1</v>
      </c>
      <c r="AB34">
        <v>10850.153</v>
      </c>
    </row>
    <row r="35" spans="1:28" x14ac:dyDescent="0.25">
      <c r="A35" t="s">
        <v>4</v>
      </c>
      <c r="B35">
        <v>87</v>
      </c>
      <c r="C35" t="s">
        <v>3</v>
      </c>
      <c r="D35">
        <v>6</v>
      </c>
      <c r="E35">
        <v>1</v>
      </c>
      <c r="F35">
        <v>-1.8600106248499999</v>
      </c>
      <c r="G35">
        <v>1003.875</v>
      </c>
      <c r="H35">
        <v>27</v>
      </c>
      <c r="I35">
        <v>0.69953406036300003</v>
      </c>
      <c r="J35">
        <v>35605.436000000002</v>
      </c>
      <c r="K35">
        <v>17</v>
      </c>
      <c r="L35">
        <v>0.69953406036300003</v>
      </c>
      <c r="M35">
        <v>12549.5539999999</v>
      </c>
      <c r="N35">
        <v>12</v>
      </c>
      <c r="O35">
        <v>1</v>
      </c>
      <c r="P35">
        <v>6997.884</v>
      </c>
      <c r="Q35">
        <v>14</v>
      </c>
      <c r="R35">
        <v>0.57851960749999998</v>
      </c>
      <c r="S35">
        <v>4610.9750000000004</v>
      </c>
      <c r="T35">
        <v>3</v>
      </c>
      <c r="U35">
        <v>0.61026008635499995</v>
      </c>
      <c r="V35">
        <v>657.52200000000005</v>
      </c>
      <c r="W35">
        <v>17</v>
      </c>
      <c r="X35">
        <v>0.67249781947499998</v>
      </c>
      <c r="Y35">
        <v>10200.968999999999</v>
      </c>
      <c r="Z35">
        <v>14</v>
      </c>
      <c r="AA35">
        <v>0.67249781947499998</v>
      </c>
      <c r="AB35">
        <v>3821.0250000000001</v>
      </c>
    </row>
    <row r="36" spans="1:28" x14ac:dyDescent="0.25">
      <c r="A36" t="s">
        <v>5</v>
      </c>
      <c r="B36">
        <v>31</v>
      </c>
      <c r="C36" t="s">
        <v>3</v>
      </c>
      <c r="D36">
        <v>6</v>
      </c>
      <c r="E36">
        <v>1</v>
      </c>
      <c r="F36">
        <v>-0.899554296483</v>
      </c>
      <c r="G36">
        <v>454.24</v>
      </c>
      <c r="H36">
        <v>24</v>
      </c>
      <c r="I36">
        <v>0.81716581161000001</v>
      </c>
      <c r="J36">
        <v>36606.6539999999</v>
      </c>
      <c r="K36">
        <v>15</v>
      </c>
      <c r="L36">
        <v>0.81716581161000001</v>
      </c>
      <c r="M36">
        <v>15711.3149999999</v>
      </c>
      <c r="N36">
        <v>10</v>
      </c>
      <c r="O36">
        <v>0.814764378101</v>
      </c>
      <c r="P36">
        <v>2836.4479999999999</v>
      </c>
      <c r="Q36">
        <v>10</v>
      </c>
      <c r="R36">
        <v>1</v>
      </c>
      <c r="S36">
        <v>2965.971</v>
      </c>
      <c r="T36">
        <v>3</v>
      </c>
      <c r="U36">
        <v>0.79202193930200004</v>
      </c>
      <c r="V36">
        <v>554.17999999999995</v>
      </c>
      <c r="W36">
        <v>16</v>
      </c>
      <c r="X36">
        <v>0.84437088665000004</v>
      </c>
      <c r="Y36">
        <v>8753.91</v>
      </c>
      <c r="Z36">
        <v>13</v>
      </c>
      <c r="AA36">
        <v>0.84437088665000004</v>
      </c>
      <c r="AB36">
        <v>4259.6090000000004</v>
      </c>
    </row>
    <row r="37" spans="1:28" x14ac:dyDescent="0.25">
      <c r="A37" t="s">
        <v>6</v>
      </c>
      <c r="B37">
        <v>16</v>
      </c>
      <c r="C37" t="s">
        <v>3</v>
      </c>
      <c r="D37">
        <v>6</v>
      </c>
      <c r="E37">
        <v>1</v>
      </c>
      <c r="F37">
        <v>-1.3435092093000001</v>
      </c>
      <c r="G37">
        <v>1191.22</v>
      </c>
      <c r="H37">
        <v>35</v>
      </c>
      <c r="I37">
        <v>1</v>
      </c>
      <c r="J37">
        <v>55577.2389999999</v>
      </c>
      <c r="K37">
        <v>21</v>
      </c>
      <c r="L37">
        <v>1</v>
      </c>
      <c r="M37">
        <v>15918.911</v>
      </c>
      <c r="N37">
        <v>9</v>
      </c>
      <c r="O37">
        <v>0.89924905444799996</v>
      </c>
      <c r="P37">
        <v>6652.1940000000004</v>
      </c>
      <c r="Q37">
        <v>11</v>
      </c>
      <c r="R37">
        <v>0.91638547639199996</v>
      </c>
      <c r="S37">
        <v>8252.3919999999998</v>
      </c>
      <c r="T37">
        <v>3</v>
      </c>
      <c r="U37">
        <v>1</v>
      </c>
      <c r="V37">
        <v>1134.896</v>
      </c>
      <c r="W37">
        <v>11</v>
      </c>
      <c r="X37">
        <v>1</v>
      </c>
      <c r="Y37">
        <v>12626.572</v>
      </c>
      <c r="Z37">
        <v>11</v>
      </c>
      <c r="AA37">
        <v>1</v>
      </c>
      <c r="AB37">
        <v>6180.2719999999999</v>
      </c>
    </row>
    <row r="38" spans="1:28" x14ac:dyDescent="0.25">
      <c r="A38" t="s">
        <v>7</v>
      </c>
      <c r="B38">
        <v>25</v>
      </c>
      <c r="C38" t="s">
        <v>3</v>
      </c>
      <c r="D38">
        <v>6</v>
      </c>
      <c r="E38">
        <v>1</v>
      </c>
      <c r="F38">
        <v>-4.9175719551699997</v>
      </c>
      <c r="G38">
        <v>2145.34</v>
      </c>
      <c r="H38">
        <v>43</v>
      </c>
      <c r="I38">
        <v>1</v>
      </c>
      <c r="J38">
        <v>64018.905999999901</v>
      </c>
      <c r="K38">
        <v>28</v>
      </c>
      <c r="L38">
        <v>1</v>
      </c>
      <c r="M38">
        <v>18482.488000000001</v>
      </c>
      <c r="N38">
        <v>12</v>
      </c>
      <c r="O38">
        <v>0.88735075092600002</v>
      </c>
      <c r="P38">
        <v>13794.315000000001</v>
      </c>
      <c r="Q38">
        <v>12</v>
      </c>
      <c r="R38">
        <v>1</v>
      </c>
      <c r="S38">
        <v>12293.226999999901</v>
      </c>
      <c r="T38">
        <v>2</v>
      </c>
      <c r="U38">
        <v>-4.9175719551699997</v>
      </c>
      <c r="V38">
        <v>1355.7749999999901</v>
      </c>
      <c r="W38">
        <v>12</v>
      </c>
      <c r="X38">
        <v>1</v>
      </c>
      <c r="Y38">
        <v>13477.726999999901</v>
      </c>
      <c r="Z38">
        <v>14</v>
      </c>
      <c r="AA38">
        <v>1</v>
      </c>
      <c r="AB38">
        <v>11072.828</v>
      </c>
    </row>
    <row r="39" spans="1:28" x14ac:dyDescent="0.25">
      <c r="A39" t="s">
        <v>2</v>
      </c>
      <c r="B39">
        <v>25</v>
      </c>
      <c r="C39" t="s">
        <v>8</v>
      </c>
      <c r="D39">
        <v>1</v>
      </c>
      <c r="E39">
        <v>1</v>
      </c>
      <c r="F39">
        <v>-6.7716401158100004</v>
      </c>
      <c r="G39">
        <v>1450.43</v>
      </c>
      <c r="H39">
        <v>52</v>
      </c>
      <c r="I39">
        <v>0.72595332755399999</v>
      </c>
      <c r="J39">
        <v>75962.636999999901</v>
      </c>
      <c r="K39">
        <v>42</v>
      </c>
      <c r="L39">
        <v>0.72595332755399999</v>
      </c>
      <c r="M39">
        <v>38251.457000000002</v>
      </c>
      <c r="N39">
        <v>30</v>
      </c>
      <c r="O39">
        <v>0.72595332755399999</v>
      </c>
      <c r="P39">
        <v>42804.837</v>
      </c>
      <c r="Q39">
        <v>35</v>
      </c>
      <c r="R39">
        <v>0.72595332755399999</v>
      </c>
      <c r="S39">
        <v>36220.855000000003</v>
      </c>
      <c r="T39">
        <v>2</v>
      </c>
      <c r="U39">
        <v>-4.8368857970099999</v>
      </c>
      <c r="V39">
        <v>580.17200000000003</v>
      </c>
      <c r="W39">
        <v>23</v>
      </c>
      <c r="X39">
        <v>0.72595332755399999</v>
      </c>
      <c r="Y39">
        <v>32651.827000000001</v>
      </c>
      <c r="Z39">
        <v>29</v>
      </c>
      <c r="AA39">
        <v>0.72595332755399999</v>
      </c>
      <c r="AB39">
        <v>37215.093000000001</v>
      </c>
    </row>
    <row r="40" spans="1:28" x14ac:dyDescent="0.25">
      <c r="A40" t="s">
        <v>4</v>
      </c>
      <c r="B40">
        <v>87</v>
      </c>
      <c r="C40" t="s">
        <v>8</v>
      </c>
      <c r="D40">
        <v>1</v>
      </c>
      <c r="E40">
        <v>1</v>
      </c>
      <c r="F40">
        <v>-1.7481223298999999</v>
      </c>
      <c r="G40">
        <v>1003.875</v>
      </c>
      <c r="H40">
        <v>38</v>
      </c>
      <c r="I40">
        <v>0.356331646482</v>
      </c>
      <c r="J40">
        <v>39410.248999999902</v>
      </c>
      <c r="K40">
        <v>24</v>
      </c>
      <c r="L40">
        <v>0.356331646482</v>
      </c>
      <c r="M40">
        <v>20532.0789999999</v>
      </c>
      <c r="N40">
        <v>24</v>
      </c>
      <c r="O40">
        <v>0.46258855922699998</v>
      </c>
      <c r="P40">
        <v>15018.123</v>
      </c>
      <c r="Q40">
        <v>26</v>
      </c>
      <c r="R40">
        <v>0.46258855922699998</v>
      </c>
      <c r="S40">
        <v>12979.618</v>
      </c>
      <c r="T40">
        <v>4</v>
      </c>
      <c r="U40">
        <v>-0.43703058247400001</v>
      </c>
      <c r="V40">
        <v>2605.123</v>
      </c>
      <c r="W40">
        <v>17</v>
      </c>
      <c r="X40">
        <v>0.45757980547600002</v>
      </c>
      <c r="Y40">
        <v>7611.0359999999901</v>
      </c>
      <c r="Z40">
        <v>22</v>
      </c>
      <c r="AA40">
        <v>0.45757980547600002</v>
      </c>
      <c r="AB40">
        <v>9810.7659999999905</v>
      </c>
    </row>
    <row r="41" spans="1:28" x14ac:dyDescent="0.25">
      <c r="A41" t="s">
        <v>5</v>
      </c>
      <c r="B41">
        <v>31</v>
      </c>
      <c r="C41" t="s">
        <v>8</v>
      </c>
      <c r="D41">
        <v>1</v>
      </c>
      <c r="E41">
        <v>1</v>
      </c>
      <c r="F41">
        <v>-1.6171185289000001</v>
      </c>
      <c r="G41">
        <v>3718.16</v>
      </c>
      <c r="H41">
        <v>38</v>
      </c>
      <c r="I41">
        <v>0.449816898824</v>
      </c>
      <c r="J41">
        <v>56003.383999999998</v>
      </c>
      <c r="K41">
        <v>28</v>
      </c>
      <c r="L41">
        <v>0.449816898824</v>
      </c>
      <c r="M41">
        <v>30133.205999999998</v>
      </c>
      <c r="N41">
        <v>23</v>
      </c>
      <c r="O41">
        <v>0.449816898824</v>
      </c>
      <c r="P41">
        <v>28455.883999999998</v>
      </c>
      <c r="Q41">
        <v>25</v>
      </c>
      <c r="R41">
        <v>0.449816898824</v>
      </c>
      <c r="S41">
        <v>29564.255999999899</v>
      </c>
      <c r="T41">
        <v>3</v>
      </c>
      <c r="U41">
        <v>-0.40427963222500002</v>
      </c>
      <c r="V41">
        <v>2152.6880000000001</v>
      </c>
      <c r="W41">
        <v>18</v>
      </c>
      <c r="X41">
        <v>0.99015768096300005</v>
      </c>
      <c r="Y41">
        <v>5618.1580000000004</v>
      </c>
      <c r="Z41">
        <v>14</v>
      </c>
      <c r="AA41">
        <v>0.61851282021999998</v>
      </c>
      <c r="AB41">
        <v>6435.0569999999998</v>
      </c>
    </row>
    <row r="42" spans="1:28" x14ac:dyDescent="0.25">
      <c r="A42" t="s">
        <v>6</v>
      </c>
      <c r="B42">
        <v>16</v>
      </c>
      <c r="C42" t="s">
        <v>8</v>
      </c>
      <c r="D42">
        <v>1</v>
      </c>
      <c r="E42">
        <v>1</v>
      </c>
      <c r="F42">
        <v>-3.56201485313</v>
      </c>
      <c r="G42">
        <v>1611.575</v>
      </c>
      <c r="H42">
        <v>48</v>
      </c>
      <c r="I42">
        <v>0.661907262188</v>
      </c>
      <c r="J42">
        <v>64961.715999999898</v>
      </c>
      <c r="K42">
        <v>38</v>
      </c>
      <c r="L42">
        <v>0.661907262188</v>
      </c>
      <c r="M42">
        <v>32085.585999999999</v>
      </c>
      <c r="N42">
        <v>21</v>
      </c>
      <c r="O42">
        <v>0.70633595137399996</v>
      </c>
      <c r="P42">
        <v>26784.791000000001</v>
      </c>
      <c r="Q42">
        <v>26</v>
      </c>
      <c r="R42">
        <v>0.70633595137399996</v>
      </c>
      <c r="S42">
        <v>28094.830999999998</v>
      </c>
      <c r="T42">
        <v>2</v>
      </c>
      <c r="U42">
        <v>-1.42480594125</v>
      </c>
      <c r="V42">
        <v>3857.98</v>
      </c>
      <c r="W42">
        <v>15</v>
      </c>
      <c r="X42">
        <v>0.70633595137399996</v>
      </c>
      <c r="Y42">
        <v>15569.656000000001</v>
      </c>
      <c r="Z42">
        <v>19</v>
      </c>
      <c r="AA42">
        <v>0.70633595137399996</v>
      </c>
      <c r="AB42">
        <v>23712.010999999999</v>
      </c>
    </row>
    <row r="43" spans="1:28" x14ac:dyDescent="0.25">
      <c r="A43" t="s">
        <v>7</v>
      </c>
      <c r="B43">
        <v>25</v>
      </c>
      <c r="C43" t="s">
        <v>8</v>
      </c>
      <c r="D43">
        <v>1</v>
      </c>
      <c r="E43">
        <v>1</v>
      </c>
      <c r="F43">
        <v>-7.5396957844600001</v>
      </c>
      <c r="G43">
        <v>1314.82499999999</v>
      </c>
      <c r="H43">
        <v>50</v>
      </c>
      <c r="I43">
        <v>0.84220049583699996</v>
      </c>
      <c r="J43">
        <v>71598.027999999904</v>
      </c>
      <c r="K43">
        <v>40</v>
      </c>
      <c r="L43">
        <v>0.84220049583699996</v>
      </c>
      <c r="M43">
        <v>37412.577999999899</v>
      </c>
      <c r="N43">
        <v>28</v>
      </c>
      <c r="O43">
        <v>0.84220049583699996</v>
      </c>
      <c r="P43">
        <v>40598.313000000002</v>
      </c>
      <c r="Q43">
        <v>33</v>
      </c>
      <c r="R43">
        <v>0.84220049583699996</v>
      </c>
      <c r="S43">
        <v>35571.822999999997</v>
      </c>
      <c r="T43">
        <v>2</v>
      </c>
      <c r="U43">
        <v>-4.3083975911200003</v>
      </c>
      <c r="V43">
        <v>525.92999999999995</v>
      </c>
      <c r="W43">
        <v>22</v>
      </c>
      <c r="X43">
        <v>0.84220049583699996</v>
      </c>
      <c r="Y43">
        <v>32709.362999999899</v>
      </c>
      <c r="Z43">
        <v>26</v>
      </c>
      <c r="AA43">
        <v>0.84220049583699996</v>
      </c>
      <c r="AB43">
        <v>33731.067999999999</v>
      </c>
    </row>
    <row r="44" spans="1:28" x14ac:dyDescent="0.25">
      <c r="A44" t="s">
        <v>2</v>
      </c>
      <c r="B44">
        <v>25</v>
      </c>
      <c r="C44" t="s">
        <v>9</v>
      </c>
      <c r="D44">
        <v>3</v>
      </c>
      <c r="E44">
        <v>1</v>
      </c>
      <c r="F44">
        <v>-13.083172849</v>
      </c>
      <c r="G44">
        <v>1450.43</v>
      </c>
      <c r="H44">
        <v>51</v>
      </c>
      <c r="I44">
        <v>0.73281362922299997</v>
      </c>
      <c r="J44">
        <v>65074.590999999898</v>
      </c>
      <c r="K44">
        <v>44</v>
      </c>
      <c r="L44">
        <v>0.73281362922299997</v>
      </c>
      <c r="M44">
        <v>45530.768999999898</v>
      </c>
      <c r="N44">
        <v>28</v>
      </c>
      <c r="O44">
        <v>0.73281362922299997</v>
      </c>
      <c r="P44">
        <v>29772.579000000002</v>
      </c>
      <c r="Q44">
        <v>33</v>
      </c>
      <c r="R44">
        <v>0.73281362922299997</v>
      </c>
      <c r="S44">
        <v>32463.612999999899</v>
      </c>
      <c r="T44">
        <v>2</v>
      </c>
      <c r="U44">
        <v>-6.5415864245200002</v>
      </c>
      <c r="V44">
        <v>2398.16</v>
      </c>
      <c r="W44">
        <v>20</v>
      </c>
      <c r="X44">
        <v>0.73281362922299997</v>
      </c>
      <c r="Y44">
        <v>15229.769</v>
      </c>
      <c r="Z44">
        <v>24</v>
      </c>
      <c r="AA44">
        <v>0.73281362922299997</v>
      </c>
      <c r="AB44">
        <v>20887.768999999898</v>
      </c>
    </row>
    <row r="45" spans="1:28" x14ac:dyDescent="0.25">
      <c r="A45" t="s">
        <v>4</v>
      </c>
      <c r="B45">
        <v>87</v>
      </c>
      <c r="C45" t="s">
        <v>9</v>
      </c>
      <c r="D45">
        <v>3</v>
      </c>
      <c r="E45">
        <v>1</v>
      </c>
      <c r="F45">
        <v>-1.3192047733400001</v>
      </c>
      <c r="G45">
        <v>816.505</v>
      </c>
      <c r="H45">
        <v>29</v>
      </c>
      <c r="I45">
        <v>0.56132038660500005</v>
      </c>
      <c r="J45">
        <v>30631.904999999999</v>
      </c>
      <c r="K45">
        <v>21</v>
      </c>
      <c r="L45">
        <v>0.56132038660500005</v>
      </c>
      <c r="M45">
        <v>17060.963</v>
      </c>
      <c r="N45">
        <v>13</v>
      </c>
      <c r="O45">
        <v>0.56132038660500005</v>
      </c>
      <c r="P45">
        <v>5835.1689999999999</v>
      </c>
      <c r="Q45">
        <v>16</v>
      </c>
      <c r="R45">
        <v>0.56132038660500005</v>
      </c>
      <c r="S45">
        <v>7901.0859999999902</v>
      </c>
      <c r="T45">
        <v>2</v>
      </c>
      <c r="U45">
        <v>0.36122829129299999</v>
      </c>
      <c r="V45">
        <v>756.83799999999997</v>
      </c>
      <c r="W45">
        <v>12</v>
      </c>
      <c r="X45">
        <v>0.433466362514</v>
      </c>
      <c r="Y45">
        <v>4148.8</v>
      </c>
      <c r="Z45">
        <v>12</v>
      </c>
      <c r="AA45">
        <v>0.56132038660500005</v>
      </c>
      <c r="AB45">
        <v>4824.0420000000004</v>
      </c>
    </row>
    <row r="46" spans="1:28" x14ac:dyDescent="0.25">
      <c r="A46" t="s">
        <v>5</v>
      </c>
      <c r="B46">
        <v>31</v>
      </c>
      <c r="C46" t="s">
        <v>9</v>
      </c>
      <c r="D46">
        <v>3</v>
      </c>
      <c r="E46">
        <v>1</v>
      </c>
      <c r="F46">
        <v>0.410330426443</v>
      </c>
      <c r="G46">
        <v>289.19200000000001</v>
      </c>
      <c r="H46">
        <v>25</v>
      </c>
      <c r="I46">
        <v>0.52896072700200003</v>
      </c>
      <c r="J46">
        <v>31872.225999999999</v>
      </c>
      <c r="K46">
        <v>17</v>
      </c>
      <c r="L46">
        <v>0.410330426443</v>
      </c>
      <c r="M46">
        <v>11943.861000000001</v>
      </c>
      <c r="N46">
        <v>6</v>
      </c>
      <c r="O46">
        <v>0.410330426443</v>
      </c>
      <c r="P46">
        <v>2362.1909999999998</v>
      </c>
      <c r="Q46">
        <v>6</v>
      </c>
      <c r="R46">
        <v>0.410330426443</v>
      </c>
      <c r="S46">
        <v>2362.1909999999998</v>
      </c>
      <c r="T46">
        <v>3</v>
      </c>
      <c r="U46">
        <v>0.52896072700200003</v>
      </c>
      <c r="V46">
        <v>764.99699999999996</v>
      </c>
      <c r="W46">
        <v>11</v>
      </c>
      <c r="X46">
        <v>0.52896072700200003</v>
      </c>
      <c r="Y46">
        <v>4072.1210000000001</v>
      </c>
      <c r="Z46">
        <v>11</v>
      </c>
      <c r="AA46">
        <v>0.52896072700200003</v>
      </c>
      <c r="AB46">
        <v>4072.1210000000001</v>
      </c>
    </row>
    <row r="47" spans="1:28" x14ac:dyDescent="0.25">
      <c r="A47" t="s">
        <v>6</v>
      </c>
      <c r="B47">
        <v>16</v>
      </c>
      <c r="C47" t="s">
        <v>9</v>
      </c>
      <c r="D47">
        <v>3</v>
      </c>
      <c r="E47">
        <v>1</v>
      </c>
      <c r="F47">
        <v>-0.83534300082900004</v>
      </c>
      <c r="G47">
        <v>771.22199999999998</v>
      </c>
      <c r="H47">
        <v>24</v>
      </c>
      <c r="I47">
        <v>0.59620519395899996</v>
      </c>
      <c r="J47">
        <v>38772.196000000004</v>
      </c>
      <c r="K47">
        <v>18</v>
      </c>
      <c r="L47">
        <v>0.59620519395899996</v>
      </c>
      <c r="M47">
        <v>22689.205999999998</v>
      </c>
      <c r="N47">
        <v>12</v>
      </c>
      <c r="O47">
        <v>0.54862784248999996</v>
      </c>
      <c r="P47">
        <v>7733.4319999999998</v>
      </c>
      <c r="Q47">
        <v>10</v>
      </c>
      <c r="R47">
        <v>0.54862784248999996</v>
      </c>
      <c r="S47">
        <v>6717.6840000000002</v>
      </c>
      <c r="T47">
        <v>3</v>
      </c>
      <c r="U47">
        <v>0.51876223399999999</v>
      </c>
      <c r="V47">
        <v>1189.473</v>
      </c>
      <c r="W47">
        <v>17</v>
      </c>
      <c r="X47">
        <v>0.59620519395899996</v>
      </c>
      <c r="Y47">
        <v>10273.466</v>
      </c>
      <c r="Z47">
        <v>12</v>
      </c>
      <c r="AA47">
        <v>0.59620519395899996</v>
      </c>
      <c r="AB47">
        <v>7616.0839999999998</v>
      </c>
    </row>
    <row r="48" spans="1:28" x14ac:dyDescent="0.25">
      <c r="A48" t="s">
        <v>7</v>
      </c>
      <c r="B48">
        <v>25</v>
      </c>
      <c r="C48" t="s">
        <v>9</v>
      </c>
      <c r="D48">
        <v>3</v>
      </c>
      <c r="E48">
        <v>1</v>
      </c>
      <c r="F48">
        <v>-11.3091610857</v>
      </c>
      <c r="G48">
        <v>1314.82499999999</v>
      </c>
      <c r="H48">
        <v>45</v>
      </c>
      <c r="I48">
        <v>0.84655258285000001</v>
      </c>
      <c r="J48">
        <v>53203.938999999897</v>
      </c>
      <c r="K48">
        <v>38</v>
      </c>
      <c r="L48">
        <v>0.84655258285000001</v>
      </c>
      <c r="M48">
        <v>35558.208999999901</v>
      </c>
      <c r="N48">
        <v>28</v>
      </c>
      <c r="O48">
        <v>0.80710047691800002</v>
      </c>
      <c r="P48">
        <v>25681.875</v>
      </c>
      <c r="Q48">
        <v>30</v>
      </c>
      <c r="R48">
        <v>0.84655258285000001</v>
      </c>
      <c r="S48">
        <v>28296.893</v>
      </c>
      <c r="T48">
        <v>2</v>
      </c>
      <c r="U48">
        <v>-6.7854966514099999</v>
      </c>
      <c r="V48">
        <v>1502.2149999999999</v>
      </c>
      <c r="W48">
        <v>18</v>
      </c>
      <c r="X48">
        <v>0.80710047691800002</v>
      </c>
      <c r="Y48">
        <v>10130.358</v>
      </c>
      <c r="Z48">
        <v>22</v>
      </c>
      <c r="AA48">
        <v>0.84655258285000001</v>
      </c>
      <c r="AB48">
        <v>15174.8149999999</v>
      </c>
    </row>
    <row r="49" spans="1:28" x14ac:dyDescent="0.25">
      <c r="A49" t="s">
        <v>2</v>
      </c>
      <c r="B49">
        <v>25</v>
      </c>
      <c r="C49" t="s">
        <v>10</v>
      </c>
      <c r="D49">
        <v>6</v>
      </c>
      <c r="E49">
        <v>1</v>
      </c>
      <c r="F49">
        <v>-1.45764161998</v>
      </c>
      <c r="G49">
        <v>1566.3</v>
      </c>
      <c r="H49">
        <v>52</v>
      </c>
      <c r="I49">
        <v>0.82992683689299995</v>
      </c>
      <c r="J49">
        <v>76504.637000000002</v>
      </c>
      <c r="K49">
        <v>36</v>
      </c>
      <c r="L49">
        <v>0.82992683689299995</v>
      </c>
      <c r="M49">
        <v>32076.396000000001</v>
      </c>
      <c r="N49">
        <v>18</v>
      </c>
      <c r="O49">
        <v>1</v>
      </c>
      <c r="P49">
        <v>14366.68</v>
      </c>
      <c r="Q49">
        <v>26</v>
      </c>
      <c r="R49">
        <v>1</v>
      </c>
      <c r="S49">
        <v>17662.883999999998</v>
      </c>
      <c r="T49">
        <v>2</v>
      </c>
      <c r="U49">
        <v>-1.45764161998</v>
      </c>
      <c r="V49">
        <v>1940.7929999999999</v>
      </c>
      <c r="W49">
        <v>13</v>
      </c>
      <c r="X49">
        <v>0.82992683689299995</v>
      </c>
      <c r="Y49">
        <v>8165.8980000000001</v>
      </c>
      <c r="Z49">
        <v>19</v>
      </c>
      <c r="AA49">
        <v>0.82992683689299995</v>
      </c>
      <c r="AB49">
        <v>13166.94</v>
      </c>
    </row>
    <row r="50" spans="1:28" x14ac:dyDescent="0.25">
      <c r="A50" t="s">
        <v>4</v>
      </c>
      <c r="B50">
        <v>87</v>
      </c>
      <c r="C50" t="s">
        <v>10</v>
      </c>
      <c r="D50">
        <v>6</v>
      </c>
      <c r="E50">
        <v>1</v>
      </c>
      <c r="F50">
        <v>-0.35192409071699998</v>
      </c>
      <c r="G50">
        <v>1003.875</v>
      </c>
      <c r="H50">
        <v>28</v>
      </c>
      <c r="I50">
        <v>0.32561720952899997</v>
      </c>
      <c r="J50">
        <v>20851.3649999999</v>
      </c>
      <c r="K50">
        <v>15</v>
      </c>
      <c r="L50">
        <v>0.35878089523899998</v>
      </c>
      <c r="M50">
        <v>4434.9780000000001</v>
      </c>
      <c r="N50">
        <v>6</v>
      </c>
      <c r="O50">
        <v>0.315666486606</v>
      </c>
      <c r="P50">
        <v>3158.308</v>
      </c>
      <c r="Q50">
        <v>15</v>
      </c>
      <c r="R50">
        <v>0.31505604882600002</v>
      </c>
      <c r="S50">
        <v>4396.5779999999904</v>
      </c>
      <c r="T50">
        <v>2</v>
      </c>
      <c r="U50">
        <v>0.28047388921900002</v>
      </c>
      <c r="V50">
        <v>475.02</v>
      </c>
      <c r="W50">
        <v>25</v>
      </c>
      <c r="X50">
        <v>0.69160751231200002</v>
      </c>
      <c r="Y50">
        <v>6058.6350000000002</v>
      </c>
      <c r="Z50">
        <v>34</v>
      </c>
      <c r="AA50">
        <v>0.69160751231200002</v>
      </c>
      <c r="AB50">
        <v>8455.6710000000003</v>
      </c>
    </row>
    <row r="51" spans="1:28" x14ac:dyDescent="0.25">
      <c r="A51" t="s">
        <v>5</v>
      </c>
      <c r="B51">
        <v>31</v>
      </c>
      <c r="C51" t="s">
        <v>10</v>
      </c>
      <c r="D51">
        <v>6</v>
      </c>
      <c r="E51">
        <v>1</v>
      </c>
      <c r="F51">
        <v>-0.288003145372</v>
      </c>
      <c r="G51">
        <v>999.71299999999997</v>
      </c>
      <c r="H51">
        <v>36</v>
      </c>
      <c r="I51">
        <v>0.27936205117899998</v>
      </c>
      <c r="J51">
        <v>31111.652999999998</v>
      </c>
      <c r="K51">
        <v>20</v>
      </c>
      <c r="L51">
        <v>0.36523494177299998</v>
      </c>
      <c r="M51">
        <v>7941.232</v>
      </c>
      <c r="N51">
        <v>21</v>
      </c>
      <c r="O51">
        <v>1</v>
      </c>
      <c r="P51">
        <v>5433.3429999999898</v>
      </c>
      <c r="Q51">
        <v>31</v>
      </c>
      <c r="R51">
        <v>0.77089868997699995</v>
      </c>
      <c r="S51">
        <v>8338.6729999999898</v>
      </c>
      <c r="T51">
        <v>2</v>
      </c>
      <c r="U51">
        <v>0.27538064754399999</v>
      </c>
      <c r="V51">
        <v>549.85699999999997</v>
      </c>
      <c r="W51">
        <v>13</v>
      </c>
      <c r="X51">
        <v>0.77089868997699995</v>
      </c>
      <c r="Y51">
        <v>2491.2349999999901</v>
      </c>
      <c r="Z51">
        <v>31</v>
      </c>
      <c r="AA51">
        <v>0.77089868997699995</v>
      </c>
      <c r="AB51">
        <v>7183.5229999999901</v>
      </c>
    </row>
    <row r="52" spans="1:28" x14ac:dyDescent="0.25">
      <c r="A52" t="s">
        <v>6</v>
      </c>
      <c r="B52">
        <v>16</v>
      </c>
      <c r="C52" t="s">
        <v>10</v>
      </c>
      <c r="D52">
        <v>6</v>
      </c>
      <c r="E52">
        <v>1</v>
      </c>
      <c r="F52">
        <v>0.33559342433099998</v>
      </c>
      <c r="G52">
        <v>636.66399999999999</v>
      </c>
      <c r="H52">
        <v>41</v>
      </c>
      <c r="I52">
        <v>0.36764012309999999</v>
      </c>
      <c r="J52">
        <v>49766.8489999999</v>
      </c>
      <c r="K52">
        <v>27</v>
      </c>
      <c r="L52">
        <v>0.36764012309999999</v>
      </c>
      <c r="M52">
        <v>18601.990000000002</v>
      </c>
      <c r="N52">
        <v>9</v>
      </c>
      <c r="O52">
        <v>0.33559342433099998</v>
      </c>
      <c r="P52">
        <v>7993.7510000000002</v>
      </c>
      <c r="Q52">
        <v>9</v>
      </c>
      <c r="R52">
        <v>0.33559342433099998</v>
      </c>
      <c r="S52">
        <v>4125.9709999999995</v>
      </c>
      <c r="T52">
        <v>2</v>
      </c>
      <c r="U52">
        <v>0.32213349773200001</v>
      </c>
      <c r="V52">
        <v>913.45100000000002</v>
      </c>
      <c r="W52">
        <v>32</v>
      </c>
      <c r="X52">
        <v>0.93285216243299995</v>
      </c>
      <c r="Y52">
        <v>11845.880999999999</v>
      </c>
      <c r="Z52">
        <v>14</v>
      </c>
      <c r="AA52">
        <v>0.36764012309999999</v>
      </c>
      <c r="AB52">
        <v>6999.5420000000004</v>
      </c>
    </row>
    <row r="53" spans="1:28" x14ac:dyDescent="0.25">
      <c r="A53" t="s">
        <v>7</v>
      </c>
      <c r="B53">
        <v>25</v>
      </c>
      <c r="C53" t="s">
        <v>10</v>
      </c>
      <c r="D53">
        <v>6</v>
      </c>
      <c r="E53">
        <v>1</v>
      </c>
      <c r="F53">
        <v>-1.1839551662700001</v>
      </c>
      <c r="G53">
        <v>2801.08</v>
      </c>
      <c r="H53">
        <v>49</v>
      </c>
      <c r="I53">
        <v>0.64708287965300004</v>
      </c>
      <c r="J53">
        <v>56680.8999999999</v>
      </c>
      <c r="K53">
        <v>27</v>
      </c>
      <c r="L53">
        <v>0.64708287965300004</v>
      </c>
      <c r="M53">
        <v>23347.136999999999</v>
      </c>
      <c r="N53">
        <v>19</v>
      </c>
      <c r="O53">
        <v>1</v>
      </c>
      <c r="P53">
        <v>15667.8319999999</v>
      </c>
      <c r="Q53">
        <v>23</v>
      </c>
      <c r="R53">
        <v>0.89921704127299995</v>
      </c>
      <c r="S53">
        <v>17315.616000000002</v>
      </c>
      <c r="T53">
        <v>2</v>
      </c>
      <c r="U53">
        <v>0.47907728791499998</v>
      </c>
      <c r="V53">
        <v>1020.228</v>
      </c>
      <c r="W53">
        <v>11</v>
      </c>
      <c r="X53">
        <v>1</v>
      </c>
      <c r="Y53">
        <v>5001.8649999999998</v>
      </c>
      <c r="Z53">
        <v>14</v>
      </c>
      <c r="AA53">
        <v>0.73177628725499999</v>
      </c>
      <c r="AB53">
        <v>6701.4889999999996</v>
      </c>
    </row>
    <row r="54" spans="1:28" x14ac:dyDescent="0.25">
      <c r="A54" t="s">
        <v>2</v>
      </c>
      <c r="B54">
        <v>25</v>
      </c>
      <c r="C54" t="s">
        <v>11</v>
      </c>
      <c r="D54">
        <v>139</v>
      </c>
      <c r="E54">
        <v>1</v>
      </c>
      <c r="F54">
        <v>-1.46289138234</v>
      </c>
      <c r="G54">
        <v>1450.43</v>
      </c>
      <c r="H54">
        <v>42</v>
      </c>
      <c r="I54">
        <v>0.59737171097300001</v>
      </c>
      <c r="J54">
        <v>48991.107000000004</v>
      </c>
      <c r="K54">
        <v>36</v>
      </c>
      <c r="L54">
        <v>0.59737171097300001</v>
      </c>
      <c r="M54">
        <v>33061.976999999999</v>
      </c>
      <c r="N54">
        <v>24</v>
      </c>
      <c r="O54">
        <v>0.59737171097300001</v>
      </c>
      <c r="P54">
        <v>23332.597000000002</v>
      </c>
      <c r="Q54">
        <v>25</v>
      </c>
      <c r="R54">
        <v>0.59737171097300001</v>
      </c>
      <c r="S54">
        <v>20852.764999999999</v>
      </c>
      <c r="T54">
        <v>2</v>
      </c>
      <c r="U54">
        <v>-1.0971685367499999</v>
      </c>
      <c r="V54">
        <v>2240.567</v>
      </c>
      <c r="W54">
        <v>17</v>
      </c>
      <c r="X54">
        <v>0.59737171097300001</v>
      </c>
      <c r="Y54">
        <v>12048.457</v>
      </c>
      <c r="Z54">
        <v>21</v>
      </c>
      <c r="AA54">
        <v>0.59737171097300001</v>
      </c>
      <c r="AB54">
        <v>18695.464</v>
      </c>
    </row>
    <row r="55" spans="1:28" x14ac:dyDescent="0.25">
      <c r="A55" t="s">
        <v>4</v>
      </c>
      <c r="B55">
        <v>87</v>
      </c>
      <c r="C55" t="s">
        <v>11</v>
      </c>
      <c r="D55">
        <v>139</v>
      </c>
      <c r="E55">
        <v>1</v>
      </c>
      <c r="F55">
        <v>-0.40376065848199999</v>
      </c>
      <c r="G55">
        <v>869.01499999999999</v>
      </c>
      <c r="H55">
        <v>29</v>
      </c>
      <c r="I55">
        <v>0.412590874474</v>
      </c>
      <c r="J55">
        <v>21209.280999999999</v>
      </c>
      <c r="K55">
        <v>25</v>
      </c>
      <c r="L55">
        <v>0.412590874474</v>
      </c>
      <c r="M55">
        <v>9720.2610000000004</v>
      </c>
      <c r="N55">
        <v>21</v>
      </c>
      <c r="O55">
        <v>0.412590874474</v>
      </c>
      <c r="P55">
        <v>11157.1319999999</v>
      </c>
      <c r="Q55">
        <v>25</v>
      </c>
      <c r="R55">
        <v>0.412590874474</v>
      </c>
      <c r="S55">
        <v>11491.236999999999</v>
      </c>
      <c r="T55">
        <v>2</v>
      </c>
      <c r="U55">
        <v>0.412590874474</v>
      </c>
      <c r="V55">
        <v>759.29700000000003</v>
      </c>
      <c r="W55">
        <v>10</v>
      </c>
      <c r="X55">
        <v>0.412590874474</v>
      </c>
      <c r="Y55">
        <v>3569.0059999999999</v>
      </c>
      <c r="Z55">
        <v>10</v>
      </c>
      <c r="AA55">
        <v>0.412590874474</v>
      </c>
      <c r="AB55">
        <v>3569.0059999999999</v>
      </c>
    </row>
    <row r="56" spans="1:28" x14ac:dyDescent="0.25">
      <c r="A56" t="s">
        <v>5</v>
      </c>
      <c r="B56">
        <v>31</v>
      </c>
      <c r="C56" t="s">
        <v>11</v>
      </c>
      <c r="D56">
        <v>139</v>
      </c>
      <c r="E56">
        <v>1</v>
      </c>
      <c r="F56">
        <v>-0.31224037713500002</v>
      </c>
      <c r="G56">
        <v>948.25</v>
      </c>
      <c r="H56">
        <v>36</v>
      </c>
      <c r="I56">
        <v>0.39698523325099999</v>
      </c>
      <c r="J56">
        <v>31539.7969999999</v>
      </c>
      <c r="K56">
        <v>29</v>
      </c>
      <c r="L56">
        <v>0.39698523325099999</v>
      </c>
      <c r="M56">
        <v>14130.715</v>
      </c>
      <c r="N56">
        <v>25</v>
      </c>
      <c r="O56">
        <v>0.39698523325099999</v>
      </c>
      <c r="P56">
        <v>14910.906999999999</v>
      </c>
      <c r="Q56">
        <v>26</v>
      </c>
      <c r="R56">
        <v>0.39698523325099999</v>
      </c>
      <c r="S56">
        <v>13561.764999999899</v>
      </c>
      <c r="T56">
        <v>2</v>
      </c>
      <c r="U56">
        <v>0.16634188126900001</v>
      </c>
      <c r="V56">
        <v>657.495</v>
      </c>
      <c r="W56">
        <v>11</v>
      </c>
      <c r="X56">
        <v>0.41076857637199998</v>
      </c>
      <c r="Y56">
        <v>3265.5210000000002</v>
      </c>
      <c r="Z56">
        <v>16</v>
      </c>
      <c r="AA56">
        <v>0.47959024121999999</v>
      </c>
      <c r="AB56">
        <v>4909.7879999999996</v>
      </c>
    </row>
    <row r="57" spans="1:28" x14ac:dyDescent="0.25">
      <c r="A57" t="s">
        <v>6</v>
      </c>
      <c r="B57">
        <v>16</v>
      </c>
      <c r="C57" t="s">
        <v>11</v>
      </c>
      <c r="D57">
        <v>139</v>
      </c>
      <c r="E57">
        <v>1</v>
      </c>
      <c r="F57">
        <v>-0.338322576481</v>
      </c>
      <c r="G57">
        <v>1092.45</v>
      </c>
      <c r="H57">
        <v>21</v>
      </c>
      <c r="I57">
        <v>0.160496418876</v>
      </c>
      <c r="J57">
        <v>32954.565000000002</v>
      </c>
      <c r="K57">
        <v>13</v>
      </c>
      <c r="L57">
        <v>0.160496418876</v>
      </c>
      <c r="M57">
        <v>15807.245000000001</v>
      </c>
      <c r="N57">
        <v>13</v>
      </c>
      <c r="O57">
        <v>0.160496418876</v>
      </c>
      <c r="P57">
        <v>19682.581999999999</v>
      </c>
      <c r="Q57">
        <v>10</v>
      </c>
      <c r="R57">
        <v>0.160496418876</v>
      </c>
      <c r="S57">
        <v>14840.3</v>
      </c>
      <c r="T57">
        <v>2</v>
      </c>
      <c r="U57">
        <v>5.6473973353900003E-2</v>
      </c>
      <c r="V57">
        <v>977.90899999999999</v>
      </c>
      <c r="W57">
        <v>11</v>
      </c>
      <c r="X57">
        <v>0.33836105712199999</v>
      </c>
      <c r="Y57">
        <v>10620.4579999999</v>
      </c>
      <c r="Z57">
        <v>12</v>
      </c>
      <c r="AA57">
        <v>0.33836105712199999</v>
      </c>
      <c r="AB57">
        <v>11716.57</v>
      </c>
    </row>
    <row r="58" spans="1:28" x14ac:dyDescent="0.25">
      <c r="A58" t="s">
        <v>7</v>
      </c>
      <c r="B58">
        <v>25</v>
      </c>
      <c r="C58" t="s">
        <v>11</v>
      </c>
      <c r="D58">
        <v>139</v>
      </c>
      <c r="E58">
        <v>1</v>
      </c>
      <c r="F58">
        <v>-0.13190349357100001</v>
      </c>
      <c r="G58">
        <v>1314.82499999999</v>
      </c>
      <c r="H58">
        <v>38</v>
      </c>
      <c r="I58">
        <v>0.44812346970599998</v>
      </c>
      <c r="J58">
        <v>28413.477999999999</v>
      </c>
      <c r="K58">
        <v>30</v>
      </c>
      <c r="L58">
        <v>0.44812346970599998</v>
      </c>
      <c r="M58">
        <v>9435.2960000000003</v>
      </c>
      <c r="N58">
        <v>22</v>
      </c>
      <c r="O58">
        <v>0.37421775152499998</v>
      </c>
      <c r="P58">
        <v>8708.1919999999991</v>
      </c>
      <c r="Q58">
        <v>28</v>
      </c>
      <c r="R58">
        <v>0.44812346970599998</v>
      </c>
      <c r="S58">
        <v>8677.8629999999994</v>
      </c>
      <c r="T58">
        <v>4</v>
      </c>
      <c r="U58">
        <v>0.25017406232299999</v>
      </c>
      <c r="V58">
        <v>979.01599999999996</v>
      </c>
      <c r="W58">
        <v>12</v>
      </c>
      <c r="X58">
        <v>0.37421775152499998</v>
      </c>
      <c r="Y58">
        <v>2065.3220000000001</v>
      </c>
      <c r="Z58">
        <v>17</v>
      </c>
      <c r="AA58">
        <v>0.37421775152499998</v>
      </c>
      <c r="AB58">
        <v>2981.3599999999901</v>
      </c>
    </row>
    <row r="60" spans="1:28" x14ac:dyDescent="0.25">
      <c r="E60">
        <f>AVERAGE(E34:E58)</f>
        <v>1</v>
      </c>
      <c r="F60">
        <f t="array" ref="F60">AVERAGE(IF(F34:F58&gt;0, F34:F58, ""))</f>
        <v>0.37296192538700002</v>
      </c>
      <c r="G60">
        <f t="shared" ref="G60:AB60" si="0">AVERAGE(G34:G58)</f>
        <v>1340.8826399999991</v>
      </c>
      <c r="H60">
        <f t="shared" si="0"/>
        <v>37.76</v>
      </c>
      <c r="I60">
        <f t="array" ref="I60">AVERAGE(IF(I34:I58&gt;0, I34:I58, ""))</f>
        <v>0.6113583532052399</v>
      </c>
      <c r="J60">
        <f t="shared" si="0"/>
        <v>47339.137959999942</v>
      </c>
      <c r="K60">
        <f t="shared" si="0"/>
        <v>27.08</v>
      </c>
      <c r="L60">
        <f t="array" ref="L60">AVERAGE(IF(L34:L58&gt;0, L34:L58, ""))</f>
        <v>0.61137460423503998</v>
      </c>
      <c r="M60">
        <f t="shared" si="0"/>
        <v>21631.428239999976</v>
      </c>
      <c r="N60">
        <f t="shared" si="0"/>
        <v>18.079999999999998</v>
      </c>
      <c r="O60">
        <f t="array" ref="O60">AVERAGE(IF(O34:O58&gt;0, O34:O58, ""))</f>
        <v>0.65765496312023997</v>
      </c>
      <c r="P60">
        <f t="shared" si="0"/>
        <v>16042.283599999984</v>
      </c>
      <c r="Q60">
        <f t="shared" si="0"/>
        <v>20.68</v>
      </c>
      <c r="R60">
        <f t="array" ref="R60">AVERAGE(IF(R34:R58&gt;0, R34:R58, ""))</f>
        <v>0.6447111238402401</v>
      </c>
      <c r="S60">
        <f t="shared" si="0"/>
        <v>15269.037199999986</v>
      </c>
      <c r="T60">
        <f t="shared" si="0"/>
        <v>2.4</v>
      </c>
      <c r="U60">
        <f t="array" ref="U60">AVERAGE(IF(U34:U58&gt;0, U34:U58, ""))</f>
        <v>0.43241995655584997</v>
      </c>
      <c r="V60">
        <f t="shared" si="0"/>
        <v>1276.6811199999993</v>
      </c>
      <c r="W60">
        <f t="shared" si="0"/>
        <v>15.84</v>
      </c>
      <c r="X60">
        <f t="array" ref="X60">AVERAGE(IF(X34:X58&gt;0, X34:X58, ""))</f>
        <v>0.70784950116103984</v>
      </c>
      <c r="Y60">
        <f t="shared" si="0"/>
        <v>10486.934599999988</v>
      </c>
      <c r="Z60">
        <f t="shared" si="0"/>
        <v>17.8</v>
      </c>
      <c r="AA60">
        <f t="array" ref="AA60">AVERAGE(IF(AA34:AA58&gt;0, AA34:AA58, ""))</f>
        <v>0.66909138844303995</v>
      </c>
      <c r="AB60">
        <f t="shared" si="0"/>
        <v>11361.682639999992</v>
      </c>
    </row>
    <row r="61" spans="1:28" x14ac:dyDescent="0.25">
      <c r="F61">
        <f>COUNTIF(F34:F58, "&gt;0")/25</f>
        <v>0.08</v>
      </c>
      <c r="I61">
        <f>COUNTIF(I34:I58, "&gt;0")/25</f>
        <v>1</v>
      </c>
      <c r="L61">
        <f>COUNTIF(L34:L58, "&gt;0")/25</f>
        <v>1</v>
      </c>
      <c r="O61">
        <f>COUNTIF(O34:O58, "&gt;0")/25</f>
        <v>1</v>
      </c>
      <c r="R61">
        <f>COUNTIF(R34:R58, "&gt;0")/25</f>
        <v>1</v>
      </c>
      <c r="U61">
        <f>COUNTIF(U34:U58, "&gt;0")/25</f>
        <v>0.56000000000000005</v>
      </c>
      <c r="X61">
        <f>COUNTIF(X34:X58, "&gt;0")/25</f>
        <v>1</v>
      </c>
      <c r="AA61">
        <f>COUNTIF(AA34:AA58, "&gt;0")/25</f>
        <v>1</v>
      </c>
    </row>
    <row r="64" spans="1:28" x14ac:dyDescent="0.25">
      <c r="J64" t="s">
        <v>24</v>
      </c>
      <c r="K64" t="s">
        <v>25</v>
      </c>
      <c r="L64" t="s">
        <v>26</v>
      </c>
    </row>
    <row r="65" spans="1:12" x14ac:dyDescent="0.25">
      <c r="A65" t="s">
        <v>2</v>
      </c>
      <c r="B65" t="s">
        <v>3</v>
      </c>
      <c r="C65">
        <v>305796.53700000001</v>
      </c>
      <c r="H65" t="s">
        <v>37</v>
      </c>
      <c r="I65" t="s">
        <v>37</v>
      </c>
      <c r="J65">
        <v>1</v>
      </c>
      <c r="K65">
        <v>1</v>
      </c>
      <c r="L65">
        <v>1</v>
      </c>
    </row>
    <row r="66" spans="1:12" x14ac:dyDescent="0.25">
      <c r="A66" t="s">
        <v>4</v>
      </c>
      <c r="B66" t="s">
        <v>3</v>
      </c>
      <c r="C66">
        <v>178658.299</v>
      </c>
      <c r="H66" t="s">
        <v>27</v>
      </c>
      <c r="I66" t="s">
        <v>76</v>
      </c>
      <c r="J66">
        <v>0.08</v>
      </c>
      <c r="K66">
        <f>G$29/$C$90</f>
        <v>6.5988059154088365E-3</v>
      </c>
      <c r="L66">
        <f>F29</f>
        <v>0.59299852811599996</v>
      </c>
    </row>
    <row r="67" spans="1:12" x14ac:dyDescent="0.25">
      <c r="A67" t="s">
        <v>5</v>
      </c>
      <c r="B67" t="s">
        <v>3</v>
      </c>
      <c r="C67">
        <v>196575.269</v>
      </c>
      <c r="I67" t="s">
        <v>77</v>
      </c>
      <c r="J67">
        <v>1</v>
      </c>
      <c r="K67">
        <f>J$29/$C$90</f>
        <v>0.23696119620549591</v>
      </c>
      <c r="L67">
        <f>I29</f>
        <v>0.7510555982312801</v>
      </c>
    </row>
    <row r="68" spans="1:12" x14ac:dyDescent="0.25">
      <c r="A68" t="s">
        <v>6</v>
      </c>
      <c r="B68" t="s">
        <v>3</v>
      </c>
      <c r="C68">
        <v>285488.60100000002</v>
      </c>
      <c r="I68" t="s">
        <v>78</v>
      </c>
      <c r="J68">
        <v>1</v>
      </c>
      <c r="K68">
        <f>M$29/$C$90</f>
        <v>0.11030357526962759</v>
      </c>
      <c r="L68">
        <f>L29</f>
        <v>0.74935910063220001</v>
      </c>
    </row>
    <row r="69" spans="1:12" x14ac:dyDescent="0.25">
      <c r="A69" t="s">
        <v>7</v>
      </c>
      <c r="B69" t="s">
        <v>3</v>
      </c>
      <c r="C69">
        <v>283564.68400000001</v>
      </c>
      <c r="I69" t="s">
        <v>79</v>
      </c>
      <c r="J69">
        <v>1</v>
      </c>
      <c r="K69">
        <f>P$29/$C$90</f>
        <v>8.1171904111536408E-2</v>
      </c>
      <c r="L69">
        <f>O29</f>
        <v>0.78466619720280006</v>
      </c>
    </row>
    <row r="70" spans="1:12" x14ac:dyDescent="0.25">
      <c r="A70" t="s">
        <v>2</v>
      </c>
      <c r="B70" t="s">
        <v>8</v>
      </c>
      <c r="C70">
        <v>285354.21899999998</v>
      </c>
      <c r="I70" t="s">
        <v>81</v>
      </c>
      <c r="J70">
        <v>1</v>
      </c>
      <c r="K70">
        <f>S$29/$C$90</f>
        <v>7.8171920250843005E-2</v>
      </c>
      <c r="L70">
        <f>R29</f>
        <v>0.77285220696224</v>
      </c>
    </row>
    <row r="71" spans="1:12" x14ac:dyDescent="0.25">
      <c r="A71" t="s">
        <v>4</v>
      </c>
      <c r="B71" t="s">
        <v>8</v>
      </c>
      <c r="C71">
        <v>146231.34599999999</v>
      </c>
    </row>
    <row r="72" spans="1:12" x14ac:dyDescent="0.25">
      <c r="A72" t="s">
        <v>5</v>
      </c>
      <c r="B72" t="s">
        <v>8</v>
      </c>
      <c r="C72">
        <v>217104.95800000001</v>
      </c>
      <c r="I72" t="s">
        <v>80</v>
      </c>
      <c r="J72">
        <v>1</v>
      </c>
      <c r="K72">
        <f>Y$29/$C$90</f>
        <v>5.2650487244263106E-2</v>
      </c>
      <c r="L72">
        <f>X29</f>
        <v>0.83571266014183987</v>
      </c>
    </row>
    <row r="73" spans="1:12" x14ac:dyDescent="0.25">
      <c r="A73" t="s">
        <v>6</v>
      </c>
      <c r="B73" t="s">
        <v>8</v>
      </c>
      <c r="C73">
        <v>261546.712</v>
      </c>
    </row>
    <row r="74" spans="1:12" x14ac:dyDescent="0.25">
      <c r="A74" t="s">
        <v>7</v>
      </c>
      <c r="B74" t="s">
        <v>8</v>
      </c>
      <c r="C74">
        <v>261949.55600000001</v>
      </c>
      <c r="H74" t="s">
        <v>28</v>
      </c>
      <c r="I74" t="s">
        <v>29</v>
      </c>
      <c r="J74">
        <v>0.08</v>
      </c>
      <c r="K74">
        <f>G$60/$C$90</f>
        <v>6.5988059154088365E-3</v>
      </c>
      <c r="L74">
        <f>F60</f>
        <v>0.37296192538700002</v>
      </c>
    </row>
    <row r="75" spans="1:12" x14ac:dyDescent="0.25">
      <c r="A75" t="s">
        <v>2</v>
      </c>
      <c r="B75" t="s">
        <v>9</v>
      </c>
      <c r="C75">
        <v>260611.07199999999</v>
      </c>
      <c r="I75" t="s">
        <v>34</v>
      </c>
      <c r="J75">
        <v>1</v>
      </c>
      <c r="K75">
        <f>J$60/$C$90</f>
        <v>0.23296728161146366</v>
      </c>
      <c r="L75">
        <f>I60</f>
        <v>0.6113583532052399</v>
      </c>
    </row>
    <row r="76" spans="1:12" x14ac:dyDescent="0.25">
      <c r="A76" t="s">
        <v>4</v>
      </c>
      <c r="B76" t="s">
        <v>9</v>
      </c>
      <c r="C76">
        <v>162889.41099999999</v>
      </c>
      <c r="I76" t="s">
        <v>30</v>
      </c>
      <c r="J76">
        <v>1</v>
      </c>
      <c r="K76">
        <f>M$60/$C$90</f>
        <v>0.10645346010956909</v>
      </c>
      <c r="L76">
        <f>L60</f>
        <v>0.61137460423503998</v>
      </c>
    </row>
    <row r="77" spans="1:12" x14ac:dyDescent="0.25">
      <c r="A77" t="s">
        <v>5</v>
      </c>
      <c r="B77" t="s">
        <v>9</v>
      </c>
      <c r="C77">
        <v>160444.39300000001</v>
      </c>
      <c r="I77" t="s">
        <v>33</v>
      </c>
      <c r="J77">
        <v>1</v>
      </c>
      <c r="K77">
        <f>P$60/$C$90</f>
        <v>7.8947935306512826E-2</v>
      </c>
      <c r="L77">
        <f>O60</f>
        <v>0.65765496312023997</v>
      </c>
    </row>
    <row r="78" spans="1:12" x14ac:dyDescent="0.25">
      <c r="A78" t="s">
        <v>6</v>
      </c>
      <c r="B78" t="s">
        <v>9</v>
      </c>
      <c r="C78">
        <v>161289.79500000001</v>
      </c>
      <c r="I78" t="s">
        <v>31</v>
      </c>
      <c r="J78">
        <v>1</v>
      </c>
      <c r="K78">
        <f>S$60/$C$90</f>
        <v>7.5142603828443594E-2</v>
      </c>
      <c r="L78">
        <f>R60</f>
        <v>0.6447111238402401</v>
      </c>
    </row>
    <row r="79" spans="1:12" x14ac:dyDescent="0.25">
      <c r="A79" t="s">
        <v>7</v>
      </c>
      <c r="B79" t="s">
        <v>9</v>
      </c>
      <c r="C79">
        <v>214774.15599999999</v>
      </c>
      <c r="I79" t="s">
        <v>32</v>
      </c>
      <c r="J79">
        <v>0.56000000000000005</v>
      </c>
      <c r="K79">
        <f>V$60/$C$90</f>
        <v>6.2828547968573744E-3</v>
      </c>
      <c r="L79">
        <f>U60</f>
        <v>0.43241995655584997</v>
      </c>
    </row>
    <row r="80" spans="1:12" x14ac:dyDescent="0.25">
      <c r="A80" t="s">
        <v>2</v>
      </c>
      <c r="B80" t="s">
        <v>10</v>
      </c>
      <c r="C80">
        <v>274564.71299999999</v>
      </c>
      <c r="I80" t="s">
        <v>35</v>
      </c>
      <c r="J80">
        <v>1</v>
      </c>
      <c r="K80">
        <f>Y$60/$C$90</f>
        <v>5.1608726974782498E-2</v>
      </c>
      <c r="L80">
        <f>X60</f>
        <v>0.70784950116103984</v>
      </c>
    </row>
    <row r="81" spans="1:13" x14ac:dyDescent="0.25">
      <c r="A81" t="s">
        <v>4</v>
      </c>
      <c r="B81" t="s">
        <v>10</v>
      </c>
      <c r="C81">
        <v>107699.005</v>
      </c>
      <c r="I81" t="s">
        <v>36</v>
      </c>
      <c r="J81">
        <v>1</v>
      </c>
      <c r="K81">
        <f>AB$60/$C$90</f>
        <v>5.5913572431536503E-2</v>
      </c>
      <c r="L81">
        <f>AA60</f>
        <v>0.66909138844303995</v>
      </c>
    </row>
    <row r="82" spans="1:13" x14ac:dyDescent="0.25">
      <c r="A82" t="s">
        <v>5</v>
      </c>
      <c r="B82" t="s">
        <v>10</v>
      </c>
      <c r="C82">
        <v>127701.43700000001</v>
      </c>
    </row>
    <row r="83" spans="1:13" x14ac:dyDescent="0.25">
      <c r="A83" t="s">
        <v>6</v>
      </c>
      <c r="B83" t="s">
        <v>10</v>
      </c>
      <c r="C83">
        <v>195263.465</v>
      </c>
    </row>
    <row r="84" spans="1:13" x14ac:dyDescent="0.25">
      <c r="A84" t="s">
        <v>7</v>
      </c>
      <c r="B84" t="s">
        <v>10</v>
      </c>
      <c r="C84">
        <v>233458.40700000001</v>
      </c>
    </row>
    <row r="85" spans="1:13" x14ac:dyDescent="0.25">
      <c r="A85" t="s">
        <v>2</v>
      </c>
      <c r="B85" t="s">
        <v>11</v>
      </c>
      <c r="C85">
        <v>216812.21100000001</v>
      </c>
    </row>
    <row r="86" spans="1:13" x14ac:dyDescent="0.25">
      <c r="A86" t="s">
        <v>4</v>
      </c>
      <c r="B86" t="s">
        <v>11</v>
      </c>
      <c r="C86">
        <v>111699.886</v>
      </c>
      <c r="J86" t="s">
        <v>25</v>
      </c>
      <c r="K86" t="s">
        <v>26</v>
      </c>
    </row>
    <row r="87" spans="1:13" x14ac:dyDescent="0.25">
      <c r="A87" t="s">
        <v>5</v>
      </c>
      <c r="B87" t="s">
        <v>11</v>
      </c>
      <c r="C87">
        <v>126643.064</v>
      </c>
      <c r="I87" t="s">
        <v>82</v>
      </c>
      <c r="J87">
        <v>1</v>
      </c>
      <c r="K87">
        <v>1</v>
      </c>
    </row>
    <row r="88" spans="1:13" x14ac:dyDescent="0.25">
      <c r="A88" t="s">
        <v>6</v>
      </c>
      <c r="B88" t="s">
        <v>11</v>
      </c>
      <c r="C88">
        <v>175015.122</v>
      </c>
      <c r="I88" t="s">
        <v>76</v>
      </c>
      <c r="J88">
        <v>6.5988059154088365E-3</v>
      </c>
      <c r="K88">
        <v>0.59299852811599996</v>
      </c>
    </row>
    <row r="89" spans="1:13" x14ac:dyDescent="0.25">
      <c r="A89" t="s">
        <v>7</v>
      </c>
      <c r="B89" t="s">
        <v>11</v>
      </c>
      <c r="C89">
        <v>128883.678</v>
      </c>
      <c r="I89" t="s">
        <v>77</v>
      </c>
      <c r="J89">
        <v>0.23696119620549591</v>
      </c>
      <c r="K89">
        <v>0.7510555982312801</v>
      </c>
    </row>
    <row r="90" spans="1:13" x14ac:dyDescent="0.25">
      <c r="C90">
        <f>AVERAGE(C65:C89)</f>
        <v>203200.79984000002</v>
      </c>
      <c r="I90" t="s">
        <v>78</v>
      </c>
      <c r="J90">
        <v>0.11030357526962759</v>
      </c>
      <c r="K90">
        <v>0.74935910063220001</v>
      </c>
    </row>
    <row r="91" spans="1:13" x14ac:dyDescent="0.25">
      <c r="I91" t="s">
        <v>79</v>
      </c>
      <c r="J91">
        <v>8.1171904111536408E-2</v>
      </c>
      <c r="K91">
        <v>0.78466619720280006</v>
      </c>
      <c r="M91">
        <f>1-J91/J89</f>
        <v>0.65744642831249445</v>
      </c>
    </row>
    <row r="92" spans="1:13" x14ac:dyDescent="0.25">
      <c r="I92" t="s">
        <v>81</v>
      </c>
      <c r="J92">
        <v>7.8171920250843005E-2</v>
      </c>
      <c r="K92">
        <v>0.77285220696224</v>
      </c>
      <c r="M92">
        <f>1-J92/J90</f>
        <v>0.29130202661374771</v>
      </c>
    </row>
    <row r="93" spans="1:13" x14ac:dyDescent="0.25">
      <c r="I93" t="s">
        <v>80</v>
      </c>
      <c r="J93">
        <v>5.2650487244263106E-2</v>
      </c>
      <c r="K93">
        <v>0.83571266014183987</v>
      </c>
    </row>
    <row r="101" spans="1:20" x14ac:dyDescent="0.25">
      <c r="I101" t="s">
        <v>30</v>
      </c>
      <c r="K101" t="s">
        <v>33</v>
      </c>
    </row>
    <row r="102" spans="1:20" x14ac:dyDescent="0.25">
      <c r="I102">
        <v>16</v>
      </c>
      <c r="J102">
        <v>28</v>
      </c>
      <c r="K102">
        <v>3</v>
      </c>
    </row>
    <row r="103" spans="1:20" x14ac:dyDescent="0.25">
      <c r="E103" t="s">
        <v>29</v>
      </c>
      <c r="G103" t="s">
        <v>34</v>
      </c>
      <c r="I103">
        <v>8</v>
      </c>
      <c r="J103">
        <v>17</v>
      </c>
      <c r="K103">
        <v>5</v>
      </c>
      <c r="M103" t="s">
        <v>31</v>
      </c>
      <c r="O103" t="s">
        <v>32</v>
      </c>
      <c r="Q103" t="s">
        <v>35</v>
      </c>
      <c r="S103" t="s">
        <v>36</v>
      </c>
    </row>
    <row r="104" spans="1:20" x14ac:dyDescent="0.25">
      <c r="A104" t="s">
        <v>2</v>
      </c>
      <c r="B104">
        <v>25</v>
      </c>
      <c r="C104" t="s">
        <v>3</v>
      </c>
      <c r="D104">
        <v>6</v>
      </c>
      <c r="E104">
        <v>0</v>
      </c>
      <c r="F104">
        <v>1</v>
      </c>
      <c r="G104">
        <v>29</v>
      </c>
      <c r="H104">
        <v>43</v>
      </c>
      <c r="I104">
        <v>5</v>
      </c>
      <c r="J104">
        <v>15</v>
      </c>
      <c r="K104">
        <v>0</v>
      </c>
      <c r="L104">
        <v>12</v>
      </c>
      <c r="M104">
        <v>3</v>
      </c>
      <c r="N104">
        <v>12</v>
      </c>
      <c r="O104">
        <v>1</v>
      </c>
      <c r="P104">
        <v>2</v>
      </c>
      <c r="Q104">
        <v>5</v>
      </c>
      <c r="R104">
        <v>12</v>
      </c>
      <c r="S104">
        <v>4</v>
      </c>
      <c r="T104">
        <v>14</v>
      </c>
    </row>
    <row r="105" spans="1:20" x14ac:dyDescent="0.25">
      <c r="A105" t="s">
        <v>4</v>
      </c>
      <c r="B105">
        <v>87</v>
      </c>
      <c r="C105" t="s">
        <v>3</v>
      </c>
      <c r="D105">
        <v>6</v>
      </c>
      <c r="E105">
        <v>1</v>
      </c>
      <c r="F105">
        <v>1</v>
      </c>
      <c r="G105">
        <v>11</v>
      </c>
      <c r="H105">
        <v>27</v>
      </c>
      <c r="I105">
        <v>11</v>
      </c>
      <c r="J105">
        <v>21</v>
      </c>
      <c r="K105">
        <v>3</v>
      </c>
      <c r="L105">
        <v>12</v>
      </c>
      <c r="M105">
        <v>4</v>
      </c>
      <c r="N105">
        <v>17</v>
      </c>
      <c r="O105">
        <v>2</v>
      </c>
      <c r="P105">
        <v>3</v>
      </c>
      <c r="Q105">
        <v>7</v>
      </c>
      <c r="R105">
        <v>17</v>
      </c>
      <c r="S105">
        <v>6</v>
      </c>
      <c r="T105">
        <v>14</v>
      </c>
    </row>
    <row r="106" spans="1:20" x14ac:dyDescent="0.25">
      <c r="A106" t="s">
        <v>5</v>
      </c>
      <c r="B106">
        <v>31</v>
      </c>
      <c r="C106" t="s">
        <v>3</v>
      </c>
      <c r="D106">
        <v>6</v>
      </c>
      <c r="E106">
        <v>0</v>
      </c>
      <c r="F106">
        <v>1</v>
      </c>
      <c r="G106">
        <v>8</v>
      </c>
      <c r="H106">
        <v>24</v>
      </c>
      <c r="I106">
        <v>16</v>
      </c>
      <c r="J106">
        <v>32</v>
      </c>
      <c r="K106">
        <v>3</v>
      </c>
      <c r="L106">
        <v>10</v>
      </c>
      <c r="M106">
        <v>0</v>
      </c>
      <c r="N106">
        <v>10</v>
      </c>
      <c r="O106">
        <v>2</v>
      </c>
      <c r="P106">
        <v>3</v>
      </c>
      <c r="Q106">
        <v>6</v>
      </c>
      <c r="R106">
        <v>14</v>
      </c>
      <c r="S106">
        <v>5</v>
      </c>
      <c r="T106">
        <v>11</v>
      </c>
    </row>
    <row r="107" spans="1:20" x14ac:dyDescent="0.25">
      <c r="A107" t="s">
        <v>6</v>
      </c>
      <c r="B107">
        <v>16</v>
      </c>
      <c r="C107" t="s">
        <v>3</v>
      </c>
      <c r="D107">
        <v>6</v>
      </c>
      <c r="E107">
        <v>0</v>
      </c>
      <c r="F107">
        <v>1</v>
      </c>
      <c r="G107">
        <v>17</v>
      </c>
      <c r="H107">
        <v>35</v>
      </c>
      <c r="I107">
        <v>20</v>
      </c>
      <c r="J107">
        <v>42</v>
      </c>
      <c r="K107">
        <v>9</v>
      </c>
      <c r="L107">
        <v>12</v>
      </c>
      <c r="M107">
        <v>3</v>
      </c>
      <c r="N107">
        <v>12</v>
      </c>
      <c r="O107">
        <v>2</v>
      </c>
      <c r="P107">
        <v>3</v>
      </c>
      <c r="Q107">
        <v>5</v>
      </c>
      <c r="R107">
        <v>11</v>
      </c>
      <c r="S107">
        <v>5</v>
      </c>
      <c r="T107">
        <v>11</v>
      </c>
    </row>
    <row r="108" spans="1:20" x14ac:dyDescent="0.25">
      <c r="A108" t="s">
        <v>7</v>
      </c>
      <c r="B108">
        <v>25</v>
      </c>
      <c r="C108" t="s">
        <v>3</v>
      </c>
      <c r="D108">
        <v>6</v>
      </c>
      <c r="E108">
        <v>0</v>
      </c>
      <c r="F108">
        <v>1</v>
      </c>
      <c r="G108">
        <v>30</v>
      </c>
      <c r="H108">
        <v>48</v>
      </c>
      <c r="I108">
        <v>3</v>
      </c>
      <c r="J108">
        <v>24</v>
      </c>
      <c r="K108">
        <v>5</v>
      </c>
      <c r="L108">
        <v>12</v>
      </c>
      <c r="M108">
        <v>3</v>
      </c>
      <c r="N108">
        <v>15</v>
      </c>
      <c r="O108">
        <v>1</v>
      </c>
      <c r="P108">
        <v>2</v>
      </c>
      <c r="Q108">
        <v>7</v>
      </c>
      <c r="R108">
        <v>18</v>
      </c>
      <c r="S108">
        <v>4</v>
      </c>
      <c r="T108">
        <v>18</v>
      </c>
    </row>
    <row r="109" spans="1:20" x14ac:dyDescent="0.25">
      <c r="A109" t="s">
        <v>2</v>
      </c>
      <c r="B109">
        <v>25</v>
      </c>
      <c r="C109" t="s">
        <v>8</v>
      </c>
      <c r="D109">
        <v>1</v>
      </c>
      <c r="E109">
        <v>1</v>
      </c>
      <c r="F109">
        <v>1</v>
      </c>
      <c r="G109">
        <v>30</v>
      </c>
      <c r="H109">
        <v>52</v>
      </c>
      <c r="I109">
        <v>4</v>
      </c>
      <c r="J109">
        <v>35</v>
      </c>
      <c r="K109">
        <v>0</v>
      </c>
      <c r="L109">
        <v>30</v>
      </c>
      <c r="M109">
        <v>13</v>
      </c>
      <c r="N109">
        <v>35</v>
      </c>
      <c r="O109">
        <v>2</v>
      </c>
      <c r="P109">
        <v>2</v>
      </c>
      <c r="Q109">
        <v>2</v>
      </c>
      <c r="R109">
        <v>23</v>
      </c>
      <c r="S109">
        <v>6</v>
      </c>
      <c r="T109">
        <v>29</v>
      </c>
    </row>
    <row r="110" spans="1:20" x14ac:dyDescent="0.25">
      <c r="A110" t="s">
        <v>4</v>
      </c>
      <c r="B110">
        <v>87</v>
      </c>
      <c r="C110" t="s">
        <v>8</v>
      </c>
      <c r="D110">
        <v>1</v>
      </c>
      <c r="E110">
        <v>1</v>
      </c>
      <c r="F110">
        <v>1</v>
      </c>
      <c r="G110">
        <v>13</v>
      </c>
      <c r="H110">
        <v>38</v>
      </c>
      <c r="I110">
        <v>13</v>
      </c>
      <c r="J110">
        <v>38</v>
      </c>
      <c r="K110">
        <v>5</v>
      </c>
      <c r="L110">
        <v>24</v>
      </c>
      <c r="M110">
        <v>6</v>
      </c>
      <c r="N110">
        <v>26</v>
      </c>
      <c r="O110">
        <v>0</v>
      </c>
      <c r="P110">
        <v>4</v>
      </c>
      <c r="Q110">
        <v>0</v>
      </c>
      <c r="R110">
        <v>17</v>
      </c>
      <c r="S110">
        <v>3</v>
      </c>
      <c r="T110">
        <v>22</v>
      </c>
    </row>
    <row r="111" spans="1:20" x14ac:dyDescent="0.25">
      <c r="A111" t="s">
        <v>5</v>
      </c>
      <c r="B111">
        <v>31</v>
      </c>
      <c r="C111" t="s">
        <v>8</v>
      </c>
      <c r="D111">
        <v>1</v>
      </c>
      <c r="E111">
        <v>0</v>
      </c>
      <c r="F111">
        <v>1</v>
      </c>
      <c r="G111">
        <v>10</v>
      </c>
      <c r="H111">
        <v>47</v>
      </c>
      <c r="I111">
        <v>20</v>
      </c>
      <c r="J111">
        <v>40</v>
      </c>
      <c r="K111">
        <v>9</v>
      </c>
      <c r="L111">
        <v>32</v>
      </c>
      <c r="M111">
        <v>1</v>
      </c>
      <c r="N111">
        <v>32</v>
      </c>
      <c r="O111">
        <v>0</v>
      </c>
      <c r="P111">
        <v>3</v>
      </c>
      <c r="Q111">
        <v>0</v>
      </c>
      <c r="R111">
        <v>19</v>
      </c>
      <c r="S111">
        <v>0</v>
      </c>
      <c r="T111">
        <v>14</v>
      </c>
    </row>
    <row r="112" spans="1:20" x14ac:dyDescent="0.25">
      <c r="A112" t="s">
        <v>6</v>
      </c>
      <c r="B112">
        <v>16</v>
      </c>
      <c r="C112" t="s">
        <v>8</v>
      </c>
      <c r="D112">
        <v>1</v>
      </c>
      <c r="E112">
        <v>1</v>
      </c>
      <c r="F112">
        <v>1</v>
      </c>
      <c r="G112">
        <v>23</v>
      </c>
      <c r="H112">
        <v>48</v>
      </c>
      <c r="I112">
        <v>9</v>
      </c>
      <c r="J112">
        <v>62</v>
      </c>
      <c r="K112">
        <v>4</v>
      </c>
      <c r="L112">
        <v>21</v>
      </c>
      <c r="M112">
        <v>7</v>
      </c>
      <c r="N112">
        <v>26</v>
      </c>
      <c r="O112">
        <v>0</v>
      </c>
      <c r="P112">
        <v>2</v>
      </c>
      <c r="Q112">
        <v>0</v>
      </c>
      <c r="R112">
        <v>15</v>
      </c>
      <c r="S112">
        <v>1</v>
      </c>
      <c r="T112">
        <v>19</v>
      </c>
    </row>
    <row r="113" spans="1:20" x14ac:dyDescent="0.25">
      <c r="A113" t="s">
        <v>7</v>
      </c>
      <c r="B113">
        <v>25</v>
      </c>
      <c r="C113" t="s">
        <v>8</v>
      </c>
      <c r="D113">
        <v>1</v>
      </c>
      <c r="E113">
        <v>1</v>
      </c>
      <c r="F113">
        <v>1</v>
      </c>
      <c r="G113">
        <v>30</v>
      </c>
      <c r="H113">
        <v>50</v>
      </c>
      <c r="I113">
        <v>2</v>
      </c>
      <c r="J113">
        <v>21</v>
      </c>
      <c r="K113">
        <v>0</v>
      </c>
      <c r="L113">
        <v>28</v>
      </c>
      <c r="M113">
        <v>13</v>
      </c>
      <c r="N113">
        <v>33</v>
      </c>
      <c r="O113">
        <v>2</v>
      </c>
      <c r="P113">
        <v>2</v>
      </c>
      <c r="Q113">
        <v>3</v>
      </c>
      <c r="R113">
        <v>22</v>
      </c>
      <c r="S113">
        <v>6</v>
      </c>
      <c r="T113">
        <v>26</v>
      </c>
    </row>
    <row r="114" spans="1:20" x14ac:dyDescent="0.25">
      <c r="A114" t="s">
        <v>2</v>
      </c>
      <c r="B114">
        <v>25</v>
      </c>
      <c r="C114" t="s">
        <v>9</v>
      </c>
      <c r="D114">
        <v>3</v>
      </c>
      <c r="E114">
        <v>1</v>
      </c>
      <c r="F114">
        <v>1</v>
      </c>
      <c r="G114">
        <v>17</v>
      </c>
      <c r="H114">
        <v>66</v>
      </c>
      <c r="I114">
        <v>1</v>
      </c>
      <c r="J114">
        <v>17</v>
      </c>
      <c r="K114">
        <v>0</v>
      </c>
      <c r="L114">
        <v>44</v>
      </c>
      <c r="M114">
        <v>5</v>
      </c>
      <c r="N114">
        <v>52</v>
      </c>
      <c r="O114">
        <v>0</v>
      </c>
      <c r="P114">
        <v>2</v>
      </c>
      <c r="Q114">
        <v>1</v>
      </c>
      <c r="R114">
        <v>36</v>
      </c>
      <c r="S114">
        <v>1</v>
      </c>
      <c r="T114">
        <v>43</v>
      </c>
    </row>
    <row r="115" spans="1:20" x14ac:dyDescent="0.25">
      <c r="A115" t="s">
        <v>4</v>
      </c>
      <c r="B115">
        <v>87</v>
      </c>
      <c r="C115" t="s">
        <v>9</v>
      </c>
      <c r="D115">
        <v>3</v>
      </c>
      <c r="E115">
        <v>0</v>
      </c>
      <c r="F115">
        <v>1</v>
      </c>
      <c r="G115">
        <v>5</v>
      </c>
      <c r="H115">
        <v>29</v>
      </c>
      <c r="I115">
        <v>3</v>
      </c>
      <c r="J115">
        <v>18</v>
      </c>
      <c r="K115">
        <v>0</v>
      </c>
      <c r="L115">
        <v>13</v>
      </c>
      <c r="M115">
        <v>0</v>
      </c>
      <c r="N115">
        <v>16</v>
      </c>
      <c r="O115">
        <v>0</v>
      </c>
      <c r="P115">
        <v>2</v>
      </c>
      <c r="Q115">
        <v>0</v>
      </c>
      <c r="R115">
        <v>12</v>
      </c>
      <c r="S115">
        <v>0</v>
      </c>
      <c r="T115">
        <v>12</v>
      </c>
    </row>
    <row r="116" spans="1:20" x14ac:dyDescent="0.25">
      <c r="A116" t="s">
        <v>5</v>
      </c>
      <c r="B116">
        <v>31</v>
      </c>
      <c r="C116" t="s">
        <v>9</v>
      </c>
      <c r="D116">
        <v>3</v>
      </c>
      <c r="E116">
        <v>0</v>
      </c>
      <c r="F116">
        <v>1</v>
      </c>
      <c r="G116">
        <v>4</v>
      </c>
      <c r="H116">
        <v>25</v>
      </c>
      <c r="I116">
        <v>7</v>
      </c>
      <c r="J116">
        <v>52</v>
      </c>
      <c r="K116">
        <v>2</v>
      </c>
      <c r="L116">
        <v>6</v>
      </c>
      <c r="M116">
        <v>0</v>
      </c>
      <c r="N116">
        <v>6</v>
      </c>
      <c r="O116">
        <v>0</v>
      </c>
      <c r="P116">
        <v>3</v>
      </c>
      <c r="Q116">
        <v>0</v>
      </c>
      <c r="R116">
        <v>11</v>
      </c>
      <c r="S116">
        <v>0</v>
      </c>
      <c r="T116">
        <v>11</v>
      </c>
    </row>
    <row r="117" spans="1:20" x14ac:dyDescent="0.25">
      <c r="A117" t="s">
        <v>6</v>
      </c>
      <c r="B117">
        <v>16</v>
      </c>
      <c r="C117" t="s">
        <v>9</v>
      </c>
      <c r="D117">
        <v>3</v>
      </c>
      <c r="E117">
        <v>0</v>
      </c>
      <c r="F117">
        <v>1</v>
      </c>
      <c r="G117">
        <v>5</v>
      </c>
      <c r="H117">
        <v>24</v>
      </c>
      <c r="I117">
        <v>4</v>
      </c>
      <c r="J117">
        <v>36</v>
      </c>
      <c r="K117">
        <v>1</v>
      </c>
      <c r="L117">
        <v>11</v>
      </c>
      <c r="M117">
        <v>0</v>
      </c>
      <c r="N117">
        <v>10</v>
      </c>
      <c r="O117">
        <v>0</v>
      </c>
      <c r="P117">
        <v>3</v>
      </c>
      <c r="Q117">
        <v>0</v>
      </c>
      <c r="R117">
        <v>11</v>
      </c>
      <c r="S117">
        <v>0</v>
      </c>
      <c r="T117">
        <v>14</v>
      </c>
    </row>
    <row r="118" spans="1:20" x14ac:dyDescent="0.25">
      <c r="A118" t="s">
        <v>7</v>
      </c>
      <c r="B118">
        <v>25</v>
      </c>
      <c r="C118" t="s">
        <v>9</v>
      </c>
      <c r="D118">
        <v>3</v>
      </c>
      <c r="E118">
        <v>1</v>
      </c>
      <c r="F118">
        <v>1</v>
      </c>
      <c r="G118">
        <v>15</v>
      </c>
      <c r="H118">
        <v>58</v>
      </c>
      <c r="I118">
        <v>5</v>
      </c>
      <c r="J118">
        <v>15</v>
      </c>
      <c r="K118">
        <v>2</v>
      </c>
      <c r="L118">
        <v>36</v>
      </c>
      <c r="M118">
        <v>2</v>
      </c>
      <c r="N118">
        <v>43</v>
      </c>
      <c r="O118">
        <v>0</v>
      </c>
      <c r="P118">
        <v>2</v>
      </c>
      <c r="Q118">
        <v>0</v>
      </c>
      <c r="R118">
        <v>25</v>
      </c>
      <c r="S118">
        <v>0</v>
      </c>
      <c r="T118">
        <v>36</v>
      </c>
    </row>
    <row r="119" spans="1:20" x14ac:dyDescent="0.25">
      <c r="A119" t="s">
        <v>2</v>
      </c>
      <c r="B119">
        <v>25</v>
      </c>
      <c r="C119" t="s">
        <v>10</v>
      </c>
      <c r="D119">
        <v>6</v>
      </c>
      <c r="E119">
        <v>0</v>
      </c>
      <c r="F119">
        <v>1</v>
      </c>
      <c r="G119">
        <v>16</v>
      </c>
      <c r="H119">
        <v>52</v>
      </c>
      <c r="I119">
        <v>6</v>
      </c>
      <c r="J119">
        <v>20</v>
      </c>
      <c r="K119">
        <v>1</v>
      </c>
      <c r="L119">
        <v>18</v>
      </c>
      <c r="M119">
        <v>1</v>
      </c>
      <c r="N119">
        <v>26</v>
      </c>
      <c r="O119">
        <v>0</v>
      </c>
      <c r="P119">
        <v>2</v>
      </c>
      <c r="Q119">
        <v>0</v>
      </c>
      <c r="R119">
        <v>13</v>
      </c>
      <c r="S119">
        <v>0</v>
      </c>
      <c r="T119">
        <v>19</v>
      </c>
    </row>
    <row r="120" spans="1:20" x14ac:dyDescent="0.25">
      <c r="A120" t="s">
        <v>4</v>
      </c>
      <c r="B120">
        <v>87</v>
      </c>
      <c r="C120" t="s">
        <v>10</v>
      </c>
      <c r="D120">
        <v>6</v>
      </c>
      <c r="E120">
        <v>1</v>
      </c>
      <c r="F120">
        <v>1</v>
      </c>
      <c r="G120">
        <v>15</v>
      </c>
      <c r="H120">
        <v>28</v>
      </c>
      <c r="I120">
        <v>7</v>
      </c>
      <c r="J120">
        <v>27</v>
      </c>
      <c r="K120">
        <v>3</v>
      </c>
      <c r="L120">
        <v>6</v>
      </c>
      <c r="M120">
        <v>1</v>
      </c>
      <c r="N120">
        <v>12</v>
      </c>
      <c r="O120">
        <v>0</v>
      </c>
      <c r="P120">
        <v>2</v>
      </c>
      <c r="Q120">
        <v>1</v>
      </c>
      <c r="R120">
        <v>23</v>
      </c>
      <c r="S120">
        <v>0</v>
      </c>
      <c r="T120">
        <v>13</v>
      </c>
    </row>
    <row r="121" spans="1:20" x14ac:dyDescent="0.25">
      <c r="A121" t="s">
        <v>5</v>
      </c>
      <c r="B121">
        <v>31</v>
      </c>
      <c r="C121" t="s">
        <v>10</v>
      </c>
      <c r="D121">
        <v>6</v>
      </c>
      <c r="E121">
        <v>0</v>
      </c>
      <c r="F121">
        <v>1</v>
      </c>
      <c r="G121">
        <v>12</v>
      </c>
      <c r="H121">
        <v>36</v>
      </c>
      <c r="I121">
        <v>4</v>
      </c>
      <c r="J121">
        <v>27</v>
      </c>
      <c r="K121">
        <v>1</v>
      </c>
      <c r="L121">
        <v>26</v>
      </c>
      <c r="M121">
        <v>0</v>
      </c>
      <c r="N121">
        <v>28</v>
      </c>
      <c r="O121">
        <v>0</v>
      </c>
      <c r="P121">
        <v>2</v>
      </c>
      <c r="Q121">
        <v>0</v>
      </c>
      <c r="R121">
        <v>13</v>
      </c>
      <c r="S121">
        <v>0</v>
      </c>
      <c r="T121">
        <v>28</v>
      </c>
    </row>
    <row r="122" spans="1:20" x14ac:dyDescent="0.25">
      <c r="A122" t="s">
        <v>6</v>
      </c>
      <c r="B122">
        <v>16</v>
      </c>
      <c r="C122" t="s">
        <v>10</v>
      </c>
      <c r="D122">
        <v>6</v>
      </c>
      <c r="E122">
        <v>0</v>
      </c>
      <c r="F122">
        <v>1</v>
      </c>
      <c r="G122">
        <v>11</v>
      </c>
      <c r="H122">
        <v>41</v>
      </c>
      <c r="I122">
        <v>10</v>
      </c>
      <c r="J122">
        <v>36</v>
      </c>
      <c r="K122">
        <v>3</v>
      </c>
      <c r="L122">
        <v>9</v>
      </c>
      <c r="M122">
        <v>3</v>
      </c>
      <c r="N122">
        <v>9</v>
      </c>
      <c r="O122">
        <v>0</v>
      </c>
      <c r="P122">
        <v>2</v>
      </c>
      <c r="Q122">
        <v>1</v>
      </c>
      <c r="R122">
        <v>23</v>
      </c>
      <c r="S122">
        <v>0</v>
      </c>
      <c r="T122">
        <v>11</v>
      </c>
    </row>
    <row r="123" spans="1:20" x14ac:dyDescent="0.25">
      <c r="A123" t="s">
        <v>7</v>
      </c>
      <c r="B123">
        <v>25</v>
      </c>
      <c r="C123" t="s">
        <v>10</v>
      </c>
      <c r="D123">
        <v>6</v>
      </c>
      <c r="E123">
        <v>0</v>
      </c>
      <c r="F123">
        <v>1</v>
      </c>
      <c r="G123">
        <v>20</v>
      </c>
      <c r="H123">
        <v>49</v>
      </c>
      <c r="I123">
        <v>7</v>
      </c>
      <c r="J123">
        <v>25</v>
      </c>
      <c r="K123">
        <v>1</v>
      </c>
      <c r="L123">
        <v>19</v>
      </c>
      <c r="M123">
        <v>0</v>
      </c>
      <c r="N123">
        <v>26</v>
      </c>
      <c r="O123">
        <v>0</v>
      </c>
      <c r="P123">
        <v>2</v>
      </c>
      <c r="Q123">
        <v>1</v>
      </c>
      <c r="R123">
        <v>11</v>
      </c>
      <c r="S123">
        <v>0</v>
      </c>
      <c r="T123">
        <v>14</v>
      </c>
    </row>
    <row r="124" spans="1:20" x14ac:dyDescent="0.25">
      <c r="A124" t="s">
        <v>2</v>
      </c>
      <c r="B124">
        <v>25</v>
      </c>
      <c r="C124" t="s">
        <v>11</v>
      </c>
      <c r="D124">
        <v>139</v>
      </c>
      <c r="E124">
        <v>1</v>
      </c>
      <c r="F124">
        <v>1</v>
      </c>
      <c r="G124">
        <v>20</v>
      </c>
      <c r="H124">
        <v>42</v>
      </c>
      <c r="I124">
        <v>5</v>
      </c>
      <c r="J124">
        <v>29</v>
      </c>
      <c r="K124">
        <v>2</v>
      </c>
      <c r="L124">
        <v>24</v>
      </c>
      <c r="M124">
        <v>3</v>
      </c>
      <c r="N124">
        <v>25</v>
      </c>
      <c r="O124">
        <v>0</v>
      </c>
      <c r="P124">
        <v>2</v>
      </c>
      <c r="Q124">
        <v>0</v>
      </c>
      <c r="R124">
        <v>17</v>
      </c>
      <c r="S124">
        <v>0</v>
      </c>
      <c r="T124">
        <v>21</v>
      </c>
    </row>
    <row r="125" spans="1:20" x14ac:dyDescent="0.25">
      <c r="A125" t="s">
        <v>4</v>
      </c>
      <c r="B125">
        <v>87</v>
      </c>
      <c r="C125" t="s">
        <v>11</v>
      </c>
      <c r="D125">
        <v>139</v>
      </c>
      <c r="E125">
        <v>0</v>
      </c>
      <c r="F125">
        <v>1</v>
      </c>
      <c r="G125">
        <v>14</v>
      </c>
      <c r="H125">
        <v>29</v>
      </c>
      <c r="I125">
        <v>3</v>
      </c>
      <c r="J125">
        <v>13</v>
      </c>
      <c r="K125">
        <v>1</v>
      </c>
      <c r="L125">
        <v>21</v>
      </c>
      <c r="M125">
        <v>4</v>
      </c>
      <c r="N125">
        <v>25</v>
      </c>
      <c r="O125">
        <v>0</v>
      </c>
      <c r="P125">
        <v>2</v>
      </c>
      <c r="Q125">
        <v>0</v>
      </c>
      <c r="R125">
        <v>10</v>
      </c>
      <c r="S125">
        <v>0</v>
      </c>
      <c r="T125">
        <v>10</v>
      </c>
    </row>
    <row r="126" spans="1:20" x14ac:dyDescent="0.25">
      <c r="A126" t="s">
        <v>5</v>
      </c>
      <c r="B126">
        <v>31</v>
      </c>
      <c r="C126" t="s">
        <v>11</v>
      </c>
      <c r="D126">
        <v>139</v>
      </c>
      <c r="E126">
        <v>1</v>
      </c>
      <c r="F126">
        <v>1</v>
      </c>
      <c r="G126">
        <v>9</v>
      </c>
      <c r="H126">
        <v>36</v>
      </c>
      <c r="I126">
        <v>3</v>
      </c>
      <c r="J126">
        <v>29</v>
      </c>
      <c r="K126">
        <v>3</v>
      </c>
      <c r="L126">
        <v>25</v>
      </c>
      <c r="M126">
        <v>2</v>
      </c>
      <c r="N126">
        <v>26</v>
      </c>
      <c r="O126">
        <v>0</v>
      </c>
      <c r="P126">
        <v>2</v>
      </c>
      <c r="Q126">
        <v>0</v>
      </c>
      <c r="R126">
        <v>11</v>
      </c>
      <c r="S126">
        <v>0</v>
      </c>
      <c r="T126">
        <v>11</v>
      </c>
    </row>
    <row r="127" spans="1:20" x14ac:dyDescent="0.25">
      <c r="A127" t="s">
        <v>6</v>
      </c>
      <c r="B127">
        <v>16</v>
      </c>
      <c r="C127" t="s">
        <v>11</v>
      </c>
      <c r="D127">
        <v>139</v>
      </c>
      <c r="E127">
        <v>0</v>
      </c>
      <c r="F127">
        <v>1</v>
      </c>
      <c r="G127">
        <v>11</v>
      </c>
      <c r="H127">
        <v>21</v>
      </c>
      <c r="L127">
        <v>13</v>
      </c>
      <c r="M127">
        <v>0</v>
      </c>
      <c r="N127">
        <v>10</v>
      </c>
      <c r="O127">
        <v>0</v>
      </c>
      <c r="P127">
        <v>2</v>
      </c>
      <c r="Q127">
        <v>0</v>
      </c>
      <c r="R127">
        <v>11</v>
      </c>
      <c r="S127">
        <v>0</v>
      </c>
      <c r="T127">
        <v>12</v>
      </c>
    </row>
    <row r="128" spans="1:20" x14ac:dyDescent="0.25">
      <c r="A128" t="s">
        <v>7</v>
      </c>
      <c r="B128">
        <v>25</v>
      </c>
      <c r="C128" t="s">
        <v>11</v>
      </c>
      <c r="D128">
        <v>139</v>
      </c>
      <c r="E128">
        <v>1</v>
      </c>
      <c r="F128">
        <v>1</v>
      </c>
      <c r="G128">
        <v>9</v>
      </c>
      <c r="H128">
        <v>38</v>
      </c>
      <c r="L128">
        <v>22</v>
      </c>
      <c r="M128">
        <v>4</v>
      </c>
      <c r="N128">
        <v>24</v>
      </c>
      <c r="O128">
        <v>0</v>
      </c>
      <c r="P128">
        <v>4</v>
      </c>
      <c r="Q128">
        <v>0</v>
      </c>
      <c r="R128">
        <v>12</v>
      </c>
      <c r="S128">
        <v>0</v>
      </c>
      <c r="T128">
        <v>17</v>
      </c>
    </row>
    <row r="131" spans="1:7" x14ac:dyDescent="0.25">
      <c r="A131" t="s">
        <v>68</v>
      </c>
    </row>
    <row r="132" spans="1:7" x14ac:dyDescent="0.25">
      <c r="B132" t="s">
        <v>76</v>
      </c>
      <c r="C132" t="s">
        <v>77</v>
      </c>
      <c r="D132" t="s">
        <v>78</v>
      </c>
      <c r="E132" t="s">
        <v>79</v>
      </c>
      <c r="F132" t="s">
        <v>81</v>
      </c>
      <c r="G132" t="s">
        <v>80</v>
      </c>
    </row>
    <row r="133" spans="1:7" x14ac:dyDescent="0.25">
      <c r="A133" t="str">
        <f>_xlfn.CONCAT(UPPER(C104), "_", UPPER(A104))</f>
        <v>CFD_LBM</v>
      </c>
      <c r="B133">
        <f>(F104-E104)/F104</f>
        <v>1</v>
      </c>
      <c r="C133">
        <f>(H104-G104)/H104</f>
        <v>0.32558139534883723</v>
      </c>
      <c r="D133">
        <f t="shared" ref="D133:D157" si="1">(J102-I102)/J102</f>
        <v>0.42857142857142855</v>
      </c>
      <c r="E133">
        <f t="shared" ref="E133:E157" si="2">(L104-K102)/L104</f>
        <v>0.75</v>
      </c>
      <c r="F133">
        <f>(N104-M104)/N104</f>
        <v>0.75</v>
      </c>
      <c r="G133">
        <f t="shared" ref="G133:G157" si="3">(R104-Q104)/R104</f>
        <v>0.58333333333333337</v>
      </c>
    </row>
    <row r="134" spans="1:7" x14ac:dyDescent="0.25">
      <c r="A134" t="str">
        <f t="shared" ref="A134:A157" si="4">_xlfn.CONCAT(UPPER(C105), "_", UPPER(A105))</f>
        <v>CFD_NEEDLE</v>
      </c>
      <c r="B134">
        <f t="shared" ref="B134:B157" si="5">(F105-E105)/F105</f>
        <v>0</v>
      </c>
      <c r="C134">
        <f t="shared" ref="C134:C157" si="6">(H105-G105)/H105</f>
        <v>0.59259259259259256</v>
      </c>
      <c r="D134">
        <f t="shared" si="1"/>
        <v>0.52941176470588236</v>
      </c>
      <c r="E134">
        <f t="shared" si="2"/>
        <v>0.58333333333333337</v>
      </c>
      <c r="F134">
        <f t="shared" ref="F134:F157" si="7">(N105-M105)/N105</f>
        <v>0.76470588235294112</v>
      </c>
      <c r="G134">
        <f t="shared" si="3"/>
        <v>0.58823529411764708</v>
      </c>
    </row>
    <row r="135" spans="1:7" x14ac:dyDescent="0.25">
      <c r="A135" t="str">
        <f t="shared" si="4"/>
        <v>CFD_PF</v>
      </c>
      <c r="B135">
        <f t="shared" si="5"/>
        <v>1</v>
      </c>
      <c r="C135">
        <f t="shared" si="6"/>
        <v>0.66666666666666663</v>
      </c>
      <c r="D135">
        <f t="shared" si="1"/>
        <v>0.66666666666666663</v>
      </c>
      <c r="E135">
        <f t="shared" si="2"/>
        <v>1</v>
      </c>
      <c r="F135">
        <f t="shared" si="7"/>
        <v>1</v>
      </c>
      <c r="G135">
        <f t="shared" si="3"/>
        <v>0.5714285714285714</v>
      </c>
    </row>
    <row r="136" spans="1:7" x14ac:dyDescent="0.25">
      <c r="A136" t="str">
        <f t="shared" si="4"/>
        <v>CFD_SC</v>
      </c>
      <c r="B136">
        <f t="shared" si="5"/>
        <v>1</v>
      </c>
      <c r="C136">
        <f t="shared" si="6"/>
        <v>0.51428571428571423</v>
      </c>
      <c r="D136">
        <f t="shared" si="1"/>
        <v>0.47619047619047616</v>
      </c>
      <c r="E136">
        <f t="shared" si="2"/>
        <v>0.75</v>
      </c>
      <c r="F136">
        <f t="shared" si="7"/>
        <v>0.75</v>
      </c>
      <c r="G136">
        <f t="shared" si="3"/>
        <v>0.54545454545454541</v>
      </c>
    </row>
    <row r="137" spans="1:7" x14ac:dyDescent="0.25">
      <c r="A137" t="str">
        <f t="shared" si="4"/>
        <v>CFD_SPMV</v>
      </c>
      <c r="B137">
        <f t="shared" si="5"/>
        <v>1</v>
      </c>
      <c r="C137">
        <f t="shared" si="6"/>
        <v>0.375</v>
      </c>
      <c r="D137">
        <f t="shared" si="1"/>
        <v>0.5</v>
      </c>
      <c r="E137">
        <f t="shared" si="2"/>
        <v>0.75</v>
      </c>
      <c r="F137">
        <f t="shared" si="7"/>
        <v>0.8</v>
      </c>
      <c r="G137">
        <f t="shared" si="3"/>
        <v>0.61111111111111116</v>
      </c>
    </row>
    <row r="138" spans="1:7" x14ac:dyDescent="0.25">
      <c r="A138" t="str">
        <f t="shared" si="4"/>
        <v>MD_LBM</v>
      </c>
      <c r="B138">
        <f t="shared" si="5"/>
        <v>0</v>
      </c>
      <c r="C138">
        <f t="shared" si="6"/>
        <v>0.42307692307692307</v>
      </c>
      <c r="D138">
        <f t="shared" si="1"/>
        <v>0.52380952380952384</v>
      </c>
      <c r="E138">
        <f t="shared" si="2"/>
        <v>0.7</v>
      </c>
      <c r="F138">
        <f t="shared" si="7"/>
        <v>0.62857142857142856</v>
      </c>
      <c r="G138">
        <f t="shared" si="3"/>
        <v>0.91304347826086951</v>
      </c>
    </row>
    <row r="139" spans="1:7" x14ac:dyDescent="0.25">
      <c r="A139" t="str">
        <f t="shared" si="4"/>
        <v>MD_NEEDLE</v>
      </c>
      <c r="B139">
        <f t="shared" si="5"/>
        <v>0</v>
      </c>
      <c r="C139">
        <f t="shared" si="6"/>
        <v>0.65789473684210531</v>
      </c>
      <c r="D139">
        <f t="shared" si="1"/>
        <v>0.875</v>
      </c>
      <c r="E139">
        <f t="shared" si="2"/>
        <v>0.79166666666666663</v>
      </c>
      <c r="F139">
        <f t="shared" si="7"/>
        <v>0.76923076923076927</v>
      </c>
      <c r="G139">
        <f t="shared" si="3"/>
        <v>1</v>
      </c>
    </row>
    <row r="140" spans="1:7" x14ac:dyDescent="0.25">
      <c r="A140" t="str">
        <f t="shared" si="4"/>
        <v>MD_PF</v>
      </c>
      <c r="B140">
        <f t="shared" si="5"/>
        <v>1</v>
      </c>
      <c r="C140">
        <f t="shared" si="6"/>
        <v>0.78723404255319152</v>
      </c>
      <c r="D140">
        <f t="shared" si="1"/>
        <v>0.88571428571428568</v>
      </c>
      <c r="E140">
        <f t="shared" si="2"/>
        <v>1</v>
      </c>
      <c r="F140">
        <f t="shared" si="7"/>
        <v>0.96875</v>
      </c>
      <c r="G140">
        <f t="shared" si="3"/>
        <v>1</v>
      </c>
    </row>
    <row r="141" spans="1:7" x14ac:dyDescent="0.25">
      <c r="A141" t="str">
        <f t="shared" si="4"/>
        <v>MD_SC</v>
      </c>
      <c r="B141">
        <f t="shared" si="5"/>
        <v>0</v>
      </c>
      <c r="C141">
        <f t="shared" si="6"/>
        <v>0.52083333333333337</v>
      </c>
      <c r="D141">
        <f t="shared" si="1"/>
        <v>0.65789473684210531</v>
      </c>
      <c r="E141">
        <f t="shared" si="2"/>
        <v>0.76190476190476186</v>
      </c>
      <c r="F141">
        <f t="shared" si="7"/>
        <v>0.73076923076923073</v>
      </c>
      <c r="G141">
        <f t="shared" si="3"/>
        <v>1</v>
      </c>
    </row>
    <row r="142" spans="1:7" x14ac:dyDescent="0.25">
      <c r="A142" t="str">
        <f t="shared" si="4"/>
        <v>MD_SPMV</v>
      </c>
      <c r="B142">
        <f t="shared" si="5"/>
        <v>0</v>
      </c>
      <c r="C142">
        <f t="shared" si="6"/>
        <v>0.4</v>
      </c>
      <c r="D142">
        <f t="shared" si="1"/>
        <v>0.5</v>
      </c>
      <c r="E142">
        <f t="shared" si="2"/>
        <v>0.6785714285714286</v>
      </c>
      <c r="F142">
        <f t="shared" si="7"/>
        <v>0.60606060606060608</v>
      </c>
      <c r="G142">
        <f t="shared" si="3"/>
        <v>0.86363636363636365</v>
      </c>
    </row>
    <row r="143" spans="1:7" x14ac:dyDescent="0.25">
      <c r="A143" t="str">
        <f t="shared" si="4"/>
        <v>MM_LBM</v>
      </c>
      <c r="B143">
        <f t="shared" si="5"/>
        <v>0</v>
      </c>
      <c r="C143">
        <f t="shared" si="6"/>
        <v>0.74242424242424243</v>
      </c>
      <c r="D143">
        <f t="shared" si="1"/>
        <v>0.85483870967741937</v>
      </c>
      <c r="E143">
        <f t="shared" si="2"/>
        <v>0.90909090909090906</v>
      </c>
      <c r="F143">
        <f t="shared" si="7"/>
        <v>0.90384615384615385</v>
      </c>
      <c r="G143">
        <f t="shared" si="3"/>
        <v>0.97222222222222221</v>
      </c>
    </row>
    <row r="144" spans="1:7" x14ac:dyDescent="0.25">
      <c r="A144" t="str">
        <f t="shared" si="4"/>
        <v>MM_NEEDLE</v>
      </c>
      <c r="B144">
        <f t="shared" si="5"/>
        <v>1</v>
      </c>
      <c r="C144">
        <f t="shared" si="6"/>
        <v>0.82758620689655171</v>
      </c>
      <c r="D144">
        <f t="shared" si="1"/>
        <v>0.90476190476190477</v>
      </c>
      <c r="E144">
        <f t="shared" si="2"/>
        <v>1</v>
      </c>
      <c r="F144">
        <f t="shared" si="7"/>
        <v>1</v>
      </c>
      <c r="G144">
        <f t="shared" si="3"/>
        <v>1</v>
      </c>
    </row>
    <row r="145" spans="1:7" x14ac:dyDescent="0.25">
      <c r="A145" t="str">
        <f t="shared" si="4"/>
        <v>MM_PF</v>
      </c>
      <c r="B145">
        <f t="shared" si="5"/>
        <v>1</v>
      </c>
      <c r="C145">
        <f t="shared" si="6"/>
        <v>0.84</v>
      </c>
      <c r="D145">
        <f t="shared" si="1"/>
        <v>0.94117647058823528</v>
      </c>
      <c r="E145">
        <f t="shared" si="2"/>
        <v>1</v>
      </c>
      <c r="F145">
        <f t="shared" si="7"/>
        <v>1</v>
      </c>
      <c r="G145">
        <f t="shared" si="3"/>
        <v>1</v>
      </c>
    </row>
    <row r="146" spans="1:7" x14ac:dyDescent="0.25">
      <c r="A146" t="str">
        <f t="shared" si="4"/>
        <v>MM_SC</v>
      </c>
      <c r="B146">
        <f t="shared" si="5"/>
        <v>1</v>
      </c>
      <c r="C146">
        <f t="shared" si="6"/>
        <v>0.79166666666666663</v>
      </c>
      <c r="D146">
        <f t="shared" si="1"/>
        <v>0.83333333333333337</v>
      </c>
      <c r="E146">
        <f t="shared" si="2"/>
        <v>1</v>
      </c>
      <c r="F146">
        <f t="shared" si="7"/>
        <v>1</v>
      </c>
      <c r="G146">
        <f t="shared" si="3"/>
        <v>1</v>
      </c>
    </row>
    <row r="147" spans="1:7" x14ac:dyDescent="0.25">
      <c r="A147" t="str">
        <f t="shared" si="4"/>
        <v>MM_SPMV</v>
      </c>
      <c r="B147">
        <f t="shared" si="5"/>
        <v>0</v>
      </c>
      <c r="C147">
        <f t="shared" si="6"/>
        <v>0.74137931034482762</v>
      </c>
      <c r="D147">
        <f t="shared" si="1"/>
        <v>0.86538461538461542</v>
      </c>
      <c r="E147">
        <f t="shared" si="2"/>
        <v>0.94444444444444442</v>
      </c>
      <c r="F147">
        <f t="shared" si="7"/>
        <v>0.95348837209302328</v>
      </c>
      <c r="G147">
        <f t="shared" si="3"/>
        <v>1</v>
      </c>
    </row>
    <row r="148" spans="1:7" x14ac:dyDescent="0.25">
      <c r="A148" t="str">
        <f t="shared" si="4"/>
        <v>NN_LBM</v>
      </c>
      <c r="B148">
        <f t="shared" si="5"/>
        <v>1</v>
      </c>
      <c r="C148">
        <f t="shared" si="6"/>
        <v>0.69230769230769229</v>
      </c>
      <c r="D148">
        <f t="shared" si="1"/>
        <v>0.88888888888888884</v>
      </c>
      <c r="E148">
        <f t="shared" si="2"/>
        <v>0.94444444444444442</v>
      </c>
      <c r="F148">
        <f t="shared" si="7"/>
        <v>0.96153846153846156</v>
      </c>
      <c r="G148">
        <f t="shared" si="3"/>
        <v>1</v>
      </c>
    </row>
    <row r="149" spans="1:7" x14ac:dyDescent="0.25">
      <c r="A149" t="str">
        <f t="shared" si="4"/>
        <v>NN_NEEDLE</v>
      </c>
      <c r="B149">
        <f t="shared" si="5"/>
        <v>0</v>
      </c>
      <c r="C149">
        <f t="shared" si="6"/>
        <v>0.4642857142857143</v>
      </c>
      <c r="D149">
        <f t="shared" si="1"/>
        <v>0.66666666666666663</v>
      </c>
      <c r="E149">
        <f t="shared" si="2"/>
        <v>0.66666666666666663</v>
      </c>
      <c r="F149">
        <f t="shared" si="7"/>
        <v>0.91666666666666663</v>
      </c>
      <c r="G149">
        <f t="shared" si="3"/>
        <v>0.95652173913043481</v>
      </c>
    </row>
    <row r="150" spans="1:7" x14ac:dyDescent="0.25">
      <c r="A150" t="str">
        <f t="shared" si="4"/>
        <v>NN_PF</v>
      </c>
      <c r="B150">
        <f t="shared" si="5"/>
        <v>1</v>
      </c>
      <c r="C150">
        <f t="shared" si="6"/>
        <v>0.66666666666666663</v>
      </c>
      <c r="D150">
        <f t="shared" si="1"/>
        <v>0.7</v>
      </c>
      <c r="E150">
        <f t="shared" si="2"/>
        <v>0.96153846153846156</v>
      </c>
      <c r="F150">
        <f t="shared" si="7"/>
        <v>1</v>
      </c>
      <c r="G150">
        <f t="shared" si="3"/>
        <v>1</v>
      </c>
    </row>
    <row r="151" spans="1:7" x14ac:dyDescent="0.25">
      <c r="A151" t="str">
        <f t="shared" si="4"/>
        <v>NN_SC</v>
      </c>
      <c r="B151">
        <f t="shared" si="5"/>
        <v>1</v>
      </c>
      <c r="C151">
        <f t="shared" si="6"/>
        <v>0.73170731707317072</v>
      </c>
      <c r="D151">
        <f t="shared" si="1"/>
        <v>0.7407407407407407</v>
      </c>
      <c r="E151">
        <f t="shared" si="2"/>
        <v>0.66666666666666663</v>
      </c>
      <c r="F151">
        <f t="shared" si="7"/>
        <v>0.66666666666666663</v>
      </c>
      <c r="G151">
        <f t="shared" si="3"/>
        <v>0.95652173913043481</v>
      </c>
    </row>
    <row r="152" spans="1:7" x14ac:dyDescent="0.25">
      <c r="A152" t="str">
        <f t="shared" si="4"/>
        <v>NN_SPMV</v>
      </c>
      <c r="B152">
        <f t="shared" si="5"/>
        <v>1</v>
      </c>
      <c r="C152">
        <f t="shared" si="6"/>
        <v>0.59183673469387754</v>
      </c>
      <c r="D152">
        <f t="shared" si="1"/>
        <v>0.85185185185185186</v>
      </c>
      <c r="E152">
        <f t="shared" si="2"/>
        <v>0.94736842105263153</v>
      </c>
      <c r="F152">
        <f t="shared" si="7"/>
        <v>1</v>
      </c>
      <c r="G152">
        <f t="shared" si="3"/>
        <v>0.90909090909090906</v>
      </c>
    </row>
    <row r="153" spans="1:7" x14ac:dyDescent="0.25">
      <c r="A153" t="str">
        <f t="shared" si="4"/>
        <v>PL_LBM</v>
      </c>
      <c r="B153">
        <f t="shared" si="5"/>
        <v>0</v>
      </c>
      <c r="C153">
        <f t="shared" si="6"/>
        <v>0.52380952380952384</v>
      </c>
      <c r="D153">
        <f t="shared" si="1"/>
        <v>0.72222222222222221</v>
      </c>
      <c r="E153">
        <f t="shared" si="2"/>
        <v>0.875</v>
      </c>
      <c r="F153">
        <f t="shared" si="7"/>
        <v>0.88</v>
      </c>
      <c r="G153">
        <f t="shared" si="3"/>
        <v>1</v>
      </c>
    </row>
    <row r="154" spans="1:7" x14ac:dyDescent="0.25">
      <c r="A154" t="str">
        <f t="shared" si="4"/>
        <v>PL_NEEDLE</v>
      </c>
      <c r="B154">
        <f t="shared" si="5"/>
        <v>1</v>
      </c>
      <c r="C154">
        <f t="shared" si="6"/>
        <v>0.51724137931034486</v>
      </c>
      <c r="D154">
        <f t="shared" si="1"/>
        <v>0.72</v>
      </c>
      <c r="E154">
        <f t="shared" si="2"/>
        <v>0.95238095238095233</v>
      </c>
      <c r="F154">
        <f t="shared" si="7"/>
        <v>0.84</v>
      </c>
      <c r="G154">
        <f t="shared" si="3"/>
        <v>1</v>
      </c>
    </row>
    <row r="155" spans="1:7" x14ac:dyDescent="0.25">
      <c r="A155" t="str">
        <f t="shared" si="4"/>
        <v>PL_PF</v>
      </c>
      <c r="B155">
        <f t="shared" si="5"/>
        <v>0</v>
      </c>
      <c r="C155">
        <f t="shared" si="6"/>
        <v>0.75</v>
      </c>
      <c r="D155">
        <f t="shared" si="1"/>
        <v>0.82758620689655171</v>
      </c>
      <c r="E155">
        <f t="shared" si="2"/>
        <v>0.92</v>
      </c>
      <c r="F155">
        <f t="shared" si="7"/>
        <v>0.92307692307692313</v>
      </c>
      <c r="G155">
        <f t="shared" si="3"/>
        <v>1</v>
      </c>
    </row>
    <row r="156" spans="1:7" x14ac:dyDescent="0.25">
      <c r="A156" t="str">
        <f t="shared" si="4"/>
        <v>PL_SC</v>
      </c>
      <c r="B156">
        <f t="shared" si="5"/>
        <v>1</v>
      </c>
      <c r="C156">
        <f t="shared" si="6"/>
        <v>0.47619047619047616</v>
      </c>
      <c r="D156">
        <f t="shared" si="1"/>
        <v>0.76923076923076927</v>
      </c>
      <c r="E156">
        <f t="shared" si="2"/>
        <v>0.92307692307692313</v>
      </c>
      <c r="F156">
        <f t="shared" si="7"/>
        <v>1</v>
      </c>
      <c r="G156">
        <f t="shared" si="3"/>
        <v>1</v>
      </c>
    </row>
    <row r="157" spans="1:7" x14ac:dyDescent="0.25">
      <c r="A157" t="str">
        <f t="shared" si="4"/>
        <v>PL_SPMV</v>
      </c>
      <c r="B157">
        <f t="shared" si="5"/>
        <v>0</v>
      </c>
      <c r="C157">
        <f t="shared" si="6"/>
        <v>0.76315789473684215</v>
      </c>
      <c r="D157">
        <f t="shared" si="1"/>
        <v>0.89655172413793105</v>
      </c>
      <c r="E157">
        <f t="shared" si="2"/>
        <v>0.86363636363636365</v>
      </c>
      <c r="F157">
        <f t="shared" si="7"/>
        <v>0.83333333333333337</v>
      </c>
      <c r="G157">
        <f t="shared" si="3"/>
        <v>1</v>
      </c>
    </row>
    <row r="158" spans="1:7" x14ac:dyDescent="0.25">
      <c r="A158" t="s">
        <v>69</v>
      </c>
      <c r="B158">
        <f>AVERAGE(B133:B157)</f>
        <v>0.56000000000000005</v>
      </c>
      <c r="C158">
        <f t="shared" ref="C158:G158" si="8">AVERAGE(C133:C157)</f>
        <v>0.61533700920423839</v>
      </c>
      <c r="D158">
        <f t="shared" si="8"/>
        <v>0.72905971947525994</v>
      </c>
      <c r="E158">
        <f t="shared" si="8"/>
        <v>0.85359161773898617</v>
      </c>
      <c r="F158">
        <f t="shared" si="8"/>
        <v>0.86586817976824804</v>
      </c>
      <c r="G158">
        <f t="shared" si="8"/>
        <v>0.89882397227665778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"/>
  <sheetViews>
    <sheetView topLeftCell="A26" workbookViewId="0">
      <selection activeCell="X30" sqref="X30"/>
    </sheetView>
  </sheetViews>
  <sheetFormatPr defaultRowHeight="15" x14ac:dyDescent="0.25"/>
  <sheetData>
    <row r="1" spans="1:30" x14ac:dyDescent="0.25">
      <c r="E1" t="s">
        <v>14</v>
      </c>
      <c r="H1" t="s">
        <v>89</v>
      </c>
      <c r="K1" t="s">
        <v>90</v>
      </c>
      <c r="N1" t="s">
        <v>91</v>
      </c>
      <c r="Q1" t="s">
        <v>92</v>
      </c>
      <c r="T1" t="s">
        <v>93</v>
      </c>
      <c r="W1" t="s">
        <v>94</v>
      </c>
      <c r="Z1" t="s">
        <v>95</v>
      </c>
      <c r="AD1" t="s">
        <v>88</v>
      </c>
    </row>
    <row r="2" spans="1:30" x14ac:dyDescent="0.25">
      <c r="A2" t="s">
        <v>99</v>
      </c>
      <c r="B2">
        <v>25</v>
      </c>
      <c r="C2" t="s">
        <v>101</v>
      </c>
      <c r="D2">
        <v>6</v>
      </c>
      <c r="E2">
        <v>1</v>
      </c>
      <c r="F2">
        <v>0</v>
      </c>
      <c r="G2">
        <v>3265.09</v>
      </c>
      <c r="H2">
        <v>55</v>
      </c>
      <c r="I2">
        <v>1</v>
      </c>
      <c r="J2">
        <v>94783.612999999896</v>
      </c>
      <c r="K2">
        <v>35</v>
      </c>
      <c r="L2">
        <v>1</v>
      </c>
      <c r="M2">
        <v>27249.987000000001</v>
      </c>
      <c r="N2">
        <v>11</v>
      </c>
      <c r="O2">
        <v>1</v>
      </c>
      <c r="P2">
        <v>18824.370999999999</v>
      </c>
      <c r="Q2">
        <v>17</v>
      </c>
      <c r="R2">
        <v>1</v>
      </c>
      <c r="S2">
        <v>20205.417000000001</v>
      </c>
      <c r="T2">
        <v>3</v>
      </c>
      <c r="U2" s="1">
        <v>-9.6647304989900005E-5</v>
      </c>
      <c r="V2">
        <v>1741.2839999999901</v>
      </c>
      <c r="W2">
        <v>24</v>
      </c>
      <c r="X2">
        <v>1</v>
      </c>
      <c r="Y2">
        <v>34833.894999999997</v>
      </c>
      <c r="Z2">
        <v>23</v>
      </c>
      <c r="AA2">
        <v>1</v>
      </c>
      <c r="AB2">
        <v>20221.092000000001</v>
      </c>
      <c r="AD2">
        <v>363416.011</v>
      </c>
    </row>
    <row r="3" spans="1:30" x14ac:dyDescent="0.25">
      <c r="A3" t="s">
        <v>98</v>
      </c>
      <c r="B3">
        <v>25</v>
      </c>
      <c r="C3" t="s">
        <v>101</v>
      </c>
      <c r="D3">
        <v>6</v>
      </c>
      <c r="E3">
        <v>1</v>
      </c>
      <c r="F3">
        <v>0</v>
      </c>
      <c r="G3">
        <v>1878.38</v>
      </c>
      <c r="H3">
        <v>58</v>
      </c>
      <c r="I3">
        <v>1</v>
      </c>
      <c r="J3">
        <v>73334.531000000003</v>
      </c>
      <c r="K3">
        <v>35</v>
      </c>
      <c r="L3">
        <v>1</v>
      </c>
      <c r="M3">
        <v>16084.976999999901</v>
      </c>
      <c r="N3">
        <v>11</v>
      </c>
      <c r="O3">
        <v>1</v>
      </c>
      <c r="P3">
        <v>11611.279999999901</v>
      </c>
      <c r="Q3">
        <v>17</v>
      </c>
      <c r="R3">
        <v>1</v>
      </c>
      <c r="S3">
        <v>11823.507</v>
      </c>
      <c r="T3">
        <v>3</v>
      </c>
      <c r="U3" s="1">
        <v>-9.6583829935199998E-5</v>
      </c>
      <c r="V3">
        <v>1075.6030000000001</v>
      </c>
      <c r="W3">
        <v>34</v>
      </c>
      <c r="X3">
        <v>1</v>
      </c>
      <c r="Y3">
        <v>32865.3149999999</v>
      </c>
      <c r="Z3">
        <v>26</v>
      </c>
      <c r="AA3">
        <v>1</v>
      </c>
      <c r="AB3">
        <v>12985.504999999999</v>
      </c>
      <c r="AD3">
        <v>252957.52900000001</v>
      </c>
    </row>
    <row r="4" spans="1:30" x14ac:dyDescent="0.25">
      <c r="A4" t="s">
        <v>99</v>
      </c>
      <c r="B4">
        <v>25</v>
      </c>
      <c r="C4" t="s">
        <v>102</v>
      </c>
      <c r="D4">
        <v>1</v>
      </c>
      <c r="E4">
        <v>1</v>
      </c>
      <c r="F4">
        <v>0</v>
      </c>
      <c r="G4">
        <v>1873.04</v>
      </c>
      <c r="H4">
        <v>47</v>
      </c>
      <c r="I4">
        <v>0.281709621957</v>
      </c>
      <c r="J4">
        <v>82218.740999999907</v>
      </c>
      <c r="K4">
        <v>37</v>
      </c>
      <c r="L4">
        <v>0.281709621957</v>
      </c>
      <c r="M4">
        <v>29024.404999999999</v>
      </c>
      <c r="N4">
        <v>39</v>
      </c>
      <c r="O4">
        <v>1</v>
      </c>
      <c r="P4">
        <v>53754.07</v>
      </c>
      <c r="Q4">
        <v>34</v>
      </c>
      <c r="R4">
        <v>0.281709621957</v>
      </c>
      <c r="S4">
        <v>28681.848999999998</v>
      </c>
      <c r="T4">
        <v>2</v>
      </c>
      <c r="U4">
        <v>-4.16300668995E-4</v>
      </c>
      <c r="V4">
        <v>749.21600000000001</v>
      </c>
      <c r="W4">
        <v>16</v>
      </c>
      <c r="X4">
        <v>0.281709621957</v>
      </c>
      <c r="Y4">
        <v>24428.753000000001</v>
      </c>
      <c r="Z4">
        <v>24</v>
      </c>
      <c r="AA4">
        <v>0.281709621957</v>
      </c>
      <c r="AB4">
        <v>24154.501</v>
      </c>
      <c r="AD4">
        <v>330717.35399999999</v>
      </c>
    </row>
    <row r="5" spans="1:30" x14ac:dyDescent="0.25">
      <c r="A5" t="s">
        <v>98</v>
      </c>
      <c r="B5">
        <v>25</v>
      </c>
      <c r="C5" t="s">
        <v>102</v>
      </c>
      <c r="D5">
        <v>1</v>
      </c>
      <c r="E5">
        <v>1</v>
      </c>
      <c r="F5">
        <v>0</v>
      </c>
      <c r="G5">
        <v>1225.175</v>
      </c>
      <c r="H5">
        <v>45</v>
      </c>
      <c r="I5">
        <v>0.29577657158699999</v>
      </c>
      <c r="J5">
        <v>62137.319000000003</v>
      </c>
      <c r="K5">
        <v>35</v>
      </c>
      <c r="L5">
        <v>0.29577657158699999</v>
      </c>
      <c r="M5">
        <v>36163.608999999997</v>
      </c>
      <c r="N5">
        <v>39</v>
      </c>
      <c r="O5">
        <v>1</v>
      </c>
      <c r="P5">
        <v>39726.421000000002</v>
      </c>
      <c r="Q5">
        <v>36</v>
      </c>
      <c r="R5">
        <v>0.29577657158699999</v>
      </c>
      <c r="S5">
        <v>30210.835999999999</v>
      </c>
      <c r="T5">
        <v>2</v>
      </c>
      <c r="U5">
        <v>-4.1704635261700002E-4</v>
      </c>
      <c r="V5">
        <v>5662.2</v>
      </c>
      <c r="W5">
        <v>14</v>
      </c>
      <c r="X5">
        <v>0.29577657158699999</v>
      </c>
      <c r="Y5">
        <v>17605.985000000001</v>
      </c>
      <c r="Z5">
        <v>22</v>
      </c>
      <c r="AA5">
        <v>0.29577657158699999</v>
      </c>
      <c r="AB5">
        <v>27796.414000000001</v>
      </c>
      <c r="AD5">
        <v>240284.337</v>
      </c>
    </row>
    <row r="6" spans="1:30" x14ac:dyDescent="0.25">
      <c r="A6" t="s">
        <v>99</v>
      </c>
      <c r="B6">
        <v>25</v>
      </c>
      <c r="C6" t="s">
        <v>103</v>
      </c>
      <c r="D6">
        <v>3</v>
      </c>
      <c r="E6">
        <v>1</v>
      </c>
      <c r="F6">
        <v>0</v>
      </c>
      <c r="G6">
        <v>1873.04</v>
      </c>
      <c r="H6">
        <v>62</v>
      </c>
      <c r="I6">
        <v>1</v>
      </c>
      <c r="J6">
        <v>92020.290999999896</v>
      </c>
      <c r="K6">
        <v>54</v>
      </c>
      <c r="L6">
        <v>1</v>
      </c>
      <c r="M6">
        <v>60553.218999999903</v>
      </c>
      <c r="N6">
        <v>41</v>
      </c>
      <c r="O6">
        <v>1</v>
      </c>
      <c r="P6">
        <v>58299.741999999998</v>
      </c>
      <c r="Q6">
        <v>44</v>
      </c>
      <c r="R6">
        <v>1</v>
      </c>
      <c r="S6">
        <v>56177.012999999999</v>
      </c>
      <c r="T6">
        <v>2</v>
      </c>
      <c r="U6" s="1">
        <v>-4.9106507103299999E-5</v>
      </c>
      <c r="V6">
        <v>3591.5299999999902</v>
      </c>
      <c r="W6">
        <v>31</v>
      </c>
      <c r="X6">
        <v>1</v>
      </c>
      <c r="Y6">
        <v>27018.37</v>
      </c>
      <c r="Z6">
        <v>37</v>
      </c>
      <c r="AA6">
        <v>1</v>
      </c>
      <c r="AB6">
        <v>37468.358999999997</v>
      </c>
      <c r="AD6">
        <v>333974.511</v>
      </c>
    </row>
    <row r="7" spans="1:30" x14ac:dyDescent="0.25">
      <c r="A7" t="s">
        <v>98</v>
      </c>
      <c r="B7">
        <v>25</v>
      </c>
      <c r="C7" t="s">
        <v>103</v>
      </c>
      <c r="D7">
        <v>3</v>
      </c>
      <c r="E7">
        <v>1</v>
      </c>
      <c r="F7">
        <v>0</v>
      </c>
      <c r="G7">
        <v>1225.175</v>
      </c>
      <c r="H7">
        <v>63</v>
      </c>
      <c r="I7">
        <v>1</v>
      </c>
      <c r="J7">
        <v>62924.862999999998</v>
      </c>
      <c r="K7">
        <v>57</v>
      </c>
      <c r="L7">
        <v>1</v>
      </c>
      <c r="M7">
        <v>43222.088000000003</v>
      </c>
      <c r="N7">
        <v>38</v>
      </c>
      <c r="O7">
        <v>1</v>
      </c>
      <c r="P7">
        <v>26202.522000000001</v>
      </c>
      <c r="Q7">
        <v>48</v>
      </c>
      <c r="R7">
        <v>1</v>
      </c>
      <c r="S7">
        <v>33022.809000000001</v>
      </c>
      <c r="T7">
        <v>2</v>
      </c>
      <c r="U7" s="1">
        <v>-3.2675200339800001E-5</v>
      </c>
      <c r="V7">
        <v>1607.6079999999999</v>
      </c>
      <c r="W7">
        <v>32</v>
      </c>
      <c r="X7">
        <v>1</v>
      </c>
      <c r="Y7">
        <v>15711.0559999999</v>
      </c>
      <c r="Z7">
        <v>39</v>
      </c>
      <c r="AA7">
        <v>1</v>
      </c>
      <c r="AB7">
        <v>21450.6</v>
      </c>
      <c r="AD7">
        <v>210036.617</v>
      </c>
    </row>
    <row r="8" spans="1:30" x14ac:dyDescent="0.25">
      <c r="A8" t="s">
        <v>99</v>
      </c>
      <c r="B8">
        <v>25</v>
      </c>
      <c r="C8" t="s">
        <v>76</v>
      </c>
      <c r="D8">
        <v>6</v>
      </c>
      <c r="E8">
        <v>1</v>
      </c>
      <c r="F8">
        <v>0</v>
      </c>
      <c r="G8">
        <v>1873.04</v>
      </c>
      <c r="H8">
        <v>61</v>
      </c>
      <c r="I8">
        <v>1</v>
      </c>
      <c r="J8">
        <v>88808.115999999907</v>
      </c>
      <c r="K8">
        <v>36</v>
      </c>
      <c r="L8">
        <v>1</v>
      </c>
      <c r="M8">
        <v>29073.473999999998</v>
      </c>
      <c r="N8">
        <v>16</v>
      </c>
      <c r="O8">
        <v>1</v>
      </c>
      <c r="P8">
        <v>16701.526999999998</v>
      </c>
      <c r="Q8">
        <v>32</v>
      </c>
      <c r="R8">
        <v>1</v>
      </c>
      <c r="S8">
        <v>27074.149000000001</v>
      </c>
      <c r="T8">
        <v>2</v>
      </c>
      <c r="U8">
        <v>0.15936410317300001</v>
      </c>
      <c r="V8">
        <v>1662.7749999999901</v>
      </c>
      <c r="W8">
        <v>9</v>
      </c>
      <c r="X8">
        <v>1</v>
      </c>
      <c r="Y8">
        <v>6272.0149999999903</v>
      </c>
      <c r="Z8">
        <v>21</v>
      </c>
      <c r="AA8">
        <v>1</v>
      </c>
      <c r="AB8">
        <v>12178.093000000001</v>
      </c>
      <c r="AD8">
        <v>312676.66399999999</v>
      </c>
    </row>
    <row r="9" spans="1:30" x14ac:dyDescent="0.25">
      <c r="A9" t="s">
        <v>98</v>
      </c>
      <c r="B9">
        <v>25</v>
      </c>
      <c r="C9" t="s">
        <v>76</v>
      </c>
      <c r="D9">
        <v>6</v>
      </c>
      <c r="E9">
        <v>1</v>
      </c>
      <c r="F9">
        <v>0</v>
      </c>
      <c r="G9">
        <v>2219.04</v>
      </c>
      <c r="H9">
        <v>61</v>
      </c>
      <c r="I9">
        <v>1</v>
      </c>
      <c r="J9">
        <v>62360.815000000002</v>
      </c>
      <c r="K9">
        <v>36</v>
      </c>
      <c r="L9">
        <v>1</v>
      </c>
      <c r="M9">
        <v>17658.645999999899</v>
      </c>
      <c r="N9">
        <v>16</v>
      </c>
      <c r="O9">
        <v>1</v>
      </c>
      <c r="P9">
        <v>11014.116</v>
      </c>
      <c r="Q9">
        <v>32</v>
      </c>
      <c r="R9">
        <v>1</v>
      </c>
      <c r="S9">
        <v>19022.469999999899</v>
      </c>
      <c r="T9">
        <v>2</v>
      </c>
      <c r="U9">
        <v>0.15668470928600001</v>
      </c>
      <c r="V9">
        <v>936.495</v>
      </c>
      <c r="W9">
        <v>9</v>
      </c>
      <c r="X9">
        <v>1</v>
      </c>
      <c r="Y9">
        <v>3992.62299999999</v>
      </c>
      <c r="Z9">
        <v>21</v>
      </c>
      <c r="AA9">
        <v>1</v>
      </c>
      <c r="AB9">
        <v>7812.2179999999998</v>
      </c>
      <c r="AD9">
        <v>220163.42499999999</v>
      </c>
    </row>
    <row r="10" spans="1:30" x14ac:dyDescent="0.25">
      <c r="A10" t="s">
        <v>99</v>
      </c>
      <c r="B10">
        <v>25</v>
      </c>
      <c r="C10" t="s">
        <v>104</v>
      </c>
      <c r="D10">
        <v>139</v>
      </c>
      <c r="E10">
        <v>1</v>
      </c>
      <c r="F10">
        <v>0</v>
      </c>
      <c r="G10">
        <v>139750</v>
      </c>
      <c r="H10">
        <v>63</v>
      </c>
      <c r="I10">
        <v>1</v>
      </c>
      <c r="J10">
        <v>1119143.6439999901</v>
      </c>
      <c r="K10">
        <v>57</v>
      </c>
      <c r="L10">
        <v>1</v>
      </c>
      <c r="M10">
        <v>786568.73599999899</v>
      </c>
      <c r="N10">
        <v>41</v>
      </c>
      <c r="O10">
        <v>1</v>
      </c>
      <c r="P10">
        <v>756457.68900000001</v>
      </c>
      <c r="Q10">
        <v>44</v>
      </c>
      <c r="R10">
        <v>1</v>
      </c>
      <c r="S10">
        <v>765054.06199999899</v>
      </c>
      <c r="T10">
        <v>2</v>
      </c>
      <c r="U10" s="1">
        <v>-1.0654884731900001E-6</v>
      </c>
      <c r="V10">
        <v>3802.29</v>
      </c>
      <c r="W10">
        <v>28</v>
      </c>
      <c r="X10">
        <v>1</v>
      </c>
      <c r="Y10">
        <v>22645.682000000001</v>
      </c>
      <c r="Z10">
        <v>38</v>
      </c>
      <c r="AA10">
        <v>1</v>
      </c>
      <c r="AB10">
        <v>37669.1159999999</v>
      </c>
      <c r="AD10">
        <v>4277807.1279999996</v>
      </c>
    </row>
    <row r="11" spans="1:30" x14ac:dyDescent="0.25">
      <c r="A11" t="s">
        <v>98</v>
      </c>
      <c r="B11">
        <v>25</v>
      </c>
      <c r="C11" t="s">
        <v>104</v>
      </c>
      <c r="D11">
        <v>139</v>
      </c>
      <c r="E11">
        <v>1</v>
      </c>
      <c r="F11">
        <v>0</v>
      </c>
      <c r="G11">
        <v>139401</v>
      </c>
      <c r="H11">
        <v>62</v>
      </c>
      <c r="I11">
        <v>1</v>
      </c>
      <c r="J11">
        <v>792266.96</v>
      </c>
      <c r="K11">
        <v>50</v>
      </c>
      <c r="L11">
        <v>1</v>
      </c>
      <c r="M11">
        <v>183839.52499999999</v>
      </c>
      <c r="N11">
        <v>43</v>
      </c>
      <c r="O11">
        <v>1</v>
      </c>
      <c r="P11">
        <v>309105.44799999899</v>
      </c>
      <c r="Q11">
        <v>46</v>
      </c>
      <c r="R11">
        <v>1</v>
      </c>
      <c r="S11">
        <v>313964.53999999899</v>
      </c>
      <c r="T11">
        <v>2</v>
      </c>
      <c r="U11" s="1">
        <v>-1.0700909577299999E-6</v>
      </c>
      <c r="V11">
        <v>1969.8240000000001</v>
      </c>
      <c r="W11">
        <v>32</v>
      </c>
      <c r="X11">
        <v>1</v>
      </c>
      <c r="Y11">
        <v>15271.466999999901</v>
      </c>
      <c r="Z11">
        <v>38</v>
      </c>
      <c r="AA11">
        <v>1</v>
      </c>
      <c r="AB11">
        <v>20840.769</v>
      </c>
      <c r="AD11">
        <v>3634047.8939999999</v>
      </c>
    </row>
    <row r="12" spans="1:30" x14ac:dyDescent="0.25">
      <c r="A12" t="s">
        <v>100</v>
      </c>
      <c r="B12">
        <v>25</v>
      </c>
      <c r="C12" t="s">
        <v>101</v>
      </c>
      <c r="D12">
        <v>6</v>
      </c>
      <c r="E12">
        <v>1</v>
      </c>
      <c r="F12">
        <v>0</v>
      </c>
      <c r="G12">
        <v>1835.81</v>
      </c>
      <c r="H12">
        <v>49</v>
      </c>
      <c r="I12">
        <v>1</v>
      </c>
      <c r="J12">
        <v>73350.342999999993</v>
      </c>
      <c r="K12">
        <v>33</v>
      </c>
      <c r="L12">
        <v>1</v>
      </c>
      <c r="M12">
        <v>30053.7209999999</v>
      </c>
      <c r="N12">
        <v>11</v>
      </c>
      <c r="O12">
        <v>1</v>
      </c>
      <c r="P12">
        <v>13953.299000000001</v>
      </c>
      <c r="Q12">
        <v>15</v>
      </c>
      <c r="R12">
        <v>1</v>
      </c>
      <c r="S12">
        <v>13227.334999999999</v>
      </c>
      <c r="T12">
        <v>2</v>
      </c>
      <c r="U12">
        <v>-3.7820767383400002E-4</v>
      </c>
      <c r="V12">
        <v>1779.8579999999999</v>
      </c>
      <c r="W12">
        <v>20</v>
      </c>
      <c r="X12">
        <v>1</v>
      </c>
      <c r="Y12">
        <v>25571.032999999999</v>
      </c>
      <c r="Z12">
        <v>21</v>
      </c>
      <c r="AA12">
        <v>1</v>
      </c>
      <c r="AB12">
        <v>19362.067999999901</v>
      </c>
      <c r="AD12">
        <v>332115.68800000002</v>
      </c>
    </row>
    <row r="13" spans="1:30" x14ac:dyDescent="0.25">
      <c r="A13" t="s">
        <v>100</v>
      </c>
      <c r="B13">
        <v>25</v>
      </c>
      <c r="C13" t="s">
        <v>102</v>
      </c>
      <c r="D13">
        <v>1</v>
      </c>
      <c r="E13">
        <v>1</v>
      </c>
      <c r="F13">
        <v>0</v>
      </c>
      <c r="G13">
        <v>1559.54</v>
      </c>
      <c r="H13">
        <v>60</v>
      </c>
      <c r="I13">
        <v>1</v>
      </c>
      <c r="J13">
        <v>90849.684999999896</v>
      </c>
      <c r="K13">
        <v>50</v>
      </c>
      <c r="L13">
        <v>1</v>
      </c>
      <c r="M13">
        <v>49054.012999999999</v>
      </c>
      <c r="N13">
        <v>39</v>
      </c>
      <c r="O13">
        <v>1</v>
      </c>
      <c r="P13">
        <v>58099.344999999899</v>
      </c>
      <c r="Q13">
        <v>41</v>
      </c>
      <c r="R13">
        <v>1</v>
      </c>
      <c r="S13">
        <v>46246.841</v>
      </c>
      <c r="T13">
        <v>2</v>
      </c>
      <c r="U13">
        <v>-6.1668693168399999E-4</v>
      </c>
      <c r="V13">
        <v>7042.43</v>
      </c>
      <c r="W13">
        <v>31</v>
      </c>
      <c r="X13">
        <v>1</v>
      </c>
      <c r="Y13">
        <v>47128.214999999902</v>
      </c>
      <c r="Z13">
        <v>39</v>
      </c>
      <c r="AA13">
        <v>1</v>
      </c>
      <c r="AB13">
        <v>49142.777000000002</v>
      </c>
      <c r="AD13">
        <v>355440.36200000002</v>
      </c>
    </row>
    <row r="14" spans="1:30" x14ac:dyDescent="0.25">
      <c r="A14" t="s">
        <v>100</v>
      </c>
      <c r="B14">
        <v>25</v>
      </c>
      <c r="C14" t="s">
        <v>103</v>
      </c>
      <c r="D14">
        <v>3</v>
      </c>
      <c r="E14">
        <v>1</v>
      </c>
      <c r="F14">
        <v>0</v>
      </c>
      <c r="G14">
        <v>1559.54</v>
      </c>
      <c r="H14">
        <v>62</v>
      </c>
      <c r="I14">
        <v>1</v>
      </c>
      <c r="J14">
        <v>74178.219999999899</v>
      </c>
      <c r="K14">
        <v>54</v>
      </c>
      <c r="L14">
        <v>1</v>
      </c>
      <c r="M14">
        <v>48604.536</v>
      </c>
      <c r="N14">
        <v>41</v>
      </c>
      <c r="O14">
        <v>1</v>
      </c>
      <c r="P14">
        <v>35487.040000000001</v>
      </c>
      <c r="Q14">
        <v>45</v>
      </c>
      <c r="R14">
        <v>1</v>
      </c>
      <c r="S14">
        <v>37409.733</v>
      </c>
      <c r="T14">
        <v>2</v>
      </c>
      <c r="U14" s="1">
        <v>-4.9037476073800002E-5</v>
      </c>
      <c r="V14">
        <v>2216.17</v>
      </c>
      <c r="W14">
        <v>30</v>
      </c>
      <c r="X14">
        <v>1</v>
      </c>
      <c r="Y14">
        <v>18133.768</v>
      </c>
      <c r="Z14">
        <v>38</v>
      </c>
      <c r="AA14">
        <v>1</v>
      </c>
      <c r="AB14">
        <v>25710.813999999998</v>
      </c>
      <c r="AD14">
        <v>258894.35699999999</v>
      </c>
    </row>
    <row r="15" spans="1:30" x14ac:dyDescent="0.25">
      <c r="A15" t="s">
        <v>100</v>
      </c>
      <c r="B15">
        <v>25</v>
      </c>
      <c r="C15" t="s">
        <v>76</v>
      </c>
      <c r="D15">
        <v>6</v>
      </c>
      <c r="E15">
        <v>1</v>
      </c>
      <c r="F15">
        <v>0</v>
      </c>
      <c r="G15">
        <v>2377.9499999999998</v>
      </c>
      <c r="H15">
        <v>61</v>
      </c>
      <c r="I15">
        <v>1</v>
      </c>
      <c r="J15">
        <v>66320.964999999997</v>
      </c>
      <c r="K15">
        <v>36</v>
      </c>
      <c r="L15">
        <v>1</v>
      </c>
      <c r="M15">
        <v>21830.333999999999</v>
      </c>
      <c r="N15">
        <v>16</v>
      </c>
      <c r="O15">
        <v>1</v>
      </c>
      <c r="P15">
        <v>12450.264999999899</v>
      </c>
      <c r="Q15">
        <v>32</v>
      </c>
      <c r="R15">
        <v>1</v>
      </c>
      <c r="S15">
        <v>20721.879000000001</v>
      </c>
      <c r="T15">
        <v>2</v>
      </c>
      <c r="U15">
        <v>0.14047209676</v>
      </c>
      <c r="V15">
        <v>1806.357</v>
      </c>
      <c r="W15">
        <v>19</v>
      </c>
      <c r="X15">
        <v>1</v>
      </c>
      <c r="Y15">
        <v>10777.732</v>
      </c>
      <c r="Z15">
        <v>32</v>
      </c>
      <c r="AA15">
        <v>1</v>
      </c>
      <c r="AB15">
        <v>18255.844000000001</v>
      </c>
      <c r="AD15">
        <v>249432.421</v>
      </c>
    </row>
    <row r="16" spans="1:30" x14ac:dyDescent="0.25">
      <c r="A16" t="s">
        <v>100</v>
      </c>
      <c r="B16">
        <v>25</v>
      </c>
      <c r="C16" t="s">
        <v>104</v>
      </c>
      <c r="D16">
        <v>139</v>
      </c>
      <c r="E16">
        <v>1</v>
      </c>
      <c r="F16">
        <v>0</v>
      </c>
      <c r="G16">
        <v>1559.54</v>
      </c>
      <c r="H16">
        <v>62</v>
      </c>
      <c r="I16">
        <v>1</v>
      </c>
      <c r="J16">
        <v>82214.880999999907</v>
      </c>
      <c r="K16">
        <v>58</v>
      </c>
      <c r="L16">
        <v>1</v>
      </c>
      <c r="M16">
        <v>18650.518999999898</v>
      </c>
      <c r="N16">
        <v>41</v>
      </c>
      <c r="O16">
        <v>1</v>
      </c>
      <c r="P16">
        <v>49464.540999999997</v>
      </c>
      <c r="Q16">
        <v>45</v>
      </c>
      <c r="R16">
        <v>1</v>
      </c>
      <c r="S16">
        <v>14595.7149999999</v>
      </c>
      <c r="T16">
        <v>2</v>
      </c>
      <c r="U16">
        <v>-3.2748499709400001E-3</v>
      </c>
      <c r="V16">
        <v>623.81600000000003</v>
      </c>
      <c r="W16">
        <v>31</v>
      </c>
      <c r="X16">
        <v>1</v>
      </c>
      <c r="Y16">
        <v>33869.141000000003</v>
      </c>
      <c r="Z16">
        <v>39</v>
      </c>
      <c r="AA16">
        <v>1</v>
      </c>
      <c r="AB16">
        <v>12724.2669999999</v>
      </c>
      <c r="AD16">
        <v>274308.59399999998</v>
      </c>
    </row>
    <row r="17" spans="1:28" x14ac:dyDescent="0.25">
      <c r="E17">
        <f>AVERAGE(E2:E16)</f>
        <v>1</v>
      </c>
      <c r="F17">
        <f t="shared" ref="F17:AB17" si="0">AVERAGE(F2:F16)</f>
        <v>0</v>
      </c>
      <c r="G17">
        <f t="shared" si="0"/>
        <v>20231.690666666662</v>
      </c>
      <c r="H17">
        <f t="shared" si="0"/>
        <v>58.06666666666667</v>
      </c>
      <c r="I17">
        <f t="shared" si="0"/>
        <v>0.90516574623626667</v>
      </c>
      <c r="J17">
        <f t="shared" si="0"/>
        <v>194460.8657999993</v>
      </c>
      <c r="K17">
        <f t="shared" si="0"/>
        <v>44.2</v>
      </c>
      <c r="L17">
        <f t="shared" si="0"/>
        <v>0.90516574623626667</v>
      </c>
      <c r="M17">
        <f t="shared" si="0"/>
        <v>93175.452599999902</v>
      </c>
      <c r="N17">
        <f t="shared" si="0"/>
        <v>29.533333333333335</v>
      </c>
      <c r="O17">
        <f t="shared" si="0"/>
        <v>1</v>
      </c>
      <c r="P17">
        <f t="shared" si="0"/>
        <v>98076.778399999923</v>
      </c>
      <c r="Q17">
        <f t="shared" si="0"/>
        <v>35.200000000000003</v>
      </c>
      <c r="R17">
        <f t="shared" si="0"/>
        <v>0.90516574623626667</v>
      </c>
      <c r="S17">
        <f t="shared" si="0"/>
        <v>95829.210333333176</v>
      </c>
      <c r="T17">
        <f t="shared" si="0"/>
        <v>2.1333333333333333</v>
      </c>
      <c r="U17">
        <f t="shared" si="0"/>
        <v>3.0072775448203803E-2</v>
      </c>
      <c r="V17">
        <f t="shared" si="0"/>
        <v>2417.830399999998</v>
      </c>
      <c r="W17">
        <f t="shared" si="0"/>
        <v>24</v>
      </c>
      <c r="X17">
        <f t="shared" si="0"/>
        <v>0.90516574623626667</v>
      </c>
      <c r="Y17">
        <f t="shared" si="0"/>
        <v>22408.336666666637</v>
      </c>
      <c r="Z17">
        <f t="shared" si="0"/>
        <v>30.533333333333335</v>
      </c>
      <c r="AA17">
        <f t="shared" si="0"/>
        <v>0.90516574623626667</v>
      </c>
      <c r="AB17">
        <f t="shared" si="0"/>
        <v>23184.829133333307</v>
      </c>
    </row>
    <row r="19" spans="1:28" x14ac:dyDescent="0.25">
      <c r="B19" t="s">
        <v>25</v>
      </c>
      <c r="C19" t="s">
        <v>26</v>
      </c>
    </row>
    <row r="20" spans="1:28" x14ac:dyDescent="0.25">
      <c r="A20" t="s">
        <v>82</v>
      </c>
      <c r="B20">
        <v>1</v>
      </c>
      <c r="C20">
        <v>1</v>
      </c>
      <c r="T20" t="str">
        <f t="shared" ref="T20:T34" si="1">CONCATENATE(A2, "_", C2)</f>
        <v>TC_CFD</v>
      </c>
      <c r="V20" t="s">
        <v>115</v>
      </c>
    </row>
    <row r="21" spans="1:28" x14ac:dyDescent="0.25">
      <c r="A21" t="s">
        <v>76</v>
      </c>
      <c r="B21">
        <f t="array" ref="B21">AVERAGE(G2:G16/AD2:AD16)</f>
        <v>1.0457974612307491E-2</v>
      </c>
      <c r="C21">
        <v>0</v>
      </c>
      <c r="T21" t="str">
        <f t="shared" si="1"/>
        <v>CR_CFD</v>
      </c>
      <c r="V21" t="s">
        <v>116</v>
      </c>
    </row>
    <row r="22" spans="1:28" x14ac:dyDescent="0.25">
      <c r="A22" t="s">
        <v>77</v>
      </c>
      <c r="B22">
        <f t="array" ref="B22">AVERAGE(J2:J16/AD2:AD16)</f>
        <v>0.26723528517015788</v>
      </c>
      <c r="C22">
        <f>I17</f>
        <v>0.90516574623626667</v>
      </c>
      <c r="T22" t="str">
        <f t="shared" si="1"/>
        <v>TC_MD</v>
      </c>
      <c r="V22" t="s">
        <v>117</v>
      </c>
    </row>
    <row r="23" spans="1:28" x14ac:dyDescent="0.25">
      <c r="A23" t="s">
        <v>78</v>
      </c>
      <c r="B23">
        <f t="array" ref="B23">AVERAGE(M2:M16/AD2:AD16)</f>
        <v>0.11622205044897684</v>
      </c>
      <c r="C23">
        <f>L17</f>
        <v>0.90516574623626667</v>
      </c>
      <c r="T23" t="str">
        <f t="shared" si="1"/>
        <v>CR_MD</v>
      </c>
      <c r="V23" t="s">
        <v>118</v>
      </c>
    </row>
    <row r="24" spans="1:28" x14ac:dyDescent="0.25">
      <c r="A24" t="s">
        <v>79</v>
      </c>
      <c r="B24">
        <f t="array" ref="B24">AVERAGE(P2:P16/AD2:AD16)</f>
        <v>0.1108665833784894</v>
      </c>
      <c r="C24">
        <f>O17</f>
        <v>1</v>
      </c>
      <c r="T24" t="str">
        <f t="shared" si="1"/>
        <v>TC_MM</v>
      </c>
      <c r="V24" t="s">
        <v>119</v>
      </c>
    </row>
    <row r="25" spans="1:28" x14ac:dyDescent="0.25">
      <c r="A25" t="s">
        <v>81</v>
      </c>
      <c r="B25">
        <f t="array" ref="B25">AVERAGE(S2:S16/AD2:AD16)</f>
        <v>0.10194512302328602</v>
      </c>
      <c r="C25">
        <f>R17</f>
        <v>0.90516574623626667</v>
      </c>
      <c r="T25" t="str">
        <f t="shared" si="1"/>
        <v>CR_MM</v>
      </c>
      <c r="V25" t="s">
        <v>106</v>
      </c>
    </row>
    <row r="26" spans="1:28" x14ac:dyDescent="0.25">
      <c r="A26" t="s">
        <v>80</v>
      </c>
      <c r="B26">
        <f t="array" ref="B26">AVERAGE(Y2:Y16/AD2:AD16)</f>
        <v>6.8174165086080443E-2</v>
      </c>
      <c r="C26">
        <f>X17</f>
        <v>0.90516574623626667</v>
      </c>
      <c r="T26" t="str">
        <f t="shared" si="1"/>
        <v>TC_NN</v>
      </c>
      <c r="V26" t="s">
        <v>108</v>
      </c>
    </row>
    <row r="27" spans="1:28" x14ac:dyDescent="0.25">
      <c r="T27" t="str">
        <f t="shared" si="1"/>
        <v>CR_NN</v>
      </c>
      <c r="V27" t="s">
        <v>110</v>
      </c>
    </row>
    <row r="28" spans="1:28" x14ac:dyDescent="0.25">
      <c r="T28" t="str">
        <f t="shared" si="1"/>
        <v>TC_PL</v>
      </c>
      <c r="V28" t="s">
        <v>112</v>
      </c>
    </row>
    <row r="29" spans="1:28" x14ac:dyDescent="0.25">
      <c r="T29" t="str">
        <f t="shared" si="1"/>
        <v>CR_PL</v>
      </c>
      <c r="V29" t="s">
        <v>114</v>
      </c>
    </row>
    <row r="30" spans="1:28" x14ac:dyDescent="0.25">
      <c r="T30" t="str">
        <f t="shared" si="1"/>
        <v>CC_CFD</v>
      </c>
      <c r="V30" t="s">
        <v>105</v>
      </c>
    </row>
    <row r="31" spans="1:28" x14ac:dyDescent="0.25">
      <c r="T31" t="str">
        <f t="shared" si="1"/>
        <v>CC_MD</v>
      </c>
      <c r="V31" t="s">
        <v>107</v>
      </c>
    </row>
    <row r="32" spans="1:28" x14ac:dyDescent="0.25">
      <c r="A32" t="s">
        <v>96</v>
      </c>
      <c r="B32" t="s">
        <v>75</v>
      </c>
      <c r="C32" t="s">
        <v>135</v>
      </c>
      <c r="T32" t="str">
        <f t="shared" si="1"/>
        <v>CC_MM</v>
      </c>
      <c r="V32" t="s">
        <v>109</v>
      </c>
    </row>
    <row r="33" spans="1:22" x14ac:dyDescent="0.25">
      <c r="A33" t="s">
        <v>130</v>
      </c>
      <c r="B33">
        <v>1</v>
      </c>
      <c r="C33">
        <v>1</v>
      </c>
      <c r="Q33">
        <v>1</v>
      </c>
      <c r="R33">
        <f>Q33*X2</f>
        <v>1</v>
      </c>
      <c r="T33" t="str">
        <f t="shared" si="1"/>
        <v>CC_NN</v>
      </c>
      <c r="V33" t="s">
        <v>111</v>
      </c>
    </row>
    <row r="34" spans="1:22" x14ac:dyDescent="0.25">
      <c r="A34" t="s">
        <v>121</v>
      </c>
      <c r="B34">
        <v>1</v>
      </c>
      <c r="C34">
        <v>1</v>
      </c>
      <c r="Q34">
        <v>1.4358424750000001</v>
      </c>
      <c r="R34">
        <f t="shared" ref="R34:R47" si="2">Q34*X3</f>
        <v>1.4358424750000001</v>
      </c>
      <c r="T34" t="str">
        <f t="shared" si="1"/>
        <v>CC_PL</v>
      </c>
      <c r="V34" t="s">
        <v>113</v>
      </c>
    </row>
    <row r="35" spans="1:22" x14ac:dyDescent="0.25">
      <c r="A35" t="s">
        <v>120</v>
      </c>
      <c r="B35">
        <v>1.4358424750000001</v>
      </c>
      <c r="C35">
        <v>1</v>
      </c>
      <c r="Q35">
        <v>1.580862242</v>
      </c>
      <c r="R35">
        <f t="shared" si="2"/>
        <v>0.44534410455991547</v>
      </c>
    </row>
    <row r="36" spans="1:22" x14ac:dyDescent="0.25">
      <c r="A36" t="s">
        <v>131</v>
      </c>
      <c r="B36">
        <v>1</v>
      </c>
      <c r="C36">
        <v>1</v>
      </c>
      <c r="Q36">
        <v>1.117970313</v>
      </c>
      <c r="R36">
        <f t="shared" si="2"/>
        <v>0.33066942631518531</v>
      </c>
    </row>
    <row r="37" spans="1:22" x14ac:dyDescent="0.25">
      <c r="A37" t="s">
        <v>123</v>
      </c>
      <c r="B37">
        <v>1.8200584580000001</v>
      </c>
      <c r="C37">
        <v>1</v>
      </c>
      <c r="Q37">
        <v>1.964451414</v>
      </c>
      <c r="R37">
        <f t="shared" si="2"/>
        <v>1.964451414</v>
      </c>
    </row>
    <row r="38" spans="1:22" x14ac:dyDescent="0.25">
      <c r="A38" t="s">
        <v>122</v>
      </c>
      <c r="B38">
        <v>1.964451414</v>
      </c>
      <c r="C38">
        <v>1</v>
      </c>
      <c r="Q38">
        <v>1.8200584580000001</v>
      </c>
      <c r="R38">
        <f t="shared" si="2"/>
        <v>1.8200584580000001</v>
      </c>
    </row>
    <row r="39" spans="1:22" x14ac:dyDescent="0.25">
      <c r="A39" t="s">
        <v>132</v>
      </c>
      <c r="B39">
        <v>1.108855213</v>
      </c>
      <c r="C39">
        <v>1</v>
      </c>
      <c r="Q39">
        <v>1.108855213</v>
      </c>
      <c r="R39">
        <f t="shared" si="2"/>
        <v>1.108855213</v>
      </c>
    </row>
    <row r="40" spans="1:22" x14ac:dyDescent="0.25">
      <c r="A40" t="s">
        <v>125</v>
      </c>
      <c r="B40">
        <v>1.045829232</v>
      </c>
      <c r="C40">
        <v>1</v>
      </c>
      <c r="Q40">
        <v>1.072606615</v>
      </c>
      <c r="R40">
        <f t="shared" si="2"/>
        <v>1.072606615</v>
      </c>
    </row>
    <row r="41" spans="1:22" x14ac:dyDescent="0.25">
      <c r="A41" t="s">
        <v>124</v>
      </c>
      <c r="B41">
        <v>1.072606615</v>
      </c>
      <c r="C41">
        <v>1</v>
      </c>
      <c r="Q41">
        <v>1.045829232</v>
      </c>
      <c r="R41">
        <f t="shared" si="2"/>
        <v>1.045829232</v>
      </c>
    </row>
    <row r="42" spans="1:22" x14ac:dyDescent="0.25">
      <c r="A42" t="s">
        <v>133</v>
      </c>
      <c r="B42">
        <v>1.565422943</v>
      </c>
      <c r="C42">
        <v>1</v>
      </c>
      <c r="Q42">
        <v>1.565422943</v>
      </c>
      <c r="R42">
        <f t="shared" si="2"/>
        <v>1.565422943</v>
      </c>
    </row>
    <row r="43" spans="1:22" x14ac:dyDescent="0.25">
      <c r="A43" t="s">
        <v>127</v>
      </c>
      <c r="B43">
        <v>1.7682902629999999</v>
      </c>
      <c r="C43">
        <v>1</v>
      </c>
      <c r="Q43">
        <v>1.8397452560000001</v>
      </c>
      <c r="R43">
        <f t="shared" si="2"/>
        <v>1.8397452560000001</v>
      </c>
    </row>
    <row r="44" spans="1:22" x14ac:dyDescent="0.25">
      <c r="A44" t="s">
        <v>126</v>
      </c>
      <c r="B44">
        <v>1.8397452560000001</v>
      </c>
      <c r="C44">
        <v>1</v>
      </c>
      <c r="Q44">
        <v>1.7682902629999999</v>
      </c>
      <c r="R44">
        <f t="shared" si="2"/>
        <v>1.7682902629999999</v>
      </c>
    </row>
    <row r="45" spans="1:22" x14ac:dyDescent="0.25">
      <c r="A45" t="s">
        <v>134</v>
      </c>
      <c r="B45">
        <v>1</v>
      </c>
      <c r="C45">
        <v>1</v>
      </c>
      <c r="Q45">
        <v>1</v>
      </c>
      <c r="R45">
        <f t="shared" si="2"/>
        <v>1</v>
      </c>
    </row>
    <row r="46" spans="1:22" x14ac:dyDescent="0.25">
      <c r="A46" t="s">
        <v>129</v>
      </c>
      <c r="B46">
        <v>1</v>
      </c>
      <c r="C46">
        <v>1</v>
      </c>
      <c r="Q46">
        <v>1</v>
      </c>
      <c r="R46">
        <f t="shared" si="2"/>
        <v>1</v>
      </c>
    </row>
    <row r="47" spans="1:22" x14ac:dyDescent="0.25">
      <c r="A47" t="s">
        <v>128</v>
      </c>
      <c r="B47">
        <v>1</v>
      </c>
      <c r="C47">
        <v>1</v>
      </c>
      <c r="Q47">
        <v>1</v>
      </c>
      <c r="R47">
        <f t="shared" si="2"/>
        <v>1</v>
      </c>
    </row>
    <row r="48" spans="1:22" x14ac:dyDescent="0.25">
      <c r="B48">
        <f>AVERAGE(B33:B47)</f>
        <v>1.3080734579333333</v>
      </c>
    </row>
    <row r="50" spans="8:15" x14ac:dyDescent="0.25">
      <c r="H50" t="s">
        <v>3</v>
      </c>
      <c r="I50" t="s">
        <v>87</v>
      </c>
      <c r="J50" t="str">
        <f>IF(I50="gru", "tc", I50)</f>
        <v>cc</v>
      </c>
      <c r="K50" t="str">
        <f>IF(J50="lstm", "cr", J50)</f>
        <v>cc</v>
      </c>
      <c r="L50" t="str">
        <f>CONCATENATE(UPPER(H50), "_", UPPER(K50))</f>
        <v>CFD_CC</v>
      </c>
      <c r="M50" t="s">
        <v>130</v>
      </c>
      <c r="N50">
        <v>1</v>
      </c>
      <c r="O50">
        <v>1</v>
      </c>
    </row>
    <row r="51" spans="8:15" x14ac:dyDescent="0.25">
      <c r="H51" t="s">
        <v>3</v>
      </c>
      <c r="I51" t="s">
        <v>85</v>
      </c>
      <c r="J51" t="str">
        <f t="shared" ref="J51:J64" si="3">IF(I51="gru", "tc", I51)</f>
        <v>tc</v>
      </c>
      <c r="K51" t="str">
        <f t="shared" ref="K51:K64" si="4">IF(J51="lstm", "cr", J51)</f>
        <v>tc</v>
      </c>
      <c r="L51" t="str">
        <f t="shared" ref="L51:L64" si="5">CONCATENATE(UPPER(H51), "_", UPPER(K51))</f>
        <v>CFD_TC</v>
      </c>
      <c r="M51" t="s">
        <v>121</v>
      </c>
      <c r="N51">
        <v>1</v>
      </c>
      <c r="O51">
        <v>1</v>
      </c>
    </row>
    <row r="52" spans="8:15" x14ac:dyDescent="0.25">
      <c r="H52" t="s">
        <v>3</v>
      </c>
      <c r="I52" t="s">
        <v>86</v>
      </c>
      <c r="J52" t="str">
        <f t="shared" si="3"/>
        <v>lstm</v>
      </c>
      <c r="K52" t="str">
        <f t="shared" si="4"/>
        <v>cr</v>
      </c>
      <c r="L52" t="str">
        <f t="shared" si="5"/>
        <v>CFD_CR</v>
      </c>
      <c r="M52" t="s">
        <v>120</v>
      </c>
      <c r="N52">
        <v>1.4358424750000001</v>
      </c>
      <c r="O52">
        <v>1</v>
      </c>
    </row>
    <row r="53" spans="8:15" x14ac:dyDescent="0.25">
      <c r="H53" t="s">
        <v>8</v>
      </c>
      <c r="I53" t="s">
        <v>87</v>
      </c>
      <c r="J53" t="str">
        <f t="shared" si="3"/>
        <v>cc</v>
      </c>
      <c r="K53" t="str">
        <f t="shared" si="4"/>
        <v>cc</v>
      </c>
      <c r="L53" t="str">
        <f t="shared" si="5"/>
        <v>MD_CC</v>
      </c>
      <c r="M53" t="s">
        <v>131</v>
      </c>
      <c r="N53">
        <v>1</v>
      </c>
      <c r="O53">
        <v>1</v>
      </c>
    </row>
    <row r="54" spans="8:15" x14ac:dyDescent="0.25">
      <c r="H54" t="s">
        <v>8</v>
      </c>
      <c r="I54" t="s">
        <v>85</v>
      </c>
      <c r="J54" t="str">
        <f t="shared" si="3"/>
        <v>tc</v>
      </c>
      <c r="K54" t="str">
        <f t="shared" si="4"/>
        <v>tc</v>
      </c>
      <c r="L54" t="str">
        <f t="shared" si="5"/>
        <v>MD_TC</v>
      </c>
      <c r="M54" t="s">
        <v>123</v>
      </c>
      <c r="N54">
        <v>1.8200584580000001</v>
      </c>
      <c r="O54">
        <v>1</v>
      </c>
    </row>
    <row r="55" spans="8:15" x14ac:dyDescent="0.25">
      <c r="H55" t="s">
        <v>8</v>
      </c>
      <c r="I55" t="s">
        <v>86</v>
      </c>
      <c r="J55" t="str">
        <f t="shared" si="3"/>
        <v>lstm</v>
      </c>
      <c r="K55" t="str">
        <f t="shared" si="4"/>
        <v>cr</v>
      </c>
      <c r="L55" t="str">
        <f t="shared" si="5"/>
        <v>MD_CR</v>
      </c>
      <c r="M55" t="s">
        <v>122</v>
      </c>
      <c r="N55">
        <v>1.964451414</v>
      </c>
      <c r="O55">
        <v>1</v>
      </c>
    </row>
    <row r="56" spans="8:15" x14ac:dyDescent="0.25">
      <c r="H56" t="s">
        <v>9</v>
      </c>
      <c r="I56" t="s">
        <v>87</v>
      </c>
      <c r="J56" t="str">
        <f t="shared" si="3"/>
        <v>cc</v>
      </c>
      <c r="K56" t="str">
        <f t="shared" si="4"/>
        <v>cc</v>
      </c>
      <c r="L56" t="str">
        <f t="shared" si="5"/>
        <v>MM_CC</v>
      </c>
      <c r="M56" t="s">
        <v>132</v>
      </c>
      <c r="N56">
        <v>1.108855213</v>
      </c>
      <c r="O56">
        <v>1</v>
      </c>
    </row>
    <row r="57" spans="8:15" x14ac:dyDescent="0.25">
      <c r="H57" t="s">
        <v>9</v>
      </c>
      <c r="I57" t="s">
        <v>85</v>
      </c>
      <c r="J57" t="str">
        <f t="shared" si="3"/>
        <v>tc</v>
      </c>
      <c r="K57" t="str">
        <f t="shared" si="4"/>
        <v>tc</v>
      </c>
      <c r="L57" t="str">
        <f t="shared" si="5"/>
        <v>MM_TC</v>
      </c>
      <c r="M57" t="s">
        <v>125</v>
      </c>
      <c r="N57">
        <v>1.045829232</v>
      </c>
      <c r="O57">
        <v>1</v>
      </c>
    </row>
    <row r="58" spans="8:15" x14ac:dyDescent="0.25">
      <c r="H58" t="s">
        <v>9</v>
      </c>
      <c r="I58" t="s">
        <v>86</v>
      </c>
      <c r="J58" t="str">
        <f t="shared" si="3"/>
        <v>lstm</v>
      </c>
      <c r="K58" t="str">
        <f t="shared" si="4"/>
        <v>cr</v>
      </c>
      <c r="L58" t="str">
        <f t="shared" si="5"/>
        <v>MM_CR</v>
      </c>
      <c r="M58" t="s">
        <v>124</v>
      </c>
      <c r="N58">
        <v>1.072606615</v>
      </c>
      <c r="O58">
        <v>1</v>
      </c>
    </row>
    <row r="59" spans="8:15" x14ac:dyDescent="0.25">
      <c r="H59" t="s">
        <v>10</v>
      </c>
      <c r="I59" t="s">
        <v>87</v>
      </c>
      <c r="J59" t="str">
        <f t="shared" si="3"/>
        <v>cc</v>
      </c>
      <c r="K59" t="str">
        <f t="shared" si="4"/>
        <v>cc</v>
      </c>
      <c r="L59" t="str">
        <f t="shared" si="5"/>
        <v>NN_CC</v>
      </c>
      <c r="M59" t="s">
        <v>133</v>
      </c>
      <c r="N59">
        <v>1.565422943</v>
      </c>
      <c r="O59">
        <v>1</v>
      </c>
    </row>
    <row r="60" spans="8:15" x14ac:dyDescent="0.25">
      <c r="H60" t="s">
        <v>10</v>
      </c>
      <c r="I60" t="s">
        <v>85</v>
      </c>
      <c r="J60" t="str">
        <f t="shared" si="3"/>
        <v>tc</v>
      </c>
      <c r="K60" t="str">
        <f t="shared" si="4"/>
        <v>tc</v>
      </c>
      <c r="L60" t="str">
        <f t="shared" si="5"/>
        <v>NN_TC</v>
      </c>
      <c r="M60" t="s">
        <v>127</v>
      </c>
      <c r="N60">
        <v>1.7682902629999999</v>
      </c>
      <c r="O60">
        <v>1</v>
      </c>
    </row>
    <row r="61" spans="8:15" x14ac:dyDescent="0.25">
      <c r="H61" t="s">
        <v>10</v>
      </c>
      <c r="I61" t="s">
        <v>86</v>
      </c>
      <c r="J61" t="str">
        <f t="shared" si="3"/>
        <v>lstm</v>
      </c>
      <c r="K61" t="str">
        <f t="shared" si="4"/>
        <v>cr</v>
      </c>
      <c r="L61" t="str">
        <f t="shared" si="5"/>
        <v>NN_CR</v>
      </c>
      <c r="M61" t="s">
        <v>126</v>
      </c>
      <c r="N61">
        <v>1.8397452560000001</v>
      </c>
      <c r="O61">
        <v>1</v>
      </c>
    </row>
    <row r="62" spans="8:15" x14ac:dyDescent="0.25">
      <c r="H62" t="s">
        <v>11</v>
      </c>
      <c r="I62" t="s">
        <v>87</v>
      </c>
      <c r="J62" t="str">
        <f t="shared" si="3"/>
        <v>cc</v>
      </c>
      <c r="K62" t="str">
        <f t="shared" si="4"/>
        <v>cc</v>
      </c>
      <c r="L62" t="str">
        <f t="shared" si="5"/>
        <v>PL_CC</v>
      </c>
      <c r="M62" t="s">
        <v>134</v>
      </c>
      <c r="N62">
        <v>1</v>
      </c>
      <c r="O62">
        <v>1</v>
      </c>
    </row>
    <row r="63" spans="8:15" x14ac:dyDescent="0.25">
      <c r="H63" t="s">
        <v>11</v>
      </c>
      <c r="I63" t="s">
        <v>85</v>
      </c>
      <c r="J63" t="str">
        <f t="shared" si="3"/>
        <v>tc</v>
      </c>
      <c r="K63" t="str">
        <f t="shared" si="4"/>
        <v>tc</v>
      </c>
      <c r="L63" t="str">
        <f t="shared" si="5"/>
        <v>PL_TC</v>
      </c>
      <c r="M63" t="s">
        <v>129</v>
      </c>
      <c r="N63">
        <v>1</v>
      </c>
      <c r="O63">
        <v>1</v>
      </c>
    </row>
    <row r="64" spans="8:15" x14ac:dyDescent="0.25">
      <c r="H64" t="s">
        <v>11</v>
      </c>
      <c r="I64" t="s">
        <v>86</v>
      </c>
      <c r="J64" t="str">
        <f t="shared" si="3"/>
        <v>lstm</v>
      </c>
      <c r="K64" t="str">
        <f t="shared" si="4"/>
        <v>cr</v>
      </c>
      <c r="L64" t="str">
        <f t="shared" si="5"/>
        <v>PL_CR</v>
      </c>
      <c r="M64" t="s">
        <v>128</v>
      </c>
      <c r="N64">
        <v>1</v>
      </c>
      <c r="O64">
        <v>1</v>
      </c>
    </row>
  </sheetData>
  <sortState ref="M50:O64">
    <sortCondition ref="M6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Q31" sqref="Q31"/>
    </sheetView>
  </sheetViews>
  <sheetFormatPr defaultRowHeight="15" x14ac:dyDescent="0.25"/>
  <cols>
    <col min="8" max="8" width="11.570312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97</v>
      </c>
      <c r="G1" t="s">
        <v>74</v>
      </c>
      <c r="H1" t="s">
        <v>75</v>
      </c>
      <c r="I1" t="s">
        <v>135</v>
      </c>
    </row>
    <row r="2" spans="1:9" x14ac:dyDescent="0.25">
      <c r="A2" t="s">
        <v>3</v>
      </c>
      <c r="B2" t="s">
        <v>2</v>
      </c>
      <c r="C2">
        <v>0.5</v>
      </c>
      <c r="D2">
        <v>1</v>
      </c>
      <c r="E2">
        <v>0.99976709018599996</v>
      </c>
      <c r="G2" t="str">
        <f>_xlfn.CONCAT(UPPER(A2), "_", UPPER(B2))</f>
        <v>CFD_LBM</v>
      </c>
      <c r="H2">
        <f>MAX(1, D2*E2)</f>
        <v>1</v>
      </c>
      <c r="I2">
        <v>1</v>
      </c>
    </row>
    <row r="3" spans="1:9" x14ac:dyDescent="0.25">
      <c r="A3" t="s">
        <v>3</v>
      </c>
      <c r="B3" t="s">
        <v>4</v>
      </c>
      <c r="C3">
        <v>0.5</v>
      </c>
      <c r="D3">
        <v>1.731909981</v>
      </c>
      <c r="E3">
        <v>0.77548362931000003</v>
      </c>
      <c r="G3" t="str">
        <f t="shared" ref="G3:G26" si="0">_xlfn.CONCAT(UPPER(A3), "_", UPPER(B3))</f>
        <v>CFD_NEEDLE</v>
      </c>
      <c r="H3">
        <f t="shared" ref="H3:H26" si="1">MAX(1, D3*E3)</f>
        <v>1.3430678377040932</v>
      </c>
      <c r="I3">
        <v>1</v>
      </c>
    </row>
    <row r="4" spans="1:9" x14ac:dyDescent="0.25">
      <c r="A4" t="s">
        <v>3</v>
      </c>
      <c r="B4" t="s">
        <v>5</v>
      </c>
      <c r="C4">
        <v>0.5</v>
      </c>
      <c r="D4">
        <v>1.9076025286</v>
      </c>
      <c r="E4">
        <v>0.88611192077800005</v>
      </c>
      <c r="G4" t="str">
        <f t="shared" si="0"/>
        <v>CFD_PF</v>
      </c>
      <c r="H4">
        <f t="shared" si="1"/>
        <v>1.6903493406987158</v>
      </c>
      <c r="I4">
        <v>1</v>
      </c>
    </row>
    <row r="5" spans="1:9" x14ac:dyDescent="0.25">
      <c r="A5" t="s">
        <v>3</v>
      </c>
      <c r="B5" t="s">
        <v>6</v>
      </c>
      <c r="C5">
        <v>0.5</v>
      </c>
      <c r="D5">
        <v>1.6110901026</v>
      </c>
      <c r="E5">
        <v>1</v>
      </c>
      <c r="G5" t="str">
        <f t="shared" si="0"/>
        <v>CFD_SC</v>
      </c>
      <c r="H5">
        <f t="shared" si="1"/>
        <v>1.6110901026</v>
      </c>
      <c r="I5">
        <v>1</v>
      </c>
    </row>
    <row r="6" spans="1:9" x14ac:dyDescent="0.25">
      <c r="A6" t="s">
        <v>3</v>
      </c>
      <c r="B6" t="s">
        <v>7</v>
      </c>
      <c r="C6">
        <v>0.5</v>
      </c>
      <c r="D6">
        <v>1.0370438108</v>
      </c>
      <c r="E6">
        <v>1</v>
      </c>
      <c r="G6" t="str">
        <f t="shared" si="0"/>
        <v>CFD_SPMV</v>
      </c>
      <c r="H6">
        <f t="shared" si="1"/>
        <v>1.0370438108</v>
      </c>
      <c r="I6">
        <v>1</v>
      </c>
    </row>
    <row r="7" spans="1:9" x14ac:dyDescent="0.25">
      <c r="A7" t="s">
        <v>8</v>
      </c>
      <c r="B7" t="s">
        <v>2</v>
      </c>
      <c r="C7">
        <v>0.5</v>
      </c>
      <c r="D7">
        <v>1.3482700378000001</v>
      </c>
      <c r="E7">
        <v>0.73699326552699995</v>
      </c>
      <c r="G7" t="str">
        <f t="shared" si="0"/>
        <v>MD_LBM</v>
      </c>
      <c r="H7">
        <f t="shared" si="1"/>
        <v>1</v>
      </c>
      <c r="I7">
        <v>1</v>
      </c>
    </row>
    <row r="8" spans="1:9" x14ac:dyDescent="0.25">
      <c r="A8" t="s">
        <v>8</v>
      </c>
      <c r="B8" t="s">
        <v>4</v>
      </c>
      <c r="C8">
        <v>0.5</v>
      </c>
      <c r="D8">
        <v>1</v>
      </c>
      <c r="E8">
        <v>0.58687117720100002</v>
      </c>
      <c r="G8" t="str">
        <f t="shared" si="0"/>
        <v>MD_NEEDLE</v>
      </c>
      <c r="H8">
        <f t="shared" si="1"/>
        <v>1</v>
      </c>
      <c r="I8">
        <v>1</v>
      </c>
    </row>
    <row r="9" spans="1:9" x14ac:dyDescent="0.25">
      <c r="A9" t="s">
        <v>8</v>
      </c>
      <c r="B9" t="s">
        <v>5</v>
      </c>
      <c r="C9">
        <v>0.5</v>
      </c>
      <c r="D9">
        <v>1</v>
      </c>
      <c r="E9">
        <v>1</v>
      </c>
      <c r="G9" t="str">
        <f t="shared" si="0"/>
        <v>MD_PF</v>
      </c>
      <c r="H9">
        <f t="shared" si="1"/>
        <v>1</v>
      </c>
      <c r="I9">
        <v>1</v>
      </c>
    </row>
    <row r="10" spans="1:9" x14ac:dyDescent="0.25">
      <c r="A10" t="s">
        <v>8</v>
      </c>
      <c r="B10" t="s">
        <v>6</v>
      </c>
      <c r="C10">
        <v>0.5</v>
      </c>
      <c r="D10">
        <v>1</v>
      </c>
      <c r="E10">
        <v>0.80376235064599999</v>
      </c>
      <c r="G10" t="str">
        <f t="shared" si="0"/>
        <v>MD_SC</v>
      </c>
      <c r="H10">
        <f t="shared" si="1"/>
        <v>1</v>
      </c>
      <c r="I10">
        <v>1</v>
      </c>
    </row>
    <row r="11" spans="1:9" x14ac:dyDescent="0.25">
      <c r="A11" t="s">
        <v>8</v>
      </c>
      <c r="B11" t="s">
        <v>7</v>
      </c>
      <c r="C11">
        <v>0.5</v>
      </c>
      <c r="D11">
        <v>1.3514552555999999</v>
      </c>
      <c r="E11">
        <v>0.84413877151000005</v>
      </c>
      <c r="G11" t="str">
        <f t="shared" si="0"/>
        <v>MD_SPMV</v>
      </c>
      <c r="H11">
        <f t="shared" si="1"/>
        <v>1.140815779212917</v>
      </c>
      <c r="I11">
        <v>1</v>
      </c>
    </row>
    <row r="12" spans="1:9" x14ac:dyDescent="0.25">
      <c r="A12" t="s">
        <v>9</v>
      </c>
      <c r="B12" t="s">
        <v>2</v>
      </c>
      <c r="C12">
        <v>0.5</v>
      </c>
      <c r="D12">
        <v>1</v>
      </c>
      <c r="E12">
        <v>1</v>
      </c>
      <c r="G12" t="str">
        <f t="shared" si="0"/>
        <v>MM_LBM</v>
      </c>
      <c r="H12">
        <f t="shared" si="1"/>
        <v>1</v>
      </c>
      <c r="I12">
        <v>1</v>
      </c>
    </row>
    <row r="13" spans="1:9" x14ac:dyDescent="0.25">
      <c r="A13" t="s">
        <v>9</v>
      </c>
      <c r="B13" t="s">
        <v>4</v>
      </c>
      <c r="C13">
        <v>0.5</v>
      </c>
      <c r="D13">
        <v>1.4825733731999999</v>
      </c>
      <c r="E13">
        <v>0.59212421366300005</v>
      </c>
      <c r="G13" t="str">
        <f t="shared" si="0"/>
        <v>MM_NEEDLE</v>
      </c>
      <c r="H13">
        <f t="shared" si="1"/>
        <v>1</v>
      </c>
      <c r="I13">
        <v>1</v>
      </c>
    </row>
    <row r="14" spans="1:9" x14ac:dyDescent="0.25">
      <c r="A14" t="s">
        <v>9</v>
      </c>
      <c r="B14" t="s">
        <v>5</v>
      </c>
      <c r="C14">
        <v>0.5</v>
      </c>
      <c r="D14">
        <v>1.5634040022</v>
      </c>
      <c r="E14">
        <v>0.74902580578699995</v>
      </c>
      <c r="G14" t="str">
        <f t="shared" si="0"/>
        <v>MM_PF</v>
      </c>
      <c r="H14">
        <f t="shared" si="1"/>
        <v>1.1710299425184756</v>
      </c>
      <c r="I14">
        <v>1</v>
      </c>
    </row>
    <row r="15" spans="1:9" x14ac:dyDescent="0.25">
      <c r="A15" t="s">
        <v>9</v>
      </c>
      <c r="B15" t="s">
        <v>6</v>
      </c>
      <c r="C15">
        <v>0.5</v>
      </c>
      <c r="D15">
        <v>1.4933449282</v>
      </c>
      <c r="E15">
        <v>0.70608164306400001</v>
      </c>
      <c r="G15" t="str">
        <f t="shared" si="0"/>
        <v>MM_SC</v>
      </c>
      <c r="H15">
        <f t="shared" si="1"/>
        <v>1.054423440564747</v>
      </c>
      <c r="I15">
        <v>1</v>
      </c>
    </row>
    <row r="16" spans="1:9" x14ac:dyDescent="0.25">
      <c r="A16" t="s">
        <v>9</v>
      </c>
      <c r="B16" t="s">
        <v>7</v>
      </c>
      <c r="C16">
        <v>0.5</v>
      </c>
      <c r="D16">
        <v>1.20243224</v>
      </c>
      <c r="E16">
        <v>0.83135445453500001</v>
      </c>
      <c r="G16" t="str">
        <f t="shared" si="0"/>
        <v>MM_SPMV</v>
      </c>
      <c r="H16">
        <f t="shared" si="1"/>
        <v>1</v>
      </c>
      <c r="I16">
        <v>1</v>
      </c>
    </row>
    <row r="17" spans="1:9" x14ac:dyDescent="0.25">
      <c r="A17" t="s">
        <v>10</v>
      </c>
      <c r="B17" t="s">
        <v>2</v>
      </c>
      <c r="C17">
        <v>0.5</v>
      </c>
      <c r="D17">
        <v>1.7064279566</v>
      </c>
      <c r="E17">
        <v>0.88677621883299995</v>
      </c>
      <c r="G17" t="str">
        <f t="shared" si="0"/>
        <v>NN_LBM</v>
      </c>
      <c r="H17">
        <f t="shared" si="1"/>
        <v>1.5132197310646707</v>
      </c>
      <c r="I17">
        <v>1</v>
      </c>
    </row>
    <row r="18" spans="1:9" x14ac:dyDescent="0.25">
      <c r="A18" t="s">
        <v>10</v>
      </c>
      <c r="B18" t="s">
        <v>4</v>
      </c>
      <c r="C18">
        <v>0.5</v>
      </c>
      <c r="D18">
        <v>1.9520429932000001</v>
      </c>
      <c r="E18">
        <v>1</v>
      </c>
      <c r="G18" t="str">
        <f t="shared" si="0"/>
        <v>NN_NEEDLE</v>
      </c>
      <c r="H18">
        <f t="shared" si="1"/>
        <v>1.9520429932000001</v>
      </c>
      <c r="I18">
        <v>1</v>
      </c>
    </row>
    <row r="19" spans="1:9" x14ac:dyDescent="0.25">
      <c r="A19" t="s">
        <v>10</v>
      </c>
      <c r="B19" t="s">
        <v>5</v>
      </c>
      <c r="C19">
        <v>0.5</v>
      </c>
      <c r="D19">
        <v>1.9818364070000001</v>
      </c>
      <c r="E19">
        <v>0.88331612348199995</v>
      </c>
      <c r="G19" t="str">
        <f t="shared" si="0"/>
        <v>NN_PF</v>
      </c>
      <c r="H19">
        <f t="shared" si="1"/>
        <v>1.7505880524067352</v>
      </c>
      <c r="I19">
        <v>1</v>
      </c>
    </row>
    <row r="20" spans="1:9" x14ac:dyDescent="0.25">
      <c r="A20" t="s">
        <v>10</v>
      </c>
      <c r="B20" t="s">
        <v>6</v>
      </c>
      <c r="C20">
        <v>0.5</v>
      </c>
      <c r="D20">
        <v>1.909903044</v>
      </c>
      <c r="E20">
        <v>1</v>
      </c>
      <c r="G20" t="str">
        <f t="shared" si="0"/>
        <v>NN_SC</v>
      </c>
      <c r="H20">
        <f t="shared" si="1"/>
        <v>1.909903044</v>
      </c>
      <c r="I20">
        <v>1</v>
      </c>
    </row>
    <row r="21" spans="1:9" x14ac:dyDescent="0.25">
      <c r="A21" t="s">
        <v>10</v>
      </c>
      <c r="B21" t="s">
        <v>7</v>
      </c>
      <c r="C21">
        <v>0.5</v>
      </c>
      <c r="D21">
        <v>1.6986811434</v>
      </c>
      <c r="E21">
        <v>1</v>
      </c>
      <c r="G21" t="str">
        <f t="shared" si="0"/>
        <v>NN_SPMV</v>
      </c>
      <c r="H21">
        <f t="shared" si="1"/>
        <v>1.6986811434</v>
      </c>
      <c r="I21">
        <v>1</v>
      </c>
    </row>
    <row r="22" spans="1:9" x14ac:dyDescent="0.25">
      <c r="A22" t="s">
        <v>11</v>
      </c>
      <c r="B22" t="s">
        <v>2</v>
      </c>
      <c r="C22">
        <v>0.5</v>
      </c>
      <c r="D22">
        <v>1</v>
      </c>
      <c r="E22">
        <v>0.64876217486499999</v>
      </c>
      <c r="G22" t="str">
        <f t="shared" si="0"/>
        <v>PL_LBM</v>
      </c>
      <c r="H22">
        <f t="shared" si="1"/>
        <v>1</v>
      </c>
      <c r="I22">
        <v>1</v>
      </c>
    </row>
    <row r="23" spans="1:9" x14ac:dyDescent="0.25">
      <c r="A23" t="s">
        <v>11</v>
      </c>
      <c r="B23" t="s">
        <v>4</v>
      </c>
      <c r="C23">
        <v>0.5</v>
      </c>
      <c r="D23">
        <v>1.6070604476000001</v>
      </c>
      <c r="E23">
        <v>0.67674019633899996</v>
      </c>
      <c r="G23" t="str">
        <f t="shared" si="0"/>
        <v>PL_NEEDLE</v>
      </c>
      <c r="H23">
        <f t="shared" si="1"/>
        <v>1.0875624028374653</v>
      </c>
      <c r="I23">
        <v>1</v>
      </c>
    </row>
    <row r="24" spans="1:9" x14ac:dyDescent="0.25">
      <c r="A24" t="s">
        <v>11</v>
      </c>
      <c r="B24" t="s">
        <v>5</v>
      </c>
      <c r="C24">
        <v>0.5</v>
      </c>
      <c r="D24">
        <v>1.6816004882</v>
      </c>
      <c r="E24">
        <v>0.83064741310699997</v>
      </c>
      <c r="G24" t="str">
        <f t="shared" si="0"/>
        <v>PL_PF</v>
      </c>
      <c r="H24">
        <f t="shared" si="1"/>
        <v>1.3968170954027981</v>
      </c>
      <c r="I24">
        <v>1</v>
      </c>
    </row>
    <row r="25" spans="1:9" x14ac:dyDescent="0.25">
      <c r="A25" t="s">
        <v>11</v>
      </c>
      <c r="B25" t="s">
        <v>6</v>
      </c>
      <c r="C25">
        <v>0.5</v>
      </c>
      <c r="D25">
        <v>1.4952157498</v>
      </c>
      <c r="E25">
        <v>0.70033655149600005</v>
      </c>
      <c r="G25" t="str">
        <f t="shared" si="0"/>
        <v>PL_SC</v>
      </c>
      <c r="H25">
        <f t="shared" si="1"/>
        <v>1.047154241957438</v>
      </c>
      <c r="I25">
        <v>1</v>
      </c>
    </row>
    <row r="26" spans="1:9" x14ac:dyDescent="0.25">
      <c r="A26" t="s">
        <v>11</v>
      </c>
      <c r="B26" t="s">
        <v>7</v>
      </c>
      <c r="C26">
        <v>0.5</v>
      </c>
      <c r="D26">
        <v>1.8470616172000001</v>
      </c>
      <c r="E26">
        <v>0.75452350321700001</v>
      </c>
      <c r="G26" t="str">
        <f t="shared" si="0"/>
        <v>PL_SPMV</v>
      </c>
      <c r="H26">
        <f t="shared" si="1"/>
        <v>1.3936514020674016</v>
      </c>
      <c r="I26"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82"/>
  <sheetViews>
    <sheetView topLeftCell="R1" workbookViewId="0">
      <selection activeCell="AN23" sqref="AN23"/>
    </sheetView>
  </sheetViews>
  <sheetFormatPr defaultRowHeight="15" x14ac:dyDescent="0.25"/>
  <sheetData>
    <row r="1" spans="1:40" x14ac:dyDescent="0.25">
      <c r="A1" t="s">
        <v>38</v>
      </c>
      <c r="K1" t="s">
        <v>47</v>
      </c>
      <c r="V1" t="s">
        <v>64</v>
      </c>
      <c r="AF1" t="s">
        <v>64</v>
      </c>
    </row>
    <row r="2" spans="1:40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</row>
    <row r="3" spans="1:40" x14ac:dyDescent="0.25">
      <c r="A3">
        <v>8</v>
      </c>
      <c r="B3">
        <v>1024000</v>
      </c>
      <c r="C3">
        <v>512000</v>
      </c>
      <c r="D3">
        <v>50.4</v>
      </c>
      <c r="E3">
        <v>0</v>
      </c>
      <c r="F3">
        <v>113.33</v>
      </c>
      <c r="G3">
        <v>9424098</v>
      </c>
      <c r="H3">
        <v>109.78</v>
      </c>
      <c r="K3" t="s">
        <v>2</v>
      </c>
      <c r="L3">
        <v>8.2857140000000005</v>
      </c>
      <c r="M3">
        <v>9280000</v>
      </c>
      <c r="N3">
        <v>640000</v>
      </c>
      <c r="O3">
        <v>64.73</v>
      </c>
      <c r="P3">
        <v>79.11</v>
      </c>
      <c r="Q3">
        <v>349.07</v>
      </c>
      <c r="R3">
        <v>12640908</v>
      </c>
      <c r="S3">
        <v>73.222999999999999</v>
      </c>
      <c r="V3">
        <f>(A3-L$11)/L$13</f>
        <v>0</v>
      </c>
      <c r="W3">
        <f t="shared" ref="W3:AC3" si="0">(B3-M$11)/M$13</f>
        <v>0.8</v>
      </c>
      <c r="X3">
        <f t="shared" si="0"/>
        <v>0.66666666666666663</v>
      </c>
      <c r="Y3">
        <f t="shared" si="0"/>
        <v>1</v>
      </c>
      <c r="Z3">
        <f t="shared" si="0"/>
        <v>0</v>
      </c>
      <c r="AA3">
        <f t="shared" si="0"/>
        <v>0.63195315767461313</v>
      </c>
      <c r="AB3">
        <f t="shared" si="0"/>
        <v>0.74131700420343416</v>
      </c>
      <c r="AC3">
        <f t="shared" si="0"/>
        <v>1</v>
      </c>
      <c r="AF3" t="s">
        <v>2</v>
      </c>
      <c r="AG3">
        <f>(L3-L$11)/L$13</f>
        <v>1.1904750000000019E-2</v>
      </c>
      <c r="AH3">
        <f t="shared" ref="AH3:AN3" si="1">(M3-M$11)/M$13</f>
        <v>9.4</v>
      </c>
      <c r="AI3">
        <f t="shared" si="1"/>
        <v>1</v>
      </c>
      <c r="AJ3">
        <f t="shared" si="1"/>
        <v>1.2856288618696432</v>
      </c>
      <c r="AK3">
        <f t="shared" si="1"/>
        <v>2.3070866141732282</v>
      </c>
      <c r="AL3">
        <f t="shared" si="1"/>
        <v>2.9794467347792315</v>
      </c>
      <c r="AM3">
        <f t="shared" si="1"/>
        <v>1.0121453965420319</v>
      </c>
      <c r="AN3">
        <f t="shared" si="1"/>
        <v>0.39775292005074048</v>
      </c>
    </row>
    <row r="4" spans="1:40" x14ac:dyDescent="0.25">
      <c r="A4">
        <v>9.5</v>
      </c>
      <c r="B4">
        <v>1216000</v>
      </c>
      <c r="C4">
        <v>624000</v>
      </c>
      <c r="D4">
        <v>49.03</v>
      </c>
      <c r="E4">
        <v>22.12</v>
      </c>
      <c r="F4">
        <v>133.61000000000001</v>
      </c>
      <c r="G4">
        <v>9424644</v>
      </c>
      <c r="H4">
        <v>101.48</v>
      </c>
      <c r="K4" t="s">
        <v>4</v>
      </c>
      <c r="L4">
        <v>9.9142860000000006</v>
      </c>
      <c r="M4">
        <v>173500</v>
      </c>
      <c r="N4">
        <v>78000</v>
      </c>
      <c r="O4">
        <v>46.26</v>
      </c>
      <c r="P4">
        <v>0.61</v>
      </c>
      <c r="Q4">
        <v>30.847000000000001</v>
      </c>
      <c r="R4">
        <v>836160</v>
      </c>
      <c r="S4">
        <v>30.388000000000002</v>
      </c>
      <c r="V4">
        <f t="shared" ref="V4:V67" si="2">(A4-L$11)/L$13</f>
        <v>6.25E-2</v>
      </c>
      <c r="W4">
        <f t="shared" ref="W4:W67" si="3">(B4-M$11)/M$13</f>
        <v>1</v>
      </c>
      <c r="X4">
        <f t="shared" ref="X4:X67" si="4">(C4-N$11)/N$13</f>
        <v>0.95833333333333337</v>
      </c>
      <c r="Y4">
        <f t="shared" ref="Y4:Y67" si="5">(D4-O$11)/O$13</f>
        <v>0.97269284432928049</v>
      </c>
      <c r="Z4">
        <f t="shared" ref="Z4:Z67" si="6">(E4-P$11)/P$13</f>
        <v>0.64508603091280259</v>
      </c>
      <c r="AA4">
        <f t="shared" ref="AA4:AA67" si="7">(F4-Q$11)/Q$13</f>
        <v>0.83390093804146526</v>
      </c>
      <c r="AB4">
        <f t="shared" ref="AB4:AB67" si="8">(G4-R$11)/R$13</f>
        <v>0.74136297281899333</v>
      </c>
      <c r="AC4">
        <f t="shared" ref="AC4:AC67" si="9">(H4-S$11)/S$13</f>
        <v>0.86326419663596976</v>
      </c>
      <c r="AF4" t="s">
        <v>4</v>
      </c>
      <c r="AG4">
        <f>(L4-L$11)/L$13</f>
        <v>7.9761916666666696E-2</v>
      </c>
      <c r="AH4">
        <f t="shared" ref="AH4:AN7" si="10">(M4-M$11)/M$13</f>
        <v>-8.59375E-2</v>
      </c>
      <c r="AI4">
        <f t="shared" si="10"/>
        <v>-0.46354166666666669</v>
      </c>
      <c r="AJ4">
        <f t="shared" si="10"/>
        <v>0.91748056607534378</v>
      </c>
      <c r="AK4">
        <f t="shared" si="10"/>
        <v>1.7789442986293379E-2</v>
      </c>
      <c r="AL4">
        <f t="shared" si="10"/>
        <v>-0.18941068690127663</v>
      </c>
      <c r="AM4">
        <f t="shared" si="10"/>
        <v>1.8284732467287984E-2</v>
      </c>
      <c r="AN4">
        <f t="shared" si="10"/>
        <v>-0.30791914465989029</v>
      </c>
    </row>
    <row r="5" spans="1:40" x14ac:dyDescent="0.25">
      <c r="A5">
        <v>9</v>
      </c>
      <c r="B5">
        <v>1152000</v>
      </c>
      <c r="C5">
        <v>608000</v>
      </c>
      <c r="D5">
        <v>47.59</v>
      </c>
      <c r="E5">
        <v>24.34</v>
      </c>
      <c r="F5">
        <v>135.62</v>
      </c>
      <c r="G5">
        <v>9424110</v>
      </c>
      <c r="H5">
        <v>99.894000000000005</v>
      </c>
      <c r="K5" t="s">
        <v>5</v>
      </c>
      <c r="L5">
        <v>9.9686839999999997</v>
      </c>
      <c r="M5">
        <v>321510</v>
      </c>
      <c r="N5">
        <v>79622</v>
      </c>
      <c r="O5">
        <v>56.07</v>
      </c>
      <c r="P5">
        <v>3.06</v>
      </c>
      <c r="Q5">
        <v>131.93</v>
      </c>
      <c r="R5">
        <v>1489575</v>
      </c>
      <c r="S5">
        <v>127.89</v>
      </c>
      <c r="V5">
        <f t="shared" si="2"/>
        <v>4.1666666666666664E-2</v>
      </c>
      <c r="W5">
        <f t="shared" si="3"/>
        <v>0.93333333333333335</v>
      </c>
      <c r="X5">
        <f t="shared" si="4"/>
        <v>0.91666666666666663</v>
      </c>
      <c r="Y5">
        <f t="shared" si="5"/>
        <v>0.94399043252940018</v>
      </c>
      <c r="Z5">
        <f t="shared" si="6"/>
        <v>0.70982793817439493</v>
      </c>
      <c r="AA5">
        <f t="shared" si="7"/>
        <v>0.85391647248610869</v>
      </c>
      <c r="AB5">
        <f t="shared" si="8"/>
        <v>0.7413180145026772</v>
      </c>
      <c r="AC5">
        <f t="shared" si="9"/>
        <v>0.83713612625821654</v>
      </c>
      <c r="AF5" t="s">
        <v>5</v>
      </c>
      <c r="AG5">
        <f>(L5-L$11)/L$13</f>
        <v>8.202849999999999E-2</v>
      </c>
      <c r="AH5">
        <f t="shared" si="10"/>
        <v>6.823958333333334E-2</v>
      </c>
      <c r="AI5">
        <f t="shared" si="10"/>
        <v>-0.45931770833333335</v>
      </c>
      <c r="AJ5">
        <f t="shared" si="10"/>
        <v>1.1130157464620292</v>
      </c>
      <c r="AK5">
        <f t="shared" si="10"/>
        <v>8.9238845144356954E-2</v>
      </c>
      <c r="AL5">
        <f t="shared" si="10"/>
        <v>0.81717153611758397</v>
      </c>
      <c r="AM5">
        <f t="shared" si="10"/>
        <v>7.3296789125879835E-2</v>
      </c>
      <c r="AN5">
        <f t="shared" si="10"/>
        <v>1.2983476384244084</v>
      </c>
    </row>
    <row r="6" spans="1:40" x14ac:dyDescent="0.25">
      <c r="A6">
        <v>9</v>
      </c>
      <c r="B6">
        <v>1152000</v>
      </c>
      <c r="C6">
        <v>608000</v>
      </c>
      <c r="D6">
        <v>47.59</v>
      </c>
      <c r="E6">
        <v>28.29</v>
      </c>
      <c r="F6">
        <v>140.86000000000001</v>
      </c>
      <c r="G6">
        <v>9424648</v>
      </c>
      <c r="H6">
        <v>98.350999999999999</v>
      </c>
      <c r="K6" t="s">
        <v>6</v>
      </c>
      <c r="L6">
        <v>6.5724989999999996</v>
      </c>
      <c r="M6">
        <v>2759411</v>
      </c>
      <c r="N6">
        <v>63022</v>
      </c>
      <c r="O6">
        <v>63.53</v>
      </c>
      <c r="P6">
        <v>2.12</v>
      </c>
      <c r="Q6">
        <v>198.13</v>
      </c>
      <c r="R6">
        <v>4110868</v>
      </c>
      <c r="S6">
        <v>194.1</v>
      </c>
      <c r="V6">
        <f t="shared" si="2"/>
        <v>4.1666666666666664E-2</v>
      </c>
      <c r="W6">
        <f t="shared" si="3"/>
        <v>0.93333333333333335</v>
      </c>
      <c r="X6">
        <f t="shared" si="4"/>
        <v>0.91666666666666663</v>
      </c>
      <c r="Y6">
        <f t="shared" si="5"/>
        <v>0.94399043252940018</v>
      </c>
      <c r="Z6">
        <f t="shared" si="6"/>
        <v>0.82502187226596679</v>
      </c>
      <c r="AA6">
        <f t="shared" si="7"/>
        <v>0.90609627372488122</v>
      </c>
      <c r="AB6">
        <f t="shared" si="8"/>
        <v>0.74136330958540775</v>
      </c>
      <c r="AC6">
        <f t="shared" si="9"/>
        <v>0.81171644618704797</v>
      </c>
      <c r="AF6" t="s">
        <v>6</v>
      </c>
      <c r="AG6">
        <f>(L6-L$11)/L$13</f>
        <v>-5.9479208333333346E-2</v>
      </c>
      <c r="AH6">
        <f t="shared" si="10"/>
        <v>2.6077197916666668</v>
      </c>
      <c r="AI6">
        <f t="shared" si="10"/>
        <v>-0.50254687499999995</v>
      </c>
      <c r="AJ6">
        <f t="shared" si="10"/>
        <v>1.261710185369743</v>
      </c>
      <c r="AK6">
        <f t="shared" si="10"/>
        <v>6.1825605132691752E-2</v>
      </c>
      <c r="AL6">
        <f t="shared" si="10"/>
        <v>1.4763896357371891</v>
      </c>
      <c r="AM6">
        <f t="shared" si="10"/>
        <v>0.29398765027043605</v>
      </c>
      <c r="AN6">
        <f t="shared" si="10"/>
        <v>2.3891039686331359</v>
      </c>
    </row>
    <row r="7" spans="1:40" x14ac:dyDescent="0.25">
      <c r="A7">
        <v>9.5</v>
      </c>
      <c r="B7">
        <v>1216000</v>
      </c>
      <c r="C7">
        <v>624000</v>
      </c>
      <c r="D7">
        <v>49.03</v>
      </c>
      <c r="E7">
        <v>34.29</v>
      </c>
      <c r="F7">
        <v>150.29</v>
      </c>
      <c r="G7">
        <v>9424215</v>
      </c>
      <c r="H7">
        <v>96.215000000000003</v>
      </c>
      <c r="K7" t="s">
        <v>7</v>
      </c>
      <c r="L7">
        <v>14.329222</v>
      </c>
      <c r="M7">
        <v>8056390</v>
      </c>
      <c r="N7">
        <v>16000</v>
      </c>
      <c r="O7">
        <v>35.89</v>
      </c>
      <c r="P7">
        <v>74.45</v>
      </c>
      <c r="Q7">
        <v>721.73</v>
      </c>
      <c r="R7">
        <v>3427682</v>
      </c>
      <c r="S7">
        <v>182.11</v>
      </c>
      <c r="V7">
        <f t="shared" si="2"/>
        <v>6.25E-2</v>
      </c>
      <c r="W7">
        <f t="shared" si="3"/>
        <v>1</v>
      </c>
      <c r="X7">
        <f t="shared" si="4"/>
        <v>0.95833333333333337</v>
      </c>
      <c r="Y7">
        <f t="shared" si="5"/>
        <v>0.97269284432928049</v>
      </c>
      <c r="Z7">
        <f t="shared" si="6"/>
        <v>1</v>
      </c>
      <c r="AA7">
        <f t="shared" si="7"/>
        <v>1</v>
      </c>
      <c r="AB7">
        <f t="shared" si="8"/>
        <v>0.74132685462105397</v>
      </c>
      <c r="AC7">
        <f t="shared" si="9"/>
        <v>0.77652756956228075</v>
      </c>
      <c r="AF7" t="s">
        <v>7</v>
      </c>
      <c r="AG7">
        <f>(L7-L$11)/L$13</f>
        <v>0.26371758333333334</v>
      </c>
      <c r="AH7">
        <f t="shared" si="10"/>
        <v>8.1254062499999993</v>
      </c>
      <c r="AI7">
        <f t="shared" si="10"/>
        <v>-0.625</v>
      </c>
      <c r="AJ7">
        <f t="shared" si="10"/>
        <v>0.71078333665537174</v>
      </c>
      <c r="AK7">
        <f t="shared" si="10"/>
        <v>2.1711869349664625</v>
      </c>
      <c r="AL7">
        <f t="shared" si="10"/>
        <v>6.6903865686801698</v>
      </c>
      <c r="AM7">
        <f t="shared" si="10"/>
        <v>0.23646912538141954</v>
      </c>
      <c r="AN7">
        <f t="shared" si="10"/>
        <v>2.1915783924482297</v>
      </c>
    </row>
    <row r="8" spans="1:40" x14ac:dyDescent="0.25">
      <c r="A8">
        <v>20</v>
      </c>
      <c r="B8">
        <v>640000</v>
      </c>
      <c r="C8">
        <v>640000</v>
      </c>
      <c r="D8">
        <v>0.34</v>
      </c>
      <c r="E8">
        <v>0</v>
      </c>
      <c r="F8">
        <v>109.53</v>
      </c>
      <c r="G8">
        <v>2380597</v>
      </c>
      <c r="H8">
        <v>108.78</v>
      </c>
      <c r="V8">
        <f t="shared" si="2"/>
        <v>0.5</v>
      </c>
      <c r="W8">
        <f t="shared" si="3"/>
        <v>0.4</v>
      </c>
      <c r="X8">
        <f t="shared" si="4"/>
        <v>1</v>
      </c>
      <c r="Y8">
        <f t="shared" si="5"/>
        <v>2.192545345824198E-3</v>
      </c>
      <c r="Z8">
        <f t="shared" si="6"/>
        <v>0</v>
      </c>
      <c r="AA8">
        <f t="shared" si="7"/>
        <v>0.59411284379916751</v>
      </c>
      <c r="AB8">
        <f t="shared" si="8"/>
        <v>0.14831336013825608</v>
      </c>
      <c r="AC8">
        <f t="shared" si="9"/>
        <v>0.98352580682361079</v>
      </c>
    </row>
    <row r="9" spans="1:40" x14ac:dyDescent="0.25">
      <c r="A9">
        <v>20</v>
      </c>
      <c r="B9">
        <v>640000</v>
      </c>
      <c r="C9">
        <v>640000</v>
      </c>
      <c r="D9">
        <v>0.34</v>
      </c>
      <c r="E9">
        <v>5</v>
      </c>
      <c r="F9">
        <v>115.08</v>
      </c>
      <c r="G9">
        <v>2380580</v>
      </c>
      <c r="H9">
        <v>108.6</v>
      </c>
      <c r="V9">
        <f t="shared" si="2"/>
        <v>0.5</v>
      </c>
      <c r="W9">
        <f t="shared" si="3"/>
        <v>0.4</v>
      </c>
      <c r="X9">
        <f t="shared" si="4"/>
        <v>1</v>
      </c>
      <c r="Y9">
        <f t="shared" si="5"/>
        <v>2.192545345824198E-3</v>
      </c>
      <c r="Z9">
        <f t="shared" si="6"/>
        <v>0.14581510644502771</v>
      </c>
      <c r="AA9">
        <f t="shared" si="7"/>
        <v>0.64937961801198929</v>
      </c>
      <c r="AB9">
        <f t="shared" si="8"/>
        <v>0.14831192888099509</v>
      </c>
      <c r="AC9">
        <f t="shared" si="9"/>
        <v>0.9805604520518606</v>
      </c>
    </row>
    <row r="10" spans="1:40" x14ac:dyDescent="0.25">
      <c r="A10">
        <v>20</v>
      </c>
      <c r="B10">
        <v>640000</v>
      </c>
      <c r="C10">
        <v>640000</v>
      </c>
      <c r="D10">
        <v>0.34</v>
      </c>
      <c r="E10">
        <v>10</v>
      </c>
      <c r="F10">
        <v>121.33</v>
      </c>
      <c r="G10">
        <v>2380644</v>
      </c>
      <c r="H10">
        <v>108.42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  <c r="V10">
        <f t="shared" si="2"/>
        <v>0.5</v>
      </c>
      <c r="W10">
        <f t="shared" si="3"/>
        <v>0.4</v>
      </c>
      <c r="X10">
        <f t="shared" si="4"/>
        <v>1</v>
      </c>
      <c r="Y10">
        <f t="shared" si="5"/>
        <v>2.192545345824198E-3</v>
      </c>
      <c r="Z10">
        <f t="shared" si="6"/>
        <v>0.29163021289005542</v>
      </c>
      <c r="AA10">
        <f t="shared" si="7"/>
        <v>0.71161697635976173</v>
      </c>
      <c r="AB10">
        <f t="shared" si="8"/>
        <v>0.14831731714362473</v>
      </c>
      <c r="AC10">
        <f t="shared" si="9"/>
        <v>0.97759509728011074</v>
      </c>
    </row>
    <row r="11" spans="1:40" x14ac:dyDescent="0.25">
      <c r="A11">
        <v>20</v>
      </c>
      <c r="B11">
        <v>640000</v>
      </c>
      <c r="C11">
        <v>640000</v>
      </c>
      <c r="D11">
        <v>0.34</v>
      </c>
      <c r="E11">
        <v>15</v>
      </c>
      <c r="F11">
        <v>128.82</v>
      </c>
      <c r="G11">
        <v>2380759</v>
      </c>
      <c r="H11">
        <v>108.74</v>
      </c>
      <c r="K11" t="s">
        <v>65</v>
      </c>
      <c r="L11">
        <f>MIN(A$3:A$182)</f>
        <v>8</v>
      </c>
      <c r="M11">
        <f t="shared" ref="M11:S11" si="11">MIN(B$3:B$182)</f>
        <v>256000</v>
      </c>
      <c r="N11">
        <f t="shared" si="11"/>
        <v>256000</v>
      </c>
      <c r="O11">
        <f t="shared" si="11"/>
        <v>0.23</v>
      </c>
      <c r="P11">
        <f t="shared" si="11"/>
        <v>0</v>
      </c>
      <c r="Q11">
        <f t="shared" si="11"/>
        <v>49.868000000000002</v>
      </c>
      <c r="R11">
        <f t="shared" si="11"/>
        <v>618980</v>
      </c>
      <c r="S11">
        <f t="shared" si="11"/>
        <v>49.079000000000001</v>
      </c>
      <c r="V11">
        <f t="shared" si="2"/>
        <v>0.5</v>
      </c>
      <c r="W11">
        <f t="shared" si="3"/>
        <v>0.4</v>
      </c>
      <c r="X11">
        <f t="shared" si="4"/>
        <v>1</v>
      </c>
      <c r="Y11">
        <f t="shared" si="5"/>
        <v>2.192545345824198E-3</v>
      </c>
      <c r="Z11">
        <f t="shared" si="6"/>
        <v>0.43744531933508313</v>
      </c>
      <c r="AA11">
        <f t="shared" si="7"/>
        <v>0.78620222660373229</v>
      </c>
      <c r="AB11">
        <f t="shared" si="8"/>
        <v>0.14832699917803738</v>
      </c>
      <c r="AC11">
        <f t="shared" si="9"/>
        <v>0.98286683909655514</v>
      </c>
    </row>
    <row r="12" spans="1:40" x14ac:dyDescent="0.25">
      <c r="A12">
        <v>20</v>
      </c>
      <c r="B12">
        <v>640000</v>
      </c>
      <c r="C12">
        <v>640000</v>
      </c>
      <c r="D12">
        <v>0.34</v>
      </c>
      <c r="E12">
        <v>20</v>
      </c>
      <c r="F12">
        <v>136.47</v>
      </c>
      <c r="G12">
        <v>2380645</v>
      </c>
      <c r="H12">
        <v>108.46</v>
      </c>
      <c r="K12" t="s">
        <v>66</v>
      </c>
      <c r="L12">
        <f>MAX(A$3:A$182)</f>
        <v>32</v>
      </c>
      <c r="M12">
        <f t="shared" ref="M12:S12" si="12">MAX(B$3:B$182)</f>
        <v>1216000</v>
      </c>
      <c r="N12">
        <f t="shared" si="12"/>
        <v>640000</v>
      </c>
      <c r="O12">
        <f t="shared" si="12"/>
        <v>50.4</v>
      </c>
      <c r="P12">
        <f t="shared" si="12"/>
        <v>34.29</v>
      </c>
      <c r="Q12">
        <f t="shared" si="12"/>
        <v>150.29</v>
      </c>
      <c r="R12">
        <f t="shared" si="12"/>
        <v>12496649</v>
      </c>
      <c r="S12">
        <f t="shared" si="12"/>
        <v>109.78</v>
      </c>
      <c r="V12">
        <f t="shared" si="2"/>
        <v>0.5</v>
      </c>
      <c r="W12">
        <f t="shared" si="3"/>
        <v>0.4</v>
      </c>
      <c r="X12">
        <f t="shared" si="4"/>
        <v>1</v>
      </c>
      <c r="Y12">
        <f t="shared" si="5"/>
        <v>2.192545345824198E-3</v>
      </c>
      <c r="Z12">
        <f t="shared" si="6"/>
        <v>0.58326042578011084</v>
      </c>
      <c r="AA12">
        <f t="shared" si="7"/>
        <v>0.86238075322140573</v>
      </c>
      <c r="AB12">
        <f t="shared" si="8"/>
        <v>0.1483174013352283</v>
      </c>
      <c r="AC12">
        <f t="shared" si="9"/>
        <v>0.97825406500716616</v>
      </c>
    </row>
    <row r="13" spans="1:40" x14ac:dyDescent="0.25">
      <c r="A13">
        <v>32</v>
      </c>
      <c r="B13">
        <v>512000</v>
      </c>
      <c r="C13">
        <v>512000</v>
      </c>
      <c r="D13">
        <v>0.23</v>
      </c>
      <c r="E13">
        <v>0</v>
      </c>
      <c r="F13">
        <v>97.338999999999999</v>
      </c>
      <c r="G13">
        <v>1206101</v>
      </c>
      <c r="H13">
        <v>96.98</v>
      </c>
      <c r="K13" t="s">
        <v>67</v>
      </c>
      <c r="L13">
        <f>L12-L11</f>
        <v>24</v>
      </c>
      <c r="M13">
        <f t="shared" ref="M13:S13" si="13">M12-M11</f>
        <v>960000</v>
      </c>
      <c r="N13">
        <f t="shared" si="13"/>
        <v>384000</v>
      </c>
      <c r="O13">
        <f t="shared" si="13"/>
        <v>50.17</v>
      </c>
      <c r="P13">
        <f t="shared" si="13"/>
        <v>34.29</v>
      </c>
      <c r="Q13">
        <f t="shared" si="13"/>
        <v>100.422</v>
      </c>
      <c r="R13">
        <f t="shared" si="13"/>
        <v>11877669</v>
      </c>
      <c r="S13">
        <f t="shared" si="13"/>
        <v>60.701000000000001</v>
      </c>
      <c r="V13">
        <f t="shared" si="2"/>
        <v>1</v>
      </c>
      <c r="W13">
        <f t="shared" si="3"/>
        <v>0.26666666666666666</v>
      </c>
      <c r="X13">
        <f t="shared" si="4"/>
        <v>0.66666666666666663</v>
      </c>
      <c r="Y13">
        <f t="shared" si="5"/>
        <v>0</v>
      </c>
      <c r="Z13">
        <f t="shared" si="6"/>
        <v>0</v>
      </c>
      <c r="AA13">
        <f t="shared" si="7"/>
        <v>0.47271514210033655</v>
      </c>
      <c r="AB13">
        <f t="shared" si="8"/>
        <v>4.9430658490314895E-2</v>
      </c>
      <c r="AC13">
        <f t="shared" si="9"/>
        <v>0.78913032734221844</v>
      </c>
    </row>
    <row r="14" spans="1:40" x14ac:dyDescent="0.25">
      <c r="A14">
        <v>32</v>
      </c>
      <c r="B14">
        <v>512000</v>
      </c>
      <c r="C14">
        <v>512000</v>
      </c>
      <c r="D14">
        <v>0.23</v>
      </c>
      <c r="E14">
        <v>4.3899999999999997</v>
      </c>
      <c r="F14">
        <v>103.78</v>
      </c>
      <c r="G14">
        <v>1206106</v>
      </c>
      <c r="H14">
        <v>98.709000000000003</v>
      </c>
      <c r="V14">
        <f t="shared" si="2"/>
        <v>1</v>
      </c>
      <c r="W14">
        <f t="shared" si="3"/>
        <v>0.26666666666666666</v>
      </c>
      <c r="X14">
        <f t="shared" si="4"/>
        <v>0.66666666666666663</v>
      </c>
      <c r="Y14">
        <f t="shared" si="5"/>
        <v>0</v>
      </c>
      <c r="Z14">
        <f t="shared" si="6"/>
        <v>0.12802566345873431</v>
      </c>
      <c r="AA14">
        <f t="shared" si="7"/>
        <v>0.53685447411921694</v>
      </c>
      <c r="AB14">
        <f t="shared" si="8"/>
        <v>4.9431079448332832E-2</v>
      </c>
      <c r="AC14">
        <f t="shared" si="9"/>
        <v>0.81761420734419532</v>
      </c>
    </row>
    <row r="15" spans="1:40" x14ac:dyDescent="0.25">
      <c r="A15">
        <v>32</v>
      </c>
      <c r="B15">
        <v>512000</v>
      </c>
      <c r="C15">
        <v>512000</v>
      </c>
      <c r="D15">
        <v>0.23</v>
      </c>
      <c r="E15">
        <v>8.7799999999999994</v>
      </c>
      <c r="F15">
        <v>111.01</v>
      </c>
      <c r="G15">
        <v>1205984</v>
      </c>
      <c r="H15">
        <v>100.8</v>
      </c>
      <c r="V15">
        <f t="shared" si="2"/>
        <v>1</v>
      </c>
      <c r="W15">
        <f t="shared" si="3"/>
        <v>0.26666666666666666</v>
      </c>
      <c r="X15">
        <f t="shared" si="4"/>
        <v>0.66666666666666663</v>
      </c>
      <c r="Y15">
        <f t="shared" si="5"/>
        <v>0</v>
      </c>
      <c r="Z15">
        <f t="shared" si="6"/>
        <v>0.25605132691746862</v>
      </c>
      <c r="AA15">
        <f t="shared" si="7"/>
        <v>0.60885065025592011</v>
      </c>
      <c r="AB15">
        <f t="shared" si="8"/>
        <v>4.9420808072695069E-2</v>
      </c>
      <c r="AC15">
        <f t="shared" si="9"/>
        <v>0.85206174527602507</v>
      </c>
    </row>
    <row r="16" spans="1:40" x14ac:dyDescent="0.25">
      <c r="A16">
        <v>32</v>
      </c>
      <c r="B16">
        <v>512000</v>
      </c>
      <c r="C16">
        <v>512000</v>
      </c>
      <c r="D16">
        <v>0.23</v>
      </c>
      <c r="E16">
        <v>13.07</v>
      </c>
      <c r="F16">
        <v>118.16</v>
      </c>
      <c r="G16">
        <v>1206186</v>
      </c>
      <c r="H16">
        <v>102.2</v>
      </c>
      <c r="V16">
        <f t="shared" si="2"/>
        <v>1</v>
      </c>
      <c r="W16">
        <f t="shared" si="3"/>
        <v>0.26666666666666666</v>
      </c>
      <c r="X16">
        <f t="shared" si="4"/>
        <v>0.66666666666666663</v>
      </c>
      <c r="Y16">
        <f t="shared" si="5"/>
        <v>0</v>
      </c>
      <c r="Z16">
        <f t="shared" si="6"/>
        <v>0.38116068824730243</v>
      </c>
      <c r="AA16">
        <f t="shared" si="7"/>
        <v>0.68005018820577168</v>
      </c>
      <c r="AB16">
        <f t="shared" si="8"/>
        <v>4.943781477661989E-2</v>
      </c>
      <c r="AC16">
        <f t="shared" si="9"/>
        <v>0.87512561572296999</v>
      </c>
    </row>
    <row r="17" spans="1:29" x14ac:dyDescent="0.25">
      <c r="A17">
        <v>32</v>
      </c>
      <c r="B17">
        <v>512000</v>
      </c>
      <c r="C17">
        <v>512000</v>
      </c>
      <c r="D17">
        <v>0.23</v>
      </c>
      <c r="E17">
        <v>17.46</v>
      </c>
      <c r="F17">
        <v>123.92</v>
      </c>
      <c r="G17">
        <v>1206768</v>
      </c>
      <c r="H17">
        <v>101.84</v>
      </c>
      <c r="V17">
        <f t="shared" si="2"/>
        <v>1</v>
      </c>
      <c r="W17">
        <f t="shared" si="3"/>
        <v>0.26666666666666666</v>
      </c>
      <c r="X17">
        <f t="shared" si="4"/>
        <v>0.66666666666666663</v>
      </c>
      <c r="Y17">
        <f t="shared" si="5"/>
        <v>0</v>
      </c>
      <c r="Z17">
        <f t="shared" si="6"/>
        <v>0.50918635170603677</v>
      </c>
      <c r="AA17">
        <f t="shared" si="7"/>
        <v>0.73740813765907864</v>
      </c>
      <c r="AB17">
        <f t="shared" si="8"/>
        <v>4.9486814289908233E-2</v>
      </c>
      <c r="AC17">
        <f t="shared" si="9"/>
        <v>0.86919490617946993</v>
      </c>
    </row>
    <row r="18" spans="1:29" x14ac:dyDescent="0.25">
      <c r="A18">
        <v>32</v>
      </c>
      <c r="B18">
        <v>256000</v>
      </c>
      <c r="C18">
        <v>256000</v>
      </c>
      <c r="D18">
        <v>0.26</v>
      </c>
      <c r="E18">
        <v>0</v>
      </c>
      <c r="F18">
        <v>74.191999999999993</v>
      </c>
      <c r="G18">
        <v>619146</v>
      </c>
      <c r="H18">
        <v>73.876000000000005</v>
      </c>
      <c r="V18">
        <f t="shared" si="2"/>
        <v>1</v>
      </c>
      <c r="W18">
        <f t="shared" si="3"/>
        <v>0</v>
      </c>
      <c r="X18">
        <f t="shared" si="4"/>
        <v>0</v>
      </c>
      <c r="Y18">
        <f t="shared" si="5"/>
        <v>5.9796691249750845E-4</v>
      </c>
      <c r="Z18">
        <f t="shared" si="6"/>
        <v>0</v>
      </c>
      <c r="AA18">
        <f t="shared" si="7"/>
        <v>0.24221784071219446</v>
      </c>
      <c r="AB18">
        <f t="shared" si="8"/>
        <v>1.397580619564327E-5</v>
      </c>
      <c r="AC18">
        <f t="shared" si="9"/>
        <v>0.40851056819492271</v>
      </c>
    </row>
    <row r="19" spans="1:29" x14ac:dyDescent="0.25">
      <c r="A19">
        <v>32</v>
      </c>
      <c r="B19">
        <v>256000</v>
      </c>
      <c r="C19">
        <v>256000</v>
      </c>
      <c r="D19">
        <v>0.26</v>
      </c>
      <c r="E19">
        <v>3.1</v>
      </c>
      <c r="F19">
        <v>78.191999999999993</v>
      </c>
      <c r="G19">
        <v>619112</v>
      </c>
      <c r="H19">
        <v>75.396000000000001</v>
      </c>
      <c r="V19">
        <f t="shared" si="2"/>
        <v>1</v>
      </c>
      <c r="W19">
        <f t="shared" si="3"/>
        <v>0</v>
      </c>
      <c r="X19">
        <f t="shared" si="4"/>
        <v>0</v>
      </c>
      <c r="Y19">
        <f t="shared" si="5"/>
        <v>5.9796691249750845E-4</v>
      </c>
      <c r="Z19">
        <f t="shared" si="6"/>
        <v>9.0405365995917183E-2</v>
      </c>
      <c r="AA19">
        <f t="shared" si="7"/>
        <v>0.28204975005476879</v>
      </c>
      <c r="AB19">
        <f t="shared" si="8"/>
        <v>1.1113291673644045E-5</v>
      </c>
      <c r="AC19">
        <f t="shared" si="9"/>
        <v>0.43355134182303423</v>
      </c>
    </row>
    <row r="20" spans="1:29" x14ac:dyDescent="0.25">
      <c r="A20">
        <v>32</v>
      </c>
      <c r="B20">
        <v>256000</v>
      </c>
      <c r="C20">
        <v>256000</v>
      </c>
      <c r="D20">
        <v>0.26</v>
      </c>
      <c r="E20">
        <v>3.77</v>
      </c>
      <c r="F20">
        <v>80.899000000000001</v>
      </c>
      <c r="G20">
        <v>618980</v>
      </c>
      <c r="H20">
        <v>77.507000000000005</v>
      </c>
      <c r="V20">
        <f t="shared" si="2"/>
        <v>1</v>
      </c>
      <c r="W20">
        <f t="shared" si="3"/>
        <v>0</v>
      </c>
      <c r="X20">
        <f t="shared" si="4"/>
        <v>0</v>
      </c>
      <c r="Y20">
        <f t="shared" si="5"/>
        <v>5.9796691249750845E-4</v>
      </c>
      <c r="Z20">
        <f t="shared" si="6"/>
        <v>0.10994459025955089</v>
      </c>
      <c r="AA20">
        <f t="shared" si="7"/>
        <v>0.30900599470235607</v>
      </c>
      <c r="AB20">
        <f t="shared" si="8"/>
        <v>0</v>
      </c>
      <c r="AC20">
        <f t="shared" si="9"/>
        <v>0.46832836361839186</v>
      </c>
    </row>
    <row r="21" spans="1:29" x14ac:dyDescent="0.25">
      <c r="A21">
        <v>32</v>
      </c>
      <c r="B21">
        <v>512000</v>
      </c>
      <c r="C21">
        <v>512000</v>
      </c>
      <c r="D21">
        <v>0.23</v>
      </c>
      <c r="E21">
        <v>5.54</v>
      </c>
      <c r="F21">
        <v>85.334999999999994</v>
      </c>
      <c r="G21">
        <v>1206669</v>
      </c>
      <c r="H21">
        <v>80.197999999999993</v>
      </c>
      <c r="V21">
        <f t="shared" si="2"/>
        <v>1</v>
      </c>
      <c r="W21">
        <f t="shared" si="3"/>
        <v>0.26666666666666666</v>
      </c>
      <c r="X21">
        <f t="shared" si="4"/>
        <v>0.66666666666666663</v>
      </c>
      <c r="Y21">
        <f t="shared" si="5"/>
        <v>0</v>
      </c>
      <c r="Z21">
        <f t="shared" si="6"/>
        <v>0.1615631379410907</v>
      </c>
      <c r="AA21">
        <f t="shared" si="7"/>
        <v>0.35317958216327094</v>
      </c>
      <c r="AB21">
        <f t="shared" si="8"/>
        <v>4.9478479321152999E-2</v>
      </c>
      <c r="AC21">
        <f t="shared" si="9"/>
        <v>0.51266041745605495</v>
      </c>
    </row>
    <row r="22" spans="1:29" x14ac:dyDescent="0.25">
      <c r="A22">
        <v>32</v>
      </c>
      <c r="B22">
        <v>512000</v>
      </c>
      <c r="C22">
        <v>512000</v>
      </c>
      <c r="D22">
        <v>0.23</v>
      </c>
      <c r="E22">
        <v>12.47</v>
      </c>
      <c r="F22">
        <v>95.450999999999993</v>
      </c>
      <c r="G22">
        <v>1206538</v>
      </c>
      <c r="H22">
        <v>83.14</v>
      </c>
      <c r="V22">
        <f t="shared" si="2"/>
        <v>1</v>
      </c>
      <c r="W22">
        <f t="shared" si="3"/>
        <v>0.26666666666666666</v>
      </c>
      <c r="X22">
        <f t="shared" si="4"/>
        <v>0.66666666666666663</v>
      </c>
      <c r="Y22">
        <f t="shared" si="5"/>
        <v>0</v>
      </c>
      <c r="Z22">
        <f t="shared" si="6"/>
        <v>0.36366287547389914</v>
      </c>
      <c r="AA22">
        <f t="shared" si="7"/>
        <v>0.4539144808906414</v>
      </c>
      <c r="AB22">
        <f t="shared" si="8"/>
        <v>4.946745022108294E-2</v>
      </c>
      <c r="AC22">
        <f t="shared" si="9"/>
        <v>0.56112749378099203</v>
      </c>
    </row>
    <row r="23" spans="1:29" x14ac:dyDescent="0.25">
      <c r="A23">
        <v>32</v>
      </c>
      <c r="B23">
        <v>256000</v>
      </c>
      <c r="C23">
        <v>256000</v>
      </c>
      <c r="D23">
        <v>0.26</v>
      </c>
      <c r="E23">
        <v>0</v>
      </c>
      <c r="F23">
        <v>65.641999999999996</v>
      </c>
      <c r="G23">
        <v>619636</v>
      </c>
      <c r="H23">
        <v>65.248000000000005</v>
      </c>
      <c r="V23">
        <f t="shared" si="2"/>
        <v>1</v>
      </c>
      <c r="W23">
        <f t="shared" si="3"/>
        <v>0</v>
      </c>
      <c r="X23">
        <f t="shared" si="4"/>
        <v>0</v>
      </c>
      <c r="Y23">
        <f t="shared" si="5"/>
        <v>5.9796691249750845E-4</v>
      </c>
      <c r="Z23">
        <f t="shared" si="6"/>
        <v>0</v>
      </c>
      <c r="AA23">
        <f t="shared" si="7"/>
        <v>0.15707713449244184</v>
      </c>
      <c r="AB23">
        <f t="shared" si="8"/>
        <v>5.5229691953867376E-5</v>
      </c>
      <c r="AC23">
        <f t="shared" si="9"/>
        <v>0.2663712294690368</v>
      </c>
    </row>
    <row r="24" spans="1:29" x14ac:dyDescent="0.25">
      <c r="A24">
        <v>32</v>
      </c>
      <c r="B24">
        <v>256000</v>
      </c>
      <c r="C24">
        <v>256000</v>
      </c>
      <c r="D24">
        <v>0.26</v>
      </c>
      <c r="E24">
        <v>2.99</v>
      </c>
      <c r="F24">
        <v>68.463999999999999</v>
      </c>
      <c r="G24">
        <v>619408</v>
      </c>
      <c r="H24">
        <v>65.992999999999995</v>
      </c>
      <c r="V24">
        <f t="shared" si="2"/>
        <v>1</v>
      </c>
      <c r="W24">
        <f t="shared" si="3"/>
        <v>0</v>
      </c>
      <c r="X24">
        <f t="shared" si="4"/>
        <v>0</v>
      </c>
      <c r="Y24">
        <f t="shared" si="5"/>
        <v>5.9796691249750845E-4</v>
      </c>
      <c r="Z24">
        <f t="shared" si="6"/>
        <v>8.7197433654126577E-2</v>
      </c>
      <c r="AA24">
        <f t="shared" si="7"/>
        <v>0.18517854653362806</v>
      </c>
      <c r="AB24">
        <f t="shared" si="8"/>
        <v>3.6034006335754933E-5</v>
      </c>
      <c r="AC24">
        <f t="shared" si="9"/>
        <v>0.27864450338544661</v>
      </c>
    </row>
    <row r="25" spans="1:29" x14ac:dyDescent="0.25">
      <c r="A25">
        <v>32</v>
      </c>
      <c r="B25">
        <v>256000</v>
      </c>
      <c r="C25">
        <v>256000</v>
      </c>
      <c r="D25">
        <v>0.26</v>
      </c>
      <c r="E25">
        <v>1.22</v>
      </c>
      <c r="F25">
        <v>68.513000000000005</v>
      </c>
      <c r="G25">
        <v>619171</v>
      </c>
      <c r="H25">
        <v>67.16</v>
      </c>
      <c r="V25">
        <f t="shared" si="2"/>
        <v>1</v>
      </c>
      <c r="W25">
        <f t="shared" si="3"/>
        <v>0</v>
      </c>
      <c r="X25">
        <f t="shared" si="4"/>
        <v>0</v>
      </c>
      <c r="Y25">
        <f t="shared" si="5"/>
        <v>5.9796691249750845E-4</v>
      </c>
      <c r="Z25">
        <f t="shared" si="6"/>
        <v>3.5578885972586759E-2</v>
      </c>
      <c r="AA25">
        <f t="shared" si="7"/>
        <v>0.18566648742307465</v>
      </c>
      <c r="AB25">
        <f t="shared" si="8"/>
        <v>1.608059628534858E-5</v>
      </c>
      <c r="AC25">
        <f t="shared" si="9"/>
        <v>0.29786988682229282</v>
      </c>
    </row>
    <row r="26" spans="1:29" x14ac:dyDescent="0.25">
      <c r="A26">
        <v>32</v>
      </c>
      <c r="B26">
        <v>256000</v>
      </c>
      <c r="C26">
        <v>256000</v>
      </c>
      <c r="D26">
        <v>0.26</v>
      </c>
      <c r="E26">
        <v>1.77</v>
      </c>
      <c r="F26">
        <v>70.304000000000002</v>
      </c>
      <c r="G26">
        <v>619562</v>
      </c>
      <c r="H26">
        <v>68.656000000000006</v>
      </c>
      <c r="V26">
        <f t="shared" si="2"/>
        <v>1</v>
      </c>
      <c r="W26">
        <f t="shared" si="3"/>
        <v>0</v>
      </c>
      <c r="X26">
        <f t="shared" si="4"/>
        <v>0</v>
      </c>
      <c r="Y26">
        <f t="shared" si="5"/>
        <v>5.9796691249750845E-4</v>
      </c>
      <c r="Z26">
        <f t="shared" si="6"/>
        <v>5.1618547681539811E-2</v>
      </c>
      <c r="AA26">
        <f t="shared" si="7"/>
        <v>0.2035012248312123</v>
      </c>
      <c r="AB26">
        <f t="shared" si="8"/>
        <v>4.8999513288339657E-5</v>
      </c>
      <c r="AC26">
        <f t="shared" si="9"/>
        <v>0.32251527981417116</v>
      </c>
    </row>
    <row r="27" spans="1:29" x14ac:dyDescent="0.25">
      <c r="A27">
        <v>32</v>
      </c>
      <c r="B27">
        <v>256000</v>
      </c>
      <c r="C27">
        <v>256000</v>
      </c>
      <c r="D27">
        <v>0.26</v>
      </c>
      <c r="E27">
        <v>12.27</v>
      </c>
      <c r="F27">
        <v>79.298000000000002</v>
      </c>
      <c r="G27">
        <v>618990</v>
      </c>
      <c r="H27">
        <v>69.22</v>
      </c>
      <c r="V27">
        <f t="shared" si="2"/>
        <v>1</v>
      </c>
      <c r="W27">
        <f t="shared" si="3"/>
        <v>0</v>
      </c>
      <c r="X27">
        <f t="shared" si="4"/>
        <v>0</v>
      </c>
      <c r="Y27">
        <f t="shared" si="5"/>
        <v>5.9796691249750845E-4</v>
      </c>
      <c r="Z27">
        <f t="shared" si="6"/>
        <v>0.35783027121609801</v>
      </c>
      <c r="AA27">
        <f t="shared" si="7"/>
        <v>0.29306327298799068</v>
      </c>
      <c r="AB27">
        <f t="shared" si="8"/>
        <v>8.4191603588212465E-7</v>
      </c>
      <c r="AC27">
        <f t="shared" si="9"/>
        <v>0.33180672476565459</v>
      </c>
    </row>
    <row r="28" spans="1:29" x14ac:dyDescent="0.25">
      <c r="A28">
        <v>32</v>
      </c>
      <c r="B28">
        <v>256000</v>
      </c>
      <c r="C28">
        <v>256000</v>
      </c>
      <c r="D28">
        <v>0.26</v>
      </c>
      <c r="E28">
        <v>0</v>
      </c>
      <c r="F28">
        <v>61.573</v>
      </c>
      <c r="G28">
        <v>619584</v>
      </c>
      <c r="H28">
        <v>61.173999999999999</v>
      </c>
      <c r="V28">
        <f t="shared" si="2"/>
        <v>1</v>
      </c>
      <c r="W28">
        <f t="shared" si="3"/>
        <v>0</v>
      </c>
      <c r="X28">
        <f t="shared" si="4"/>
        <v>0</v>
      </c>
      <c r="Y28">
        <f t="shared" si="5"/>
        <v>5.9796691249750845E-4</v>
      </c>
      <c r="Z28">
        <f t="shared" si="6"/>
        <v>0</v>
      </c>
      <c r="AA28">
        <f t="shared" si="7"/>
        <v>0.11655812471370813</v>
      </c>
      <c r="AB28">
        <f t="shared" si="8"/>
        <v>5.0851728567280329E-5</v>
      </c>
      <c r="AC28">
        <f t="shared" si="9"/>
        <v>0.19925536646842718</v>
      </c>
    </row>
    <row r="29" spans="1:29" x14ac:dyDescent="0.25">
      <c r="A29">
        <v>32</v>
      </c>
      <c r="B29">
        <v>256000</v>
      </c>
      <c r="C29">
        <v>256000</v>
      </c>
      <c r="D29">
        <v>0.26</v>
      </c>
      <c r="E29">
        <v>2.2999999999999998</v>
      </c>
      <c r="F29">
        <v>63.941000000000003</v>
      </c>
      <c r="G29">
        <v>619265</v>
      </c>
      <c r="H29">
        <v>62.078000000000003</v>
      </c>
      <c r="V29">
        <f t="shared" si="2"/>
        <v>1</v>
      </c>
      <c r="W29">
        <f t="shared" si="3"/>
        <v>0</v>
      </c>
      <c r="X29">
        <f t="shared" si="4"/>
        <v>0</v>
      </c>
      <c r="Y29">
        <f t="shared" si="5"/>
        <v>5.9796691249750845E-4</v>
      </c>
      <c r="Z29">
        <f t="shared" si="6"/>
        <v>6.7074948964712736E-2</v>
      </c>
      <c r="AA29">
        <f t="shared" si="7"/>
        <v>0.14013861504451217</v>
      </c>
      <c r="AB29">
        <f t="shared" si="8"/>
        <v>2.3994607022640552E-5</v>
      </c>
      <c r="AC29">
        <f t="shared" si="9"/>
        <v>0.21414803709988306</v>
      </c>
    </row>
    <row r="30" spans="1:29" x14ac:dyDescent="0.25">
      <c r="A30">
        <v>32</v>
      </c>
      <c r="B30">
        <v>256000</v>
      </c>
      <c r="C30">
        <v>256000</v>
      </c>
      <c r="D30">
        <v>0.26</v>
      </c>
      <c r="E30">
        <v>0</v>
      </c>
      <c r="F30">
        <v>64.787999999999997</v>
      </c>
      <c r="G30">
        <v>619601</v>
      </c>
      <c r="H30">
        <v>64.513999999999996</v>
      </c>
      <c r="V30">
        <f t="shared" si="2"/>
        <v>1</v>
      </c>
      <c r="W30">
        <f t="shared" si="3"/>
        <v>0</v>
      </c>
      <c r="X30">
        <f t="shared" si="4"/>
        <v>0</v>
      </c>
      <c r="Y30">
        <f t="shared" si="5"/>
        <v>5.9796691249750845E-4</v>
      </c>
      <c r="Z30">
        <f t="shared" si="6"/>
        <v>0</v>
      </c>
      <c r="AA30">
        <f t="shared" si="7"/>
        <v>0.14857302184780222</v>
      </c>
      <c r="AB30">
        <f t="shared" si="8"/>
        <v>5.2282985828279942E-5</v>
      </c>
      <c r="AC30">
        <f t="shared" si="9"/>
        <v>0.25427917167756703</v>
      </c>
    </row>
    <row r="31" spans="1:29" x14ac:dyDescent="0.25">
      <c r="A31">
        <v>32</v>
      </c>
      <c r="B31">
        <v>256000</v>
      </c>
      <c r="C31">
        <v>256000</v>
      </c>
      <c r="D31">
        <v>0.26</v>
      </c>
      <c r="E31">
        <v>0</v>
      </c>
      <c r="F31">
        <v>66.039000000000001</v>
      </c>
      <c r="G31">
        <v>619069</v>
      </c>
      <c r="H31">
        <v>65.701999999999998</v>
      </c>
      <c r="V31">
        <f t="shared" si="2"/>
        <v>1</v>
      </c>
      <c r="W31">
        <f t="shared" si="3"/>
        <v>0</v>
      </c>
      <c r="X31">
        <f t="shared" si="4"/>
        <v>0</v>
      </c>
      <c r="Y31">
        <f t="shared" si="5"/>
        <v>5.9796691249750845E-4</v>
      </c>
      <c r="Z31">
        <f t="shared" si="6"/>
        <v>0</v>
      </c>
      <c r="AA31">
        <f t="shared" si="7"/>
        <v>0.16103045149469239</v>
      </c>
      <c r="AB31">
        <f t="shared" si="8"/>
        <v>7.4930527193509101E-6</v>
      </c>
      <c r="AC31">
        <f t="shared" si="9"/>
        <v>0.27385051317111742</v>
      </c>
    </row>
    <row r="32" spans="1:29" x14ac:dyDescent="0.25">
      <c r="A32">
        <v>32</v>
      </c>
      <c r="B32">
        <v>256000</v>
      </c>
      <c r="C32">
        <v>256000</v>
      </c>
      <c r="D32">
        <v>0.26</v>
      </c>
      <c r="E32">
        <v>9.33</v>
      </c>
      <c r="F32">
        <v>73.453999999999994</v>
      </c>
      <c r="G32">
        <v>619722</v>
      </c>
      <c r="H32">
        <v>66.2</v>
      </c>
      <c r="V32">
        <f t="shared" si="2"/>
        <v>1</v>
      </c>
      <c r="W32">
        <f t="shared" si="3"/>
        <v>0</v>
      </c>
      <c r="X32">
        <f t="shared" si="4"/>
        <v>0</v>
      </c>
      <c r="Y32">
        <f t="shared" si="5"/>
        <v>5.9796691249750845E-4</v>
      </c>
      <c r="Z32">
        <f t="shared" si="6"/>
        <v>0.27209098862642173</v>
      </c>
      <c r="AA32">
        <f t="shared" si="7"/>
        <v>0.23486885343848948</v>
      </c>
      <c r="AB32">
        <f t="shared" si="8"/>
        <v>6.2470169862453655E-5</v>
      </c>
      <c r="AC32">
        <f t="shared" si="9"/>
        <v>0.28205466137295931</v>
      </c>
    </row>
    <row r="33" spans="1:29" x14ac:dyDescent="0.25">
      <c r="A33">
        <v>32</v>
      </c>
      <c r="B33">
        <v>256000</v>
      </c>
      <c r="C33">
        <v>256000</v>
      </c>
      <c r="D33">
        <v>0.26</v>
      </c>
      <c r="E33">
        <v>0</v>
      </c>
      <c r="F33">
        <v>55.978000000000002</v>
      </c>
      <c r="G33">
        <v>619590</v>
      </c>
      <c r="H33">
        <v>55.633000000000003</v>
      </c>
      <c r="V33">
        <f t="shared" si="2"/>
        <v>1</v>
      </c>
      <c r="W33">
        <f t="shared" si="3"/>
        <v>0</v>
      </c>
      <c r="X33">
        <f t="shared" si="4"/>
        <v>0</v>
      </c>
      <c r="Y33">
        <f t="shared" si="5"/>
        <v>5.9796691249750845E-4</v>
      </c>
      <c r="Z33">
        <f t="shared" si="6"/>
        <v>0</v>
      </c>
      <c r="AA33">
        <f t="shared" si="7"/>
        <v>6.0843241520782292E-2</v>
      </c>
      <c r="AB33">
        <f t="shared" si="8"/>
        <v>5.1356878188809603E-5</v>
      </c>
      <c r="AC33">
        <f t="shared" si="9"/>
        <v>0.10797186207805476</v>
      </c>
    </row>
    <row r="34" spans="1:29" x14ac:dyDescent="0.25">
      <c r="A34">
        <v>32</v>
      </c>
      <c r="B34">
        <v>256000</v>
      </c>
      <c r="C34">
        <v>256000</v>
      </c>
      <c r="D34">
        <v>0.26</v>
      </c>
      <c r="E34">
        <v>1.04</v>
      </c>
      <c r="F34">
        <v>58.018999999999998</v>
      </c>
      <c r="G34">
        <v>619161</v>
      </c>
      <c r="H34">
        <v>57.122</v>
      </c>
      <c r="V34">
        <f t="shared" si="2"/>
        <v>1</v>
      </c>
      <c r="W34">
        <f t="shared" si="3"/>
        <v>0</v>
      </c>
      <c r="X34">
        <f t="shared" si="4"/>
        <v>0</v>
      </c>
      <c r="Y34">
        <f t="shared" si="5"/>
        <v>5.9796691249750845E-4</v>
      </c>
      <c r="Z34">
        <f t="shared" si="6"/>
        <v>3.0329542140565765E-2</v>
      </c>
      <c r="AA34">
        <f t="shared" si="7"/>
        <v>8.1167473262830817E-2</v>
      </c>
      <c r="AB34">
        <f t="shared" si="8"/>
        <v>1.5238680249466457E-5</v>
      </c>
      <c r="AC34">
        <f t="shared" si="9"/>
        <v>0.13250193571769822</v>
      </c>
    </row>
    <row r="35" spans="1:29" x14ac:dyDescent="0.25">
      <c r="A35">
        <v>32</v>
      </c>
      <c r="B35">
        <v>256000</v>
      </c>
      <c r="C35">
        <v>256000</v>
      </c>
      <c r="D35">
        <v>0.26</v>
      </c>
      <c r="E35">
        <v>0</v>
      </c>
      <c r="F35">
        <v>59.402000000000001</v>
      </c>
      <c r="G35">
        <v>619515</v>
      </c>
      <c r="H35">
        <v>59.018999999999998</v>
      </c>
      <c r="V35">
        <f t="shared" si="2"/>
        <v>1</v>
      </c>
      <c r="W35">
        <f t="shared" si="3"/>
        <v>0</v>
      </c>
      <c r="X35">
        <f t="shared" si="4"/>
        <v>0</v>
      </c>
      <c r="Y35">
        <f t="shared" si="5"/>
        <v>5.9796691249750845E-4</v>
      </c>
      <c r="Z35">
        <f t="shared" si="6"/>
        <v>0</v>
      </c>
      <c r="AA35">
        <f t="shared" si="7"/>
        <v>9.4939355918025922E-2</v>
      </c>
      <c r="AB35">
        <f t="shared" si="8"/>
        <v>4.504250791969367E-5</v>
      </c>
      <c r="AC35">
        <f t="shared" si="9"/>
        <v>0.16375348017330849</v>
      </c>
    </row>
    <row r="36" spans="1:29" x14ac:dyDescent="0.25">
      <c r="A36">
        <v>32</v>
      </c>
      <c r="B36">
        <v>256000</v>
      </c>
      <c r="C36">
        <v>256000</v>
      </c>
      <c r="D36">
        <v>0.26</v>
      </c>
      <c r="E36">
        <v>0</v>
      </c>
      <c r="F36">
        <v>61.264000000000003</v>
      </c>
      <c r="G36">
        <v>619166</v>
      </c>
      <c r="H36">
        <v>60.889000000000003</v>
      </c>
      <c r="V36">
        <f t="shared" si="2"/>
        <v>1</v>
      </c>
      <c r="W36">
        <f t="shared" si="3"/>
        <v>0</v>
      </c>
      <c r="X36">
        <f t="shared" si="4"/>
        <v>0</v>
      </c>
      <c r="Y36">
        <f t="shared" si="5"/>
        <v>5.9796691249750845E-4</v>
      </c>
      <c r="Z36">
        <f t="shared" si="6"/>
        <v>0</v>
      </c>
      <c r="AA36">
        <f t="shared" si="7"/>
        <v>0.11348110971699429</v>
      </c>
      <c r="AB36">
        <f t="shared" si="8"/>
        <v>1.5659638267407518E-5</v>
      </c>
      <c r="AC36">
        <f t="shared" si="9"/>
        <v>0.19456022141315632</v>
      </c>
    </row>
    <row r="37" spans="1:29" x14ac:dyDescent="0.25">
      <c r="A37">
        <v>32</v>
      </c>
      <c r="B37">
        <v>256000</v>
      </c>
      <c r="C37">
        <v>256000</v>
      </c>
      <c r="D37">
        <v>0.26</v>
      </c>
      <c r="E37">
        <v>7.33</v>
      </c>
      <c r="F37">
        <v>66.245999999999995</v>
      </c>
      <c r="G37">
        <v>619534</v>
      </c>
      <c r="H37">
        <v>61.122999999999998</v>
      </c>
      <c r="V37">
        <f t="shared" si="2"/>
        <v>1</v>
      </c>
      <c r="W37">
        <f t="shared" si="3"/>
        <v>0</v>
      </c>
      <c r="X37">
        <f t="shared" si="4"/>
        <v>0</v>
      </c>
      <c r="Y37">
        <f t="shared" si="5"/>
        <v>5.9796691249750845E-4</v>
      </c>
      <c r="Z37">
        <f t="shared" si="6"/>
        <v>0.21376494604841062</v>
      </c>
      <c r="AA37">
        <f t="shared" si="7"/>
        <v>0.16309175280317056</v>
      </c>
      <c r="AB37">
        <f t="shared" si="8"/>
        <v>4.6642148387869705E-5</v>
      </c>
      <c r="AC37">
        <f t="shared" si="9"/>
        <v>0.19841518261643132</v>
      </c>
    </row>
    <row r="38" spans="1:29" x14ac:dyDescent="0.25">
      <c r="A38">
        <v>32</v>
      </c>
      <c r="B38">
        <v>256000</v>
      </c>
      <c r="C38">
        <v>256000</v>
      </c>
      <c r="D38">
        <v>0.26</v>
      </c>
      <c r="E38">
        <v>0</v>
      </c>
      <c r="F38">
        <v>50.648000000000003</v>
      </c>
      <c r="G38">
        <v>619052</v>
      </c>
      <c r="H38">
        <v>50.323</v>
      </c>
      <c r="V38">
        <f t="shared" si="2"/>
        <v>1</v>
      </c>
      <c r="W38">
        <f t="shared" si="3"/>
        <v>0</v>
      </c>
      <c r="X38">
        <f t="shared" si="4"/>
        <v>0</v>
      </c>
      <c r="Y38">
        <f t="shared" si="5"/>
        <v>5.9796691249750845E-4</v>
      </c>
      <c r="Z38">
        <f t="shared" si="6"/>
        <v>0</v>
      </c>
      <c r="AA38">
        <f t="shared" si="7"/>
        <v>7.7672223218020068E-3</v>
      </c>
      <c r="AB38">
        <f t="shared" si="8"/>
        <v>6.061795458351298E-6</v>
      </c>
      <c r="AC38">
        <f t="shared" si="9"/>
        <v>2.0493896311428145E-2</v>
      </c>
    </row>
    <row r="39" spans="1:29" x14ac:dyDescent="0.25">
      <c r="A39">
        <v>32</v>
      </c>
      <c r="B39">
        <v>256000</v>
      </c>
      <c r="C39">
        <v>256000</v>
      </c>
      <c r="D39">
        <v>0.26</v>
      </c>
      <c r="E39">
        <v>1.01</v>
      </c>
      <c r="F39">
        <v>52.576000000000001</v>
      </c>
      <c r="G39">
        <v>619705</v>
      </c>
      <c r="H39">
        <v>51.762999999999998</v>
      </c>
      <c r="V39">
        <f t="shared" si="2"/>
        <v>1</v>
      </c>
      <c r="W39">
        <f t="shared" si="3"/>
        <v>0</v>
      </c>
      <c r="X39">
        <f t="shared" si="4"/>
        <v>0</v>
      </c>
      <c r="Y39">
        <f t="shared" si="5"/>
        <v>5.9796691249750845E-4</v>
      </c>
      <c r="Z39">
        <f t="shared" si="6"/>
        <v>2.9454651501895596E-2</v>
      </c>
      <c r="AA39">
        <f t="shared" si="7"/>
        <v>2.696620262492281E-2</v>
      </c>
      <c r="AB39">
        <f t="shared" si="8"/>
        <v>6.1038912601454036E-5</v>
      </c>
      <c r="AC39">
        <f t="shared" si="9"/>
        <v>4.4216734485428531E-2</v>
      </c>
    </row>
    <row r="40" spans="1:29" x14ac:dyDescent="0.25">
      <c r="A40">
        <v>32</v>
      </c>
      <c r="B40">
        <v>256000</v>
      </c>
      <c r="C40">
        <v>256000</v>
      </c>
      <c r="D40">
        <v>0.26</v>
      </c>
      <c r="E40">
        <v>0</v>
      </c>
      <c r="F40">
        <v>53.381999999999998</v>
      </c>
      <c r="G40">
        <v>619569</v>
      </c>
      <c r="H40">
        <v>53.109000000000002</v>
      </c>
      <c r="V40">
        <f t="shared" si="2"/>
        <v>1</v>
      </c>
      <c r="W40">
        <f t="shared" si="3"/>
        <v>0</v>
      </c>
      <c r="X40">
        <f t="shared" si="4"/>
        <v>0</v>
      </c>
      <c r="Y40">
        <f t="shared" si="5"/>
        <v>5.9796691249750845E-4</v>
      </c>
      <c r="Z40">
        <f t="shared" si="6"/>
        <v>0</v>
      </c>
      <c r="AA40">
        <f t="shared" si="7"/>
        <v>3.4992332357451514E-2</v>
      </c>
      <c r="AB40">
        <f t="shared" si="8"/>
        <v>4.9588854513457146E-5</v>
      </c>
      <c r="AC40">
        <f t="shared" si="9"/>
        <v>6.6390998500848439E-2</v>
      </c>
    </row>
    <row r="41" spans="1:29" x14ac:dyDescent="0.25">
      <c r="A41">
        <v>32</v>
      </c>
      <c r="B41">
        <v>256000</v>
      </c>
      <c r="C41">
        <v>256000</v>
      </c>
      <c r="D41">
        <v>0.26</v>
      </c>
      <c r="E41">
        <v>0</v>
      </c>
      <c r="F41">
        <v>55.131999999999998</v>
      </c>
      <c r="G41">
        <v>619253</v>
      </c>
      <c r="H41">
        <v>54.795000000000002</v>
      </c>
      <c r="V41">
        <f t="shared" si="2"/>
        <v>1</v>
      </c>
      <c r="W41">
        <f t="shared" si="3"/>
        <v>0</v>
      </c>
      <c r="X41">
        <f t="shared" si="4"/>
        <v>0</v>
      </c>
      <c r="Y41">
        <f t="shared" si="5"/>
        <v>5.9796691249750845E-4</v>
      </c>
      <c r="Z41">
        <f t="shared" si="6"/>
        <v>0</v>
      </c>
      <c r="AA41">
        <f t="shared" si="7"/>
        <v>5.2418792694827784E-2</v>
      </c>
      <c r="AB41">
        <f t="shared" si="8"/>
        <v>2.2984307779582005E-5</v>
      </c>
      <c r="AC41">
        <f t="shared" si="9"/>
        <v>9.41664881962406E-2</v>
      </c>
    </row>
    <row r="42" spans="1:29" x14ac:dyDescent="0.25">
      <c r="A42">
        <v>32</v>
      </c>
      <c r="B42">
        <v>256000</v>
      </c>
      <c r="C42">
        <v>256000</v>
      </c>
      <c r="D42">
        <v>0.26</v>
      </c>
      <c r="E42">
        <v>4.2</v>
      </c>
      <c r="F42">
        <v>58.335000000000001</v>
      </c>
      <c r="G42">
        <v>619080</v>
      </c>
      <c r="H42">
        <v>55.64</v>
      </c>
      <c r="V42">
        <f t="shared" si="2"/>
        <v>1</v>
      </c>
      <c r="W42">
        <f t="shared" si="3"/>
        <v>0</v>
      </c>
      <c r="X42">
        <f t="shared" si="4"/>
        <v>0</v>
      </c>
      <c r="Y42">
        <f t="shared" si="5"/>
        <v>5.9796691249750845E-4</v>
      </c>
      <c r="Z42">
        <f t="shared" si="6"/>
        <v>0.12248468941382328</v>
      </c>
      <c r="AA42">
        <f t="shared" si="7"/>
        <v>8.4314194100894219E-2</v>
      </c>
      <c r="AB42">
        <f t="shared" si="8"/>
        <v>8.4191603588212469E-6</v>
      </c>
      <c r="AC42">
        <f t="shared" si="9"/>
        <v>0.10808718143028945</v>
      </c>
    </row>
    <row r="43" spans="1:29" x14ac:dyDescent="0.25">
      <c r="A43">
        <v>32</v>
      </c>
      <c r="B43">
        <v>256000</v>
      </c>
      <c r="C43">
        <v>256000</v>
      </c>
      <c r="D43">
        <v>0.26</v>
      </c>
      <c r="E43">
        <v>0</v>
      </c>
      <c r="F43">
        <v>54.045000000000002</v>
      </c>
      <c r="G43">
        <v>619615</v>
      </c>
      <c r="H43">
        <v>53.756999999999998</v>
      </c>
      <c r="V43">
        <f t="shared" si="2"/>
        <v>1</v>
      </c>
      <c r="W43">
        <f t="shared" si="3"/>
        <v>0</v>
      </c>
      <c r="X43">
        <f t="shared" si="4"/>
        <v>0</v>
      </c>
      <c r="Y43">
        <f t="shared" si="5"/>
        <v>5.9796691249750845E-4</v>
      </c>
      <c r="Z43">
        <f t="shared" si="6"/>
        <v>0</v>
      </c>
      <c r="AA43">
        <f t="shared" si="7"/>
        <v>4.1594471330983249E-2</v>
      </c>
      <c r="AB43">
        <f t="shared" si="8"/>
        <v>5.3461668278514919E-5</v>
      </c>
      <c r="AC43">
        <f t="shared" si="9"/>
        <v>7.7066275679148574E-2</v>
      </c>
    </row>
    <row r="44" spans="1:29" x14ac:dyDescent="0.25">
      <c r="A44">
        <v>32</v>
      </c>
      <c r="B44">
        <v>256000</v>
      </c>
      <c r="C44">
        <v>256000</v>
      </c>
      <c r="D44">
        <v>0.26</v>
      </c>
      <c r="E44">
        <v>1.05</v>
      </c>
      <c r="F44">
        <v>49.930999999999997</v>
      </c>
      <c r="G44">
        <v>619691</v>
      </c>
      <c r="H44">
        <v>49.219000000000001</v>
      </c>
      <c r="V44">
        <f t="shared" si="2"/>
        <v>1</v>
      </c>
      <c r="W44">
        <f t="shared" si="3"/>
        <v>0</v>
      </c>
      <c r="X44">
        <f t="shared" si="4"/>
        <v>0</v>
      </c>
      <c r="Y44">
        <f t="shared" si="5"/>
        <v>5.9796691249750845E-4</v>
      </c>
      <c r="Z44">
        <f t="shared" si="6"/>
        <v>3.0621172353455819E-2</v>
      </c>
      <c r="AA44">
        <f t="shared" si="7"/>
        <v>6.273525721454988E-4</v>
      </c>
      <c r="AB44">
        <f t="shared" si="8"/>
        <v>5.9860230151219066E-5</v>
      </c>
      <c r="AC44">
        <f t="shared" si="9"/>
        <v>2.3063870446944955E-3</v>
      </c>
    </row>
    <row r="45" spans="1:29" x14ac:dyDescent="0.25">
      <c r="A45">
        <v>32</v>
      </c>
      <c r="B45">
        <v>256000</v>
      </c>
      <c r="C45">
        <v>256000</v>
      </c>
      <c r="D45">
        <v>0.26</v>
      </c>
      <c r="E45">
        <v>0</v>
      </c>
      <c r="F45">
        <v>50.573999999999998</v>
      </c>
      <c r="G45">
        <v>619642</v>
      </c>
      <c r="H45">
        <v>50.323999999999998</v>
      </c>
      <c r="V45">
        <f t="shared" si="2"/>
        <v>1</v>
      </c>
      <c r="W45">
        <f t="shared" si="3"/>
        <v>0</v>
      </c>
      <c r="X45">
        <f t="shared" si="4"/>
        <v>0</v>
      </c>
      <c r="Y45">
        <f t="shared" si="5"/>
        <v>5.9796691249750845E-4</v>
      </c>
      <c r="Z45">
        <f t="shared" si="6"/>
        <v>0</v>
      </c>
      <c r="AA45">
        <f t="shared" si="7"/>
        <v>7.0303319989643304E-3</v>
      </c>
      <c r="AB45">
        <f t="shared" si="8"/>
        <v>5.5734841575396656E-5</v>
      </c>
      <c r="AC45">
        <f t="shared" si="9"/>
        <v>2.0510370504604494E-2</v>
      </c>
    </row>
    <row r="46" spans="1:29" x14ac:dyDescent="0.25">
      <c r="A46">
        <v>32</v>
      </c>
      <c r="B46">
        <v>256000</v>
      </c>
      <c r="C46">
        <v>256000</v>
      </c>
      <c r="D46">
        <v>0.26</v>
      </c>
      <c r="E46">
        <v>0</v>
      </c>
      <c r="F46">
        <v>52.371000000000002</v>
      </c>
      <c r="G46">
        <v>619559</v>
      </c>
      <c r="H46">
        <v>52.045999999999999</v>
      </c>
      <c r="V46">
        <f t="shared" si="2"/>
        <v>1</v>
      </c>
      <c r="W46">
        <f t="shared" si="3"/>
        <v>0</v>
      </c>
      <c r="X46">
        <f t="shared" si="4"/>
        <v>0</v>
      </c>
      <c r="Y46">
        <f t="shared" si="5"/>
        <v>5.9796691249750845E-4</v>
      </c>
      <c r="Z46">
        <f t="shared" si="6"/>
        <v>0</v>
      </c>
      <c r="AA46">
        <f t="shared" si="7"/>
        <v>2.4924817271115892E-2</v>
      </c>
      <c r="AB46">
        <f t="shared" si="8"/>
        <v>4.8746938477575021E-5</v>
      </c>
      <c r="AC46">
        <f t="shared" si="9"/>
        <v>4.8878931154346696E-2</v>
      </c>
    </row>
    <row r="47" spans="1:29" x14ac:dyDescent="0.25">
      <c r="A47">
        <v>32</v>
      </c>
      <c r="B47">
        <v>256000</v>
      </c>
      <c r="C47">
        <v>256000</v>
      </c>
      <c r="D47">
        <v>0.26</v>
      </c>
      <c r="E47">
        <v>3.97</v>
      </c>
      <c r="F47">
        <v>55.563000000000002</v>
      </c>
      <c r="G47">
        <v>619665</v>
      </c>
      <c r="H47">
        <v>53.109000000000002</v>
      </c>
      <c r="V47">
        <f t="shared" si="2"/>
        <v>1</v>
      </c>
      <c r="W47">
        <f t="shared" si="3"/>
        <v>0</v>
      </c>
      <c r="X47">
        <f t="shared" si="4"/>
        <v>0</v>
      </c>
      <c r="Y47">
        <f t="shared" si="5"/>
        <v>5.9796691249750845E-4</v>
      </c>
      <c r="Z47">
        <f t="shared" si="6"/>
        <v>0.11577719451735201</v>
      </c>
      <c r="AA47">
        <f t="shared" si="7"/>
        <v>5.6710680926490217E-2</v>
      </c>
      <c r="AB47">
        <f t="shared" si="8"/>
        <v>5.7671248457925543E-5</v>
      </c>
      <c r="AC47">
        <f t="shared" si="9"/>
        <v>6.6390998500848439E-2</v>
      </c>
    </row>
    <row r="48" spans="1:29" x14ac:dyDescent="0.25">
      <c r="A48">
        <v>8</v>
      </c>
      <c r="B48">
        <v>1024000</v>
      </c>
      <c r="C48">
        <v>512000</v>
      </c>
      <c r="D48">
        <v>50.4</v>
      </c>
      <c r="E48">
        <v>0</v>
      </c>
      <c r="F48">
        <v>113.25</v>
      </c>
      <c r="G48">
        <v>10448696</v>
      </c>
      <c r="H48">
        <v>109.69</v>
      </c>
      <c r="V48">
        <f t="shared" si="2"/>
        <v>0</v>
      </c>
      <c r="W48">
        <f t="shared" si="3"/>
        <v>0.8</v>
      </c>
      <c r="X48">
        <f t="shared" si="4"/>
        <v>0.66666666666666663</v>
      </c>
      <c r="Y48">
        <f t="shared" si="5"/>
        <v>1</v>
      </c>
      <c r="Z48">
        <f t="shared" si="6"/>
        <v>0</v>
      </c>
      <c r="AA48">
        <f t="shared" si="7"/>
        <v>0.63115651948776164</v>
      </c>
      <c r="AB48">
        <f t="shared" si="8"/>
        <v>0.82757955285670948</v>
      </c>
      <c r="AC48">
        <f t="shared" si="9"/>
        <v>0.99851732261412496</v>
      </c>
    </row>
    <row r="49" spans="1:29" x14ac:dyDescent="0.25">
      <c r="A49">
        <v>9.5</v>
      </c>
      <c r="B49">
        <v>1216000</v>
      </c>
      <c r="C49">
        <v>624000</v>
      </c>
      <c r="D49">
        <v>49.03</v>
      </c>
      <c r="E49">
        <v>22.12</v>
      </c>
      <c r="F49">
        <v>133.13</v>
      </c>
      <c r="G49">
        <v>10447913</v>
      </c>
      <c r="H49">
        <v>101.03</v>
      </c>
      <c r="V49">
        <f t="shared" si="2"/>
        <v>6.25E-2</v>
      </c>
      <c r="W49">
        <f t="shared" si="3"/>
        <v>1</v>
      </c>
      <c r="X49">
        <f t="shared" si="4"/>
        <v>0.95833333333333337</v>
      </c>
      <c r="Y49">
        <f t="shared" si="5"/>
        <v>0.97269284432928049</v>
      </c>
      <c r="Z49">
        <f t="shared" si="6"/>
        <v>0.64508603091280259</v>
      </c>
      <c r="AA49">
        <f t="shared" si="7"/>
        <v>0.82912110892035618</v>
      </c>
      <c r="AB49">
        <f t="shared" si="8"/>
        <v>0.82751363083109997</v>
      </c>
      <c r="AC49">
        <f t="shared" si="9"/>
        <v>0.85585080970659466</v>
      </c>
    </row>
    <row r="50" spans="1:29" x14ac:dyDescent="0.25">
      <c r="A50">
        <v>9</v>
      </c>
      <c r="B50">
        <v>1152000</v>
      </c>
      <c r="C50">
        <v>608000</v>
      </c>
      <c r="D50">
        <v>47.59</v>
      </c>
      <c r="E50">
        <v>24.34</v>
      </c>
      <c r="F50">
        <v>135.02000000000001</v>
      </c>
      <c r="G50">
        <v>10448058</v>
      </c>
      <c r="H50">
        <v>99.471999999999994</v>
      </c>
      <c r="V50">
        <f t="shared" si="2"/>
        <v>4.1666666666666664E-2</v>
      </c>
      <c r="W50">
        <f t="shared" si="3"/>
        <v>0.93333333333333335</v>
      </c>
      <c r="X50">
        <f t="shared" si="4"/>
        <v>0.91666666666666663</v>
      </c>
      <c r="Y50">
        <f t="shared" si="5"/>
        <v>0.94399043252940018</v>
      </c>
      <c r="Z50">
        <f t="shared" si="6"/>
        <v>0.70982793817439493</v>
      </c>
      <c r="AA50">
        <f t="shared" si="7"/>
        <v>0.84794168608472265</v>
      </c>
      <c r="AB50">
        <f t="shared" si="8"/>
        <v>0.82752583861362028</v>
      </c>
      <c r="AC50">
        <f t="shared" si="9"/>
        <v>0.83018401673778019</v>
      </c>
    </row>
    <row r="51" spans="1:29" x14ac:dyDescent="0.25">
      <c r="A51">
        <v>9</v>
      </c>
      <c r="B51">
        <v>1152000</v>
      </c>
      <c r="C51">
        <v>608000</v>
      </c>
      <c r="D51">
        <v>47.59</v>
      </c>
      <c r="E51">
        <v>28.29</v>
      </c>
      <c r="F51">
        <v>140.15</v>
      </c>
      <c r="G51">
        <v>10448662</v>
      </c>
      <c r="H51">
        <v>97.847999999999999</v>
      </c>
      <c r="V51">
        <f t="shared" si="2"/>
        <v>4.1666666666666664E-2</v>
      </c>
      <c r="W51">
        <f t="shared" si="3"/>
        <v>0.93333333333333335</v>
      </c>
      <c r="X51">
        <f t="shared" si="4"/>
        <v>0.91666666666666663</v>
      </c>
      <c r="Y51">
        <f t="shared" si="5"/>
        <v>0.94399043252940018</v>
      </c>
      <c r="Z51">
        <f t="shared" si="6"/>
        <v>0.82502187226596679</v>
      </c>
      <c r="AA51">
        <f t="shared" si="7"/>
        <v>0.89902610981657416</v>
      </c>
      <c r="AB51">
        <f t="shared" si="8"/>
        <v>0.8275766903421875</v>
      </c>
      <c r="AC51">
        <f t="shared" si="9"/>
        <v>0.80342992701932414</v>
      </c>
    </row>
    <row r="52" spans="1:29" x14ac:dyDescent="0.25">
      <c r="A52">
        <v>9.5</v>
      </c>
      <c r="B52">
        <v>1216000</v>
      </c>
      <c r="C52">
        <v>624000</v>
      </c>
      <c r="D52">
        <v>49.03</v>
      </c>
      <c r="E52">
        <v>34.29</v>
      </c>
      <c r="F52">
        <v>149.07</v>
      </c>
      <c r="G52">
        <v>10448203</v>
      </c>
      <c r="H52">
        <v>95.350999999999999</v>
      </c>
      <c r="V52">
        <f t="shared" si="2"/>
        <v>6.25E-2</v>
      </c>
      <c r="W52">
        <f t="shared" si="3"/>
        <v>1</v>
      </c>
      <c r="X52">
        <f t="shared" si="4"/>
        <v>0.95833333333333337</v>
      </c>
      <c r="Y52">
        <f t="shared" si="5"/>
        <v>0.97269284432928049</v>
      </c>
      <c r="Z52">
        <f t="shared" si="6"/>
        <v>1</v>
      </c>
      <c r="AA52">
        <f t="shared" si="7"/>
        <v>0.98785126765051479</v>
      </c>
      <c r="AB52">
        <f t="shared" si="8"/>
        <v>0.82753804639614048</v>
      </c>
      <c r="AC52">
        <f t="shared" si="9"/>
        <v>0.76229386665788035</v>
      </c>
    </row>
    <row r="53" spans="1:29" x14ac:dyDescent="0.25">
      <c r="A53">
        <v>20</v>
      </c>
      <c r="B53">
        <v>640000</v>
      </c>
      <c r="C53">
        <v>640000</v>
      </c>
      <c r="D53">
        <v>0.34</v>
      </c>
      <c r="E53">
        <v>0</v>
      </c>
      <c r="F53">
        <v>109.45</v>
      </c>
      <c r="G53">
        <v>2636449</v>
      </c>
      <c r="H53">
        <v>108.66</v>
      </c>
      <c r="V53">
        <f t="shared" si="2"/>
        <v>0.5</v>
      </c>
      <c r="W53">
        <f t="shared" si="3"/>
        <v>0.4</v>
      </c>
      <c r="X53">
        <f t="shared" si="4"/>
        <v>1</v>
      </c>
      <c r="Y53">
        <f t="shared" si="5"/>
        <v>2.192545345824198E-3</v>
      </c>
      <c r="Z53">
        <f t="shared" si="6"/>
        <v>0</v>
      </c>
      <c r="AA53">
        <f t="shared" si="7"/>
        <v>0.59331620561231602</v>
      </c>
      <c r="AB53">
        <f t="shared" si="8"/>
        <v>0.16985395029950742</v>
      </c>
      <c r="AC53">
        <f t="shared" si="9"/>
        <v>0.98154890364244407</v>
      </c>
    </row>
    <row r="54" spans="1:29" x14ac:dyDescent="0.25">
      <c r="A54">
        <v>20</v>
      </c>
      <c r="B54">
        <v>640000</v>
      </c>
      <c r="C54">
        <v>640000</v>
      </c>
      <c r="D54">
        <v>0.34</v>
      </c>
      <c r="E54">
        <v>5</v>
      </c>
      <c r="F54">
        <v>115.14</v>
      </c>
      <c r="G54">
        <v>2636061</v>
      </c>
      <c r="H54">
        <v>108.65</v>
      </c>
      <c r="V54">
        <f t="shared" si="2"/>
        <v>0.5</v>
      </c>
      <c r="W54">
        <f t="shared" si="3"/>
        <v>0.4</v>
      </c>
      <c r="X54">
        <f t="shared" si="4"/>
        <v>1</v>
      </c>
      <c r="Y54">
        <f t="shared" si="5"/>
        <v>2.192545345824198E-3</v>
      </c>
      <c r="Z54">
        <f t="shared" si="6"/>
        <v>0.14581510644502771</v>
      </c>
      <c r="AA54">
        <f t="shared" si="7"/>
        <v>0.64997709665212799</v>
      </c>
      <c r="AB54">
        <f t="shared" si="8"/>
        <v>0.16982128395731519</v>
      </c>
      <c r="AC54">
        <f t="shared" si="9"/>
        <v>0.98138416171068033</v>
      </c>
    </row>
    <row r="55" spans="1:29" x14ac:dyDescent="0.25">
      <c r="A55">
        <v>20</v>
      </c>
      <c r="B55">
        <v>640000</v>
      </c>
      <c r="C55">
        <v>640000</v>
      </c>
      <c r="D55">
        <v>0.34</v>
      </c>
      <c r="E55">
        <v>10</v>
      </c>
      <c r="F55">
        <v>121.73</v>
      </c>
      <c r="G55">
        <v>2636692</v>
      </c>
      <c r="H55">
        <v>108.77</v>
      </c>
      <c r="V55">
        <f t="shared" si="2"/>
        <v>0.5</v>
      </c>
      <c r="W55">
        <f t="shared" si="3"/>
        <v>0.4</v>
      </c>
      <c r="X55">
        <f t="shared" si="4"/>
        <v>1</v>
      </c>
      <c r="Y55">
        <f t="shared" si="5"/>
        <v>2.192545345824198E-3</v>
      </c>
      <c r="Z55">
        <f t="shared" si="6"/>
        <v>0.29163021289005542</v>
      </c>
      <c r="AA55">
        <f t="shared" si="7"/>
        <v>0.71560016729401921</v>
      </c>
      <c r="AB55">
        <f t="shared" si="8"/>
        <v>0.16987440885917934</v>
      </c>
      <c r="AC55">
        <f t="shared" si="9"/>
        <v>0.98336106489184683</v>
      </c>
    </row>
    <row r="56" spans="1:29" x14ac:dyDescent="0.25">
      <c r="A56">
        <v>20</v>
      </c>
      <c r="B56">
        <v>640000</v>
      </c>
      <c r="C56">
        <v>640000</v>
      </c>
      <c r="D56">
        <v>0.34</v>
      </c>
      <c r="E56">
        <v>15</v>
      </c>
      <c r="F56">
        <v>128.80000000000001</v>
      </c>
      <c r="G56">
        <v>2636718</v>
      </c>
      <c r="H56">
        <v>108.63</v>
      </c>
      <c r="V56">
        <f t="shared" si="2"/>
        <v>0.5</v>
      </c>
      <c r="W56">
        <f t="shared" si="3"/>
        <v>0.4</v>
      </c>
      <c r="X56">
        <f t="shared" si="4"/>
        <v>1</v>
      </c>
      <c r="Y56">
        <f t="shared" si="5"/>
        <v>2.192545345824198E-3</v>
      </c>
      <c r="Z56">
        <f t="shared" si="6"/>
        <v>0.43744531933508313</v>
      </c>
      <c r="AA56">
        <f t="shared" si="7"/>
        <v>0.78600306705701961</v>
      </c>
      <c r="AB56">
        <f t="shared" si="8"/>
        <v>0.16987659784087264</v>
      </c>
      <c r="AC56">
        <f t="shared" si="9"/>
        <v>0.98105467784715239</v>
      </c>
    </row>
    <row r="57" spans="1:29" x14ac:dyDescent="0.25">
      <c r="A57">
        <v>20</v>
      </c>
      <c r="B57">
        <v>640000</v>
      </c>
      <c r="C57">
        <v>640000</v>
      </c>
      <c r="D57">
        <v>0.34</v>
      </c>
      <c r="E57">
        <v>20</v>
      </c>
      <c r="F57">
        <v>136.43</v>
      </c>
      <c r="G57">
        <v>2636501</v>
      </c>
      <c r="H57">
        <v>108.4</v>
      </c>
      <c r="V57">
        <f t="shared" si="2"/>
        <v>0.5</v>
      </c>
      <c r="W57">
        <f t="shared" si="3"/>
        <v>0.4</v>
      </c>
      <c r="X57">
        <f t="shared" si="4"/>
        <v>1</v>
      </c>
      <c r="Y57">
        <f t="shared" si="5"/>
        <v>2.192545345824198E-3</v>
      </c>
      <c r="Z57">
        <f t="shared" si="6"/>
        <v>0.58326042578011084</v>
      </c>
      <c r="AA57">
        <f t="shared" si="7"/>
        <v>0.86198243412798004</v>
      </c>
      <c r="AB57">
        <f t="shared" si="8"/>
        <v>0.16985832826289401</v>
      </c>
      <c r="AC57">
        <f t="shared" si="9"/>
        <v>0.97726561341658302</v>
      </c>
    </row>
    <row r="58" spans="1:29" x14ac:dyDescent="0.25">
      <c r="A58">
        <v>32</v>
      </c>
      <c r="B58">
        <v>512000</v>
      </c>
      <c r="C58">
        <v>512000</v>
      </c>
      <c r="D58">
        <v>0.23</v>
      </c>
      <c r="E58">
        <v>0</v>
      </c>
      <c r="F58">
        <v>97.197000000000003</v>
      </c>
      <c r="G58">
        <v>1334842</v>
      </c>
      <c r="H58">
        <v>96.706999999999994</v>
      </c>
      <c r="V58">
        <f t="shared" si="2"/>
        <v>1</v>
      </c>
      <c r="W58">
        <f t="shared" si="3"/>
        <v>0.26666666666666666</v>
      </c>
      <c r="X58">
        <f t="shared" si="4"/>
        <v>0.66666666666666663</v>
      </c>
      <c r="Y58">
        <f t="shared" si="5"/>
        <v>0</v>
      </c>
      <c r="Z58">
        <f t="shared" si="6"/>
        <v>0</v>
      </c>
      <c r="AA58">
        <f t="shared" si="7"/>
        <v>0.47130110931867519</v>
      </c>
      <c r="AB58">
        <f t="shared" si="8"/>
        <v>6.0269569727864951E-2</v>
      </c>
      <c r="AC58">
        <f t="shared" si="9"/>
        <v>0.78463287260506409</v>
      </c>
    </row>
    <row r="59" spans="1:29" x14ac:dyDescent="0.25">
      <c r="A59">
        <v>32</v>
      </c>
      <c r="B59">
        <v>512000</v>
      </c>
      <c r="C59">
        <v>512000</v>
      </c>
      <c r="D59">
        <v>0.23</v>
      </c>
      <c r="E59">
        <v>4.3899999999999997</v>
      </c>
      <c r="F59">
        <v>103.52</v>
      </c>
      <c r="G59">
        <v>1334503</v>
      </c>
      <c r="H59">
        <v>98.602000000000004</v>
      </c>
      <c r="V59">
        <f t="shared" si="2"/>
        <v>1</v>
      </c>
      <c r="W59">
        <f t="shared" si="3"/>
        <v>0.26666666666666666</v>
      </c>
      <c r="X59">
        <f t="shared" si="4"/>
        <v>0.66666666666666663</v>
      </c>
      <c r="Y59">
        <f t="shared" si="5"/>
        <v>0</v>
      </c>
      <c r="Z59">
        <f t="shared" si="6"/>
        <v>0.12802566345873431</v>
      </c>
      <c r="AA59">
        <f t="shared" si="7"/>
        <v>0.53426540001194955</v>
      </c>
      <c r="AB59">
        <f t="shared" si="8"/>
        <v>6.0241028774248549E-2</v>
      </c>
      <c r="AC59">
        <f t="shared" si="9"/>
        <v>0.81585146867432168</v>
      </c>
    </row>
    <row r="60" spans="1:29" x14ac:dyDescent="0.25">
      <c r="A60">
        <v>32</v>
      </c>
      <c r="B60">
        <v>512000</v>
      </c>
      <c r="C60">
        <v>512000</v>
      </c>
      <c r="D60">
        <v>0.23</v>
      </c>
      <c r="E60">
        <v>8.7799999999999994</v>
      </c>
      <c r="F60">
        <v>110.98</v>
      </c>
      <c r="G60">
        <v>1334150</v>
      </c>
      <c r="H60">
        <v>100.78</v>
      </c>
      <c r="V60">
        <f t="shared" si="2"/>
        <v>1</v>
      </c>
      <c r="W60">
        <f t="shared" si="3"/>
        <v>0.26666666666666666</v>
      </c>
      <c r="X60">
        <f t="shared" si="4"/>
        <v>0.66666666666666663</v>
      </c>
      <c r="Y60">
        <f t="shared" si="5"/>
        <v>0</v>
      </c>
      <c r="Z60">
        <f t="shared" si="6"/>
        <v>0.25605132691746862</v>
      </c>
      <c r="AA60">
        <f t="shared" si="7"/>
        <v>0.6085519109358507</v>
      </c>
      <c r="AB60">
        <f t="shared" si="8"/>
        <v>6.0211309138181908E-2</v>
      </c>
      <c r="AC60">
        <f t="shared" si="9"/>
        <v>0.85173226141249736</v>
      </c>
    </row>
    <row r="61" spans="1:29" x14ac:dyDescent="0.25">
      <c r="A61">
        <v>32</v>
      </c>
      <c r="B61">
        <v>512000</v>
      </c>
      <c r="C61">
        <v>512000</v>
      </c>
      <c r="D61">
        <v>0.23</v>
      </c>
      <c r="E61">
        <v>13.07</v>
      </c>
      <c r="F61">
        <v>118.02</v>
      </c>
      <c r="G61">
        <v>1334695</v>
      </c>
      <c r="H61">
        <v>102.08</v>
      </c>
      <c r="V61">
        <f t="shared" si="2"/>
        <v>1</v>
      </c>
      <c r="W61">
        <f t="shared" si="3"/>
        <v>0.26666666666666666</v>
      </c>
      <c r="X61">
        <f t="shared" si="4"/>
        <v>0.66666666666666663</v>
      </c>
      <c r="Y61">
        <f t="shared" si="5"/>
        <v>0</v>
      </c>
      <c r="Z61">
        <f t="shared" si="6"/>
        <v>0.38116068824730243</v>
      </c>
      <c r="AA61">
        <f t="shared" si="7"/>
        <v>0.67865607137878148</v>
      </c>
      <c r="AB61">
        <f t="shared" si="8"/>
        <v>6.025719356213749E-2</v>
      </c>
      <c r="AC61">
        <f t="shared" si="9"/>
        <v>0.87314871254180326</v>
      </c>
    </row>
    <row r="62" spans="1:29" x14ac:dyDescent="0.25">
      <c r="A62">
        <v>32</v>
      </c>
      <c r="B62">
        <v>512000</v>
      </c>
      <c r="C62">
        <v>512000</v>
      </c>
      <c r="D62">
        <v>0.23</v>
      </c>
      <c r="E62">
        <v>17.47</v>
      </c>
      <c r="F62">
        <v>124.05</v>
      </c>
      <c r="G62">
        <v>1334161</v>
      </c>
      <c r="H62">
        <v>101.88</v>
      </c>
      <c r="V62">
        <f t="shared" si="2"/>
        <v>1</v>
      </c>
      <c r="W62">
        <f t="shared" si="3"/>
        <v>0.26666666666666666</v>
      </c>
      <c r="X62">
        <f t="shared" si="4"/>
        <v>0.66666666666666663</v>
      </c>
      <c r="Y62">
        <f t="shared" si="5"/>
        <v>0</v>
      </c>
      <c r="Z62">
        <f t="shared" si="6"/>
        <v>0.50947798191892679</v>
      </c>
      <c r="AA62">
        <f t="shared" si="7"/>
        <v>0.73870267471271223</v>
      </c>
      <c r="AB62">
        <f t="shared" si="8"/>
        <v>6.021223524582138E-2</v>
      </c>
      <c r="AC62">
        <f t="shared" si="9"/>
        <v>0.86985387390652535</v>
      </c>
    </row>
    <row r="63" spans="1:29" x14ac:dyDescent="0.25">
      <c r="A63">
        <v>32</v>
      </c>
      <c r="B63">
        <v>256000</v>
      </c>
      <c r="C63">
        <v>256000</v>
      </c>
      <c r="D63">
        <v>0.26</v>
      </c>
      <c r="E63">
        <v>0</v>
      </c>
      <c r="F63">
        <v>74.091999999999999</v>
      </c>
      <c r="G63">
        <v>683687</v>
      </c>
      <c r="H63">
        <v>73.691999999999993</v>
      </c>
      <c r="V63">
        <f t="shared" si="2"/>
        <v>1</v>
      </c>
      <c r="W63">
        <f t="shared" si="3"/>
        <v>0</v>
      </c>
      <c r="X63">
        <f t="shared" si="4"/>
        <v>0</v>
      </c>
      <c r="Y63">
        <f t="shared" si="5"/>
        <v>5.9796691249750845E-4</v>
      </c>
      <c r="Z63">
        <f t="shared" si="6"/>
        <v>0</v>
      </c>
      <c r="AA63">
        <f t="shared" si="7"/>
        <v>0.24122204297863015</v>
      </c>
      <c r="AB63">
        <f t="shared" si="8"/>
        <v>5.4477860933824646E-3</v>
      </c>
      <c r="AC63">
        <f t="shared" si="9"/>
        <v>0.40547931665046694</v>
      </c>
    </row>
    <row r="64" spans="1:29" x14ac:dyDescent="0.25">
      <c r="A64">
        <v>32</v>
      </c>
      <c r="B64">
        <v>256000</v>
      </c>
      <c r="C64">
        <v>256000</v>
      </c>
      <c r="D64">
        <v>0.26</v>
      </c>
      <c r="E64">
        <v>3.08</v>
      </c>
      <c r="F64">
        <v>78.006</v>
      </c>
      <c r="G64">
        <v>683635</v>
      </c>
      <c r="H64">
        <v>75.051000000000002</v>
      </c>
      <c r="V64">
        <f t="shared" si="2"/>
        <v>1</v>
      </c>
      <c r="W64">
        <f t="shared" si="3"/>
        <v>0</v>
      </c>
      <c r="X64">
        <f t="shared" si="4"/>
        <v>0</v>
      </c>
      <c r="Y64">
        <f t="shared" si="5"/>
        <v>5.9796691249750845E-4</v>
      </c>
      <c r="Z64">
        <f t="shared" si="6"/>
        <v>8.9822105570137076E-2</v>
      </c>
      <c r="AA64">
        <f t="shared" si="7"/>
        <v>0.28019756627033915</v>
      </c>
      <c r="AB64">
        <f t="shared" si="8"/>
        <v>5.4434081299958772E-3</v>
      </c>
      <c r="AC64">
        <f t="shared" si="9"/>
        <v>0.42786774517717996</v>
      </c>
    </row>
    <row r="65" spans="1:29" x14ac:dyDescent="0.25">
      <c r="A65">
        <v>32</v>
      </c>
      <c r="B65">
        <v>256000</v>
      </c>
      <c r="C65">
        <v>256000</v>
      </c>
      <c r="D65">
        <v>0.26</v>
      </c>
      <c r="E65">
        <v>3.78</v>
      </c>
      <c r="F65">
        <v>81.132999999999996</v>
      </c>
      <c r="G65">
        <v>683422</v>
      </c>
      <c r="H65">
        <v>77.593999999999994</v>
      </c>
      <c r="V65">
        <f t="shared" si="2"/>
        <v>1</v>
      </c>
      <c r="W65">
        <f t="shared" si="3"/>
        <v>0</v>
      </c>
      <c r="X65">
        <f t="shared" si="4"/>
        <v>0</v>
      </c>
      <c r="Y65">
        <f t="shared" si="5"/>
        <v>5.9796691249750845E-4</v>
      </c>
      <c r="Z65">
        <f t="shared" si="6"/>
        <v>0.11023622047244094</v>
      </c>
      <c r="AA65">
        <f t="shared" si="7"/>
        <v>0.31133616139889658</v>
      </c>
      <c r="AB65">
        <f t="shared" si="8"/>
        <v>5.4254753184315883E-3</v>
      </c>
      <c r="AC65">
        <f t="shared" si="9"/>
        <v>0.46976161842473751</v>
      </c>
    </row>
    <row r="66" spans="1:29" x14ac:dyDescent="0.25">
      <c r="A66">
        <v>32</v>
      </c>
      <c r="B66">
        <v>512000</v>
      </c>
      <c r="C66">
        <v>512000</v>
      </c>
      <c r="D66">
        <v>0.23</v>
      </c>
      <c r="E66">
        <v>5.54</v>
      </c>
      <c r="F66">
        <v>85.492000000000004</v>
      </c>
      <c r="G66">
        <v>1334152</v>
      </c>
      <c r="H66">
        <v>80.477000000000004</v>
      </c>
      <c r="V66">
        <f t="shared" si="2"/>
        <v>1</v>
      </c>
      <c r="W66">
        <f t="shared" si="3"/>
        <v>0.26666666666666666</v>
      </c>
      <c r="X66">
        <f t="shared" si="4"/>
        <v>0.66666666666666663</v>
      </c>
      <c r="Y66">
        <f t="shared" si="5"/>
        <v>0</v>
      </c>
      <c r="Z66">
        <f t="shared" si="6"/>
        <v>0.1615631379410907</v>
      </c>
      <c r="AA66">
        <f t="shared" si="7"/>
        <v>0.35474298460496706</v>
      </c>
      <c r="AB66">
        <f t="shared" si="8"/>
        <v>6.0211477521389084E-2</v>
      </c>
      <c r="AC66">
        <f t="shared" si="9"/>
        <v>0.51725671735226775</v>
      </c>
    </row>
    <row r="67" spans="1:29" x14ac:dyDescent="0.25">
      <c r="A67">
        <v>32</v>
      </c>
      <c r="B67">
        <v>512000</v>
      </c>
      <c r="C67">
        <v>512000</v>
      </c>
      <c r="D67">
        <v>0.23</v>
      </c>
      <c r="E67">
        <v>12.42</v>
      </c>
      <c r="F67">
        <v>95.338999999999999</v>
      </c>
      <c r="G67">
        <v>1334468</v>
      </c>
      <c r="H67">
        <v>83.093999999999994</v>
      </c>
      <c r="V67">
        <f t="shared" si="2"/>
        <v>1</v>
      </c>
      <c r="W67">
        <f t="shared" si="3"/>
        <v>0.26666666666666666</v>
      </c>
      <c r="X67">
        <f t="shared" si="4"/>
        <v>0.66666666666666663</v>
      </c>
      <c r="Y67">
        <f t="shared" si="5"/>
        <v>0</v>
      </c>
      <c r="Z67">
        <f t="shared" si="6"/>
        <v>0.36220472440944884</v>
      </c>
      <c r="AA67">
        <f t="shared" si="7"/>
        <v>0.4527991874290494</v>
      </c>
      <c r="AB67">
        <f t="shared" si="8"/>
        <v>6.0238082068122964E-2</v>
      </c>
      <c r="AC67">
        <f t="shared" si="9"/>
        <v>0.56036968089487804</v>
      </c>
    </row>
    <row r="68" spans="1:29" x14ac:dyDescent="0.25">
      <c r="A68">
        <v>32</v>
      </c>
      <c r="B68">
        <v>256000</v>
      </c>
      <c r="C68">
        <v>256000</v>
      </c>
      <c r="D68">
        <v>0.26</v>
      </c>
      <c r="E68">
        <v>0</v>
      </c>
      <c r="F68">
        <v>65.563000000000002</v>
      </c>
      <c r="G68">
        <v>683519</v>
      </c>
      <c r="H68">
        <v>65.141999999999996</v>
      </c>
      <c r="V68">
        <f t="shared" ref="V68:V131" si="14">(A68-L$11)/L$13</f>
        <v>1</v>
      </c>
      <c r="W68">
        <f t="shared" ref="W68:W131" si="15">(B68-M$11)/M$13</f>
        <v>0</v>
      </c>
      <c r="X68">
        <f t="shared" ref="X68:X131" si="16">(C68-N$11)/N$13</f>
        <v>0</v>
      </c>
      <c r="Y68">
        <f t="shared" ref="Y68:Y131" si="17">(D68-O$11)/O$13</f>
        <v>5.9796691249750845E-4</v>
      </c>
      <c r="Z68">
        <f t="shared" ref="Z68:Z131" si="18">(E68-P$11)/P$13</f>
        <v>0</v>
      </c>
      <c r="AA68">
        <f t="shared" ref="AA68:AA131" si="19">(F68-Q$11)/Q$13</f>
        <v>0.15629045428292607</v>
      </c>
      <c r="AB68">
        <f t="shared" ref="AB68:AB131" si="20">(G68-R$11)/R$13</f>
        <v>5.4336419039796441E-3</v>
      </c>
      <c r="AC68">
        <f t="shared" ref="AC68:AC131" si="21">(H68-S$11)/S$13</f>
        <v>0.2646249649923394</v>
      </c>
    </row>
    <row r="69" spans="1:29" x14ac:dyDescent="0.25">
      <c r="A69">
        <v>32</v>
      </c>
      <c r="B69">
        <v>256000</v>
      </c>
      <c r="C69">
        <v>256000</v>
      </c>
      <c r="D69">
        <v>0.26</v>
      </c>
      <c r="E69">
        <v>3.01</v>
      </c>
      <c r="F69">
        <v>68.463999999999999</v>
      </c>
      <c r="G69">
        <v>683653</v>
      </c>
      <c r="H69">
        <v>66.03</v>
      </c>
      <c r="V69">
        <f t="shared" si="14"/>
        <v>1</v>
      </c>
      <c r="W69">
        <f t="shared" si="15"/>
        <v>0</v>
      </c>
      <c r="X69">
        <f t="shared" si="16"/>
        <v>0</v>
      </c>
      <c r="Y69">
        <f t="shared" si="17"/>
        <v>5.9796691249750845E-4</v>
      </c>
      <c r="Z69">
        <f t="shared" si="18"/>
        <v>8.7780694079906671E-2</v>
      </c>
      <c r="AA69">
        <f t="shared" si="19"/>
        <v>0.18517854653362806</v>
      </c>
      <c r="AB69">
        <f t="shared" si="20"/>
        <v>5.4449235788604647E-3</v>
      </c>
      <c r="AC69">
        <f t="shared" si="21"/>
        <v>0.27925404853297309</v>
      </c>
    </row>
    <row r="70" spans="1:29" x14ac:dyDescent="0.25">
      <c r="A70">
        <v>32</v>
      </c>
      <c r="B70">
        <v>256000</v>
      </c>
      <c r="C70">
        <v>256000</v>
      </c>
      <c r="D70">
        <v>0.26</v>
      </c>
      <c r="E70">
        <v>1.21</v>
      </c>
      <c r="F70">
        <v>68.414000000000001</v>
      </c>
      <c r="G70">
        <v>683080</v>
      </c>
      <c r="H70">
        <v>67.14</v>
      </c>
      <c r="V70">
        <f t="shared" si="14"/>
        <v>1</v>
      </c>
      <c r="W70">
        <f t="shared" si="15"/>
        <v>0</v>
      </c>
      <c r="X70">
        <f t="shared" si="16"/>
        <v>0</v>
      </c>
      <c r="Y70">
        <f t="shared" si="17"/>
        <v>5.9796691249750845E-4</v>
      </c>
      <c r="Z70">
        <f t="shared" si="18"/>
        <v>3.5287255759696705E-2</v>
      </c>
      <c r="AA70">
        <f t="shared" si="19"/>
        <v>0.18468064766684592</v>
      </c>
      <c r="AB70">
        <f t="shared" si="20"/>
        <v>5.396681790004419E-3</v>
      </c>
      <c r="AC70">
        <f t="shared" si="21"/>
        <v>0.2975404029587651</v>
      </c>
    </row>
    <row r="71" spans="1:29" x14ac:dyDescent="0.25">
      <c r="A71">
        <v>32</v>
      </c>
      <c r="B71">
        <v>256000</v>
      </c>
      <c r="C71">
        <v>256000</v>
      </c>
      <c r="D71">
        <v>0.26</v>
      </c>
      <c r="E71">
        <v>1.81</v>
      </c>
      <c r="F71">
        <v>70.38</v>
      </c>
      <c r="G71">
        <v>683554</v>
      </c>
      <c r="H71">
        <v>68.816999999999993</v>
      </c>
      <c r="V71">
        <f t="shared" si="14"/>
        <v>1</v>
      </c>
      <c r="W71">
        <f t="shared" si="15"/>
        <v>0</v>
      </c>
      <c r="X71">
        <f t="shared" si="16"/>
        <v>0</v>
      </c>
      <c r="Y71">
        <f t="shared" si="17"/>
        <v>5.9796691249750845E-4</v>
      </c>
      <c r="Z71">
        <f t="shared" si="18"/>
        <v>5.2785068533100034E-2</v>
      </c>
      <c r="AA71">
        <f t="shared" si="19"/>
        <v>0.20425803110872115</v>
      </c>
      <c r="AB71">
        <f t="shared" si="20"/>
        <v>5.436588610105232E-3</v>
      </c>
      <c r="AC71">
        <f t="shared" si="21"/>
        <v>0.32516762491556961</v>
      </c>
    </row>
    <row r="72" spans="1:29" x14ac:dyDescent="0.25">
      <c r="A72">
        <v>32</v>
      </c>
      <c r="B72">
        <v>256000</v>
      </c>
      <c r="C72">
        <v>256000</v>
      </c>
      <c r="D72">
        <v>0.26</v>
      </c>
      <c r="E72">
        <v>12.11</v>
      </c>
      <c r="F72">
        <v>79.341999999999999</v>
      </c>
      <c r="G72">
        <v>683127</v>
      </c>
      <c r="H72">
        <v>69.397999999999996</v>
      </c>
      <c r="V72">
        <f t="shared" si="14"/>
        <v>1</v>
      </c>
      <c r="W72">
        <f t="shared" si="15"/>
        <v>0</v>
      </c>
      <c r="X72">
        <f t="shared" si="16"/>
        <v>0</v>
      </c>
      <c r="Y72">
        <f t="shared" si="17"/>
        <v>5.9796691249750845E-4</v>
      </c>
      <c r="Z72">
        <f t="shared" si="18"/>
        <v>0.35316418780985709</v>
      </c>
      <c r="AA72">
        <f t="shared" si="19"/>
        <v>0.29350142399075896</v>
      </c>
      <c r="AB72">
        <f t="shared" si="20"/>
        <v>5.4006387953730653E-3</v>
      </c>
      <c r="AC72">
        <f t="shared" si="21"/>
        <v>0.33473913115105181</v>
      </c>
    </row>
    <row r="73" spans="1:29" x14ac:dyDescent="0.25">
      <c r="A73">
        <v>32</v>
      </c>
      <c r="B73">
        <v>256000</v>
      </c>
      <c r="C73">
        <v>256000</v>
      </c>
      <c r="D73">
        <v>0.26</v>
      </c>
      <c r="E73">
        <v>0</v>
      </c>
      <c r="F73">
        <v>61.444000000000003</v>
      </c>
      <c r="G73">
        <v>683673</v>
      </c>
      <c r="H73">
        <v>61.106000000000002</v>
      </c>
      <c r="V73">
        <f t="shared" si="14"/>
        <v>1</v>
      </c>
      <c r="W73">
        <f t="shared" si="15"/>
        <v>0</v>
      </c>
      <c r="X73">
        <f t="shared" si="16"/>
        <v>0</v>
      </c>
      <c r="Y73">
        <f t="shared" si="17"/>
        <v>5.9796691249750845E-4</v>
      </c>
      <c r="Z73">
        <f t="shared" si="18"/>
        <v>0</v>
      </c>
      <c r="AA73">
        <f t="shared" si="19"/>
        <v>0.11527354563741014</v>
      </c>
      <c r="AB73">
        <f t="shared" si="20"/>
        <v>5.4466074109322292E-3</v>
      </c>
      <c r="AC73">
        <f t="shared" si="21"/>
        <v>0.19813512133243277</v>
      </c>
    </row>
    <row r="74" spans="1:29" x14ac:dyDescent="0.25">
      <c r="A74">
        <v>32</v>
      </c>
      <c r="B74">
        <v>256000</v>
      </c>
      <c r="C74">
        <v>256000</v>
      </c>
      <c r="D74">
        <v>0.26</v>
      </c>
      <c r="E74">
        <v>2.33</v>
      </c>
      <c r="F74">
        <v>64.171999999999997</v>
      </c>
      <c r="G74">
        <v>683051</v>
      </c>
      <c r="H74">
        <v>62.252000000000002</v>
      </c>
      <c r="V74">
        <f t="shared" si="14"/>
        <v>1</v>
      </c>
      <c r="W74">
        <f t="shared" si="15"/>
        <v>0</v>
      </c>
      <c r="X74">
        <f t="shared" si="16"/>
        <v>0</v>
      </c>
      <c r="Y74">
        <f t="shared" si="17"/>
        <v>5.9796691249750845E-4</v>
      </c>
      <c r="Z74">
        <f t="shared" si="18"/>
        <v>6.7949839603382911E-2</v>
      </c>
      <c r="AA74">
        <f t="shared" si="19"/>
        <v>0.14243890780904578</v>
      </c>
      <c r="AB74">
        <f t="shared" si="20"/>
        <v>5.3942402335003612E-3</v>
      </c>
      <c r="AC74">
        <f t="shared" si="21"/>
        <v>0.21701454671257478</v>
      </c>
    </row>
    <row r="75" spans="1:29" x14ac:dyDescent="0.25">
      <c r="A75">
        <v>32</v>
      </c>
      <c r="B75">
        <v>256000</v>
      </c>
      <c r="C75">
        <v>256000</v>
      </c>
      <c r="D75">
        <v>0.26</v>
      </c>
      <c r="E75">
        <v>0</v>
      </c>
      <c r="F75">
        <v>64.87</v>
      </c>
      <c r="G75">
        <v>683116</v>
      </c>
      <c r="H75">
        <v>64.373999999999995</v>
      </c>
      <c r="V75">
        <f t="shared" si="14"/>
        <v>1</v>
      </c>
      <c r="W75">
        <f t="shared" si="15"/>
        <v>0</v>
      </c>
      <c r="X75">
        <f t="shared" si="16"/>
        <v>0</v>
      </c>
      <c r="Y75">
        <f t="shared" si="17"/>
        <v>5.9796691249750845E-4</v>
      </c>
      <c r="Z75">
        <f t="shared" si="18"/>
        <v>0</v>
      </c>
      <c r="AA75">
        <f t="shared" si="19"/>
        <v>0.14938957598932509</v>
      </c>
      <c r="AB75">
        <f t="shared" si="20"/>
        <v>5.399712687733595E-3</v>
      </c>
      <c r="AC75">
        <f t="shared" si="21"/>
        <v>0.25197278463287254</v>
      </c>
    </row>
    <row r="76" spans="1:29" x14ac:dyDescent="0.25">
      <c r="A76">
        <v>32</v>
      </c>
      <c r="B76">
        <v>256000</v>
      </c>
      <c r="C76">
        <v>256000</v>
      </c>
      <c r="D76">
        <v>0.26</v>
      </c>
      <c r="E76">
        <v>0</v>
      </c>
      <c r="F76">
        <v>65.899000000000001</v>
      </c>
      <c r="G76">
        <v>683513</v>
      </c>
      <c r="H76">
        <v>65.561000000000007</v>
      </c>
      <c r="V76">
        <f t="shared" si="14"/>
        <v>1</v>
      </c>
      <c r="W76">
        <f t="shared" si="15"/>
        <v>0</v>
      </c>
      <c r="X76">
        <f t="shared" si="16"/>
        <v>0</v>
      </c>
      <c r="Y76">
        <f t="shared" si="17"/>
        <v>5.9796691249750845E-4</v>
      </c>
      <c r="Z76">
        <f t="shared" si="18"/>
        <v>0</v>
      </c>
      <c r="AA76">
        <f t="shared" si="19"/>
        <v>0.1596363346677023</v>
      </c>
      <c r="AB76">
        <f t="shared" si="20"/>
        <v>5.4331367543581149E-3</v>
      </c>
      <c r="AC76">
        <f t="shared" si="21"/>
        <v>0.27152765193324668</v>
      </c>
    </row>
    <row r="77" spans="1:29" x14ac:dyDescent="0.25">
      <c r="A77">
        <v>32</v>
      </c>
      <c r="B77">
        <v>256000</v>
      </c>
      <c r="C77">
        <v>256000</v>
      </c>
      <c r="D77">
        <v>0.26</v>
      </c>
      <c r="E77">
        <v>9.33</v>
      </c>
      <c r="F77">
        <v>73.594999999999999</v>
      </c>
      <c r="G77">
        <v>683703</v>
      </c>
      <c r="H77">
        <v>66.275999999999996</v>
      </c>
      <c r="V77">
        <f t="shared" si="14"/>
        <v>1</v>
      </c>
      <c r="W77">
        <f t="shared" si="15"/>
        <v>0</v>
      </c>
      <c r="X77">
        <f t="shared" si="16"/>
        <v>0</v>
      </c>
      <c r="Y77">
        <f t="shared" si="17"/>
        <v>5.9796691249750845E-4</v>
      </c>
      <c r="Z77">
        <f t="shared" si="18"/>
        <v>0.27209098862642173</v>
      </c>
      <c r="AA77">
        <f t="shared" si="19"/>
        <v>0.23627292824281529</v>
      </c>
      <c r="AB77">
        <f t="shared" si="20"/>
        <v>5.449133159039876E-3</v>
      </c>
      <c r="AC77">
        <f t="shared" si="21"/>
        <v>0.28330670005436476</v>
      </c>
    </row>
    <row r="78" spans="1:29" x14ac:dyDescent="0.25">
      <c r="A78">
        <v>32</v>
      </c>
      <c r="B78">
        <v>256000</v>
      </c>
      <c r="C78">
        <v>256000</v>
      </c>
      <c r="D78">
        <v>0.26</v>
      </c>
      <c r="E78">
        <v>0</v>
      </c>
      <c r="F78">
        <v>55.768999999999998</v>
      </c>
      <c r="G78">
        <v>683133</v>
      </c>
      <c r="H78">
        <v>55.438000000000002</v>
      </c>
      <c r="V78">
        <f t="shared" si="14"/>
        <v>1</v>
      </c>
      <c r="W78">
        <f t="shared" si="15"/>
        <v>0</v>
      </c>
      <c r="X78">
        <f t="shared" si="16"/>
        <v>0</v>
      </c>
      <c r="Y78">
        <f t="shared" si="17"/>
        <v>5.9796691249750845E-4</v>
      </c>
      <c r="Z78">
        <f t="shared" si="18"/>
        <v>0</v>
      </c>
      <c r="AA78">
        <f t="shared" si="19"/>
        <v>5.8762024257632751E-2</v>
      </c>
      <c r="AB78">
        <f t="shared" si="20"/>
        <v>5.4011439449945945E-3</v>
      </c>
      <c r="AC78">
        <f t="shared" si="21"/>
        <v>0.10475939440865886</v>
      </c>
    </row>
    <row r="79" spans="1:29" x14ac:dyDescent="0.25">
      <c r="A79">
        <v>32</v>
      </c>
      <c r="B79">
        <v>256000</v>
      </c>
      <c r="C79">
        <v>256000</v>
      </c>
      <c r="D79">
        <v>0.26</v>
      </c>
      <c r="E79">
        <v>0.98</v>
      </c>
      <c r="F79">
        <v>57.768000000000001</v>
      </c>
      <c r="G79">
        <v>683456</v>
      </c>
      <c r="H79">
        <v>56.890999999999998</v>
      </c>
      <c r="V79">
        <f t="shared" si="14"/>
        <v>1</v>
      </c>
      <c r="W79">
        <f t="shared" si="15"/>
        <v>0</v>
      </c>
      <c r="X79">
        <f t="shared" si="16"/>
        <v>0</v>
      </c>
      <c r="Y79">
        <f t="shared" si="17"/>
        <v>5.9796691249750845E-4</v>
      </c>
      <c r="Z79">
        <f t="shared" si="18"/>
        <v>2.8579760863225431E-2</v>
      </c>
      <c r="AA79">
        <f t="shared" si="19"/>
        <v>7.8668020951584303E-2</v>
      </c>
      <c r="AB79">
        <f t="shared" si="20"/>
        <v>5.4283378329535873E-3</v>
      </c>
      <c r="AC79">
        <f t="shared" si="21"/>
        <v>0.12869639709395228</v>
      </c>
    </row>
    <row r="80" spans="1:29" x14ac:dyDescent="0.25">
      <c r="A80">
        <v>32</v>
      </c>
      <c r="B80">
        <v>256000</v>
      </c>
      <c r="C80">
        <v>256000</v>
      </c>
      <c r="D80">
        <v>0.26</v>
      </c>
      <c r="E80">
        <v>0</v>
      </c>
      <c r="F80">
        <v>59.295000000000002</v>
      </c>
      <c r="G80">
        <v>683173</v>
      </c>
      <c r="H80">
        <v>58.912999999999997</v>
      </c>
      <c r="V80">
        <f t="shared" si="14"/>
        <v>1</v>
      </c>
      <c r="W80">
        <f t="shared" si="15"/>
        <v>0</v>
      </c>
      <c r="X80">
        <f t="shared" si="16"/>
        <v>0</v>
      </c>
      <c r="Y80">
        <f t="shared" si="17"/>
        <v>5.9796691249750845E-4</v>
      </c>
      <c r="Z80">
        <f t="shared" si="18"/>
        <v>0</v>
      </c>
      <c r="AA80">
        <f t="shared" si="19"/>
        <v>9.387385234311206E-2</v>
      </c>
      <c r="AB80">
        <f t="shared" si="20"/>
        <v>5.4045116091381226E-3</v>
      </c>
      <c r="AC80">
        <f t="shared" si="21"/>
        <v>0.1620072156966112</v>
      </c>
    </row>
    <row r="81" spans="1:29" x14ac:dyDescent="0.25">
      <c r="A81">
        <v>32</v>
      </c>
      <c r="B81">
        <v>256000</v>
      </c>
      <c r="C81">
        <v>256000</v>
      </c>
      <c r="D81">
        <v>0.26</v>
      </c>
      <c r="E81">
        <v>0</v>
      </c>
      <c r="F81">
        <v>60.884</v>
      </c>
      <c r="G81">
        <v>683079</v>
      </c>
      <c r="H81">
        <v>60.595999999999997</v>
      </c>
      <c r="V81">
        <f t="shared" si="14"/>
        <v>1</v>
      </c>
      <c r="W81">
        <f t="shared" si="15"/>
        <v>0</v>
      </c>
      <c r="X81">
        <f t="shared" si="16"/>
        <v>0</v>
      </c>
      <c r="Y81">
        <f t="shared" si="17"/>
        <v>5.9796691249750845E-4</v>
      </c>
      <c r="Z81">
        <f t="shared" si="18"/>
        <v>0</v>
      </c>
      <c r="AA81">
        <f t="shared" si="19"/>
        <v>0.10969707832944971</v>
      </c>
      <c r="AB81">
        <f t="shared" si="20"/>
        <v>5.396597598400831E-3</v>
      </c>
      <c r="AC81">
        <f t="shared" si="21"/>
        <v>0.1897332828124742</v>
      </c>
    </row>
    <row r="82" spans="1:29" x14ac:dyDescent="0.25">
      <c r="A82">
        <v>32</v>
      </c>
      <c r="B82">
        <v>256000</v>
      </c>
      <c r="C82">
        <v>256000</v>
      </c>
      <c r="D82">
        <v>0.26</v>
      </c>
      <c r="E82">
        <v>7.35</v>
      </c>
      <c r="F82">
        <v>66.504999999999995</v>
      </c>
      <c r="G82">
        <v>683523</v>
      </c>
      <c r="H82">
        <v>61.09</v>
      </c>
      <c r="V82">
        <f t="shared" si="14"/>
        <v>1</v>
      </c>
      <c r="W82">
        <f t="shared" si="15"/>
        <v>0</v>
      </c>
      <c r="X82">
        <f t="shared" si="16"/>
        <v>0</v>
      </c>
      <c r="Y82">
        <f t="shared" si="17"/>
        <v>5.9796691249750845E-4</v>
      </c>
      <c r="Z82">
        <f t="shared" si="18"/>
        <v>0.21434820647419073</v>
      </c>
      <c r="AA82">
        <f t="shared" si="19"/>
        <v>0.16567086893310223</v>
      </c>
      <c r="AB82">
        <f t="shared" si="20"/>
        <v>5.4339786703939972E-3</v>
      </c>
      <c r="AC82">
        <f t="shared" si="21"/>
        <v>0.19787153424161055</v>
      </c>
    </row>
    <row r="83" spans="1:29" x14ac:dyDescent="0.25">
      <c r="A83">
        <v>32</v>
      </c>
      <c r="B83">
        <v>256000</v>
      </c>
      <c r="C83">
        <v>256000</v>
      </c>
      <c r="D83">
        <v>0.26</v>
      </c>
      <c r="E83">
        <v>0</v>
      </c>
      <c r="F83">
        <v>50.277999999999999</v>
      </c>
      <c r="G83">
        <v>683486</v>
      </c>
      <c r="H83">
        <v>50.033999999999999</v>
      </c>
      <c r="V83">
        <f t="shared" si="14"/>
        <v>1</v>
      </c>
      <c r="W83">
        <f t="shared" si="15"/>
        <v>0</v>
      </c>
      <c r="X83">
        <f t="shared" si="16"/>
        <v>0</v>
      </c>
      <c r="Y83">
        <f t="shared" si="17"/>
        <v>5.9796691249750845E-4</v>
      </c>
      <c r="Z83">
        <f t="shared" si="18"/>
        <v>0</v>
      </c>
      <c r="AA83">
        <f t="shared" si="19"/>
        <v>4.0827707076138359E-3</v>
      </c>
      <c r="AB83">
        <f t="shared" si="20"/>
        <v>5.4308635810612332E-3</v>
      </c>
      <c r="AC83">
        <f t="shared" si="21"/>
        <v>1.5732854483451644E-2</v>
      </c>
    </row>
    <row r="84" spans="1:29" x14ac:dyDescent="0.25">
      <c r="A84">
        <v>32</v>
      </c>
      <c r="B84">
        <v>256000</v>
      </c>
      <c r="C84">
        <v>256000</v>
      </c>
      <c r="D84">
        <v>0.26</v>
      </c>
      <c r="E84">
        <v>1.04</v>
      </c>
      <c r="F84">
        <v>52.271999999999998</v>
      </c>
      <c r="G84">
        <v>683443</v>
      </c>
      <c r="H84">
        <v>51.511000000000003</v>
      </c>
      <c r="V84">
        <f t="shared" si="14"/>
        <v>1</v>
      </c>
      <c r="W84">
        <f t="shared" si="15"/>
        <v>0</v>
      </c>
      <c r="X84">
        <f t="shared" si="16"/>
        <v>0</v>
      </c>
      <c r="Y84">
        <f t="shared" si="17"/>
        <v>5.9796691249750845E-4</v>
      </c>
      <c r="Z84">
        <f t="shared" si="18"/>
        <v>3.0329542140565765E-2</v>
      </c>
      <c r="AA84">
        <f t="shared" si="19"/>
        <v>2.393897751488714E-2</v>
      </c>
      <c r="AB84">
        <f t="shared" si="20"/>
        <v>5.42724334210694E-3</v>
      </c>
      <c r="AC84">
        <f t="shared" si="21"/>
        <v>4.0065237804978539E-2</v>
      </c>
    </row>
    <row r="85" spans="1:29" x14ac:dyDescent="0.25">
      <c r="A85">
        <v>32</v>
      </c>
      <c r="B85">
        <v>256000</v>
      </c>
      <c r="C85">
        <v>256000</v>
      </c>
      <c r="D85">
        <v>0.26</v>
      </c>
      <c r="E85">
        <v>0</v>
      </c>
      <c r="F85">
        <v>53.613</v>
      </c>
      <c r="G85">
        <v>683676</v>
      </c>
      <c r="H85">
        <v>53.326999999999998</v>
      </c>
      <c r="V85">
        <f t="shared" si="14"/>
        <v>1</v>
      </c>
      <c r="W85">
        <f t="shared" si="15"/>
        <v>0</v>
      </c>
      <c r="X85">
        <f t="shared" si="16"/>
        <v>0</v>
      </c>
      <c r="Y85">
        <f t="shared" si="17"/>
        <v>5.9796691249750845E-4</v>
      </c>
      <c r="Z85">
        <f t="shared" si="18"/>
        <v>0</v>
      </c>
      <c r="AA85">
        <f t="shared" si="19"/>
        <v>3.7292625121985196E-2</v>
      </c>
      <c r="AB85">
        <f t="shared" si="20"/>
        <v>5.4468599857429943E-3</v>
      </c>
      <c r="AC85">
        <f t="shared" si="21"/>
        <v>6.9982372613301216E-2</v>
      </c>
    </row>
    <row r="86" spans="1:29" x14ac:dyDescent="0.25">
      <c r="A86">
        <v>32</v>
      </c>
      <c r="B86">
        <v>256000</v>
      </c>
      <c r="C86">
        <v>256000</v>
      </c>
      <c r="D86">
        <v>0.26</v>
      </c>
      <c r="E86">
        <v>0</v>
      </c>
      <c r="F86">
        <v>55.276000000000003</v>
      </c>
      <c r="G86">
        <v>683557</v>
      </c>
      <c r="H86">
        <v>54.981999999999999</v>
      </c>
      <c r="V86">
        <f t="shared" si="14"/>
        <v>1</v>
      </c>
      <c r="W86">
        <f t="shared" si="15"/>
        <v>0</v>
      </c>
      <c r="X86">
        <f t="shared" si="16"/>
        <v>0</v>
      </c>
      <c r="Y86">
        <f t="shared" si="17"/>
        <v>5.9796691249750845E-4</v>
      </c>
      <c r="Z86">
        <f t="shared" si="18"/>
        <v>0</v>
      </c>
      <c r="AA86">
        <f t="shared" si="19"/>
        <v>5.385274143116052E-2</v>
      </c>
      <c r="AB86">
        <f t="shared" si="20"/>
        <v>5.436841184915997E-3</v>
      </c>
      <c r="AC86">
        <f t="shared" si="21"/>
        <v>9.7247162320225344E-2</v>
      </c>
    </row>
    <row r="87" spans="1:29" x14ac:dyDescent="0.25">
      <c r="A87">
        <v>32</v>
      </c>
      <c r="B87">
        <v>256000</v>
      </c>
      <c r="C87">
        <v>256000</v>
      </c>
      <c r="D87">
        <v>0.26</v>
      </c>
      <c r="E87">
        <v>4.2699999999999996</v>
      </c>
      <c r="F87">
        <v>58.573999999999998</v>
      </c>
      <c r="G87">
        <v>683505</v>
      </c>
      <c r="H87">
        <v>55.859000000000002</v>
      </c>
      <c r="V87">
        <f t="shared" si="14"/>
        <v>1</v>
      </c>
      <c r="W87">
        <f t="shared" si="15"/>
        <v>0</v>
      </c>
      <c r="X87">
        <f t="shared" si="16"/>
        <v>0</v>
      </c>
      <c r="Y87">
        <f t="shared" si="17"/>
        <v>5.9796691249750845E-4</v>
      </c>
      <c r="Z87">
        <f t="shared" si="18"/>
        <v>0.12452610090405365</v>
      </c>
      <c r="AA87">
        <f t="shared" si="19"/>
        <v>8.6694150684113E-2</v>
      </c>
      <c r="AB87">
        <f t="shared" si="20"/>
        <v>5.4324632215294096E-3</v>
      </c>
      <c r="AC87">
        <f t="shared" si="21"/>
        <v>0.1116950297359187</v>
      </c>
    </row>
    <row r="88" spans="1:29" x14ac:dyDescent="0.25">
      <c r="A88">
        <v>32</v>
      </c>
      <c r="B88">
        <v>256000</v>
      </c>
      <c r="C88">
        <v>256000</v>
      </c>
      <c r="D88">
        <v>0.26</v>
      </c>
      <c r="E88">
        <v>0</v>
      </c>
      <c r="F88">
        <v>53.936</v>
      </c>
      <c r="G88">
        <v>683175</v>
      </c>
      <c r="H88">
        <v>53.720999999999997</v>
      </c>
      <c r="V88">
        <f t="shared" si="14"/>
        <v>1</v>
      </c>
      <c r="W88">
        <f t="shared" si="15"/>
        <v>0</v>
      </c>
      <c r="X88">
        <f t="shared" si="16"/>
        <v>0</v>
      </c>
      <c r="Y88">
        <f t="shared" si="17"/>
        <v>5.9796691249750845E-4</v>
      </c>
      <c r="Z88">
        <f t="shared" si="18"/>
        <v>0</v>
      </c>
      <c r="AA88">
        <f t="shared" si="19"/>
        <v>4.0509051801398077E-2</v>
      </c>
      <c r="AB88">
        <f t="shared" si="20"/>
        <v>5.4046799923452996E-3</v>
      </c>
      <c r="AC88">
        <f t="shared" si="21"/>
        <v>7.647320472479853E-2</v>
      </c>
    </row>
    <row r="89" spans="1:29" x14ac:dyDescent="0.25">
      <c r="A89">
        <v>32</v>
      </c>
      <c r="B89">
        <v>256000</v>
      </c>
      <c r="C89">
        <v>256000</v>
      </c>
      <c r="D89">
        <v>0.26</v>
      </c>
      <c r="E89">
        <v>0.97</v>
      </c>
      <c r="F89">
        <v>49.868000000000002</v>
      </c>
      <c r="G89">
        <v>683520</v>
      </c>
      <c r="H89">
        <v>49.079000000000001</v>
      </c>
      <c r="V89">
        <f t="shared" si="14"/>
        <v>1</v>
      </c>
      <c r="W89">
        <f t="shared" si="15"/>
        <v>0</v>
      </c>
      <c r="X89">
        <f t="shared" si="16"/>
        <v>0</v>
      </c>
      <c r="Y89">
        <f t="shared" si="17"/>
        <v>5.9796691249750845E-4</v>
      </c>
      <c r="Z89">
        <f t="shared" si="18"/>
        <v>2.8288130650335374E-2</v>
      </c>
      <c r="AA89">
        <f t="shared" si="19"/>
        <v>0</v>
      </c>
      <c r="AB89">
        <f t="shared" si="20"/>
        <v>5.433726095583233E-3</v>
      </c>
      <c r="AC89">
        <f t="shared" si="21"/>
        <v>0</v>
      </c>
    </row>
    <row r="90" spans="1:29" x14ac:dyDescent="0.25">
      <c r="A90">
        <v>32</v>
      </c>
      <c r="B90">
        <v>256000</v>
      </c>
      <c r="C90">
        <v>256000</v>
      </c>
      <c r="D90">
        <v>0.26</v>
      </c>
      <c r="E90">
        <v>0</v>
      </c>
      <c r="F90">
        <v>50.719000000000001</v>
      </c>
      <c r="G90">
        <v>683674</v>
      </c>
      <c r="H90">
        <v>50.860999999999997</v>
      </c>
      <c r="V90">
        <f t="shared" si="14"/>
        <v>1</v>
      </c>
      <c r="W90">
        <f t="shared" si="15"/>
        <v>0</v>
      </c>
      <c r="X90">
        <f t="shared" si="16"/>
        <v>0</v>
      </c>
      <c r="Y90">
        <f t="shared" si="17"/>
        <v>5.9796691249750845E-4</v>
      </c>
      <c r="Z90">
        <f t="shared" si="18"/>
        <v>0</v>
      </c>
      <c r="AA90">
        <f t="shared" si="19"/>
        <v>8.4742387126326806E-3</v>
      </c>
      <c r="AB90">
        <f t="shared" si="20"/>
        <v>5.4466916025358173E-3</v>
      </c>
      <c r="AC90">
        <f t="shared" si="21"/>
        <v>2.9357012240325473E-2</v>
      </c>
    </row>
    <row r="91" spans="1:29" x14ac:dyDescent="0.25">
      <c r="A91">
        <v>32</v>
      </c>
      <c r="B91">
        <v>256000</v>
      </c>
      <c r="C91">
        <v>256000</v>
      </c>
      <c r="D91">
        <v>0.26</v>
      </c>
      <c r="E91">
        <v>0</v>
      </c>
      <c r="F91">
        <v>52.6</v>
      </c>
      <c r="G91">
        <v>683593</v>
      </c>
      <c r="H91">
        <v>52.274000000000001</v>
      </c>
      <c r="V91">
        <f t="shared" si="14"/>
        <v>1</v>
      </c>
      <c r="W91">
        <f t="shared" si="15"/>
        <v>0</v>
      </c>
      <c r="X91">
        <f t="shared" si="16"/>
        <v>0</v>
      </c>
      <c r="Y91">
        <f t="shared" si="17"/>
        <v>5.9796691249750845E-4</v>
      </c>
      <c r="Z91">
        <f t="shared" si="18"/>
        <v>0</v>
      </c>
      <c r="AA91">
        <f t="shared" si="19"/>
        <v>2.7205194080978264E-2</v>
      </c>
      <c r="AB91">
        <f t="shared" si="20"/>
        <v>5.4398720826451721E-3</v>
      </c>
      <c r="AC91">
        <f t="shared" si="21"/>
        <v>5.2635047198563455E-2</v>
      </c>
    </row>
    <row r="92" spans="1:29" x14ac:dyDescent="0.25">
      <c r="A92">
        <v>32</v>
      </c>
      <c r="B92">
        <v>256000</v>
      </c>
      <c r="C92">
        <v>256000</v>
      </c>
      <c r="D92">
        <v>0.26</v>
      </c>
      <c r="E92">
        <v>4.1500000000000004</v>
      </c>
      <c r="F92">
        <v>55.719000000000001</v>
      </c>
      <c r="G92">
        <v>682929</v>
      </c>
      <c r="H92">
        <v>53.143999999999998</v>
      </c>
      <c r="V92">
        <f t="shared" si="14"/>
        <v>1</v>
      </c>
      <c r="W92">
        <f t="shared" si="15"/>
        <v>0</v>
      </c>
      <c r="X92">
        <f t="shared" si="16"/>
        <v>0</v>
      </c>
      <c r="Y92">
        <f t="shared" si="17"/>
        <v>5.9796691249750845E-4</v>
      </c>
      <c r="Z92">
        <f t="shared" si="18"/>
        <v>0.12102653834937301</v>
      </c>
      <c r="AA92">
        <f t="shared" si="19"/>
        <v>5.8264125390850602E-2</v>
      </c>
      <c r="AB92">
        <f t="shared" si="20"/>
        <v>5.3839688578625989E-3</v>
      </c>
      <c r="AC92">
        <f t="shared" si="21"/>
        <v>6.6967595262022006E-2</v>
      </c>
    </row>
    <row r="93" spans="1:29" x14ac:dyDescent="0.25">
      <c r="A93">
        <v>8</v>
      </c>
      <c r="B93">
        <v>1024000</v>
      </c>
      <c r="C93">
        <v>512000</v>
      </c>
      <c r="D93">
        <v>50.4</v>
      </c>
      <c r="E93">
        <v>0</v>
      </c>
      <c r="F93">
        <v>113</v>
      </c>
      <c r="G93">
        <v>11600135</v>
      </c>
      <c r="H93">
        <v>109.53</v>
      </c>
      <c r="V93">
        <f t="shared" si="14"/>
        <v>0</v>
      </c>
      <c r="W93">
        <f t="shared" si="15"/>
        <v>0.8</v>
      </c>
      <c r="X93">
        <f t="shared" si="16"/>
        <v>0.66666666666666663</v>
      </c>
      <c r="Y93">
        <f t="shared" si="17"/>
        <v>1</v>
      </c>
      <c r="Z93">
        <f t="shared" si="18"/>
        <v>0</v>
      </c>
      <c r="AA93">
        <f t="shared" si="19"/>
        <v>0.62866702515385076</v>
      </c>
      <c r="AB93">
        <f t="shared" si="20"/>
        <v>0.92452104870071727</v>
      </c>
      <c r="AC93">
        <f t="shared" si="21"/>
        <v>0.9958814517059027</v>
      </c>
    </row>
    <row r="94" spans="1:29" x14ac:dyDescent="0.25">
      <c r="A94">
        <v>9.5</v>
      </c>
      <c r="B94">
        <v>1216000</v>
      </c>
      <c r="C94">
        <v>624000</v>
      </c>
      <c r="D94">
        <v>49.03</v>
      </c>
      <c r="E94">
        <v>22.12</v>
      </c>
      <c r="F94">
        <v>132</v>
      </c>
      <c r="G94">
        <v>11600591</v>
      </c>
      <c r="H94">
        <v>100.19</v>
      </c>
      <c r="V94">
        <f t="shared" si="14"/>
        <v>6.25E-2</v>
      </c>
      <c r="W94">
        <f t="shared" si="15"/>
        <v>1</v>
      </c>
      <c r="X94">
        <f t="shared" si="16"/>
        <v>0.95833333333333337</v>
      </c>
      <c r="Y94">
        <f t="shared" si="17"/>
        <v>0.97269284432928049</v>
      </c>
      <c r="Z94">
        <f t="shared" si="18"/>
        <v>0.64508603091280259</v>
      </c>
      <c r="AA94">
        <f t="shared" si="19"/>
        <v>0.81786859453107896</v>
      </c>
      <c r="AB94">
        <f t="shared" si="20"/>
        <v>0.92455944007195356</v>
      </c>
      <c r="AC94">
        <f t="shared" si="21"/>
        <v>0.8420124874384276</v>
      </c>
    </row>
    <row r="95" spans="1:29" x14ac:dyDescent="0.25">
      <c r="A95">
        <v>9</v>
      </c>
      <c r="B95">
        <v>1152000</v>
      </c>
      <c r="C95">
        <v>608000</v>
      </c>
      <c r="D95">
        <v>47.59</v>
      </c>
      <c r="E95">
        <v>24.34</v>
      </c>
      <c r="F95">
        <v>133.82</v>
      </c>
      <c r="G95">
        <v>11600504</v>
      </c>
      <c r="H95">
        <v>98.567999999999998</v>
      </c>
      <c r="V95">
        <f t="shared" si="14"/>
        <v>4.1666666666666664E-2</v>
      </c>
      <c r="W95">
        <f t="shared" si="15"/>
        <v>0.93333333333333335</v>
      </c>
      <c r="X95">
        <f t="shared" si="16"/>
        <v>0.91666666666666663</v>
      </c>
      <c r="Y95">
        <f t="shared" si="17"/>
        <v>0.94399043252940018</v>
      </c>
      <c r="Z95">
        <f t="shared" si="18"/>
        <v>0.70982793817439493</v>
      </c>
      <c r="AA95">
        <f t="shared" si="19"/>
        <v>0.83599211328195022</v>
      </c>
      <c r="AB95">
        <f t="shared" si="20"/>
        <v>0.92455211540244131</v>
      </c>
      <c r="AC95">
        <f t="shared" si="21"/>
        <v>0.81529134610632437</v>
      </c>
    </row>
    <row r="96" spans="1:29" x14ac:dyDescent="0.25">
      <c r="A96">
        <v>9</v>
      </c>
      <c r="B96">
        <v>1152000</v>
      </c>
      <c r="C96">
        <v>608000</v>
      </c>
      <c r="D96">
        <v>47.59</v>
      </c>
      <c r="E96">
        <v>28.29</v>
      </c>
      <c r="F96">
        <v>138.86000000000001</v>
      </c>
      <c r="G96">
        <v>11600543</v>
      </c>
      <c r="H96">
        <v>97.004000000000005</v>
      </c>
      <c r="V96">
        <f t="shared" si="14"/>
        <v>4.1666666666666664E-2</v>
      </c>
      <c r="W96">
        <f t="shared" si="15"/>
        <v>0.93333333333333335</v>
      </c>
      <c r="X96">
        <f t="shared" si="16"/>
        <v>0.91666666666666663</v>
      </c>
      <c r="Y96">
        <f t="shared" si="17"/>
        <v>0.94399043252940018</v>
      </c>
      <c r="Z96">
        <f t="shared" si="18"/>
        <v>0.82502187226596679</v>
      </c>
      <c r="AA96">
        <f t="shared" si="19"/>
        <v>0.88618031905359407</v>
      </c>
      <c r="AB96">
        <f t="shared" si="20"/>
        <v>0.92455539887498128</v>
      </c>
      <c r="AC96">
        <f t="shared" si="21"/>
        <v>0.78952570797845179</v>
      </c>
    </row>
    <row r="97" spans="1:29" x14ac:dyDescent="0.25">
      <c r="A97">
        <v>9.5</v>
      </c>
      <c r="B97">
        <v>1216000</v>
      </c>
      <c r="C97">
        <v>624000</v>
      </c>
      <c r="D97">
        <v>49.03</v>
      </c>
      <c r="E97">
        <v>34.29</v>
      </c>
      <c r="F97">
        <v>147.13</v>
      </c>
      <c r="G97">
        <v>11599980</v>
      </c>
      <c r="H97">
        <v>94.16</v>
      </c>
      <c r="V97">
        <f t="shared" si="14"/>
        <v>6.25E-2</v>
      </c>
      <c r="W97">
        <f t="shared" si="15"/>
        <v>1</v>
      </c>
      <c r="X97">
        <f t="shared" si="16"/>
        <v>0.95833333333333337</v>
      </c>
      <c r="Y97">
        <f t="shared" si="17"/>
        <v>0.97269284432928049</v>
      </c>
      <c r="Z97">
        <f t="shared" si="18"/>
        <v>1</v>
      </c>
      <c r="AA97">
        <f t="shared" si="19"/>
        <v>0.96853279161936634</v>
      </c>
      <c r="AB97">
        <f t="shared" si="20"/>
        <v>0.92450799900216107</v>
      </c>
      <c r="AC97">
        <f t="shared" si="21"/>
        <v>0.74267310258480079</v>
      </c>
    </row>
    <row r="98" spans="1:29" x14ac:dyDescent="0.25">
      <c r="A98">
        <v>20</v>
      </c>
      <c r="B98">
        <v>640000</v>
      </c>
      <c r="C98">
        <v>640000</v>
      </c>
      <c r="D98">
        <v>0.34</v>
      </c>
      <c r="E98">
        <v>0</v>
      </c>
      <c r="F98">
        <v>109.48</v>
      </c>
      <c r="G98">
        <v>2924548</v>
      </c>
      <c r="H98">
        <v>108.76</v>
      </c>
      <c r="V98">
        <f t="shared" si="14"/>
        <v>0.5</v>
      </c>
      <c r="W98">
        <f t="shared" si="15"/>
        <v>0.4</v>
      </c>
      <c r="X98">
        <f t="shared" si="16"/>
        <v>1</v>
      </c>
      <c r="Y98">
        <f t="shared" si="17"/>
        <v>2.192545345824198E-3</v>
      </c>
      <c r="Z98">
        <f t="shared" si="18"/>
        <v>0</v>
      </c>
      <c r="AA98">
        <f t="shared" si="19"/>
        <v>0.59361494493238542</v>
      </c>
      <c r="AB98">
        <f t="shared" si="20"/>
        <v>0.19410946710166785</v>
      </c>
      <c r="AC98">
        <f t="shared" si="21"/>
        <v>0.98319632296008308</v>
      </c>
    </row>
    <row r="99" spans="1:29" x14ac:dyDescent="0.25">
      <c r="A99">
        <v>20</v>
      </c>
      <c r="B99">
        <v>640000</v>
      </c>
      <c r="C99">
        <v>640000</v>
      </c>
      <c r="D99">
        <v>0.34</v>
      </c>
      <c r="E99">
        <v>5</v>
      </c>
      <c r="F99">
        <v>115.24</v>
      </c>
      <c r="G99">
        <v>2924677</v>
      </c>
      <c r="H99">
        <v>108.71</v>
      </c>
      <c r="V99">
        <f t="shared" si="14"/>
        <v>0.5</v>
      </c>
      <c r="W99">
        <f t="shared" si="15"/>
        <v>0.4</v>
      </c>
      <c r="X99">
        <f t="shared" si="16"/>
        <v>1</v>
      </c>
      <c r="Y99">
        <f t="shared" si="17"/>
        <v>2.192545345824198E-3</v>
      </c>
      <c r="Z99">
        <f t="shared" si="18"/>
        <v>0.14581510644502771</v>
      </c>
      <c r="AA99">
        <f t="shared" si="19"/>
        <v>0.65097289438569228</v>
      </c>
      <c r="AB99">
        <f t="shared" si="20"/>
        <v>0.19412032781853072</v>
      </c>
      <c r="AC99">
        <f t="shared" si="21"/>
        <v>0.98237261330126346</v>
      </c>
    </row>
    <row r="100" spans="1:29" x14ac:dyDescent="0.25">
      <c r="A100">
        <v>20</v>
      </c>
      <c r="B100">
        <v>640000</v>
      </c>
      <c r="C100">
        <v>640000</v>
      </c>
      <c r="D100">
        <v>0.34</v>
      </c>
      <c r="E100">
        <v>10</v>
      </c>
      <c r="F100">
        <v>121.63</v>
      </c>
      <c r="G100">
        <v>2923983</v>
      </c>
      <c r="H100">
        <v>108.7</v>
      </c>
      <c r="V100">
        <f t="shared" si="14"/>
        <v>0.5</v>
      </c>
      <c r="W100">
        <f t="shared" si="15"/>
        <v>0.4</v>
      </c>
      <c r="X100">
        <f t="shared" si="16"/>
        <v>1</v>
      </c>
      <c r="Y100">
        <f t="shared" si="17"/>
        <v>2.192545345824198E-3</v>
      </c>
      <c r="Z100">
        <f t="shared" si="18"/>
        <v>0.29163021289005542</v>
      </c>
      <c r="AA100">
        <f t="shared" si="19"/>
        <v>0.71460436956045492</v>
      </c>
      <c r="AB100">
        <f t="shared" si="20"/>
        <v>0.19406189884564051</v>
      </c>
      <c r="AC100">
        <f t="shared" si="21"/>
        <v>0.98220787136949972</v>
      </c>
    </row>
    <row r="101" spans="1:29" x14ac:dyDescent="0.25">
      <c r="A101">
        <v>20</v>
      </c>
      <c r="B101">
        <v>640000</v>
      </c>
      <c r="C101">
        <v>640000</v>
      </c>
      <c r="D101">
        <v>0.34</v>
      </c>
      <c r="E101">
        <v>15</v>
      </c>
      <c r="F101">
        <v>128.82</v>
      </c>
      <c r="G101">
        <v>2924667</v>
      </c>
      <c r="H101">
        <v>108.86</v>
      </c>
      <c r="V101">
        <f t="shared" si="14"/>
        <v>0.5</v>
      </c>
      <c r="W101">
        <f t="shared" si="15"/>
        <v>0.4</v>
      </c>
      <c r="X101">
        <f t="shared" si="16"/>
        <v>1</v>
      </c>
      <c r="Y101">
        <f t="shared" si="17"/>
        <v>2.192545345824198E-3</v>
      </c>
      <c r="Z101">
        <f t="shared" si="18"/>
        <v>0.43744531933508313</v>
      </c>
      <c r="AA101">
        <f t="shared" si="19"/>
        <v>0.78620222660373229</v>
      </c>
      <c r="AB101">
        <f t="shared" si="20"/>
        <v>0.19411948590249484</v>
      </c>
      <c r="AC101">
        <f t="shared" si="21"/>
        <v>0.98484374227772187</v>
      </c>
    </row>
    <row r="102" spans="1:29" x14ac:dyDescent="0.25">
      <c r="A102">
        <v>20</v>
      </c>
      <c r="B102">
        <v>640000</v>
      </c>
      <c r="C102">
        <v>640000</v>
      </c>
      <c r="D102">
        <v>0.34</v>
      </c>
      <c r="E102">
        <v>20</v>
      </c>
      <c r="F102">
        <v>136.51</v>
      </c>
      <c r="G102">
        <v>2924008</v>
      </c>
      <c r="H102">
        <v>108.49</v>
      </c>
      <c r="V102">
        <f t="shared" si="14"/>
        <v>0.5</v>
      </c>
      <c r="W102">
        <f t="shared" si="15"/>
        <v>0.4</v>
      </c>
      <c r="X102">
        <f t="shared" si="16"/>
        <v>1</v>
      </c>
      <c r="Y102">
        <f t="shared" si="17"/>
        <v>2.192545345824198E-3</v>
      </c>
      <c r="Z102">
        <f t="shared" si="18"/>
        <v>0.58326042578011084</v>
      </c>
      <c r="AA102">
        <f t="shared" si="19"/>
        <v>0.86277907231483142</v>
      </c>
      <c r="AB102">
        <f t="shared" si="20"/>
        <v>0.1940640036357302</v>
      </c>
      <c r="AC102">
        <f t="shared" si="21"/>
        <v>0.97874829080245784</v>
      </c>
    </row>
    <row r="103" spans="1:29" x14ac:dyDescent="0.25">
      <c r="A103">
        <v>32</v>
      </c>
      <c r="B103">
        <v>512000</v>
      </c>
      <c r="C103">
        <v>512000</v>
      </c>
      <c r="D103">
        <v>0.23</v>
      </c>
      <c r="E103">
        <v>0</v>
      </c>
      <c r="F103">
        <v>97.198999999999998</v>
      </c>
      <c r="G103">
        <v>1478428</v>
      </c>
      <c r="H103">
        <v>96.686000000000007</v>
      </c>
      <c r="V103">
        <f t="shared" si="14"/>
        <v>1</v>
      </c>
      <c r="W103">
        <f t="shared" si="15"/>
        <v>0.26666666666666666</v>
      </c>
      <c r="X103">
        <f t="shared" si="16"/>
        <v>0.66666666666666663</v>
      </c>
      <c r="Y103">
        <f t="shared" si="17"/>
        <v>0</v>
      </c>
      <c r="Z103">
        <f t="shared" si="18"/>
        <v>0</v>
      </c>
      <c r="AA103">
        <f t="shared" si="19"/>
        <v>0.47132102527334646</v>
      </c>
      <c r="AB103">
        <f t="shared" si="20"/>
        <v>7.2358305320682034E-2</v>
      </c>
      <c r="AC103">
        <f t="shared" si="21"/>
        <v>0.78428691454836008</v>
      </c>
    </row>
    <row r="104" spans="1:29" x14ac:dyDescent="0.25">
      <c r="A104">
        <v>32</v>
      </c>
      <c r="B104">
        <v>512000</v>
      </c>
      <c r="C104">
        <v>512000</v>
      </c>
      <c r="D104">
        <v>0.23</v>
      </c>
      <c r="E104">
        <v>4.3899999999999997</v>
      </c>
      <c r="F104">
        <v>103.67</v>
      </c>
      <c r="G104">
        <v>1478623</v>
      </c>
      <c r="H104">
        <v>98.665999999999997</v>
      </c>
      <c r="V104">
        <f t="shared" si="14"/>
        <v>1</v>
      </c>
      <c r="W104">
        <f t="shared" si="15"/>
        <v>0.26666666666666666</v>
      </c>
      <c r="X104">
        <f t="shared" si="16"/>
        <v>0.66666666666666663</v>
      </c>
      <c r="Y104">
        <f t="shared" si="17"/>
        <v>0</v>
      </c>
      <c r="Z104">
        <f t="shared" si="18"/>
        <v>0.12802566345873431</v>
      </c>
      <c r="AA104">
        <f t="shared" si="19"/>
        <v>0.53575909661229615</v>
      </c>
      <c r="AB104">
        <f t="shared" si="20"/>
        <v>7.2374722683381729E-2</v>
      </c>
      <c r="AC104">
        <f t="shared" si="21"/>
        <v>0.81690581703761056</v>
      </c>
    </row>
    <row r="105" spans="1:29" x14ac:dyDescent="0.25">
      <c r="A105">
        <v>32</v>
      </c>
      <c r="B105">
        <v>512000</v>
      </c>
      <c r="C105">
        <v>512000</v>
      </c>
      <c r="D105">
        <v>0.23</v>
      </c>
      <c r="E105">
        <v>8.7799999999999994</v>
      </c>
      <c r="F105">
        <v>110.94</v>
      </c>
      <c r="G105">
        <v>1478737</v>
      </c>
      <c r="H105">
        <v>100.7</v>
      </c>
      <c r="V105">
        <f t="shared" si="14"/>
        <v>1</v>
      </c>
      <c r="W105">
        <f t="shared" si="15"/>
        <v>0.26666666666666666</v>
      </c>
      <c r="X105">
        <f t="shared" si="16"/>
        <v>0.66666666666666663</v>
      </c>
      <c r="Y105">
        <f t="shared" si="17"/>
        <v>0</v>
      </c>
      <c r="Z105">
        <f t="shared" si="18"/>
        <v>0.25605132691746862</v>
      </c>
      <c r="AA105">
        <f t="shared" si="19"/>
        <v>0.6081535918424249</v>
      </c>
      <c r="AB105">
        <f t="shared" si="20"/>
        <v>7.2384320526190787E-2</v>
      </c>
      <c r="AC105">
        <f t="shared" si="21"/>
        <v>0.85041432595838617</v>
      </c>
    </row>
    <row r="106" spans="1:29" x14ac:dyDescent="0.25">
      <c r="A106">
        <v>32</v>
      </c>
      <c r="B106">
        <v>512000</v>
      </c>
      <c r="C106">
        <v>512000</v>
      </c>
      <c r="D106">
        <v>0.23</v>
      </c>
      <c r="E106">
        <v>13.08</v>
      </c>
      <c r="F106">
        <v>118.12</v>
      </c>
      <c r="G106">
        <v>1478630</v>
      </c>
      <c r="H106">
        <v>102.17</v>
      </c>
      <c r="V106">
        <f t="shared" si="14"/>
        <v>1</v>
      </c>
      <c r="W106">
        <f t="shared" si="15"/>
        <v>0.26666666666666666</v>
      </c>
      <c r="X106">
        <f t="shared" si="16"/>
        <v>0.66666666666666663</v>
      </c>
      <c r="Y106">
        <f t="shared" si="17"/>
        <v>0</v>
      </c>
      <c r="Z106">
        <f t="shared" si="18"/>
        <v>0.38145231846019251</v>
      </c>
      <c r="AA106">
        <f t="shared" si="19"/>
        <v>0.67965186911234599</v>
      </c>
      <c r="AB106">
        <f t="shared" si="20"/>
        <v>7.2375312024606842E-2</v>
      </c>
      <c r="AC106">
        <f t="shared" si="21"/>
        <v>0.8746313899276783</v>
      </c>
    </row>
    <row r="107" spans="1:29" x14ac:dyDescent="0.25">
      <c r="A107">
        <v>32</v>
      </c>
      <c r="B107">
        <v>512000</v>
      </c>
      <c r="C107">
        <v>512000</v>
      </c>
      <c r="D107">
        <v>0.23</v>
      </c>
      <c r="E107">
        <v>17.47</v>
      </c>
      <c r="F107">
        <v>123.88</v>
      </c>
      <c r="G107">
        <v>1478556</v>
      </c>
      <c r="H107">
        <v>101.78</v>
      </c>
      <c r="V107">
        <f t="shared" si="14"/>
        <v>1</v>
      </c>
      <c r="W107">
        <f t="shared" si="15"/>
        <v>0.26666666666666666</v>
      </c>
      <c r="X107">
        <f t="shared" si="16"/>
        <v>0.66666666666666663</v>
      </c>
      <c r="Y107">
        <f t="shared" si="17"/>
        <v>0</v>
      </c>
      <c r="Z107">
        <f t="shared" si="18"/>
        <v>0.50947798191892679</v>
      </c>
      <c r="AA107">
        <f t="shared" si="19"/>
        <v>0.73700981856565295</v>
      </c>
      <c r="AB107">
        <f t="shared" si="20"/>
        <v>7.2369081845941319E-2</v>
      </c>
      <c r="AC107">
        <f t="shared" si="21"/>
        <v>0.86820645458888646</v>
      </c>
    </row>
    <row r="108" spans="1:29" x14ac:dyDescent="0.25">
      <c r="A108">
        <v>32</v>
      </c>
      <c r="B108">
        <v>256000</v>
      </c>
      <c r="C108">
        <v>256000</v>
      </c>
      <c r="D108">
        <v>0.26</v>
      </c>
      <c r="E108">
        <v>0</v>
      </c>
      <c r="F108">
        <v>74.052000000000007</v>
      </c>
      <c r="G108">
        <v>755003</v>
      </c>
      <c r="H108">
        <v>73.680999999999997</v>
      </c>
      <c r="V108">
        <f t="shared" si="14"/>
        <v>1</v>
      </c>
      <c r="W108">
        <f t="shared" si="15"/>
        <v>0</v>
      </c>
      <c r="X108">
        <f t="shared" si="16"/>
        <v>0</v>
      </c>
      <c r="Y108">
        <f t="shared" si="17"/>
        <v>5.9796691249750845E-4</v>
      </c>
      <c r="Z108">
        <f t="shared" si="18"/>
        <v>0</v>
      </c>
      <c r="AA108">
        <f t="shared" si="19"/>
        <v>0.24082372388520448</v>
      </c>
      <c r="AB108">
        <f t="shared" si="20"/>
        <v>1.1451994494879424E-2</v>
      </c>
      <c r="AC108">
        <f t="shared" si="21"/>
        <v>0.40529810052552673</v>
      </c>
    </row>
    <row r="109" spans="1:29" x14ac:dyDescent="0.25">
      <c r="A109">
        <v>32</v>
      </c>
      <c r="B109">
        <v>256000</v>
      </c>
      <c r="C109">
        <v>256000</v>
      </c>
      <c r="D109">
        <v>0.26</v>
      </c>
      <c r="E109">
        <v>3.1</v>
      </c>
      <c r="F109">
        <v>77.995999999999995</v>
      </c>
      <c r="G109">
        <v>755191</v>
      </c>
      <c r="H109">
        <v>75.212999999999994</v>
      </c>
      <c r="V109">
        <f t="shared" si="14"/>
        <v>1</v>
      </c>
      <c r="W109">
        <f t="shared" si="15"/>
        <v>0</v>
      </c>
      <c r="X109">
        <f t="shared" si="16"/>
        <v>0</v>
      </c>
      <c r="Y109">
        <f t="shared" si="17"/>
        <v>5.9796691249750845E-4</v>
      </c>
      <c r="Z109">
        <f t="shared" si="18"/>
        <v>9.0405365995917183E-2</v>
      </c>
      <c r="AA109">
        <f t="shared" si="19"/>
        <v>0.2800979864969827</v>
      </c>
      <c r="AB109">
        <f t="shared" si="20"/>
        <v>1.1467822516354009E-2</v>
      </c>
      <c r="AC109">
        <f t="shared" si="21"/>
        <v>0.43053656447175487</v>
      </c>
    </row>
    <row r="110" spans="1:29" x14ac:dyDescent="0.25">
      <c r="A110">
        <v>32</v>
      </c>
      <c r="B110">
        <v>256000</v>
      </c>
      <c r="C110">
        <v>256000</v>
      </c>
      <c r="D110">
        <v>0.26</v>
      </c>
      <c r="E110">
        <v>3.77</v>
      </c>
      <c r="F110">
        <v>81.034999999999997</v>
      </c>
      <c r="G110">
        <v>755580</v>
      </c>
      <c r="H110">
        <v>77.492999999999995</v>
      </c>
      <c r="V110">
        <f t="shared" si="14"/>
        <v>1</v>
      </c>
      <c r="W110">
        <f t="shared" si="15"/>
        <v>0</v>
      </c>
      <c r="X110">
        <f t="shared" si="16"/>
        <v>0</v>
      </c>
      <c r="Y110">
        <f t="shared" si="17"/>
        <v>5.9796691249750845E-4</v>
      </c>
      <c r="Z110">
        <f t="shared" si="18"/>
        <v>0.10994459025955089</v>
      </c>
      <c r="AA110">
        <f t="shared" si="19"/>
        <v>0.31036027962000357</v>
      </c>
      <c r="AB110">
        <f t="shared" si="20"/>
        <v>1.1500573050149824E-2</v>
      </c>
      <c r="AC110">
        <f t="shared" si="21"/>
        <v>0.46809772491392226</v>
      </c>
    </row>
    <row r="111" spans="1:29" x14ac:dyDescent="0.25">
      <c r="A111">
        <v>32</v>
      </c>
      <c r="B111">
        <v>512000</v>
      </c>
      <c r="C111">
        <v>512000</v>
      </c>
      <c r="D111">
        <v>0.23</v>
      </c>
      <c r="E111">
        <v>5.55</v>
      </c>
      <c r="F111">
        <v>85.501000000000005</v>
      </c>
      <c r="G111">
        <v>1478737</v>
      </c>
      <c r="H111">
        <v>80.790000000000006</v>
      </c>
      <c r="V111">
        <f t="shared" si="14"/>
        <v>1</v>
      </c>
      <c r="W111">
        <f t="shared" si="15"/>
        <v>0.26666666666666666</v>
      </c>
      <c r="X111">
        <f t="shared" si="16"/>
        <v>0.66666666666666663</v>
      </c>
      <c r="Y111">
        <f t="shared" si="17"/>
        <v>0</v>
      </c>
      <c r="Z111">
        <f t="shared" si="18"/>
        <v>0.16185476815398075</v>
      </c>
      <c r="AA111">
        <f t="shared" si="19"/>
        <v>0.35483260640098785</v>
      </c>
      <c r="AB111">
        <f t="shared" si="20"/>
        <v>7.2384320526190787E-2</v>
      </c>
      <c r="AC111">
        <f t="shared" si="21"/>
        <v>0.52241313981647752</v>
      </c>
    </row>
    <row r="112" spans="1:29" x14ac:dyDescent="0.25">
      <c r="A112">
        <v>32</v>
      </c>
      <c r="B112">
        <v>512000</v>
      </c>
      <c r="C112">
        <v>512000</v>
      </c>
      <c r="D112">
        <v>0.23</v>
      </c>
      <c r="E112">
        <v>12.46</v>
      </c>
      <c r="F112">
        <v>95.367000000000004</v>
      </c>
      <c r="G112">
        <v>1478106</v>
      </c>
      <c r="H112">
        <v>83.057000000000002</v>
      </c>
      <c r="V112">
        <f t="shared" si="14"/>
        <v>1</v>
      </c>
      <c r="W112">
        <f t="shared" si="15"/>
        <v>0.26666666666666666</v>
      </c>
      <c r="X112">
        <f t="shared" si="16"/>
        <v>0.66666666666666663</v>
      </c>
      <c r="Y112">
        <f t="shared" si="17"/>
        <v>0</v>
      </c>
      <c r="Z112">
        <f t="shared" si="18"/>
        <v>0.36337124526100906</v>
      </c>
      <c r="AA112">
        <f t="shared" si="19"/>
        <v>0.45307801079444748</v>
      </c>
      <c r="AB112">
        <f t="shared" si="20"/>
        <v>7.2331195624326619E-2</v>
      </c>
      <c r="AC112">
        <f t="shared" si="21"/>
        <v>0.55976013574735184</v>
      </c>
    </row>
    <row r="113" spans="1:29" x14ac:dyDescent="0.25">
      <c r="A113">
        <v>32</v>
      </c>
      <c r="B113">
        <v>256000</v>
      </c>
      <c r="C113">
        <v>256000</v>
      </c>
      <c r="D113">
        <v>0.26</v>
      </c>
      <c r="E113">
        <v>0</v>
      </c>
      <c r="F113">
        <v>65.58</v>
      </c>
      <c r="G113">
        <v>755620</v>
      </c>
      <c r="H113">
        <v>65.224999999999994</v>
      </c>
      <c r="V113">
        <f t="shared" si="14"/>
        <v>1</v>
      </c>
      <c r="W113">
        <f t="shared" si="15"/>
        <v>0</v>
      </c>
      <c r="X113">
        <f t="shared" si="16"/>
        <v>0</v>
      </c>
      <c r="Y113">
        <f t="shared" si="17"/>
        <v>5.9796691249750845E-4</v>
      </c>
      <c r="Z113">
        <f t="shared" si="18"/>
        <v>0</v>
      </c>
      <c r="AA113">
        <f t="shared" si="19"/>
        <v>0.15645973989763196</v>
      </c>
      <c r="AB113">
        <f t="shared" si="20"/>
        <v>1.1503940714293351E-2</v>
      </c>
      <c r="AC113">
        <f t="shared" si="21"/>
        <v>0.26599232302597969</v>
      </c>
    </row>
    <row r="114" spans="1:29" x14ac:dyDescent="0.25">
      <c r="A114">
        <v>32</v>
      </c>
      <c r="B114">
        <v>256000</v>
      </c>
      <c r="C114">
        <v>256000</v>
      </c>
      <c r="D114">
        <v>0.26</v>
      </c>
      <c r="E114">
        <v>3</v>
      </c>
      <c r="F114">
        <v>68.424999999999997</v>
      </c>
      <c r="G114">
        <v>755507</v>
      </c>
      <c r="H114">
        <v>65.947999999999993</v>
      </c>
      <c r="V114">
        <f t="shared" si="14"/>
        <v>1</v>
      </c>
      <c r="W114">
        <f t="shared" si="15"/>
        <v>0</v>
      </c>
      <c r="X114">
        <f t="shared" si="16"/>
        <v>0</v>
      </c>
      <c r="Y114">
        <f t="shared" si="17"/>
        <v>5.9796691249750845E-4</v>
      </c>
      <c r="Z114">
        <f t="shared" si="18"/>
        <v>8.7489063867016631E-2</v>
      </c>
      <c r="AA114">
        <f t="shared" si="19"/>
        <v>0.18479018541753794</v>
      </c>
      <c r="AB114">
        <f t="shared" si="20"/>
        <v>1.1494427063087884E-2</v>
      </c>
      <c r="AC114">
        <f t="shared" si="21"/>
        <v>0.27790316469250909</v>
      </c>
    </row>
    <row r="115" spans="1:29" x14ac:dyDescent="0.25">
      <c r="A115">
        <v>32</v>
      </c>
      <c r="B115">
        <v>256000</v>
      </c>
      <c r="C115">
        <v>256000</v>
      </c>
      <c r="D115">
        <v>0.26</v>
      </c>
      <c r="E115">
        <v>1.23</v>
      </c>
      <c r="F115">
        <v>68.42</v>
      </c>
      <c r="G115">
        <v>755651</v>
      </c>
      <c r="H115">
        <v>67.069000000000003</v>
      </c>
      <c r="V115">
        <f t="shared" si="14"/>
        <v>1</v>
      </c>
      <c r="W115">
        <f t="shared" si="15"/>
        <v>0</v>
      </c>
      <c r="X115">
        <f t="shared" si="16"/>
        <v>0</v>
      </c>
      <c r="Y115">
        <f t="shared" si="17"/>
        <v>5.9796691249750845E-4</v>
      </c>
      <c r="Z115">
        <f t="shared" si="18"/>
        <v>3.5870516185476813E-2</v>
      </c>
      <c r="AA115">
        <f t="shared" si="19"/>
        <v>0.18474039553085977</v>
      </c>
      <c r="AB115">
        <f t="shared" si="20"/>
        <v>1.1506550654004586E-2</v>
      </c>
      <c r="AC115">
        <f t="shared" si="21"/>
        <v>0.29637073524324148</v>
      </c>
    </row>
    <row r="116" spans="1:29" x14ac:dyDescent="0.25">
      <c r="A116">
        <v>32</v>
      </c>
      <c r="B116">
        <v>256000</v>
      </c>
      <c r="C116">
        <v>256000</v>
      </c>
      <c r="D116">
        <v>0.26</v>
      </c>
      <c r="E116">
        <v>1.79</v>
      </c>
      <c r="F116">
        <v>70.394999999999996</v>
      </c>
      <c r="G116">
        <v>755576</v>
      </c>
      <c r="H116">
        <v>68.698999999999998</v>
      </c>
      <c r="V116">
        <f t="shared" si="14"/>
        <v>1</v>
      </c>
      <c r="W116">
        <f t="shared" si="15"/>
        <v>0</v>
      </c>
      <c r="X116">
        <f t="shared" si="16"/>
        <v>0</v>
      </c>
      <c r="Y116">
        <f t="shared" si="17"/>
        <v>5.9796691249750845E-4</v>
      </c>
      <c r="Z116">
        <f t="shared" si="18"/>
        <v>5.2201808107319919E-2</v>
      </c>
      <c r="AA116">
        <f t="shared" si="19"/>
        <v>0.2044074007687558</v>
      </c>
      <c r="AB116">
        <f t="shared" si="20"/>
        <v>1.150023628373547E-2</v>
      </c>
      <c r="AC116">
        <f t="shared" si="21"/>
        <v>0.32322367012075581</v>
      </c>
    </row>
    <row r="117" spans="1:29" x14ac:dyDescent="0.25">
      <c r="A117">
        <v>32</v>
      </c>
      <c r="B117">
        <v>256000</v>
      </c>
      <c r="C117">
        <v>256000</v>
      </c>
      <c r="D117">
        <v>0.26</v>
      </c>
      <c r="E117">
        <v>12.13</v>
      </c>
      <c r="F117">
        <v>79.116</v>
      </c>
      <c r="G117">
        <v>755118</v>
      </c>
      <c r="H117">
        <v>69.168000000000006</v>
      </c>
      <c r="V117">
        <f t="shared" si="14"/>
        <v>1</v>
      </c>
      <c r="W117">
        <f t="shared" si="15"/>
        <v>0</v>
      </c>
      <c r="X117">
        <f t="shared" si="16"/>
        <v>0</v>
      </c>
      <c r="Y117">
        <f t="shared" si="17"/>
        <v>5.9796691249750845E-4</v>
      </c>
      <c r="Z117">
        <f t="shared" si="18"/>
        <v>0.35374744823563725</v>
      </c>
      <c r="AA117">
        <f t="shared" si="19"/>
        <v>0.29125092111290352</v>
      </c>
      <c r="AB117">
        <f t="shared" si="20"/>
        <v>1.1461676529292069E-2</v>
      </c>
      <c r="AC117">
        <f t="shared" si="21"/>
        <v>0.33095006672048244</v>
      </c>
    </row>
    <row r="118" spans="1:29" x14ac:dyDescent="0.25">
      <c r="A118">
        <v>32</v>
      </c>
      <c r="B118">
        <v>256000</v>
      </c>
      <c r="C118">
        <v>256000</v>
      </c>
      <c r="D118">
        <v>0.26</v>
      </c>
      <c r="E118">
        <v>0</v>
      </c>
      <c r="F118">
        <v>61.08</v>
      </c>
      <c r="G118">
        <v>755545</v>
      </c>
      <c r="H118">
        <v>60.686</v>
      </c>
      <c r="V118">
        <f t="shared" si="14"/>
        <v>1</v>
      </c>
      <c r="W118">
        <f t="shared" si="15"/>
        <v>0</v>
      </c>
      <c r="X118">
        <f t="shared" si="16"/>
        <v>0</v>
      </c>
      <c r="Y118">
        <f t="shared" si="17"/>
        <v>5.9796691249750845E-4</v>
      </c>
      <c r="Z118">
        <f t="shared" si="18"/>
        <v>0</v>
      </c>
      <c r="AA118">
        <f t="shared" si="19"/>
        <v>0.11164884188723583</v>
      </c>
      <c r="AB118">
        <f t="shared" si="20"/>
        <v>1.1497626344024237E-2</v>
      </c>
      <c r="AC118">
        <f t="shared" si="21"/>
        <v>0.19121596019834927</v>
      </c>
    </row>
    <row r="119" spans="1:29" x14ac:dyDescent="0.25">
      <c r="A119">
        <v>32</v>
      </c>
      <c r="B119">
        <v>256000</v>
      </c>
      <c r="C119">
        <v>256000</v>
      </c>
      <c r="D119">
        <v>0.26</v>
      </c>
      <c r="E119">
        <v>2.29</v>
      </c>
      <c r="F119">
        <v>64.149000000000001</v>
      </c>
      <c r="G119">
        <v>755665</v>
      </c>
      <c r="H119">
        <v>62.322000000000003</v>
      </c>
      <c r="V119">
        <f t="shared" si="14"/>
        <v>1</v>
      </c>
      <c r="W119">
        <f t="shared" si="15"/>
        <v>0</v>
      </c>
      <c r="X119">
        <f t="shared" si="16"/>
        <v>0</v>
      </c>
      <c r="Y119">
        <f t="shared" si="17"/>
        <v>5.9796691249750845E-4</v>
      </c>
      <c r="Z119">
        <f t="shared" si="18"/>
        <v>6.6783318751822696E-2</v>
      </c>
      <c r="AA119">
        <f t="shared" si="19"/>
        <v>0.142209874330326</v>
      </c>
      <c r="AB119">
        <f t="shared" si="20"/>
        <v>1.1507729336454822E-2</v>
      </c>
      <c r="AC119">
        <f t="shared" si="21"/>
        <v>0.21816774023492203</v>
      </c>
    </row>
    <row r="120" spans="1:29" x14ac:dyDescent="0.25">
      <c r="A120">
        <v>32</v>
      </c>
      <c r="B120">
        <v>256000</v>
      </c>
      <c r="C120">
        <v>256000</v>
      </c>
      <c r="D120">
        <v>0.26</v>
      </c>
      <c r="E120">
        <v>0</v>
      </c>
      <c r="F120">
        <v>64.721000000000004</v>
      </c>
      <c r="G120">
        <v>755600</v>
      </c>
      <c r="H120">
        <v>64.39</v>
      </c>
      <c r="V120">
        <f t="shared" si="14"/>
        <v>1</v>
      </c>
      <c r="W120">
        <f t="shared" si="15"/>
        <v>0</v>
      </c>
      <c r="X120">
        <f t="shared" si="16"/>
        <v>0</v>
      </c>
      <c r="Y120">
        <f t="shared" si="17"/>
        <v>5.9796691249750845E-4</v>
      </c>
      <c r="Z120">
        <f t="shared" si="18"/>
        <v>0</v>
      </c>
      <c r="AA120">
        <f t="shared" si="19"/>
        <v>0.14790583736631419</v>
      </c>
      <c r="AB120">
        <f t="shared" si="20"/>
        <v>1.1502256882221588E-2</v>
      </c>
      <c r="AC120">
        <f t="shared" si="21"/>
        <v>0.25223637172369484</v>
      </c>
    </row>
    <row r="121" spans="1:29" x14ac:dyDescent="0.25">
      <c r="A121">
        <v>32</v>
      </c>
      <c r="B121">
        <v>256000</v>
      </c>
      <c r="C121">
        <v>256000</v>
      </c>
      <c r="D121">
        <v>0.26</v>
      </c>
      <c r="E121">
        <v>0</v>
      </c>
      <c r="F121">
        <v>66.143000000000001</v>
      </c>
      <c r="G121">
        <v>754987</v>
      </c>
      <c r="H121">
        <v>65.721999999999994</v>
      </c>
      <c r="V121">
        <f t="shared" si="14"/>
        <v>1</v>
      </c>
      <c r="W121">
        <f t="shared" si="15"/>
        <v>0</v>
      </c>
      <c r="X121">
        <f t="shared" si="16"/>
        <v>0</v>
      </c>
      <c r="Y121">
        <f t="shared" si="17"/>
        <v>5.9796691249750845E-4</v>
      </c>
      <c r="Z121">
        <f t="shared" si="18"/>
        <v>0</v>
      </c>
      <c r="AA121">
        <f t="shared" si="19"/>
        <v>0.16206608113759932</v>
      </c>
      <c r="AB121">
        <f t="shared" si="20"/>
        <v>1.1450647429222013E-2</v>
      </c>
      <c r="AC121">
        <f t="shared" si="21"/>
        <v>0.27417999703464513</v>
      </c>
    </row>
    <row r="122" spans="1:29" x14ac:dyDescent="0.25">
      <c r="A122">
        <v>32</v>
      </c>
      <c r="B122">
        <v>256000</v>
      </c>
      <c r="C122">
        <v>256000</v>
      </c>
      <c r="D122">
        <v>0.26</v>
      </c>
      <c r="E122">
        <v>9.42</v>
      </c>
      <c r="F122">
        <v>73.557000000000002</v>
      </c>
      <c r="G122">
        <v>755653</v>
      </c>
      <c r="H122">
        <v>66.263000000000005</v>
      </c>
      <c r="V122">
        <f t="shared" si="14"/>
        <v>1</v>
      </c>
      <c r="W122">
        <f t="shared" si="15"/>
        <v>0</v>
      </c>
      <c r="X122">
        <f t="shared" si="16"/>
        <v>0</v>
      </c>
      <c r="Y122">
        <f t="shared" si="17"/>
        <v>5.9796691249750845E-4</v>
      </c>
      <c r="Z122">
        <f t="shared" si="18"/>
        <v>0.27471566054243218</v>
      </c>
      <c r="AA122">
        <f t="shared" si="19"/>
        <v>0.23589452510406086</v>
      </c>
      <c r="AB122">
        <f t="shared" si="20"/>
        <v>1.1506719037211764E-2</v>
      </c>
      <c r="AC122">
        <f t="shared" si="21"/>
        <v>0.28309253554307184</v>
      </c>
    </row>
    <row r="123" spans="1:29" x14ac:dyDescent="0.25">
      <c r="A123">
        <v>32</v>
      </c>
      <c r="B123">
        <v>256000</v>
      </c>
      <c r="C123">
        <v>256000</v>
      </c>
      <c r="D123">
        <v>0.26</v>
      </c>
      <c r="E123">
        <v>0</v>
      </c>
      <c r="F123">
        <v>55.978000000000002</v>
      </c>
      <c r="G123">
        <v>755739</v>
      </c>
      <c r="H123">
        <v>55.633000000000003</v>
      </c>
      <c r="V123">
        <f t="shared" si="14"/>
        <v>1</v>
      </c>
      <c r="W123">
        <f t="shared" si="15"/>
        <v>0</v>
      </c>
      <c r="X123">
        <f t="shared" si="16"/>
        <v>0</v>
      </c>
      <c r="Y123">
        <f t="shared" si="17"/>
        <v>5.9796691249750845E-4</v>
      </c>
      <c r="Z123">
        <f t="shared" si="18"/>
        <v>0</v>
      </c>
      <c r="AA123">
        <f t="shared" si="19"/>
        <v>6.0843241520782292E-2</v>
      </c>
      <c r="AB123">
        <f t="shared" si="20"/>
        <v>1.1513959515120348E-2</v>
      </c>
      <c r="AC123">
        <f t="shared" si="21"/>
        <v>0.10797186207805476</v>
      </c>
    </row>
    <row r="124" spans="1:29" x14ac:dyDescent="0.25">
      <c r="A124">
        <v>32</v>
      </c>
      <c r="B124">
        <v>256000</v>
      </c>
      <c r="C124">
        <v>256000</v>
      </c>
      <c r="D124">
        <v>0.26</v>
      </c>
      <c r="E124">
        <v>1.03</v>
      </c>
      <c r="F124">
        <v>58.140999999999998</v>
      </c>
      <c r="G124">
        <v>755097</v>
      </c>
      <c r="H124">
        <v>57.246000000000002</v>
      </c>
      <c r="V124">
        <f t="shared" si="14"/>
        <v>1</v>
      </c>
      <c r="W124">
        <f t="shared" si="15"/>
        <v>0</v>
      </c>
      <c r="X124">
        <f t="shared" si="16"/>
        <v>0</v>
      </c>
      <c r="Y124">
        <f t="shared" si="17"/>
        <v>5.9796691249750845E-4</v>
      </c>
      <c r="Z124">
        <f t="shared" si="18"/>
        <v>3.0037911927675708E-2</v>
      </c>
      <c r="AA124">
        <f t="shared" si="19"/>
        <v>8.2382346497779341E-2</v>
      </c>
      <c r="AB124">
        <f t="shared" si="20"/>
        <v>1.1459908505616716E-2</v>
      </c>
      <c r="AC124">
        <f t="shared" si="21"/>
        <v>0.13454473567157052</v>
      </c>
    </row>
    <row r="125" spans="1:29" x14ac:dyDescent="0.25">
      <c r="A125">
        <v>32</v>
      </c>
      <c r="B125">
        <v>256000</v>
      </c>
      <c r="C125">
        <v>256000</v>
      </c>
      <c r="D125">
        <v>0.26</v>
      </c>
      <c r="E125">
        <v>0</v>
      </c>
      <c r="F125">
        <v>59.161000000000001</v>
      </c>
      <c r="G125">
        <v>755157</v>
      </c>
      <c r="H125">
        <v>58.795999999999999</v>
      </c>
      <c r="V125">
        <f t="shared" si="14"/>
        <v>1</v>
      </c>
      <c r="W125">
        <f t="shared" si="15"/>
        <v>0</v>
      </c>
      <c r="X125">
        <f t="shared" si="16"/>
        <v>0</v>
      </c>
      <c r="Y125">
        <f t="shared" si="17"/>
        <v>5.9796691249750845E-4</v>
      </c>
      <c r="Z125">
        <f t="shared" si="18"/>
        <v>0</v>
      </c>
      <c r="AA125">
        <f t="shared" si="19"/>
        <v>9.2539483380135817E-2</v>
      </c>
      <c r="AB125">
        <f t="shared" si="20"/>
        <v>1.146496000183201E-2</v>
      </c>
      <c r="AC125">
        <f t="shared" si="21"/>
        <v>0.1600797350949737</v>
      </c>
    </row>
    <row r="126" spans="1:29" x14ac:dyDescent="0.25">
      <c r="A126">
        <v>32</v>
      </c>
      <c r="B126">
        <v>256000</v>
      </c>
      <c r="C126">
        <v>256000</v>
      </c>
      <c r="D126">
        <v>0.26</v>
      </c>
      <c r="E126">
        <v>0</v>
      </c>
      <c r="F126">
        <v>61.505000000000003</v>
      </c>
      <c r="G126">
        <v>755153</v>
      </c>
      <c r="H126">
        <v>61.109000000000002</v>
      </c>
      <c r="V126">
        <f t="shared" si="14"/>
        <v>1</v>
      </c>
      <c r="W126">
        <f t="shared" si="15"/>
        <v>0</v>
      </c>
      <c r="X126">
        <f t="shared" si="16"/>
        <v>0</v>
      </c>
      <c r="Y126">
        <f t="shared" si="17"/>
        <v>5.9796691249750845E-4</v>
      </c>
      <c r="Z126">
        <f t="shared" si="18"/>
        <v>0</v>
      </c>
      <c r="AA126">
        <f t="shared" si="19"/>
        <v>0.1158809822548844</v>
      </c>
      <c r="AB126">
        <f t="shared" si="20"/>
        <v>1.1464623235417656E-2</v>
      </c>
      <c r="AC126">
        <f t="shared" si="21"/>
        <v>0.19818454391196194</v>
      </c>
    </row>
    <row r="127" spans="1:29" x14ac:dyDescent="0.25">
      <c r="A127">
        <v>32</v>
      </c>
      <c r="B127">
        <v>256000</v>
      </c>
      <c r="C127">
        <v>256000</v>
      </c>
      <c r="D127">
        <v>0.26</v>
      </c>
      <c r="E127">
        <v>7.39</v>
      </c>
      <c r="F127">
        <v>66.209999999999994</v>
      </c>
      <c r="G127">
        <v>755593</v>
      </c>
      <c r="H127">
        <v>61.585999999999999</v>
      </c>
      <c r="V127">
        <f t="shared" si="14"/>
        <v>1</v>
      </c>
      <c r="W127">
        <f t="shared" si="15"/>
        <v>0</v>
      </c>
      <c r="X127">
        <f t="shared" si="16"/>
        <v>0</v>
      </c>
      <c r="Y127">
        <f t="shared" si="17"/>
        <v>5.9796691249750845E-4</v>
      </c>
      <c r="Z127">
        <f t="shared" si="18"/>
        <v>0.21551472732575094</v>
      </c>
      <c r="AA127">
        <f t="shared" si="19"/>
        <v>0.16273326561908738</v>
      </c>
      <c r="AB127">
        <f t="shared" si="20"/>
        <v>1.150166754099647E-2</v>
      </c>
      <c r="AC127">
        <f t="shared" si="21"/>
        <v>0.20604273405709952</v>
      </c>
    </row>
    <row r="128" spans="1:29" x14ac:dyDescent="0.25">
      <c r="A128">
        <v>32</v>
      </c>
      <c r="B128">
        <v>256000</v>
      </c>
      <c r="C128">
        <v>256000</v>
      </c>
      <c r="D128">
        <v>0.26</v>
      </c>
      <c r="E128">
        <v>0</v>
      </c>
      <c r="F128">
        <v>50.734999999999999</v>
      </c>
      <c r="G128">
        <v>755096</v>
      </c>
      <c r="H128">
        <v>50.555999999999997</v>
      </c>
      <c r="V128">
        <f t="shared" si="14"/>
        <v>1</v>
      </c>
      <c r="W128">
        <f t="shared" si="15"/>
        <v>0</v>
      </c>
      <c r="X128">
        <f t="shared" si="16"/>
        <v>0</v>
      </c>
      <c r="Y128">
        <f t="shared" si="17"/>
        <v>5.9796691249750845E-4</v>
      </c>
      <c r="Z128">
        <f t="shared" si="18"/>
        <v>0</v>
      </c>
      <c r="AA128">
        <f t="shared" si="19"/>
        <v>8.6335663500029611E-3</v>
      </c>
      <c r="AB128">
        <f t="shared" si="20"/>
        <v>1.1459824314013128E-2</v>
      </c>
      <c r="AC128">
        <f t="shared" si="21"/>
        <v>2.4332383321526773E-2</v>
      </c>
    </row>
    <row r="129" spans="1:29" x14ac:dyDescent="0.25">
      <c r="A129">
        <v>32</v>
      </c>
      <c r="B129">
        <v>256000</v>
      </c>
      <c r="C129">
        <v>256000</v>
      </c>
      <c r="D129">
        <v>0.26</v>
      </c>
      <c r="E129">
        <v>1.06</v>
      </c>
      <c r="F129">
        <v>52.734999999999999</v>
      </c>
      <c r="G129">
        <v>754941</v>
      </c>
      <c r="H129">
        <v>51.868000000000002</v>
      </c>
      <c r="V129">
        <f t="shared" si="14"/>
        <v>1</v>
      </c>
      <c r="W129">
        <f t="shared" si="15"/>
        <v>0</v>
      </c>
      <c r="X129">
        <f t="shared" si="16"/>
        <v>0</v>
      </c>
      <c r="Y129">
        <f t="shared" si="17"/>
        <v>5.9796691249750845E-4</v>
      </c>
      <c r="Z129">
        <f t="shared" si="18"/>
        <v>3.0912802566345876E-2</v>
      </c>
      <c r="AA129">
        <f t="shared" si="19"/>
        <v>2.8549521021290131E-2</v>
      </c>
      <c r="AB129">
        <f t="shared" si="20"/>
        <v>1.1446774615456956E-2</v>
      </c>
      <c r="AC129">
        <f t="shared" si="21"/>
        <v>4.5946524768949462E-2</v>
      </c>
    </row>
    <row r="130" spans="1:29" x14ac:dyDescent="0.25">
      <c r="A130">
        <v>32</v>
      </c>
      <c r="B130">
        <v>256000</v>
      </c>
      <c r="C130">
        <v>256000</v>
      </c>
      <c r="D130">
        <v>0.26</v>
      </c>
      <c r="E130">
        <v>0</v>
      </c>
      <c r="F130">
        <v>53.677</v>
      </c>
      <c r="G130">
        <v>755172</v>
      </c>
      <c r="H130">
        <v>53.393999999999998</v>
      </c>
      <c r="V130">
        <f t="shared" si="14"/>
        <v>1</v>
      </c>
      <c r="W130">
        <f t="shared" si="15"/>
        <v>0</v>
      </c>
      <c r="X130">
        <f t="shared" si="16"/>
        <v>0</v>
      </c>
      <c r="Y130">
        <f t="shared" si="17"/>
        <v>5.9796691249750845E-4</v>
      </c>
      <c r="Z130">
        <f t="shared" si="18"/>
        <v>0</v>
      </c>
      <c r="AA130">
        <f t="shared" si="19"/>
        <v>3.7929935671466387E-2</v>
      </c>
      <c r="AB130">
        <f t="shared" si="20"/>
        <v>1.1466222875885832E-2</v>
      </c>
      <c r="AC130">
        <f t="shared" si="21"/>
        <v>7.1086143556119308E-2</v>
      </c>
    </row>
    <row r="131" spans="1:29" x14ac:dyDescent="0.25">
      <c r="A131">
        <v>32</v>
      </c>
      <c r="B131">
        <v>256000</v>
      </c>
      <c r="C131">
        <v>256000</v>
      </c>
      <c r="D131">
        <v>0.26</v>
      </c>
      <c r="E131">
        <v>0</v>
      </c>
      <c r="F131">
        <v>55.036000000000001</v>
      </c>
      <c r="G131">
        <v>755177</v>
      </c>
      <c r="H131">
        <v>54.618000000000002</v>
      </c>
      <c r="V131">
        <f t="shared" si="14"/>
        <v>1</v>
      </c>
      <c r="W131">
        <f t="shared" si="15"/>
        <v>0</v>
      </c>
      <c r="X131">
        <f t="shared" si="16"/>
        <v>0</v>
      </c>
      <c r="Y131">
        <f t="shared" si="17"/>
        <v>5.9796691249750845E-4</v>
      </c>
      <c r="Z131">
        <f t="shared" si="18"/>
        <v>0</v>
      </c>
      <c r="AA131">
        <f t="shared" si="19"/>
        <v>5.1462826870606035E-2</v>
      </c>
      <c r="AB131">
        <f t="shared" si="20"/>
        <v>1.1466643833903773E-2</v>
      </c>
      <c r="AC131">
        <f t="shared" si="21"/>
        <v>9.1250556004019726E-2</v>
      </c>
    </row>
    <row r="132" spans="1:29" x14ac:dyDescent="0.25">
      <c r="A132">
        <v>32</v>
      </c>
      <c r="B132">
        <v>256000</v>
      </c>
      <c r="C132">
        <v>256000</v>
      </c>
      <c r="D132">
        <v>0.26</v>
      </c>
      <c r="E132">
        <v>4.16</v>
      </c>
      <c r="F132">
        <v>58.845999999999997</v>
      </c>
      <c r="G132">
        <v>755122</v>
      </c>
      <c r="H132">
        <v>55.975000000000001</v>
      </c>
      <c r="V132">
        <f t="shared" ref="V132:V182" si="22">(A132-L$11)/L$13</f>
        <v>1</v>
      </c>
      <c r="W132">
        <f t="shared" ref="W132:W182" si="23">(B132-M$11)/M$13</f>
        <v>0</v>
      </c>
      <c r="X132">
        <f t="shared" ref="X132:X182" si="24">(C132-N$11)/N$13</f>
        <v>0</v>
      </c>
      <c r="Y132">
        <f t="shared" ref="Y132:Y182" si="25">(D132-O$11)/O$13</f>
        <v>5.9796691249750845E-4</v>
      </c>
      <c r="Z132">
        <f t="shared" ref="Z132:Z182" si="26">(E132-P$11)/P$13</f>
        <v>0.12131816856226306</v>
      </c>
      <c r="AA132">
        <f t="shared" ref="AA132:AA182" si="27">(F132-Q$11)/Q$13</f>
        <v>8.9402720519408049E-2</v>
      </c>
      <c r="AB132">
        <f t="shared" ref="AB132:AB182" si="28">(G132-R$11)/R$13</f>
        <v>1.1462013295706421E-2</v>
      </c>
      <c r="AC132">
        <f t="shared" ref="AC132:AC182" si="29">(H132-S$11)/S$13</f>
        <v>0.11360603614437983</v>
      </c>
    </row>
    <row r="133" spans="1:29" x14ac:dyDescent="0.25">
      <c r="A133">
        <v>32</v>
      </c>
      <c r="B133">
        <v>256000</v>
      </c>
      <c r="C133">
        <v>256000</v>
      </c>
      <c r="D133">
        <v>0.26</v>
      </c>
      <c r="E133">
        <v>0</v>
      </c>
      <c r="F133">
        <v>54.244</v>
      </c>
      <c r="G133">
        <v>755083</v>
      </c>
      <c r="H133">
        <v>53.896000000000001</v>
      </c>
      <c r="V133">
        <f t="shared" si="22"/>
        <v>1</v>
      </c>
      <c r="W133">
        <f t="shared" si="23"/>
        <v>0</v>
      </c>
      <c r="X133">
        <f t="shared" si="24"/>
        <v>0</v>
      </c>
      <c r="Y133">
        <f t="shared" si="25"/>
        <v>5.9796691249750845E-4</v>
      </c>
      <c r="Z133">
        <f t="shared" si="26"/>
        <v>0</v>
      </c>
      <c r="AA133">
        <f t="shared" si="27"/>
        <v>4.3576108820776303E-2</v>
      </c>
      <c r="AB133">
        <f t="shared" si="28"/>
        <v>1.1458729823166482E-2</v>
      </c>
      <c r="AC133">
        <f t="shared" si="29"/>
        <v>7.9356188530666713E-2</v>
      </c>
    </row>
    <row r="134" spans="1:29" x14ac:dyDescent="0.25">
      <c r="A134">
        <v>32</v>
      </c>
      <c r="B134">
        <v>256000</v>
      </c>
      <c r="C134">
        <v>256000</v>
      </c>
      <c r="D134">
        <v>0.26</v>
      </c>
      <c r="E134">
        <v>0.96</v>
      </c>
      <c r="F134">
        <v>49.997</v>
      </c>
      <c r="G134">
        <v>755686</v>
      </c>
      <c r="H134">
        <v>49.219000000000001</v>
      </c>
      <c r="V134">
        <f t="shared" si="22"/>
        <v>1</v>
      </c>
      <c r="W134">
        <f t="shared" si="23"/>
        <v>0</v>
      </c>
      <c r="X134">
        <f t="shared" si="24"/>
        <v>0</v>
      </c>
      <c r="Y134">
        <f t="shared" si="25"/>
        <v>5.9796691249750845E-4</v>
      </c>
      <c r="Z134">
        <f t="shared" si="26"/>
        <v>2.799650043744532E-2</v>
      </c>
      <c r="AA134">
        <f t="shared" si="27"/>
        <v>1.2845790762980004E-3</v>
      </c>
      <c r="AB134">
        <f t="shared" si="28"/>
        <v>1.1509497360130174E-2</v>
      </c>
      <c r="AC134">
        <f t="shared" si="29"/>
        <v>2.3063870446944955E-3</v>
      </c>
    </row>
    <row r="135" spans="1:29" x14ac:dyDescent="0.25">
      <c r="A135">
        <v>32</v>
      </c>
      <c r="B135">
        <v>256000</v>
      </c>
      <c r="C135">
        <v>256000</v>
      </c>
      <c r="D135">
        <v>0.26</v>
      </c>
      <c r="E135">
        <v>0</v>
      </c>
      <c r="F135">
        <v>50.906999999999996</v>
      </c>
      <c r="G135">
        <v>755500</v>
      </c>
      <c r="H135">
        <v>50.579000000000001</v>
      </c>
      <c r="V135">
        <f t="shared" si="22"/>
        <v>1</v>
      </c>
      <c r="W135">
        <f t="shared" si="23"/>
        <v>0</v>
      </c>
      <c r="X135">
        <f t="shared" si="24"/>
        <v>0</v>
      </c>
      <c r="Y135">
        <f t="shared" si="25"/>
        <v>5.9796691249750845E-4</v>
      </c>
      <c r="Z135">
        <f t="shared" si="26"/>
        <v>0</v>
      </c>
      <c r="AA135">
        <f t="shared" si="27"/>
        <v>1.0346338451733628E-2</v>
      </c>
      <c r="AB135">
        <f t="shared" si="28"/>
        <v>1.1493837721862766E-2</v>
      </c>
      <c r="AC135">
        <f t="shared" si="29"/>
        <v>2.4711289764583779E-2</v>
      </c>
    </row>
    <row r="136" spans="1:29" x14ac:dyDescent="0.25">
      <c r="A136">
        <v>32</v>
      </c>
      <c r="B136">
        <v>256000</v>
      </c>
      <c r="C136">
        <v>256000</v>
      </c>
      <c r="D136">
        <v>0.26</v>
      </c>
      <c r="E136">
        <v>0</v>
      </c>
      <c r="F136">
        <v>52.41</v>
      </c>
      <c r="G136">
        <v>755467</v>
      </c>
      <c r="H136">
        <v>52.008000000000003</v>
      </c>
      <c r="V136">
        <f t="shared" si="22"/>
        <v>1</v>
      </c>
      <c r="W136">
        <f t="shared" si="23"/>
        <v>0</v>
      </c>
      <c r="X136">
        <f t="shared" si="24"/>
        <v>0</v>
      </c>
      <c r="Y136">
        <f t="shared" si="25"/>
        <v>5.9796691249750845E-4</v>
      </c>
      <c r="Z136">
        <f t="shared" si="26"/>
        <v>0</v>
      </c>
      <c r="AA136">
        <f t="shared" si="27"/>
        <v>2.5313178387205936E-2</v>
      </c>
      <c r="AB136">
        <f t="shared" si="28"/>
        <v>1.1491059398944355E-2</v>
      </c>
      <c r="AC136">
        <f t="shared" si="29"/>
        <v>4.825291181364396E-2</v>
      </c>
    </row>
    <row r="137" spans="1:29" x14ac:dyDescent="0.25">
      <c r="A137">
        <v>32</v>
      </c>
      <c r="B137">
        <v>256000</v>
      </c>
      <c r="C137">
        <v>256000</v>
      </c>
      <c r="D137">
        <v>0.26</v>
      </c>
      <c r="E137">
        <v>3.97</v>
      </c>
      <c r="F137">
        <v>55.405000000000001</v>
      </c>
      <c r="G137">
        <v>755178</v>
      </c>
      <c r="H137">
        <v>52.902999999999999</v>
      </c>
      <c r="V137">
        <f t="shared" si="22"/>
        <v>1</v>
      </c>
      <c r="W137">
        <f t="shared" si="23"/>
        <v>0</v>
      </c>
      <c r="X137">
        <f t="shared" si="24"/>
        <v>0</v>
      </c>
      <c r="Y137">
        <f t="shared" si="25"/>
        <v>5.9796691249750845E-4</v>
      </c>
      <c r="Z137">
        <f t="shared" si="26"/>
        <v>0.11577719451735201</v>
      </c>
      <c r="AA137">
        <f t="shared" si="27"/>
        <v>5.5137320507458516E-2</v>
      </c>
      <c r="AB137">
        <f t="shared" si="28"/>
        <v>1.1466728025507363E-2</v>
      </c>
      <c r="AC137">
        <f t="shared" si="29"/>
        <v>6.2997314706512222E-2</v>
      </c>
    </row>
    <row r="138" spans="1:29" x14ac:dyDescent="0.25">
      <c r="A138">
        <v>8</v>
      </c>
      <c r="B138">
        <v>1024000</v>
      </c>
      <c r="C138">
        <v>512000</v>
      </c>
      <c r="D138">
        <v>50.4</v>
      </c>
      <c r="E138">
        <v>0</v>
      </c>
      <c r="F138">
        <v>112.34</v>
      </c>
      <c r="G138">
        <v>12496246</v>
      </c>
      <c r="H138">
        <v>108.8</v>
      </c>
      <c r="V138">
        <f t="shared" si="22"/>
        <v>0</v>
      </c>
      <c r="W138">
        <f t="shared" si="23"/>
        <v>0.8</v>
      </c>
      <c r="X138">
        <f t="shared" si="24"/>
        <v>0.66666666666666663</v>
      </c>
      <c r="Y138">
        <f t="shared" si="25"/>
        <v>1</v>
      </c>
      <c r="Z138">
        <f t="shared" si="26"/>
        <v>0</v>
      </c>
      <c r="AA138">
        <f t="shared" si="27"/>
        <v>0.62209476011232601</v>
      </c>
      <c r="AB138">
        <f t="shared" si="28"/>
        <v>0.99996607078375399</v>
      </c>
      <c r="AC138">
        <f t="shared" si="29"/>
        <v>0.98385529068713851</v>
      </c>
    </row>
    <row r="139" spans="1:29" x14ac:dyDescent="0.25">
      <c r="A139">
        <v>9.5</v>
      </c>
      <c r="B139">
        <v>1216000</v>
      </c>
      <c r="C139">
        <v>624000</v>
      </c>
      <c r="D139">
        <v>49.03</v>
      </c>
      <c r="E139">
        <v>22.12</v>
      </c>
      <c r="F139">
        <v>130.58000000000001</v>
      </c>
      <c r="G139">
        <v>12496178</v>
      </c>
      <c r="H139">
        <v>99.093000000000004</v>
      </c>
      <c r="V139">
        <f t="shared" si="22"/>
        <v>6.25E-2</v>
      </c>
      <c r="W139">
        <f t="shared" si="23"/>
        <v>1</v>
      </c>
      <c r="X139">
        <f t="shared" si="24"/>
        <v>0.95833333333333337</v>
      </c>
      <c r="Y139">
        <f t="shared" si="25"/>
        <v>0.97269284432928049</v>
      </c>
      <c r="Z139">
        <f t="shared" si="26"/>
        <v>0.64508603091280259</v>
      </c>
      <c r="AA139">
        <f t="shared" si="27"/>
        <v>0.80372826671446518</v>
      </c>
      <c r="AB139">
        <f t="shared" si="28"/>
        <v>0.99996034575470993</v>
      </c>
      <c r="AC139">
        <f t="shared" si="29"/>
        <v>0.82394029752392883</v>
      </c>
    </row>
    <row r="140" spans="1:29" x14ac:dyDescent="0.25">
      <c r="A140">
        <v>9</v>
      </c>
      <c r="B140">
        <v>1152000</v>
      </c>
      <c r="C140">
        <v>608000</v>
      </c>
      <c r="D140">
        <v>47.59</v>
      </c>
      <c r="E140">
        <v>24.34</v>
      </c>
      <c r="F140">
        <v>131.87</v>
      </c>
      <c r="G140">
        <v>12496158</v>
      </c>
      <c r="H140">
        <v>97.191000000000003</v>
      </c>
      <c r="V140">
        <f t="shared" si="22"/>
        <v>4.1666666666666664E-2</v>
      </c>
      <c r="W140">
        <f t="shared" si="23"/>
        <v>0.93333333333333335</v>
      </c>
      <c r="X140">
        <f t="shared" si="24"/>
        <v>0.91666666666666663</v>
      </c>
      <c r="Y140">
        <f t="shared" si="25"/>
        <v>0.94399043252940018</v>
      </c>
      <c r="Z140">
        <f t="shared" si="26"/>
        <v>0.70982793817439493</v>
      </c>
      <c r="AA140">
        <f t="shared" si="27"/>
        <v>0.81657405747744527</v>
      </c>
      <c r="AB140">
        <f t="shared" si="28"/>
        <v>0.99995866192263816</v>
      </c>
      <c r="AC140">
        <f t="shared" si="29"/>
        <v>0.7926063821024365</v>
      </c>
    </row>
    <row r="141" spans="1:29" x14ac:dyDescent="0.25">
      <c r="A141">
        <v>9</v>
      </c>
      <c r="B141">
        <v>1152000</v>
      </c>
      <c r="C141">
        <v>608000</v>
      </c>
      <c r="D141">
        <v>47.59</v>
      </c>
      <c r="E141">
        <v>28.29</v>
      </c>
      <c r="F141">
        <v>136.16999999999999</v>
      </c>
      <c r="G141">
        <v>12496061</v>
      </c>
      <c r="H141">
        <v>95.126000000000005</v>
      </c>
      <c r="V141">
        <f t="shared" si="22"/>
        <v>4.1666666666666664E-2</v>
      </c>
      <c r="W141">
        <f t="shared" si="23"/>
        <v>0.93333333333333335</v>
      </c>
      <c r="X141">
        <f t="shared" si="24"/>
        <v>0.91666666666666663</v>
      </c>
      <c r="Y141">
        <f t="shared" si="25"/>
        <v>0.94399043252940018</v>
      </c>
      <c r="Z141">
        <f t="shared" si="26"/>
        <v>0.82502187226596679</v>
      </c>
      <c r="AA141">
        <f t="shared" si="27"/>
        <v>0.85939336002071254</v>
      </c>
      <c r="AB141">
        <f t="shared" si="28"/>
        <v>0.99995049533709013</v>
      </c>
      <c r="AC141">
        <f t="shared" si="29"/>
        <v>0.75858717319319291</v>
      </c>
    </row>
    <row r="142" spans="1:29" x14ac:dyDescent="0.25">
      <c r="A142">
        <v>9.5</v>
      </c>
      <c r="B142">
        <v>1216000</v>
      </c>
      <c r="C142">
        <v>624000</v>
      </c>
      <c r="D142">
        <v>49.03</v>
      </c>
      <c r="E142">
        <v>34.29</v>
      </c>
      <c r="F142">
        <v>143.91999999999999</v>
      </c>
      <c r="G142">
        <v>12496649</v>
      </c>
      <c r="H142">
        <v>92.13</v>
      </c>
      <c r="V142">
        <f t="shared" si="22"/>
        <v>6.25E-2</v>
      </c>
      <c r="W142">
        <f t="shared" si="23"/>
        <v>1</v>
      </c>
      <c r="X142">
        <f t="shared" si="24"/>
        <v>0.95833333333333337</v>
      </c>
      <c r="Y142">
        <f t="shared" si="25"/>
        <v>0.97269284432928049</v>
      </c>
      <c r="Z142">
        <f t="shared" si="26"/>
        <v>1</v>
      </c>
      <c r="AA142">
        <f t="shared" si="27"/>
        <v>0.93656768437195037</v>
      </c>
      <c r="AB142">
        <f t="shared" si="28"/>
        <v>1</v>
      </c>
      <c r="AC142">
        <f t="shared" si="29"/>
        <v>0.70923049043673081</v>
      </c>
    </row>
    <row r="143" spans="1:29" x14ac:dyDescent="0.25">
      <c r="A143">
        <v>20</v>
      </c>
      <c r="B143">
        <v>640000</v>
      </c>
      <c r="C143">
        <v>640000</v>
      </c>
      <c r="D143">
        <v>0.34</v>
      </c>
      <c r="E143">
        <v>0</v>
      </c>
      <c r="F143">
        <v>109.48</v>
      </c>
      <c r="G143">
        <v>3148669</v>
      </c>
      <c r="H143">
        <v>108.78</v>
      </c>
      <c r="V143">
        <f t="shared" si="22"/>
        <v>0.5</v>
      </c>
      <c r="W143">
        <f t="shared" si="23"/>
        <v>0.4</v>
      </c>
      <c r="X143">
        <f t="shared" si="24"/>
        <v>1</v>
      </c>
      <c r="Y143">
        <f t="shared" si="25"/>
        <v>2.192545345824198E-3</v>
      </c>
      <c r="Z143">
        <f t="shared" si="26"/>
        <v>0</v>
      </c>
      <c r="AA143">
        <f t="shared" si="27"/>
        <v>0.59361494493238542</v>
      </c>
      <c r="AB143">
        <f t="shared" si="28"/>
        <v>0.21297857348946161</v>
      </c>
      <c r="AC143">
        <f t="shared" si="29"/>
        <v>0.98352580682361079</v>
      </c>
    </row>
    <row r="144" spans="1:29" x14ac:dyDescent="0.25">
      <c r="A144">
        <v>20</v>
      </c>
      <c r="B144">
        <v>640000</v>
      </c>
      <c r="C144">
        <v>640000</v>
      </c>
      <c r="D144">
        <v>0.34</v>
      </c>
      <c r="E144">
        <v>5</v>
      </c>
      <c r="F144">
        <v>115.21</v>
      </c>
      <c r="G144">
        <v>3148081</v>
      </c>
      <c r="H144">
        <v>108.67</v>
      </c>
      <c r="V144">
        <f t="shared" si="22"/>
        <v>0.5</v>
      </c>
      <c r="W144">
        <f t="shared" si="23"/>
        <v>0.4</v>
      </c>
      <c r="X144">
        <f t="shared" si="24"/>
        <v>1</v>
      </c>
      <c r="Y144">
        <f t="shared" si="25"/>
        <v>2.192545345824198E-3</v>
      </c>
      <c r="Z144">
        <f t="shared" si="26"/>
        <v>0.14581510644502771</v>
      </c>
      <c r="AA144">
        <f t="shared" si="27"/>
        <v>0.65067415506562298</v>
      </c>
      <c r="AB144">
        <f t="shared" si="28"/>
        <v>0.21292906882655174</v>
      </c>
      <c r="AC144">
        <f t="shared" si="29"/>
        <v>0.98171364557420804</v>
      </c>
    </row>
    <row r="145" spans="1:29" x14ac:dyDescent="0.25">
      <c r="A145">
        <v>20</v>
      </c>
      <c r="B145">
        <v>640000</v>
      </c>
      <c r="C145">
        <v>640000</v>
      </c>
      <c r="D145">
        <v>0.34</v>
      </c>
      <c r="E145">
        <v>10</v>
      </c>
      <c r="F145">
        <v>121.39</v>
      </c>
      <c r="G145">
        <v>3148481</v>
      </c>
      <c r="H145">
        <v>108.59</v>
      </c>
      <c r="V145">
        <f t="shared" si="22"/>
        <v>0.5</v>
      </c>
      <c r="W145">
        <f t="shared" si="23"/>
        <v>0.4</v>
      </c>
      <c r="X145">
        <f t="shared" si="24"/>
        <v>1</v>
      </c>
      <c r="Y145">
        <f t="shared" si="25"/>
        <v>2.192545345824198E-3</v>
      </c>
      <c r="Z145">
        <f t="shared" si="26"/>
        <v>0.29163021289005542</v>
      </c>
      <c r="AA145">
        <f t="shared" si="27"/>
        <v>0.71221445499990033</v>
      </c>
      <c r="AB145">
        <f t="shared" si="28"/>
        <v>0.21296274546798702</v>
      </c>
      <c r="AC145">
        <f t="shared" si="29"/>
        <v>0.98039571012009685</v>
      </c>
    </row>
    <row r="146" spans="1:29" x14ac:dyDescent="0.25">
      <c r="A146">
        <v>20</v>
      </c>
      <c r="B146">
        <v>640000</v>
      </c>
      <c r="C146">
        <v>640000</v>
      </c>
      <c r="D146">
        <v>0.34</v>
      </c>
      <c r="E146">
        <v>15</v>
      </c>
      <c r="F146">
        <v>128.81</v>
      </c>
      <c r="G146">
        <v>3148184</v>
      </c>
      <c r="H146">
        <v>108.72</v>
      </c>
      <c r="V146">
        <f t="shared" si="22"/>
        <v>0.5</v>
      </c>
      <c r="W146">
        <f t="shared" si="23"/>
        <v>0.4</v>
      </c>
      <c r="X146">
        <f t="shared" si="24"/>
        <v>1</v>
      </c>
      <c r="Y146">
        <f t="shared" si="25"/>
        <v>2.192545345824198E-3</v>
      </c>
      <c r="Z146">
        <f t="shared" si="26"/>
        <v>0.43744531933508313</v>
      </c>
      <c r="AA146">
        <f t="shared" si="27"/>
        <v>0.7861026468303759</v>
      </c>
      <c r="AB146">
        <f t="shared" si="28"/>
        <v>0.21293774056172132</v>
      </c>
      <c r="AC146">
        <f t="shared" si="29"/>
        <v>0.98253735523302743</v>
      </c>
    </row>
    <row r="147" spans="1:29" x14ac:dyDescent="0.25">
      <c r="A147">
        <v>20</v>
      </c>
      <c r="B147">
        <v>640000</v>
      </c>
      <c r="C147">
        <v>640000</v>
      </c>
      <c r="D147">
        <v>0.34</v>
      </c>
      <c r="E147">
        <v>20</v>
      </c>
      <c r="F147">
        <v>136.28</v>
      </c>
      <c r="G147">
        <v>3148149</v>
      </c>
      <c r="H147">
        <v>108.31</v>
      </c>
      <c r="V147">
        <f t="shared" si="22"/>
        <v>0.5</v>
      </c>
      <c r="W147">
        <f t="shared" si="23"/>
        <v>0.4</v>
      </c>
      <c r="X147">
        <f t="shared" si="24"/>
        <v>1</v>
      </c>
      <c r="Y147">
        <f t="shared" si="25"/>
        <v>2.192545345824198E-3</v>
      </c>
      <c r="Z147">
        <f t="shared" si="26"/>
        <v>0.58326042578011084</v>
      </c>
      <c r="AA147">
        <f t="shared" si="27"/>
        <v>0.86048873752763344</v>
      </c>
      <c r="AB147">
        <f t="shared" si="28"/>
        <v>0.21293479385559574</v>
      </c>
      <c r="AC147">
        <f t="shared" si="29"/>
        <v>0.97578293603070787</v>
      </c>
    </row>
    <row r="148" spans="1:29" x14ac:dyDescent="0.25">
      <c r="A148">
        <v>32</v>
      </c>
      <c r="B148">
        <v>512000</v>
      </c>
      <c r="C148">
        <v>512000</v>
      </c>
      <c r="D148">
        <v>0.23</v>
      </c>
      <c r="E148">
        <v>0</v>
      </c>
      <c r="F148">
        <v>96.963999999999999</v>
      </c>
      <c r="G148">
        <v>1590614</v>
      </c>
      <c r="H148">
        <v>96.552000000000007</v>
      </c>
      <c r="V148">
        <f t="shared" si="22"/>
        <v>1</v>
      </c>
      <c r="W148">
        <f t="shared" si="23"/>
        <v>0.26666666666666666</v>
      </c>
      <c r="X148">
        <f t="shared" si="24"/>
        <v>0.66666666666666663</v>
      </c>
      <c r="Y148">
        <f t="shared" si="25"/>
        <v>0</v>
      </c>
      <c r="Z148">
        <f t="shared" si="26"/>
        <v>0</v>
      </c>
      <c r="AA148">
        <f t="shared" si="27"/>
        <v>0.46898090059947023</v>
      </c>
      <c r="AB148">
        <f t="shared" si="28"/>
        <v>8.180342456082923E-2</v>
      </c>
      <c r="AC148">
        <f t="shared" si="29"/>
        <v>0.78207937266272398</v>
      </c>
    </row>
    <row r="149" spans="1:29" x14ac:dyDescent="0.25">
      <c r="A149">
        <v>32</v>
      </c>
      <c r="B149">
        <v>512000</v>
      </c>
      <c r="C149">
        <v>512000</v>
      </c>
      <c r="D149">
        <v>0.23</v>
      </c>
      <c r="E149">
        <v>4.3899999999999997</v>
      </c>
      <c r="F149">
        <v>103.57</v>
      </c>
      <c r="G149">
        <v>1589954</v>
      </c>
      <c r="H149">
        <v>98.572999999999993</v>
      </c>
      <c r="V149">
        <f t="shared" si="22"/>
        <v>1</v>
      </c>
      <c r="W149">
        <f t="shared" si="23"/>
        <v>0.26666666666666666</v>
      </c>
      <c r="X149">
        <f t="shared" si="24"/>
        <v>0.66666666666666663</v>
      </c>
      <c r="Y149">
        <f t="shared" si="25"/>
        <v>0</v>
      </c>
      <c r="Z149">
        <f t="shared" si="26"/>
        <v>0.12802566345873431</v>
      </c>
      <c r="AA149">
        <f t="shared" si="27"/>
        <v>0.53476329887873164</v>
      </c>
      <c r="AB149">
        <f t="shared" si="28"/>
        <v>8.1747858102461018E-2</v>
      </c>
      <c r="AC149">
        <f t="shared" si="29"/>
        <v>0.81537371707220629</v>
      </c>
    </row>
    <row r="150" spans="1:29" x14ac:dyDescent="0.25">
      <c r="A150">
        <v>32</v>
      </c>
      <c r="B150">
        <v>512000</v>
      </c>
      <c r="C150">
        <v>512000</v>
      </c>
      <c r="D150">
        <v>0.23</v>
      </c>
      <c r="E150">
        <v>8.7799999999999994</v>
      </c>
      <c r="F150">
        <v>110.83</v>
      </c>
      <c r="G150">
        <v>1590694</v>
      </c>
      <c r="H150">
        <v>100.72</v>
      </c>
      <c r="V150">
        <f t="shared" si="22"/>
        <v>1</v>
      </c>
      <c r="W150">
        <f t="shared" si="23"/>
        <v>0.26666666666666666</v>
      </c>
      <c r="X150">
        <f t="shared" si="24"/>
        <v>0.66666666666666663</v>
      </c>
      <c r="Y150">
        <f t="shared" si="25"/>
        <v>0</v>
      </c>
      <c r="Z150">
        <f t="shared" si="26"/>
        <v>0.25605132691746862</v>
      </c>
      <c r="AA150">
        <f t="shared" si="27"/>
        <v>0.60705821433550411</v>
      </c>
      <c r="AB150">
        <f t="shared" si="28"/>
        <v>8.1810159889116288E-2</v>
      </c>
      <c r="AC150">
        <f t="shared" si="29"/>
        <v>0.85074380982191389</v>
      </c>
    </row>
    <row r="151" spans="1:29" x14ac:dyDescent="0.25">
      <c r="A151">
        <v>32</v>
      </c>
      <c r="B151">
        <v>512000</v>
      </c>
      <c r="C151">
        <v>512000</v>
      </c>
      <c r="D151">
        <v>0.23</v>
      </c>
      <c r="E151">
        <v>13.07</v>
      </c>
      <c r="F151">
        <v>117.97</v>
      </c>
      <c r="G151">
        <v>1590104</v>
      </c>
      <c r="H151">
        <v>102.05</v>
      </c>
      <c r="V151">
        <f t="shared" si="22"/>
        <v>1</v>
      </c>
      <c r="W151">
        <f t="shared" si="23"/>
        <v>0.26666666666666666</v>
      </c>
      <c r="X151">
        <f t="shared" si="24"/>
        <v>0.66666666666666663</v>
      </c>
      <c r="Y151">
        <f t="shared" si="25"/>
        <v>0</v>
      </c>
      <c r="Z151">
        <f t="shared" si="26"/>
        <v>0.38116068824730243</v>
      </c>
      <c r="AA151">
        <f t="shared" si="27"/>
        <v>0.67815817251199939</v>
      </c>
      <c r="AB151">
        <f t="shared" si="28"/>
        <v>8.1760486842999247E-2</v>
      </c>
      <c r="AC151">
        <f t="shared" si="29"/>
        <v>0.87265448674651147</v>
      </c>
    </row>
    <row r="152" spans="1:29" x14ac:dyDescent="0.25">
      <c r="A152">
        <v>32</v>
      </c>
      <c r="B152">
        <v>512000</v>
      </c>
      <c r="C152">
        <v>512000</v>
      </c>
      <c r="D152">
        <v>0.23</v>
      </c>
      <c r="E152">
        <v>17.47</v>
      </c>
      <c r="F152">
        <v>123.82</v>
      </c>
      <c r="G152">
        <v>1590079</v>
      </c>
      <c r="H152">
        <v>101.8</v>
      </c>
      <c r="V152">
        <f t="shared" si="22"/>
        <v>1</v>
      </c>
      <c r="W152">
        <f t="shared" si="23"/>
        <v>0.26666666666666666</v>
      </c>
      <c r="X152">
        <f t="shared" si="24"/>
        <v>0.66666666666666663</v>
      </c>
      <c r="Y152">
        <f t="shared" si="25"/>
        <v>0</v>
      </c>
      <c r="Z152">
        <f t="shared" si="26"/>
        <v>0.50947798191892679</v>
      </c>
      <c r="AA152">
        <f t="shared" si="27"/>
        <v>0.73641233992551436</v>
      </c>
      <c r="AB152">
        <f t="shared" si="28"/>
        <v>8.1758382052909542E-2</v>
      </c>
      <c r="AC152">
        <f t="shared" si="29"/>
        <v>0.86853593845241428</v>
      </c>
    </row>
    <row r="153" spans="1:29" x14ac:dyDescent="0.25">
      <c r="A153">
        <v>32</v>
      </c>
      <c r="B153">
        <v>256000</v>
      </c>
      <c r="C153">
        <v>256000</v>
      </c>
      <c r="D153">
        <v>0.26</v>
      </c>
      <c r="E153">
        <v>0</v>
      </c>
      <c r="F153">
        <v>74.046000000000006</v>
      </c>
      <c r="G153">
        <v>811707</v>
      </c>
      <c r="H153">
        <v>73.650999999999996</v>
      </c>
      <c r="V153">
        <f t="shared" si="22"/>
        <v>1</v>
      </c>
      <c r="W153">
        <f t="shared" si="23"/>
        <v>0</v>
      </c>
      <c r="X153">
        <f t="shared" si="24"/>
        <v>0</v>
      </c>
      <c r="Y153">
        <f t="shared" si="25"/>
        <v>5.9796691249750845E-4</v>
      </c>
      <c r="Z153">
        <f t="shared" si="26"/>
        <v>0</v>
      </c>
      <c r="AA153">
        <f t="shared" si="27"/>
        <v>0.24076397602119062</v>
      </c>
      <c r="AB153">
        <f t="shared" si="28"/>
        <v>1.6225995184745424E-2</v>
      </c>
      <c r="AC153">
        <f t="shared" si="29"/>
        <v>0.40480387473023499</v>
      </c>
    </row>
    <row r="154" spans="1:29" x14ac:dyDescent="0.25">
      <c r="A154">
        <v>32</v>
      </c>
      <c r="B154">
        <v>256000</v>
      </c>
      <c r="C154">
        <v>256000</v>
      </c>
      <c r="D154">
        <v>0.26</v>
      </c>
      <c r="E154">
        <v>3.07</v>
      </c>
      <c r="F154">
        <v>77.894999999999996</v>
      </c>
      <c r="G154">
        <v>811079</v>
      </c>
      <c r="H154">
        <v>75.120999999999995</v>
      </c>
      <c r="V154">
        <f t="shared" si="22"/>
        <v>1</v>
      </c>
      <c r="W154">
        <f t="shared" si="23"/>
        <v>0</v>
      </c>
      <c r="X154">
        <f t="shared" si="24"/>
        <v>0</v>
      </c>
      <c r="Y154">
        <f t="shared" si="25"/>
        <v>5.9796691249750845E-4</v>
      </c>
      <c r="Z154">
        <f t="shared" si="26"/>
        <v>8.9530475357247008E-2</v>
      </c>
      <c r="AA154">
        <f t="shared" si="27"/>
        <v>0.2790922307860827</v>
      </c>
      <c r="AB154">
        <f t="shared" si="28"/>
        <v>1.6173122857692027E-2</v>
      </c>
      <c r="AC154">
        <f t="shared" si="29"/>
        <v>0.42902093869952712</v>
      </c>
    </row>
    <row r="155" spans="1:29" x14ac:dyDescent="0.25">
      <c r="A155">
        <v>32</v>
      </c>
      <c r="B155">
        <v>256000</v>
      </c>
      <c r="C155">
        <v>256000</v>
      </c>
      <c r="D155">
        <v>0.26</v>
      </c>
      <c r="E155">
        <v>3.76</v>
      </c>
      <c r="F155">
        <v>80.866</v>
      </c>
      <c r="G155">
        <v>811615</v>
      </c>
      <c r="H155">
        <v>77.331000000000003</v>
      </c>
      <c r="V155">
        <f t="shared" si="22"/>
        <v>1</v>
      </c>
      <c r="W155">
        <f t="shared" si="23"/>
        <v>0</v>
      </c>
      <c r="X155">
        <f t="shared" si="24"/>
        <v>0</v>
      </c>
      <c r="Y155">
        <f t="shared" si="25"/>
        <v>5.9796691249750845E-4</v>
      </c>
      <c r="Z155">
        <f t="shared" si="26"/>
        <v>0.10965296004666084</v>
      </c>
      <c r="AA155">
        <f t="shared" si="27"/>
        <v>0.30867738145027979</v>
      </c>
      <c r="AB155">
        <f t="shared" si="28"/>
        <v>1.6218249557215309E-2</v>
      </c>
      <c r="AC155">
        <f t="shared" si="29"/>
        <v>0.46542890561934736</v>
      </c>
    </row>
    <row r="156" spans="1:29" x14ac:dyDescent="0.25">
      <c r="A156">
        <v>32</v>
      </c>
      <c r="B156">
        <v>512000</v>
      </c>
      <c r="C156">
        <v>512000</v>
      </c>
      <c r="D156">
        <v>0.23</v>
      </c>
      <c r="E156">
        <v>5.53</v>
      </c>
      <c r="F156">
        <v>85.222999999999999</v>
      </c>
      <c r="G156">
        <v>1589877</v>
      </c>
      <c r="H156">
        <v>80.126999999999995</v>
      </c>
      <c r="V156">
        <f t="shared" si="22"/>
        <v>1</v>
      </c>
      <c r="W156">
        <f t="shared" si="23"/>
        <v>0.26666666666666666</v>
      </c>
      <c r="X156">
        <f t="shared" si="24"/>
        <v>0.66666666666666663</v>
      </c>
      <c r="Y156">
        <f t="shared" si="25"/>
        <v>0</v>
      </c>
      <c r="Z156">
        <f t="shared" si="26"/>
        <v>0.16127150772820065</v>
      </c>
      <c r="AA156">
        <f t="shared" si="27"/>
        <v>0.35206428870167888</v>
      </c>
      <c r="AB156">
        <f t="shared" si="28"/>
        <v>8.1741375348984721E-2</v>
      </c>
      <c r="AC156">
        <f t="shared" si="29"/>
        <v>0.51149074974053133</v>
      </c>
    </row>
    <row r="157" spans="1:29" x14ac:dyDescent="0.25">
      <c r="A157">
        <v>32</v>
      </c>
      <c r="B157">
        <v>512000</v>
      </c>
      <c r="C157">
        <v>512000</v>
      </c>
      <c r="D157">
        <v>0.23</v>
      </c>
      <c r="E157">
        <v>12.43</v>
      </c>
      <c r="F157">
        <v>95.266999999999996</v>
      </c>
      <c r="G157">
        <v>1590198</v>
      </c>
      <c r="H157">
        <v>82.98</v>
      </c>
      <c r="V157">
        <f t="shared" si="22"/>
        <v>1</v>
      </c>
      <c r="W157">
        <f t="shared" si="23"/>
        <v>0.26666666666666666</v>
      </c>
      <c r="X157">
        <f t="shared" si="24"/>
        <v>0.66666666666666663</v>
      </c>
      <c r="Y157">
        <f t="shared" si="25"/>
        <v>0</v>
      </c>
      <c r="Z157">
        <f t="shared" si="26"/>
        <v>0.36249635462233887</v>
      </c>
      <c r="AA157">
        <f t="shared" si="27"/>
        <v>0.45208221306088303</v>
      </c>
      <c r="AB157">
        <f t="shared" si="28"/>
        <v>8.1768400853736531E-2</v>
      </c>
      <c r="AC157">
        <f t="shared" si="29"/>
        <v>0.55849162287276988</v>
      </c>
    </row>
    <row r="158" spans="1:29" x14ac:dyDescent="0.25">
      <c r="A158">
        <v>32</v>
      </c>
      <c r="B158">
        <v>256000</v>
      </c>
      <c r="C158">
        <v>256000</v>
      </c>
      <c r="D158">
        <v>0.26</v>
      </c>
      <c r="E158">
        <v>0</v>
      </c>
      <c r="F158">
        <v>65.683000000000007</v>
      </c>
      <c r="G158">
        <v>811545</v>
      </c>
      <c r="H158">
        <v>65.275999999999996</v>
      </c>
      <c r="V158">
        <f t="shared" si="22"/>
        <v>1</v>
      </c>
      <c r="W158">
        <f t="shared" si="23"/>
        <v>0</v>
      </c>
      <c r="X158">
        <f t="shared" si="24"/>
        <v>0</v>
      </c>
      <c r="Y158">
        <f t="shared" si="25"/>
        <v>5.9796691249750845E-4</v>
      </c>
      <c r="Z158">
        <f t="shared" si="26"/>
        <v>0</v>
      </c>
      <c r="AA158">
        <f t="shared" si="27"/>
        <v>0.15748541156320334</v>
      </c>
      <c r="AB158">
        <f t="shared" si="28"/>
        <v>1.6212356144964135E-2</v>
      </c>
      <c r="AC158">
        <f t="shared" si="29"/>
        <v>0.26683250687797555</v>
      </c>
    </row>
    <row r="159" spans="1:29" x14ac:dyDescent="0.25">
      <c r="A159">
        <v>32</v>
      </c>
      <c r="B159">
        <v>256000</v>
      </c>
      <c r="C159">
        <v>256000</v>
      </c>
      <c r="D159">
        <v>0.26</v>
      </c>
      <c r="E159">
        <v>3.01</v>
      </c>
      <c r="F159">
        <v>68.497</v>
      </c>
      <c r="G159">
        <v>811716</v>
      </c>
      <c r="H159">
        <v>66.004000000000005</v>
      </c>
      <c r="V159">
        <f t="shared" si="22"/>
        <v>1</v>
      </c>
      <c r="W159">
        <f t="shared" si="23"/>
        <v>0</v>
      </c>
      <c r="X159">
        <f t="shared" si="24"/>
        <v>0</v>
      </c>
      <c r="Y159">
        <f t="shared" si="25"/>
        <v>5.9796691249750845E-4</v>
      </c>
      <c r="Z159">
        <f t="shared" si="26"/>
        <v>8.7780694079906671E-2</v>
      </c>
      <c r="AA159">
        <f t="shared" si="27"/>
        <v>0.18550715978570431</v>
      </c>
      <c r="AB159">
        <f t="shared" si="28"/>
        <v>1.622675290917772E-2</v>
      </c>
      <c r="AC159">
        <f t="shared" si="29"/>
        <v>0.27882571951038704</v>
      </c>
    </row>
    <row r="160" spans="1:29" x14ac:dyDescent="0.25">
      <c r="A160">
        <v>32</v>
      </c>
      <c r="B160">
        <v>256000</v>
      </c>
      <c r="C160">
        <v>256000</v>
      </c>
      <c r="D160">
        <v>0.26</v>
      </c>
      <c r="E160">
        <v>1.23</v>
      </c>
      <c r="F160">
        <v>68.450999999999993</v>
      </c>
      <c r="G160">
        <v>811157</v>
      </c>
      <c r="H160">
        <v>67.183000000000007</v>
      </c>
      <c r="V160">
        <f t="shared" si="22"/>
        <v>1</v>
      </c>
      <c r="W160">
        <f t="shared" si="23"/>
        <v>0</v>
      </c>
      <c r="X160">
        <f t="shared" si="24"/>
        <v>0</v>
      </c>
      <c r="Y160">
        <f t="shared" si="25"/>
        <v>5.9796691249750845E-4</v>
      </c>
      <c r="Z160">
        <f t="shared" si="26"/>
        <v>3.5870516185476813E-2</v>
      </c>
      <c r="AA160">
        <f t="shared" si="27"/>
        <v>0.18504909282826465</v>
      </c>
      <c r="AB160">
        <f t="shared" si="28"/>
        <v>1.6179689802771909E-2</v>
      </c>
      <c r="AC160">
        <f t="shared" si="29"/>
        <v>0.29824879326534992</v>
      </c>
    </row>
    <row r="161" spans="1:29" x14ac:dyDescent="0.25">
      <c r="A161">
        <v>32</v>
      </c>
      <c r="B161">
        <v>256000</v>
      </c>
      <c r="C161">
        <v>256000</v>
      </c>
      <c r="D161">
        <v>0.26</v>
      </c>
      <c r="E161">
        <v>1.79</v>
      </c>
      <c r="F161">
        <v>70.343000000000004</v>
      </c>
      <c r="G161">
        <v>811609</v>
      </c>
      <c r="H161">
        <v>68.634</v>
      </c>
      <c r="V161">
        <f t="shared" si="22"/>
        <v>1</v>
      </c>
      <c r="W161">
        <f t="shared" si="23"/>
        <v>0</v>
      </c>
      <c r="X161">
        <f t="shared" si="24"/>
        <v>0</v>
      </c>
      <c r="Y161">
        <f t="shared" si="25"/>
        <v>5.9796691249750845E-4</v>
      </c>
      <c r="Z161">
        <f t="shared" si="26"/>
        <v>5.2201808107319919E-2</v>
      </c>
      <c r="AA161">
        <f t="shared" si="27"/>
        <v>0.20388958594730242</v>
      </c>
      <c r="AB161">
        <f t="shared" si="28"/>
        <v>1.6217744407593781E-2</v>
      </c>
      <c r="AC161">
        <f t="shared" si="29"/>
        <v>0.32215284756429052</v>
      </c>
    </row>
    <row r="162" spans="1:29" x14ac:dyDescent="0.25">
      <c r="A162">
        <v>32</v>
      </c>
      <c r="B162">
        <v>256000</v>
      </c>
      <c r="C162">
        <v>256000</v>
      </c>
      <c r="D162">
        <v>0.26</v>
      </c>
      <c r="E162">
        <v>12.22</v>
      </c>
      <c r="F162">
        <v>79.253</v>
      </c>
      <c r="G162">
        <v>811096</v>
      </c>
      <c r="H162">
        <v>69.260000000000005</v>
      </c>
      <c r="V162">
        <f t="shared" si="22"/>
        <v>1</v>
      </c>
      <c r="W162">
        <f t="shared" si="23"/>
        <v>0</v>
      </c>
      <c r="X162">
        <f t="shared" si="24"/>
        <v>0</v>
      </c>
      <c r="Y162">
        <f t="shared" si="25"/>
        <v>5.9796691249750845E-4</v>
      </c>
      <c r="Z162">
        <f t="shared" si="26"/>
        <v>0.35637212015164776</v>
      </c>
      <c r="AA162">
        <f t="shared" si="27"/>
        <v>0.29261516400788673</v>
      </c>
      <c r="AB162">
        <f t="shared" si="28"/>
        <v>1.6174554114953027E-2</v>
      </c>
      <c r="AC162">
        <f t="shared" si="29"/>
        <v>0.33246569249271024</v>
      </c>
    </row>
    <row r="163" spans="1:29" x14ac:dyDescent="0.25">
      <c r="A163">
        <v>32</v>
      </c>
      <c r="B163">
        <v>256000</v>
      </c>
      <c r="C163">
        <v>256000</v>
      </c>
      <c r="D163">
        <v>0.26</v>
      </c>
      <c r="E163">
        <v>0</v>
      </c>
      <c r="F163">
        <v>61.398000000000003</v>
      </c>
      <c r="G163">
        <v>811680</v>
      </c>
      <c r="H163">
        <v>61.125</v>
      </c>
      <c r="V163">
        <f t="shared" si="22"/>
        <v>1</v>
      </c>
      <c r="W163">
        <f t="shared" si="23"/>
        <v>0</v>
      </c>
      <c r="X163">
        <f t="shared" si="24"/>
        <v>0</v>
      </c>
      <c r="Y163">
        <f t="shared" si="25"/>
        <v>5.9796691249750845E-4</v>
      </c>
      <c r="Z163">
        <f t="shared" si="26"/>
        <v>0</v>
      </c>
      <c r="AA163">
        <f t="shared" si="27"/>
        <v>0.11481547867997054</v>
      </c>
      <c r="AB163">
        <f t="shared" si="28"/>
        <v>1.6223722011448543E-2</v>
      </c>
      <c r="AC163">
        <f t="shared" si="29"/>
        <v>0.19844813100278413</v>
      </c>
    </row>
    <row r="164" spans="1:29" x14ac:dyDescent="0.25">
      <c r="A164">
        <v>32</v>
      </c>
      <c r="B164">
        <v>256000</v>
      </c>
      <c r="C164">
        <v>256000</v>
      </c>
      <c r="D164">
        <v>0.26</v>
      </c>
      <c r="E164">
        <v>2.35</v>
      </c>
      <c r="F164">
        <v>64.037000000000006</v>
      </c>
      <c r="G164">
        <v>811167</v>
      </c>
      <c r="H164">
        <v>62.219000000000001</v>
      </c>
      <c r="V164">
        <f t="shared" si="22"/>
        <v>1</v>
      </c>
      <c r="W164">
        <f t="shared" si="23"/>
        <v>0</v>
      </c>
      <c r="X164">
        <f t="shared" si="24"/>
        <v>0</v>
      </c>
      <c r="Y164">
        <f t="shared" si="25"/>
        <v>5.9796691249750845E-4</v>
      </c>
      <c r="Z164">
        <f t="shared" si="26"/>
        <v>6.8533100029163019E-2</v>
      </c>
      <c r="AA164">
        <f t="shared" si="27"/>
        <v>0.141094580868734</v>
      </c>
      <c r="AB164">
        <f t="shared" si="28"/>
        <v>1.6180531718807789E-2</v>
      </c>
      <c r="AC164">
        <f t="shared" si="29"/>
        <v>0.2164708983377539</v>
      </c>
    </row>
    <row r="165" spans="1:29" x14ac:dyDescent="0.25">
      <c r="A165">
        <v>32</v>
      </c>
      <c r="B165">
        <v>256000</v>
      </c>
      <c r="C165">
        <v>256000</v>
      </c>
      <c r="D165">
        <v>0.26</v>
      </c>
      <c r="E165">
        <v>0</v>
      </c>
      <c r="F165">
        <v>64.578999999999994</v>
      </c>
      <c r="G165">
        <v>811158</v>
      </c>
      <c r="H165">
        <v>64.233999999999995</v>
      </c>
      <c r="V165">
        <f t="shared" si="22"/>
        <v>1</v>
      </c>
      <c r="W165">
        <f t="shared" si="23"/>
        <v>0</v>
      </c>
      <c r="X165">
        <f t="shared" si="24"/>
        <v>0</v>
      </c>
      <c r="Y165">
        <f t="shared" si="25"/>
        <v>5.9796691249750845E-4</v>
      </c>
      <c r="Z165">
        <f t="shared" si="26"/>
        <v>0</v>
      </c>
      <c r="AA165">
        <f t="shared" si="27"/>
        <v>0.14649180458465269</v>
      </c>
      <c r="AB165">
        <f t="shared" si="28"/>
        <v>1.6179773994375497E-2</v>
      </c>
      <c r="AC165">
        <f t="shared" si="29"/>
        <v>0.24966639758817802</v>
      </c>
    </row>
    <row r="166" spans="1:29" x14ac:dyDescent="0.25">
      <c r="A166">
        <v>32</v>
      </c>
      <c r="B166">
        <v>256000</v>
      </c>
      <c r="C166">
        <v>256000</v>
      </c>
      <c r="D166">
        <v>0.26</v>
      </c>
      <c r="E166">
        <v>0</v>
      </c>
      <c r="F166">
        <v>65.959999999999994</v>
      </c>
      <c r="G166">
        <v>811210</v>
      </c>
      <c r="H166">
        <v>65.548000000000002</v>
      </c>
      <c r="V166">
        <f t="shared" si="22"/>
        <v>1</v>
      </c>
      <c r="W166">
        <f t="shared" si="23"/>
        <v>0</v>
      </c>
      <c r="X166">
        <f t="shared" si="24"/>
        <v>0</v>
      </c>
      <c r="Y166">
        <f t="shared" si="25"/>
        <v>5.9796691249750845E-4</v>
      </c>
      <c r="Z166">
        <f t="shared" si="26"/>
        <v>0</v>
      </c>
      <c r="AA166">
        <f t="shared" si="27"/>
        <v>0.16024377128517647</v>
      </c>
      <c r="AB166">
        <f t="shared" si="28"/>
        <v>1.6184151957762082E-2</v>
      </c>
      <c r="AC166">
        <f t="shared" si="29"/>
        <v>0.27131348742195355</v>
      </c>
    </row>
    <row r="167" spans="1:29" x14ac:dyDescent="0.25">
      <c r="A167">
        <v>32</v>
      </c>
      <c r="B167">
        <v>256000</v>
      </c>
      <c r="C167">
        <v>256000</v>
      </c>
      <c r="D167">
        <v>0.26</v>
      </c>
      <c r="E167">
        <v>9.2899999999999991</v>
      </c>
      <c r="F167">
        <v>73.459999999999994</v>
      </c>
      <c r="G167">
        <v>811012</v>
      </c>
      <c r="H167">
        <v>66.356999999999999</v>
      </c>
      <c r="V167">
        <f t="shared" si="22"/>
        <v>1</v>
      </c>
      <c r="W167">
        <f t="shared" si="23"/>
        <v>0</v>
      </c>
      <c r="X167">
        <f t="shared" si="24"/>
        <v>0</v>
      </c>
      <c r="Y167">
        <f t="shared" si="25"/>
        <v>5.9796691249750845E-4</v>
      </c>
      <c r="Z167">
        <f t="shared" si="26"/>
        <v>0.27092446777486145</v>
      </c>
      <c r="AA167">
        <f t="shared" si="27"/>
        <v>0.23492860130250337</v>
      </c>
      <c r="AB167">
        <f t="shared" si="28"/>
        <v>1.6167482020251617E-2</v>
      </c>
      <c r="AC167">
        <f t="shared" si="29"/>
        <v>0.28464110970165235</v>
      </c>
    </row>
    <row r="168" spans="1:29" x14ac:dyDescent="0.25">
      <c r="A168">
        <v>32</v>
      </c>
      <c r="B168">
        <v>256000</v>
      </c>
      <c r="C168">
        <v>256000</v>
      </c>
      <c r="D168">
        <v>0.26</v>
      </c>
      <c r="E168">
        <v>0</v>
      </c>
      <c r="F168">
        <v>55.923999999999999</v>
      </c>
      <c r="G168">
        <v>811191</v>
      </c>
      <c r="H168">
        <v>55.484999999999999</v>
      </c>
      <c r="V168">
        <f t="shared" si="22"/>
        <v>1</v>
      </c>
      <c r="W168">
        <f t="shared" si="23"/>
        <v>0</v>
      </c>
      <c r="X168">
        <f t="shared" si="24"/>
        <v>0</v>
      </c>
      <c r="Y168">
        <f t="shared" si="25"/>
        <v>5.9796691249750845E-4</v>
      </c>
      <c r="Z168">
        <f t="shared" si="26"/>
        <v>0</v>
      </c>
      <c r="AA168">
        <f t="shared" si="27"/>
        <v>6.0305510744657523E-2</v>
      </c>
      <c r="AB168">
        <f t="shared" si="28"/>
        <v>1.6182552317293906E-2</v>
      </c>
      <c r="AC168">
        <f t="shared" si="29"/>
        <v>0.1055336814879491</v>
      </c>
    </row>
    <row r="169" spans="1:29" x14ac:dyDescent="0.25">
      <c r="A169">
        <v>32</v>
      </c>
      <c r="B169">
        <v>256000</v>
      </c>
      <c r="C169">
        <v>256000</v>
      </c>
      <c r="D169">
        <v>0.26</v>
      </c>
      <c r="E169">
        <v>1.01</v>
      </c>
      <c r="F169">
        <v>57.965000000000003</v>
      </c>
      <c r="G169">
        <v>811665</v>
      </c>
      <c r="H169">
        <v>57.165999999999997</v>
      </c>
      <c r="V169">
        <f t="shared" si="22"/>
        <v>1</v>
      </c>
      <c r="W169">
        <f t="shared" si="23"/>
        <v>0</v>
      </c>
      <c r="X169">
        <f t="shared" si="24"/>
        <v>0</v>
      </c>
      <c r="Y169">
        <f t="shared" si="25"/>
        <v>5.9796691249750845E-4</v>
      </c>
      <c r="Z169">
        <f t="shared" si="26"/>
        <v>2.9454651501895596E-2</v>
      </c>
      <c r="AA169">
        <f t="shared" si="27"/>
        <v>8.062974248670611E-2</v>
      </c>
      <c r="AB169">
        <f t="shared" si="28"/>
        <v>1.6222459137394719E-2</v>
      </c>
      <c r="AC169">
        <f t="shared" si="29"/>
        <v>0.13322680021745928</v>
      </c>
    </row>
    <row r="170" spans="1:29" x14ac:dyDescent="0.25">
      <c r="A170">
        <v>32</v>
      </c>
      <c r="B170">
        <v>256000</v>
      </c>
      <c r="C170">
        <v>256000</v>
      </c>
      <c r="D170">
        <v>0.26</v>
      </c>
      <c r="E170">
        <v>0</v>
      </c>
      <c r="F170">
        <v>59.298999999999999</v>
      </c>
      <c r="G170">
        <v>811165</v>
      </c>
      <c r="H170">
        <v>58.915999999999997</v>
      </c>
      <c r="V170">
        <f t="shared" si="22"/>
        <v>1</v>
      </c>
      <c r="W170">
        <f t="shared" si="23"/>
        <v>0</v>
      </c>
      <c r="X170">
        <f t="shared" si="24"/>
        <v>0</v>
      </c>
      <c r="Y170">
        <f t="shared" si="25"/>
        <v>5.9796691249750845E-4</v>
      </c>
      <c r="Z170">
        <f t="shared" si="26"/>
        <v>0</v>
      </c>
      <c r="AA170">
        <f t="shared" si="27"/>
        <v>9.3913684252454624E-2</v>
      </c>
      <c r="AB170">
        <f t="shared" si="28"/>
        <v>1.6180363335600613E-2</v>
      </c>
      <c r="AC170">
        <f t="shared" si="29"/>
        <v>0.16205663827614036</v>
      </c>
    </row>
    <row r="171" spans="1:29" x14ac:dyDescent="0.25">
      <c r="A171">
        <v>32</v>
      </c>
      <c r="B171">
        <v>256000</v>
      </c>
      <c r="C171">
        <v>256000</v>
      </c>
      <c r="D171">
        <v>0.26</v>
      </c>
      <c r="E171">
        <v>0</v>
      </c>
      <c r="F171">
        <v>60.887999999999998</v>
      </c>
      <c r="G171">
        <v>811509</v>
      </c>
      <c r="H171">
        <v>60.579000000000001</v>
      </c>
      <c r="V171">
        <f t="shared" si="22"/>
        <v>1</v>
      </c>
      <c r="W171">
        <f t="shared" si="23"/>
        <v>0</v>
      </c>
      <c r="X171">
        <f t="shared" si="24"/>
        <v>0</v>
      </c>
      <c r="Y171">
        <f t="shared" si="25"/>
        <v>5.9796691249750845E-4</v>
      </c>
      <c r="Z171">
        <f t="shared" si="26"/>
        <v>0</v>
      </c>
      <c r="AA171">
        <f t="shared" si="27"/>
        <v>0.10973691023879226</v>
      </c>
      <c r="AB171">
        <f t="shared" si="28"/>
        <v>1.6209325247234958E-2</v>
      </c>
      <c r="AC171">
        <f t="shared" si="29"/>
        <v>0.18945322152847563</v>
      </c>
    </row>
    <row r="172" spans="1:29" x14ac:dyDescent="0.25">
      <c r="A172">
        <v>32</v>
      </c>
      <c r="B172">
        <v>256000</v>
      </c>
      <c r="C172">
        <v>256000</v>
      </c>
      <c r="D172">
        <v>0.26</v>
      </c>
      <c r="E172">
        <v>7.13</v>
      </c>
      <c r="F172">
        <v>66.349999999999994</v>
      </c>
      <c r="G172">
        <v>811620</v>
      </c>
      <c r="H172">
        <v>61.215000000000003</v>
      </c>
      <c r="V172">
        <f t="shared" si="22"/>
        <v>1</v>
      </c>
      <c r="W172">
        <f t="shared" si="23"/>
        <v>0</v>
      </c>
      <c r="X172">
        <f t="shared" si="24"/>
        <v>0</v>
      </c>
      <c r="Y172">
        <f t="shared" si="25"/>
        <v>5.9796691249750845E-4</v>
      </c>
      <c r="Z172">
        <f t="shared" si="26"/>
        <v>0.20793234179060952</v>
      </c>
      <c r="AA172">
        <f t="shared" si="27"/>
        <v>0.16412738244607747</v>
      </c>
      <c r="AB172">
        <f t="shared" si="28"/>
        <v>1.6218670515233249E-2</v>
      </c>
      <c r="AC172">
        <f t="shared" si="29"/>
        <v>0.1999308083886592</v>
      </c>
    </row>
    <row r="173" spans="1:29" x14ac:dyDescent="0.25">
      <c r="A173">
        <v>32</v>
      </c>
      <c r="B173">
        <v>256000</v>
      </c>
      <c r="C173">
        <v>256000</v>
      </c>
      <c r="D173">
        <v>0.26</v>
      </c>
      <c r="E173">
        <v>0</v>
      </c>
      <c r="F173">
        <v>50.792000000000002</v>
      </c>
      <c r="G173">
        <v>810979</v>
      </c>
      <c r="H173">
        <v>50.554000000000002</v>
      </c>
      <c r="V173">
        <f t="shared" si="22"/>
        <v>1</v>
      </c>
      <c r="W173">
        <f t="shared" si="23"/>
        <v>0</v>
      </c>
      <c r="X173">
        <f t="shared" si="24"/>
        <v>0</v>
      </c>
      <c r="Y173">
        <f t="shared" si="25"/>
        <v>5.9796691249750845E-4</v>
      </c>
      <c r="Z173">
        <f t="shared" si="26"/>
        <v>0</v>
      </c>
      <c r="AA173">
        <f t="shared" si="27"/>
        <v>9.2011710581346665E-3</v>
      </c>
      <c r="AB173">
        <f t="shared" si="28"/>
        <v>1.6164703697333204E-2</v>
      </c>
      <c r="AC173">
        <f t="shared" si="29"/>
        <v>2.4299434935174072E-2</v>
      </c>
    </row>
    <row r="174" spans="1:29" x14ac:dyDescent="0.25">
      <c r="A174">
        <v>32</v>
      </c>
      <c r="B174">
        <v>256000</v>
      </c>
      <c r="C174">
        <v>256000</v>
      </c>
      <c r="D174">
        <v>0.26</v>
      </c>
      <c r="E174">
        <v>1.01</v>
      </c>
      <c r="F174">
        <v>52.645000000000003</v>
      </c>
      <c r="G174">
        <v>811621</v>
      </c>
      <c r="H174">
        <v>51.826000000000001</v>
      </c>
      <c r="V174">
        <f t="shared" si="22"/>
        <v>1</v>
      </c>
      <c r="W174">
        <f t="shared" si="23"/>
        <v>0</v>
      </c>
      <c r="X174">
        <f t="shared" si="24"/>
        <v>0</v>
      </c>
      <c r="Y174">
        <f t="shared" si="25"/>
        <v>5.9796691249750845E-4</v>
      </c>
      <c r="Z174">
        <f t="shared" si="26"/>
        <v>2.9454651501895596E-2</v>
      </c>
      <c r="AA174">
        <f t="shared" si="27"/>
        <v>2.7653303061082244E-2</v>
      </c>
      <c r="AB174">
        <f t="shared" si="28"/>
        <v>1.6218754706836837E-2</v>
      </c>
      <c r="AC174">
        <f t="shared" si="29"/>
        <v>4.5254608655541095E-2</v>
      </c>
    </row>
    <row r="175" spans="1:29" x14ac:dyDescent="0.25">
      <c r="A175">
        <v>32</v>
      </c>
      <c r="B175">
        <v>256000</v>
      </c>
      <c r="C175">
        <v>256000</v>
      </c>
      <c r="D175">
        <v>0.26</v>
      </c>
      <c r="E175">
        <v>0</v>
      </c>
      <c r="F175">
        <v>53.213000000000001</v>
      </c>
      <c r="G175">
        <v>811743</v>
      </c>
      <c r="H175">
        <v>53.01</v>
      </c>
      <c r="V175">
        <f t="shared" si="22"/>
        <v>1</v>
      </c>
      <c r="W175">
        <f t="shared" si="23"/>
        <v>0</v>
      </c>
      <c r="X175">
        <f t="shared" si="24"/>
        <v>0</v>
      </c>
      <c r="Y175">
        <f t="shared" si="25"/>
        <v>5.9796691249750845E-4</v>
      </c>
      <c r="Z175">
        <f t="shared" si="26"/>
        <v>0</v>
      </c>
      <c r="AA175">
        <f t="shared" si="27"/>
        <v>3.3309434187727777E-2</v>
      </c>
      <c r="AB175">
        <f t="shared" si="28"/>
        <v>1.6229026082474601E-2</v>
      </c>
      <c r="AC175">
        <f t="shared" si="29"/>
        <v>6.4760053376385851E-2</v>
      </c>
    </row>
    <row r="176" spans="1:29" x14ac:dyDescent="0.25">
      <c r="A176">
        <v>32</v>
      </c>
      <c r="B176">
        <v>256000</v>
      </c>
      <c r="C176">
        <v>256000</v>
      </c>
      <c r="D176">
        <v>0.26</v>
      </c>
      <c r="E176">
        <v>0</v>
      </c>
      <c r="F176">
        <v>55.354999999999997</v>
      </c>
      <c r="G176">
        <v>811610</v>
      </c>
      <c r="H176">
        <v>55.584000000000003</v>
      </c>
      <c r="V176">
        <f t="shared" si="22"/>
        <v>1</v>
      </c>
      <c r="W176">
        <f t="shared" si="23"/>
        <v>0</v>
      </c>
      <c r="X176">
        <f t="shared" si="24"/>
        <v>0</v>
      </c>
      <c r="Y176">
        <f t="shared" si="25"/>
        <v>5.9796691249750845E-4</v>
      </c>
      <c r="Z176">
        <f t="shared" si="26"/>
        <v>0</v>
      </c>
      <c r="AA176">
        <f t="shared" si="27"/>
        <v>5.4639421640676297E-2</v>
      </c>
      <c r="AB176">
        <f t="shared" si="28"/>
        <v>1.6217828599197369E-2</v>
      </c>
      <c r="AC176">
        <f t="shared" si="29"/>
        <v>0.1071646266124117</v>
      </c>
    </row>
    <row r="177" spans="1:29" x14ac:dyDescent="0.25">
      <c r="A177">
        <v>32</v>
      </c>
      <c r="B177">
        <v>256000</v>
      </c>
      <c r="C177">
        <v>256000</v>
      </c>
      <c r="D177">
        <v>0.26</v>
      </c>
      <c r="E177">
        <v>4.2300000000000004</v>
      </c>
      <c r="F177">
        <v>58.433999999999997</v>
      </c>
      <c r="G177">
        <v>811581</v>
      </c>
      <c r="H177">
        <v>55.685000000000002</v>
      </c>
      <c r="V177">
        <f t="shared" si="22"/>
        <v>1</v>
      </c>
      <c r="W177">
        <f t="shared" si="23"/>
        <v>0</v>
      </c>
      <c r="X177">
        <f t="shared" si="24"/>
        <v>0</v>
      </c>
      <c r="Y177">
        <f t="shared" si="25"/>
        <v>5.9796691249750845E-4</v>
      </c>
      <c r="Z177">
        <f t="shared" si="26"/>
        <v>0.12335958005249345</v>
      </c>
      <c r="AA177">
        <f t="shared" si="27"/>
        <v>8.5300033857122898E-2</v>
      </c>
      <c r="AB177">
        <f t="shared" si="28"/>
        <v>1.6215387042693308E-2</v>
      </c>
      <c r="AC177">
        <f t="shared" si="29"/>
        <v>0.108828520123227</v>
      </c>
    </row>
    <row r="178" spans="1:29" x14ac:dyDescent="0.25">
      <c r="A178">
        <v>32</v>
      </c>
      <c r="B178">
        <v>256000</v>
      </c>
      <c r="C178">
        <v>256000</v>
      </c>
      <c r="D178">
        <v>0.26</v>
      </c>
      <c r="E178">
        <v>0</v>
      </c>
      <c r="F178">
        <v>54.573</v>
      </c>
      <c r="G178">
        <v>811092</v>
      </c>
      <c r="H178">
        <v>54.237000000000002</v>
      </c>
      <c r="V178">
        <f t="shared" si="22"/>
        <v>1</v>
      </c>
      <c r="W178">
        <f t="shared" si="23"/>
        <v>0</v>
      </c>
      <c r="X178">
        <f t="shared" si="24"/>
        <v>0</v>
      </c>
      <c r="Y178">
        <f t="shared" si="25"/>
        <v>5.9796691249750845E-4</v>
      </c>
      <c r="Z178">
        <f t="shared" si="26"/>
        <v>0</v>
      </c>
      <c r="AA178">
        <f t="shared" si="27"/>
        <v>4.6852283364203044E-2</v>
      </c>
      <c r="AB178">
        <f t="shared" si="28"/>
        <v>1.6174217348538675E-2</v>
      </c>
      <c r="AC178">
        <f t="shared" si="29"/>
        <v>8.4973888403815437E-2</v>
      </c>
    </row>
    <row r="179" spans="1:29" x14ac:dyDescent="0.25">
      <c r="A179">
        <v>32</v>
      </c>
      <c r="B179">
        <v>256000</v>
      </c>
      <c r="C179">
        <v>256000</v>
      </c>
      <c r="D179">
        <v>0.26</v>
      </c>
      <c r="E179">
        <v>1.04</v>
      </c>
      <c r="F179">
        <v>49.951000000000001</v>
      </c>
      <c r="G179">
        <v>811487</v>
      </c>
      <c r="H179">
        <v>49.145000000000003</v>
      </c>
      <c r="V179">
        <f t="shared" si="22"/>
        <v>1</v>
      </c>
      <c r="W179">
        <f t="shared" si="23"/>
        <v>0</v>
      </c>
      <c r="X179">
        <f t="shared" si="24"/>
        <v>0</v>
      </c>
      <c r="Y179">
        <f t="shared" si="25"/>
        <v>5.9796691249750845E-4</v>
      </c>
      <c r="Z179">
        <f t="shared" si="26"/>
        <v>3.0329542140565765E-2</v>
      </c>
      <c r="AA179">
        <f t="shared" si="27"/>
        <v>8.2651211885840169E-4</v>
      </c>
      <c r="AB179">
        <f t="shared" si="28"/>
        <v>1.6207473031956018E-2</v>
      </c>
      <c r="AC179">
        <f t="shared" si="29"/>
        <v>1.0872967496417276E-3</v>
      </c>
    </row>
    <row r="180" spans="1:29" x14ac:dyDescent="0.25">
      <c r="A180">
        <v>32</v>
      </c>
      <c r="B180">
        <v>256000</v>
      </c>
      <c r="C180">
        <v>256000</v>
      </c>
      <c r="D180">
        <v>0.26</v>
      </c>
      <c r="E180">
        <v>0</v>
      </c>
      <c r="F180">
        <v>50.643000000000001</v>
      </c>
      <c r="G180">
        <v>811064</v>
      </c>
      <c r="H180">
        <v>50.332000000000001</v>
      </c>
      <c r="V180">
        <f t="shared" si="22"/>
        <v>1</v>
      </c>
      <c r="W180">
        <f t="shared" si="23"/>
        <v>0</v>
      </c>
      <c r="X180">
        <f t="shared" si="24"/>
        <v>0</v>
      </c>
      <c r="Y180">
        <f t="shared" si="25"/>
        <v>5.9796691249750845E-4</v>
      </c>
      <c r="Z180">
        <f t="shared" si="26"/>
        <v>0</v>
      </c>
      <c r="AA180">
        <f t="shared" si="27"/>
        <v>7.717432435123764E-3</v>
      </c>
      <c r="AB180">
        <f t="shared" si="28"/>
        <v>1.6171859983638202E-2</v>
      </c>
      <c r="AC180">
        <f t="shared" si="29"/>
        <v>2.0642164050015652E-2</v>
      </c>
    </row>
    <row r="181" spans="1:29" x14ac:dyDescent="0.25">
      <c r="A181">
        <v>32</v>
      </c>
      <c r="B181">
        <v>256000</v>
      </c>
      <c r="C181">
        <v>256000</v>
      </c>
      <c r="D181">
        <v>0.26</v>
      </c>
      <c r="E181">
        <v>0</v>
      </c>
      <c r="F181">
        <v>52.292000000000002</v>
      </c>
      <c r="G181">
        <v>810997</v>
      </c>
      <c r="H181">
        <v>52.026000000000003</v>
      </c>
      <c r="V181">
        <f t="shared" si="22"/>
        <v>1</v>
      </c>
      <c r="W181">
        <f t="shared" si="23"/>
        <v>0</v>
      </c>
      <c r="X181">
        <f t="shared" si="24"/>
        <v>0</v>
      </c>
      <c r="Y181">
        <f t="shared" si="25"/>
        <v>5.9796691249750845E-4</v>
      </c>
      <c r="Z181">
        <f t="shared" si="26"/>
        <v>0</v>
      </c>
      <c r="AA181">
        <f t="shared" si="27"/>
        <v>2.4138137061600045E-2</v>
      </c>
      <c r="AB181">
        <f t="shared" si="28"/>
        <v>1.6166219146197792E-2</v>
      </c>
      <c r="AC181">
        <f t="shared" si="29"/>
        <v>4.8549447290818976E-2</v>
      </c>
    </row>
    <row r="182" spans="1:29" x14ac:dyDescent="0.25">
      <c r="A182">
        <v>32</v>
      </c>
      <c r="B182">
        <v>256000</v>
      </c>
      <c r="C182">
        <v>256000</v>
      </c>
      <c r="D182">
        <v>0.26</v>
      </c>
      <c r="E182">
        <v>4.25</v>
      </c>
      <c r="F182">
        <v>55.055999999999997</v>
      </c>
      <c r="G182">
        <v>811053</v>
      </c>
      <c r="H182">
        <v>52.527999999999999</v>
      </c>
      <c r="V182">
        <f t="shared" si="22"/>
        <v>1</v>
      </c>
      <c r="W182">
        <f t="shared" si="23"/>
        <v>0</v>
      </c>
      <c r="X182">
        <f t="shared" si="24"/>
        <v>0</v>
      </c>
      <c r="Y182">
        <f t="shared" si="25"/>
        <v>5.9796691249750845E-4</v>
      </c>
      <c r="Z182">
        <f t="shared" si="26"/>
        <v>0.12394284047827356</v>
      </c>
      <c r="AA182">
        <f t="shared" si="27"/>
        <v>5.1661986417318867E-2</v>
      </c>
      <c r="AB182">
        <f t="shared" si="28"/>
        <v>1.6170933875998734E-2</v>
      </c>
      <c r="AC182">
        <f t="shared" si="29"/>
        <v>5.681949226536627E-2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3"/>
  <sheetViews>
    <sheetView workbookViewId="0">
      <selection activeCell="K21" sqref="K21"/>
    </sheetView>
  </sheetViews>
  <sheetFormatPr defaultRowHeight="15" x14ac:dyDescent="0.25"/>
  <sheetData>
    <row r="1" spans="1:19" x14ac:dyDescent="0.25">
      <c r="A1" t="s">
        <v>38</v>
      </c>
      <c r="K1" t="s">
        <v>47</v>
      </c>
    </row>
    <row r="2" spans="1:19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K2" t="s">
        <v>3</v>
      </c>
      <c r="L2">
        <v>20.465859999999999</v>
      </c>
      <c r="M2">
        <v>12606970</v>
      </c>
      <c r="N2">
        <v>160000</v>
      </c>
      <c r="O2">
        <v>10.57</v>
      </c>
      <c r="P2">
        <v>14.3</v>
      </c>
      <c r="Q2">
        <v>89.263000000000005</v>
      </c>
      <c r="R2">
        <v>10665904</v>
      </c>
      <c r="S2">
        <v>76.792000000000002</v>
      </c>
    </row>
    <row r="3" spans="1:19" x14ac:dyDescent="0.25">
      <c r="A3">
        <v>8</v>
      </c>
      <c r="B3">
        <v>1920000</v>
      </c>
      <c r="C3">
        <v>960000</v>
      </c>
      <c r="D3">
        <v>50.39</v>
      </c>
      <c r="E3">
        <v>0</v>
      </c>
      <c r="F3">
        <v>114.76</v>
      </c>
      <c r="G3">
        <v>9961360</v>
      </c>
      <c r="H3">
        <v>111.18</v>
      </c>
      <c r="K3" t="s">
        <v>8</v>
      </c>
      <c r="L3">
        <v>25.232071999999999</v>
      </c>
      <c r="M3">
        <v>31247398</v>
      </c>
      <c r="N3">
        <v>1382400</v>
      </c>
      <c r="O3">
        <v>55.2</v>
      </c>
      <c r="P3">
        <v>27.28</v>
      </c>
      <c r="Q3">
        <v>117.05</v>
      </c>
      <c r="R3">
        <v>14089210</v>
      </c>
      <c r="S3">
        <v>84.983000000000004</v>
      </c>
    </row>
    <row r="4" spans="1:19" x14ac:dyDescent="0.25">
      <c r="A4">
        <v>9.5</v>
      </c>
      <c r="B4">
        <v>2280000</v>
      </c>
      <c r="C4">
        <v>1170000</v>
      </c>
      <c r="D4">
        <v>49.02</v>
      </c>
      <c r="E4">
        <v>22.12</v>
      </c>
      <c r="F4">
        <v>138.25</v>
      </c>
      <c r="G4">
        <v>9960856</v>
      </c>
      <c r="H4">
        <v>104.97</v>
      </c>
      <c r="K4" t="s">
        <v>9</v>
      </c>
      <c r="L4">
        <v>8</v>
      </c>
      <c r="M4">
        <v>49152000</v>
      </c>
      <c r="N4">
        <v>153600</v>
      </c>
      <c r="O4">
        <v>55.29</v>
      </c>
      <c r="P4">
        <v>77.91</v>
      </c>
      <c r="Q4">
        <v>256.24</v>
      </c>
      <c r="R4">
        <v>173763310</v>
      </c>
      <c r="S4">
        <v>56.65</v>
      </c>
    </row>
    <row r="5" spans="1:19" x14ac:dyDescent="0.25">
      <c r="A5">
        <v>9</v>
      </c>
      <c r="B5">
        <v>2160000</v>
      </c>
      <c r="C5">
        <v>1140000</v>
      </c>
      <c r="D5">
        <v>47.59</v>
      </c>
      <c r="E5">
        <v>24.34</v>
      </c>
      <c r="F5">
        <v>141.41999999999999</v>
      </c>
      <c r="G5">
        <v>9960857</v>
      </c>
      <c r="H5">
        <v>104.19</v>
      </c>
      <c r="K5" t="s">
        <v>10</v>
      </c>
      <c r="L5">
        <v>8</v>
      </c>
      <c r="M5">
        <v>38400000</v>
      </c>
      <c r="N5">
        <v>9600000</v>
      </c>
      <c r="O5">
        <v>50</v>
      </c>
      <c r="P5">
        <v>0</v>
      </c>
      <c r="Q5">
        <v>142.16999999999999</v>
      </c>
      <c r="R5">
        <v>98403688</v>
      </c>
      <c r="S5">
        <v>142.16999999999999</v>
      </c>
    </row>
    <row r="6" spans="1:19" x14ac:dyDescent="0.25">
      <c r="A6">
        <v>9</v>
      </c>
      <c r="B6">
        <v>2160000</v>
      </c>
      <c r="C6">
        <v>1140000</v>
      </c>
      <c r="D6">
        <v>47.59</v>
      </c>
      <c r="E6">
        <v>28.29</v>
      </c>
      <c r="F6">
        <v>147.72</v>
      </c>
      <c r="G6">
        <v>9960856</v>
      </c>
      <c r="H6">
        <v>103.22</v>
      </c>
      <c r="K6" t="s">
        <v>11</v>
      </c>
      <c r="L6">
        <v>3.9996499999999999</v>
      </c>
      <c r="M6">
        <v>2624971958</v>
      </c>
      <c r="N6">
        <v>102400</v>
      </c>
      <c r="O6">
        <v>94.89</v>
      </c>
      <c r="P6">
        <v>100.16</v>
      </c>
      <c r="Q6">
        <v>24.827000000000002</v>
      </c>
      <c r="R6">
        <v>6563051157</v>
      </c>
      <c r="S6">
        <v>9.2506000000000005E-2</v>
      </c>
    </row>
    <row r="7" spans="1:19" x14ac:dyDescent="0.25">
      <c r="A7">
        <v>9.5</v>
      </c>
      <c r="B7">
        <v>2280000</v>
      </c>
      <c r="C7">
        <v>1170000</v>
      </c>
      <c r="D7">
        <v>49.02</v>
      </c>
      <c r="E7">
        <v>34.29</v>
      </c>
      <c r="F7">
        <v>158.87</v>
      </c>
      <c r="G7">
        <v>9961360</v>
      </c>
      <c r="H7">
        <v>101.82</v>
      </c>
    </row>
    <row r="8" spans="1:19" x14ac:dyDescent="0.25">
      <c r="A8">
        <v>20</v>
      </c>
      <c r="B8">
        <v>4800000</v>
      </c>
      <c r="C8">
        <v>4800000</v>
      </c>
      <c r="D8">
        <v>0.31</v>
      </c>
      <c r="E8">
        <v>0</v>
      </c>
      <c r="F8">
        <v>110.27</v>
      </c>
      <c r="G8">
        <v>9960857</v>
      </c>
      <c r="H8">
        <v>109.57</v>
      </c>
    </row>
    <row r="9" spans="1:19" x14ac:dyDescent="0.25">
      <c r="A9">
        <v>20</v>
      </c>
      <c r="B9">
        <v>4800000</v>
      </c>
      <c r="C9">
        <v>4800000</v>
      </c>
      <c r="D9">
        <v>0.31</v>
      </c>
      <c r="E9">
        <v>5</v>
      </c>
      <c r="F9">
        <v>116.2</v>
      </c>
      <c r="G9">
        <v>9961360</v>
      </c>
      <c r="H9">
        <v>109.7</v>
      </c>
    </row>
    <row r="10" spans="1:19" x14ac:dyDescent="0.25">
      <c r="A10">
        <v>20</v>
      </c>
      <c r="B10">
        <v>4800000</v>
      </c>
      <c r="C10">
        <v>4800000</v>
      </c>
      <c r="D10">
        <v>0.31</v>
      </c>
      <c r="E10">
        <v>10</v>
      </c>
      <c r="F10">
        <v>122.65</v>
      </c>
      <c r="G10">
        <v>9961360</v>
      </c>
      <c r="H10">
        <v>109.68</v>
      </c>
    </row>
    <row r="11" spans="1:19" x14ac:dyDescent="0.25">
      <c r="A11">
        <v>20</v>
      </c>
      <c r="B11">
        <v>4800000</v>
      </c>
      <c r="C11">
        <v>4800000</v>
      </c>
      <c r="D11">
        <v>0.31</v>
      </c>
      <c r="E11">
        <v>15</v>
      </c>
      <c r="F11">
        <v>130.22</v>
      </c>
      <c r="G11">
        <v>9961360</v>
      </c>
      <c r="H11">
        <v>110.01</v>
      </c>
    </row>
    <row r="12" spans="1:19" x14ac:dyDescent="0.25">
      <c r="A12">
        <v>20</v>
      </c>
      <c r="B12">
        <v>4800000</v>
      </c>
      <c r="C12">
        <v>4800000</v>
      </c>
      <c r="D12">
        <v>0.31</v>
      </c>
      <c r="E12">
        <v>20</v>
      </c>
      <c r="F12">
        <v>138.22</v>
      </c>
      <c r="G12">
        <v>9960856</v>
      </c>
      <c r="H12">
        <v>109.89</v>
      </c>
    </row>
    <row r="13" spans="1:19" x14ac:dyDescent="0.25">
      <c r="A13">
        <v>32</v>
      </c>
      <c r="B13">
        <v>7680000</v>
      </c>
      <c r="C13">
        <v>7680000</v>
      </c>
      <c r="D13">
        <v>0.2</v>
      </c>
      <c r="E13">
        <v>0</v>
      </c>
      <c r="F13">
        <v>96.988</v>
      </c>
      <c r="G13">
        <v>9960857</v>
      </c>
      <c r="H13">
        <v>96.602000000000004</v>
      </c>
    </row>
    <row r="14" spans="1:19" x14ac:dyDescent="0.25">
      <c r="A14">
        <v>32</v>
      </c>
      <c r="B14">
        <v>7680000</v>
      </c>
      <c r="C14">
        <v>7680000</v>
      </c>
      <c r="D14">
        <v>0.2</v>
      </c>
      <c r="E14">
        <v>4.3899999999999997</v>
      </c>
      <c r="F14">
        <v>104.3</v>
      </c>
      <c r="G14">
        <v>9961360</v>
      </c>
      <c r="H14">
        <v>99.290999999999997</v>
      </c>
    </row>
    <row r="15" spans="1:19" x14ac:dyDescent="0.25">
      <c r="A15">
        <v>32</v>
      </c>
      <c r="B15">
        <v>7680000</v>
      </c>
      <c r="C15">
        <v>7680000</v>
      </c>
      <c r="D15">
        <v>0.2</v>
      </c>
      <c r="E15">
        <v>8.7899999999999991</v>
      </c>
      <c r="F15">
        <v>111.66</v>
      </c>
      <c r="G15">
        <v>9960859</v>
      </c>
      <c r="H15">
        <v>101.45</v>
      </c>
    </row>
    <row r="16" spans="1:19" x14ac:dyDescent="0.25">
      <c r="A16">
        <v>32</v>
      </c>
      <c r="B16">
        <v>7680000</v>
      </c>
      <c r="C16">
        <v>7680000</v>
      </c>
      <c r="D16">
        <v>0.2</v>
      </c>
      <c r="E16">
        <v>13.08</v>
      </c>
      <c r="F16">
        <v>119.11</v>
      </c>
      <c r="G16">
        <v>9961360</v>
      </c>
      <c r="H16">
        <v>103.15</v>
      </c>
    </row>
    <row r="17" spans="1:8" x14ac:dyDescent="0.25">
      <c r="A17">
        <v>32</v>
      </c>
      <c r="B17">
        <v>7680000</v>
      </c>
      <c r="C17">
        <v>7680000</v>
      </c>
      <c r="D17">
        <v>0.2</v>
      </c>
      <c r="E17">
        <v>17.48</v>
      </c>
      <c r="F17">
        <v>125.92</v>
      </c>
      <c r="G17">
        <v>9961360</v>
      </c>
      <c r="H17">
        <v>103.49</v>
      </c>
    </row>
    <row r="18" spans="1:8" x14ac:dyDescent="0.25">
      <c r="A18">
        <v>32</v>
      </c>
      <c r="B18">
        <v>7680000</v>
      </c>
      <c r="C18">
        <v>7680000</v>
      </c>
      <c r="D18">
        <v>0.2</v>
      </c>
      <c r="E18">
        <v>0</v>
      </c>
      <c r="F18">
        <v>73.236999999999995</v>
      </c>
      <c r="G18">
        <v>9961360</v>
      </c>
      <c r="H18">
        <v>72.951999999999998</v>
      </c>
    </row>
    <row r="19" spans="1:8" x14ac:dyDescent="0.25">
      <c r="A19">
        <v>32</v>
      </c>
      <c r="B19">
        <v>7680000</v>
      </c>
      <c r="C19">
        <v>7680000</v>
      </c>
      <c r="D19">
        <v>0.2</v>
      </c>
      <c r="E19">
        <v>3.11</v>
      </c>
      <c r="F19">
        <v>77.397000000000006</v>
      </c>
      <c r="G19">
        <v>9960856</v>
      </c>
      <c r="H19">
        <v>74.7</v>
      </c>
    </row>
    <row r="20" spans="1:8" x14ac:dyDescent="0.25">
      <c r="A20">
        <v>32</v>
      </c>
      <c r="B20">
        <v>7680000</v>
      </c>
      <c r="C20">
        <v>7680000</v>
      </c>
      <c r="D20">
        <v>0.2</v>
      </c>
      <c r="E20">
        <v>3.8</v>
      </c>
      <c r="F20">
        <v>80.555000000000007</v>
      </c>
      <c r="G20">
        <v>9960858</v>
      </c>
      <c r="H20">
        <v>77.204999999999998</v>
      </c>
    </row>
    <row r="21" spans="1:8" x14ac:dyDescent="0.25">
      <c r="A21">
        <v>32</v>
      </c>
      <c r="B21">
        <v>7680000</v>
      </c>
      <c r="C21">
        <v>7680000</v>
      </c>
      <c r="D21">
        <v>0.2</v>
      </c>
      <c r="E21">
        <v>5.55</v>
      </c>
      <c r="F21">
        <v>85.415000000000006</v>
      </c>
      <c r="G21">
        <v>9961360</v>
      </c>
      <c r="H21">
        <v>80.366</v>
      </c>
    </row>
    <row r="22" spans="1:8" x14ac:dyDescent="0.25">
      <c r="A22">
        <v>32</v>
      </c>
      <c r="B22">
        <v>7680000</v>
      </c>
      <c r="C22">
        <v>7680000</v>
      </c>
      <c r="D22">
        <v>0.2</v>
      </c>
      <c r="E22">
        <v>12.48</v>
      </c>
      <c r="F22">
        <v>95.742999999999995</v>
      </c>
      <c r="G22">
        <v>9961360</v>
      </c>
      <c r="H22">
        <v>83.441000000000003</v>
      </c>
    </row>
    <row r="23" spans="1:8" x14ac:dyDescent="0.25">
      <c r="A23">
        <v>32</v>
      </c>
      <c r="B23">
        <v>7680000</v>
      </c>
      <c r="C23">
        <v>7680000</v>
      </c>
      <c r="D23">
        <v>0.2</v>
      </c>
      <c r="E23">
        <v>0</v>
      </c>
      <c r="F23">
        <v>65.688999999999993</v>
      </c>
      <c r="G23">
        <v>9960866</v>
      </c>
      <c r="H23">
        <v>65.426000000000002</v>
      </c>
    </row>
    <row r="24" spans="1:8" x14ac:dyDescent="0.25">
      <c r="A24">
        <v>32</v>
      </c>
      <c r="B24">
        <v>7680000</v>
      </c>
      <c r="C24">
        <v>7680000</v>
      </c>
      <c r="D24">
        <v>0.2</v>
      </c>
      <c r="E24">
        <v>3.05</v>
      </c>
      <c r="F24">
        <v>68.451999999999998</v>
      </c>
      <c r="G24">
        <v>9960858</v>
      </c>
      <c r="H24">
        <v>66.125</v>
      </c>
    </row>
    <row r="25" spans="1:8" x14ac:dyDescent="0.25">
      <c r="A25">
        <v>32</v>
      </c>
      <c r="B25">
        <v>7680000</v>
      </c>
      <c r="C25">
        <v>7680000</v>
      </c>
      <c r="D25">
        <v>0.2</v>
      </c>
      <c r="E25">
        <v>1.24</v>
      </c>
      <c r="F25">
        <v>68.572000000000003</v>
      </c>
      <c r="G25">
        <v>9960857</v>
      </c>
      <c r="H25">
        <v>67.456000000000003</v>
      </c>
    </row>
    <row r="26" spans="1:8" x14ac:dyDescent="0.25">
      <c r="A26">
        <v>32</v>
      </c>
      <c r="B26">
        <v>7680000</v>
      </c>
      <c r="C26">
        <v>7680000</v>
      </c>
      <c r="D26">
        <v>0.2</v>
      </c>
      <c r="E26">
        <v>1.83</v>
      </c>
      <c r="F26">
        <v>70.715000000000003</v>
      </c>
      <c r="G26">
        <v>9960855</v>
      </c>
      <c r="H26">
        <v>69.156000000000006</v>
      </c>
    </row>
    <row r="27" spans="1:8" x14ac:dyDescent="0.25">
      <c r="A27">
        <v>32</v>
      </c>
      <c r="B27">
        <v>7680000</v>
      </c>
      <c r="C27">
        <v>7680000</v>
      </c>
      <c r="D27">
        <v>0.2</v>
      </c>
      <c r="E27">
        <v>12.34</v>
      </c>
      <c r="F27">
        <v>79.981999999999999</v>
      </c>
      <c r="G27">
        <v>9960857</v>
      </c>
      <c r="H27">
        <v>69.852999999999994</v>
      </c>
    </row>
    <row r="28" spans="1:8" x14ac:dyDescent="0.25">
      <c r="A28">
        <v>32</v>
      </c>
      <c r="B28">
        <v>7680000</v>
      </c>
      <c r="C28">
        <v>7680000</v>
      </c>
      <c r="D28">
        <v>0.2</v>
      </c>
      <c r="E28">
        <v>0</v>
      </c>
      <c r="F28">
        <v>62.331000000000003</v>
      </c>
      <c r="G28">
        <v>9961360</v>
      </c>
      <c r="H28">
        <v>62.118000000000002</v>
      </c>
    </row>
    <row r="29" spans="1:8" x14ac:dyDescent="0.25">
      <c r="A29">
        <v>32</v>
      </c>
      <c r="B29">
        <v>7680000</v>
      </c>
      <c r="C29">
        <v>7680000</v>
      </c>
      <c r="D29">
        <v>0.2</v>
      </c>
      <c r="E29">
        <v>2.4</v>
      </c>
      <c r="F29">
        <v>65.137</v>
      </c>
      <c r="G29">
        <v>9960863</v>
      </c>
      <c r="H29">
        <v>63.302999999999997</v>
      </c>
    </row>
    <row r="30" spans="1:8" x14ac:dyDescent="0.25">
      <c r="A30">
        <v>32</v>
      </c>
      <c r="B30">
        <v>7680000</v>
      </c>
      <c r="C30">
        <v>7680000</v>
      </c>
      <c r="D30">
        <v>0.2</v>
      </c>
      <c r="E30">
        <v>0</v>
      </c>
      <c r="F30">
        <v>65.19</v>
      </c>
      <c r="G30">
        <v>9961360</v>
      </c>
      <c r="H30">
        <v>64.954999999999998</v>
      </c>
    </row>
    <row r="31" spans="1:8" x14ac:dyDescent="0.25">
      <c r="A31">
        <v>32</v>
      </c>
      <c r="B31">
        <v>7680000</v>
      </c>
      <c r="C31">
        <v>7680000</v>
      </c>
      <c r="D31">
        <v>0.2</v>
      </c>
      <c r="E31">
        <v>0</v>
      </c>
      <c r="F31">
        <v>66.733999999999995</v>
      </c>
      <c r="G31">
        <v>9961360</v>
      </c>
      <c r="H31">
        <v>66.471000000000004</v>
      </c>
    </row>
    <row r="32" spans="1:8" x14ac:dyDescent="0.25">
      <c r="A32">
        <v>32</v>
      </c>
      <c r="B32">
        <v>7680000</v>
      </c>
      <c r="C32">
        <v>7680000</v>
      </c>
      <c r="D32">
        <v>0.2</v>
      </c>
      <c r="E32">
        <v>9.6</v>
      </c>
      <c r="F32">
        <v>74.491</v>
      </c>
      <c r="G32">
        <v>9961360</v>
      </c>
      <c r="H32">
        <v>67.087999999999994</v>
      </c>
    </row>
    <row r="33" spans="1:8" x14ac:dyDescent="0.25">
      <c r="A33">
        <v>32</v>
      </c>
      <c r="B33">
        <v>7680000</v>
      </c>
      <c r="C33">
        <v>7680000</v>
      </c>
      <c r="D33">
        <v>0.2</v>
      </c>
      <c r="E33">
        <v>0</v>
      </c>
      <c r="F33">
        <v>56.694000000000003</v>
      </c>
      <c r="G33">
        <v>9961360</v>
      </c>
      <c r="H33">
        <v>56.470999999999997</v>
      </c>
    </row>
    <row r="34" spans="1:8" x14ac:dyDescent="0.25">
      <c r="A34">
        <v>32</v>
      </c>
      <c r="B34">
        <v>7680000</v>
      </c>
      <c r="C34">
        <v>7680000</v>
      </c>
      <c r="D34">
        <v>0.2</v>
      </c>
      <c r="E34">
        <v>1.06</v>
      </c>
      <c r="F34">
        <v>58.773000000000003</v>
      </c>
      <c r="G34">
        <v>9961360</v>
      </c>
      <c r="H34">
        <v>57.9</v>
      </c>
    </row>
    <row r="35" spans="1:8" x14ac:dyDescent="0.25">
      <c r="A35">
        <v>32</v>
      </c>
      <c r="B35">
        <v>7680000</v>
      </c>
      <c r="C35">
        <v>7680000</v>
      </c>
      <c r="D35">
        <v>0.2</v>
      </c>
      <c r="E35">
        <v>0</v>
      </c>
      <c r="F35">
        <v>60.030999999999999</v>
      </c>
      <c r="G35">
        <v>9960860</v>
      </c>
      <c r="H35">
        <v>59.795999999999999</v>
      </c>
    </row>
    <row r="36" spans="1:8" x14ac:dyDescent="0.25">
      <c r="A36">
        <v>32</v>
      </c>
      <c r="B36">
        <v>7680000</v>
      </c>
      <c r="C36">
        <v>7680000</v>
      </c>
      <c r="D36">
        <v>0.2</v>
      </c>
      <c r="E36">
        <v>0</v>
      </c>
      <c r="F36">
        <v>62.003</v>
      </c>
      <c r="G36">
        <v>9961360</v>
      </c>
      <c r="H36">
        <v>61.759</v>
      </c>
    </row>
    <row r="37" spans="1:8" x14ac:dyDescent="0.25">
      <c r="A37">
        <v>32</v>
      </c>
      <c r="B37">
        <v>7680000</v>
      </c>
      <c r="C37">
        <v>7680000</v>
      </c>
      <c r="D37">
        <v>0.2</v>
      </c>
      <c r="E37">
        <v>7.61</v>
      </c>
      <c r="F37">
        <v>67.228999999999999</v>
      </c>
      <c r="G37">
        <v>9961360</v>
      </c>
      <c r="H37">
        <v>61.847999999999999</v>
      </c>
    </row>
    <row r="38" spans="1:8" x14ac:dyDescent="0.25">
      <c r="A38">
        <v>32</v>
      </c>
      <c r="B38">
        <v>7680000</v>
      </c>
      <c r="C38">
        <v>7680000</v>
      </c>
      <c r="D38">
        <v>0.2</v>
      </c>
      <c r="E38">
        <v>0</v>
      </c>
      <c r="F38">
        <v>51.396999999999998</v>
      </c>
      <c r="G38">
        <v>9961360</v>
      </c>
      <c r="H38">
        <v>51.194000000000003</v>
      </c>
    </row>
    <row r="39" spans="1:8" x14ac:dyDescent="0.25">
      <c r="A39">
        <v>32</v>
      </c>
      <c r="B39">
        <v>7680000</v>
      </c>
      <c r="C39">
        <v>7680000</v>
      </c>
      <c r="D39">
        <v>0.2</v>
      </c>
      <c r="E39">
        <v>1.1000000000000001</v>
      </c>
      <c r="F39">
        <v>53.058999999999997</v>
      </c>
      <c r="G39">
        <v>9961360</v>
      </c>
      <c r="H39">
        <v>52.256</v>
      </c>
    </row>
    <row r="40" spans="1:8" x14ac:dyDescent="0.25">
      <c r="A40">
        <v>32</v>
      </c>
      <c r="B40">
        <v>7680000</v>
      </c>
      <c r="C40">
        <v>7680000</v>
      </c>
      <c r="D40">
        <v>0.2</v>
      </c>
      <c r="E40">
        <v>0</v>
      </c>
      <c r="F40">
        <v>54.219000000000001</v>
      </c>
      <c r="G40">
        <v>9961360</v>
      </c>
      <c r="H40">
        <v>54.006</v>
      </c>
    </row>
    <row r="41" spans="1:8" x14ac:dyDescent="0.25">
      <c r="A41">
        <v>32</v>
      </c>
      <c r="B41">
        <v>7680000</v>
      </c>
      <c r="C41">
        <v>7680000</v>
      </c>
      <c r="D41">
        <v>0.2</v>
      </c>
      <c r="E41">
        <v>0</v>
      </c>
      <c r="F41">
        <v>56.198</v>
      </c>
      <c r="G41">
        <v>9960858</v>
      </c>
      <c r="H41">
        <v>55.988999999999997</v>
      </c>
    </row>
    <row r="42" spans="1:8" x14ac:dyDescent="0.25">
      <c r="A42">
        <v>32</v>
      </c>
      <c r="B42">
        <v>7680000</v>
      </c>
      <c r="C42">
        <v>7680000</v>
      </c>
      <c r="D42">
        <v>0.2</v>
      </c>
      <c r="E42">
        <v>4.38</v>
      </c>
      <c r="F42">
        <v>59.296999999999997</v>
      </c>
      <c r="G42">
        <v>9961360</v>
      </c>
      <c r="H42">
        <v>56.470999999999997</v>
      </c>
    </row>
    <row r="43" spans="1:8" x14ac:dyDescent="0.25">
      <c r="A43">
        <v>32</v>
      </c>
      <c r="B43">
        <v>7680000</v>
      </c>
      <c r="C43">
        <v>7680000</v>
      </c>
      <c r="D43">
        <v>0.2</v>
      </c>
      <c r="E43">
        <v>0</v>
      </c>
      <c r="F43">
        <v>54.31</v>
      </c>
      <c r="G43">
        <v>9961360</v>
      </c>
      <c r="H43">
        <v>54.097000000000001</v>
      </c>
    </row>
    <row r="44" spans="1:8" x14ac:dyDescent="0.25">
      <c r="A44">
        <v>32</v>
      </c>
      <c r="B44">
        <v>7680000</v>
      </c>
      <c r="C44">
        <v>7680000</v>
      </c>
      <c r="D44">
        <v>0.2</v>
      </c>
      <c r="E44">
        <v>1.1000000000000001</v>
      </c>
      <c r="F44">
        <v>49.723999999999997</v>
      </c>
      <c r="G44">
        <v>9961360</v>
      </c>
      <c r="H44">
        <v>49.012</v>
      </c>
    </row>
    <row r="45" spans="1:8" x14ac:dyDescent="0.25">
      <c r="A45">
        <v>32</v>
      </c>
      <c r="B45">
        <v>7680000</v>
      </c>
      <c r="C45">
        <v>7680000</v>
      </c>
      <c r="D45">
        <v>0.2</v>
      </c>
      <c r="E45">
        <v>0</v>
      </c>
      <c r="F45">
        <v>50.890999999999998</v>
      </c>
      <c r="G45">
        <v>9961360</v>
      </c>
      <c r="H45">
        <v>50.661999999999999</v>
      </c>
    </row>
    <row r="46" spans="1:8" x14ac:dyDescent="0.25">
      <c r="A46">
        <v>32</v>
      </c>
      <c r="B46">
        <v>7680000</v>
      </c>
      <c r="C46">
        <v>7680000</v>
      </c>
      <c r="D46">
        <v>0.2</v>
      </c>
      <c r="E46">
        <v>0</v>
      </c>
      <c r="F46">
        <v>52.384999999999998</v>
      </c>
      <c r="G46">
        <v>9961360</v>
      </c>
      <c r="H46">
        <v>52.201999999999998</v>
      </c>
    </row>
    <row r="47" spans="1:8" x14ac:dyDescent="0.25">
      <c r="A47">
        <v>32</v>
      </c>
      <c r="B47">
        <v>7680000</v>
      </c>
      <c r="C47">
        <v>7680000</v>
      </c>
      <c r="D47">
        <v>0.2</v>
      </c>
      <c r="E47">
        <v>4.38</v>
      </c>
      <c r="F47">
        <v>55.847000000000001</v>
      </c>
      <c r="G47">
        <v>9960859</v>
      </c>
      <c r="H47">
        <v>53.283999999999999</v>
      </c>
    </row>
    <row r="48" spans="1:8" x14ac:dyDescent="0.25">
      <c r="A48">
        <v>8</v>
      </c>
      <c r="B48">
        <v>1920000</v>
      </c>
      <c r="C48">
        <v>960000</v>
      </c>
      <c r="D48">
        <v>50.39</v>
      </c>
      <c r="E48">
        <v>0</v>
      </c>
      <c r="F48">
        <v>114.67</v>
      </c>
      <c r="G48">
        <v>11881360</v>
      </c>
      <c r="H48">
        <v>111.16</v>
      </c>
    </row>
    <row r="49" spans="1:8" x14ac:dyDescent="0.25">
      <c r="A49">
        <v>9.5</v>
      </c>
      <c r="B49">
        <v>2280000</v>
      </c>
      <c r="C49">
        <v>1170000</v>
      </c>
      <c r="D49">
        <v>49.02</v>
      </c>
      <c r="E49">
        <v>22.12</v>
      </c>
      <c r="F49">
        <v>136.93</v>
      </c>
      <c r="G49">
        <v>11881360</v>
      </c>
      <c r="H49">
        <v>104.07</v>
      </c>
    </row>
    <row r="50" spans="1:8" x14ac:dyDescent="0.25">
      <c r="A50">
        <v>9</v>
      </c>
      <c r="B50">
        <v>2160000</v>
      </c>
      <c r="C50">
        <v>1140000</v>
      </c>
      <c r="D50">
        <v>47.59</v>
      </c>
      <c r="E50">
        <v>24.34</v>
      </c>
      <c r="F50">
        <v>139.99</v>
      </c>
      <c r="G50">
        <v>11881360</v>
      </c>
      <c r="H50">
        <v>103.14</v>
      </c>
    </row>
    <row r="51" spans="1:8" x14ac:dyDescent="0.25">
      <c r="A51">
        <v>9</v>
      </c>
      <c r="B51">
        <v>2160000</v>
      </c>
      <c r="C51">
        <v>1140000</v>
      </c>
      <c r="D51">
        <v>47.59</v>
      </c>
      <c r="E51">
        <v>28.29</v>
      </c>
      <c r="F51">
        <v>146.18</v>
      </c>
      <c r="G51">
        <v>11880858</v>
      </c>
      <c r="H51">
        <v>102.12</v>
      </c>
    </row>
    <row r="52" spans="1:8" x14ac:dyDescent="0.25">
      <c r="A52">
        <v>9.5</v>
      </c>
      <c r="B52">
        <v>2280000</v>
      </c>
      <c r="C52">
        <v>1170000</v>
      </c>
      <c r="D52">
        <v>49.02</v>
      </c>
      <c r="E52">
        <v>34.29</v>
      </c>
      <c r="F52">
        <v>156.85</v>
      </c>
      <c r="G52">
        <v>11880857</v>
      </c>
      <c r="H52">
        <v>100.53</v>
      </c>
    </row>
    <row r="53" spans="1:8" x14ac:dyDescent="0.25">
      <c r="A53">
        <v>20</v>
      </c>
      <c r="B53">
        <v>4800000</v>
      </c>
      <c r="C53">
        <v>4800000</v>
      </c>
      <c r="D53">
        <v>0.31</v>
      </c>
      <c r="E53">
        <v>0</v>
      </c>
      <c r="F53">
        <v>110.4</v>
      </c>
      <c r="G53">
        <v>11880858</v>
      </c>
      <c r="H53">
        <v>109.72</v>
      </c>
    </row>
    <row r="54" spans="1:8" x14ac:dyDescent="0.25">
      <c r="A54">
        <v>20</v>
      </c>
      <c r="B54">
        <v>4800000</v>
      </c>
      <c r="C54">
        <v>4800000</v>
      </c>
      <c r="D54">
        <v>0.31</v>
      </c>
      <c r="E54">
        <v>5</v>
      </c>
      <c r="F54">
        <v>116.25</v>
      </c>
      <c r="G54">
        <v>11880858</v>
      </c>
      <c r="H54">
        <v>109.81</v>
      </c>
    </row>
    <row r="55" spans="1:8" x14ac:dyDescent="0.25">
      <c r="A55">
        <v>20</v>
      </c>
      <c r="B55">
        <v>4800000</v>
      </c>
      <c r="C55">
        <v>4800000</v>
      </c>
      <c r="D55">
        <v>0.31</v>
      </c>
      <c r="E55">
        <v>10</v>
      </c>
      <c r="F55">
        <v>122.63</v>
      </c>
      <c r="G55">
        <v>11880858</v>
      </c>
      <c r="H55">
        <v>109.7</v>
      </c>
    </row>
    <row r="56" spans="1:8" x14ac:dyDescent="0.25">
      <c r="A56">
        <v>20</v>
      </c>
      <c r="B56">
        <v>4800000</v>
      </c>
      <c r="C56">
        <v>4800000</v>
      </c>
      <c r="D56">
        <v>0.31</v>
      </c>
      <c r="E56">
        <v>15</v>
      </c>
      <c r="F56">
        <v>130.24</v>
      </c>
      <c r="G56">
        <v>11880856</v>
      </c>
      <c r="H56">
        <v>110.02</v>
      </c>
    </row>
    <row r="57" spans="1:8" x14ac:dyDescent="0.25">
      <c r="A57">
        <v>20</v>
      </c>
      <c r="B57">
        <v>4800000</v>
      </c>
      <c r="C57">
        <v>4800000</v>
      </c>
      <c r="D57">
        <v>0.31</v>
      </c>
      <c r="E57">
        <v>20</v>
      </c>
      <c r="F57">
        <v>138.04</v>
      </c>
      <c r="G57">
        <v>11881360</v>
      </c>
      <c r="H57">
        <v>109.81</v>
      </c>
    </row>
    <row r="58" spans="1:8" x14ac:dyDescent="0.25">
      <c r="A58">
        <v>32</v>
      </c>
      <c r="B58">
        <v>7680000</v>
      </c>
      <c r="C58">
        <v>7680000</v>
      </c>
      <c r="D58">
        <v>0.2</v>
      </c>
      <c r="E58">
        <v>0</v>
      </c>
      <c r="F58">
        <v>97.02</v>
      </c>
      <c r="G58">
        <v>11880859</v>
      </c>
      <c r="H58">
        <v>96.64</v>
      </c>
    </row>
    <row r="59" spans="1:8" x14ac:dyDescent="0.25">
      <c r="A59">
        <v>32</v>
      </c>
      <c r="B59">
        <v>7680000</v>
      </c>
      <c r="C59">
        <v>7680000</v>
      </c>
      <c r="D59">
        <v>0.2</v>
      </c>
      <c r="E59">
        <v>4.3899999999999997</v>
      </c>
      <c r="F59">
        <v>104.09</v>
      </c>
      <c r="G59">
        <v>11881360</v>
      </c>
      <c r="H59">
        <v>99.119</v>
      </c>
    </row>
    <row r="60" spans="1:8" x14ac:dyDescent="0.25">
      <c r="A60">
        <v>32</v>
      </c>
      <c r="B60">
        <v>7680000</v>
      </c>
      <c r="C60">
        <v>7680000</v>
      </c>
      <c r="D60">
        <v>0.2</v>
      </c>
      <c r="E60">
        <v>8.7899999999999991</v>
      </c>
      <c r="F60">
        <v>111.65</v>
      </c>
      <c r="G60">
        <v>11880857</v>
      </c>
      <c r="H60">
        <v>101.41</v>
      </c>
    </row>
    <row r="61" spans="1:8" x14ac:dyDescent="0.25">
      <c r="A61">
        <v>32</v>
      </c>
      <c r="B61">
        <v>7680000</v>
      </c>
      <c r="C61">
        <v>7680000</v>
      </c>
      <c r="D61">
        <v>0.2</v>
      </c>
      <c r="E61">
        <v>13.08</v>
      </c>
      <c r="F61">
        <v>119.13</v>
      </c>
      <c r="G61">
        <v>11880858</v>
      </c>
      <c r="H61">
        <v>103.14</v>
      </c>
    </row>
    <row r="62" spans="1:8" x14ac:dyDescent="0.25">
      <c r="A62">
        <v>32</v>
      </c>
      <c r="B62">
        <v>7680000</v>
      </c>
      <c r="C62">
        <v>7680000</v>
      </c>
      <c r="D62">
        <v>0.2</v>
      </c>
      <c r="E62">
        <v>17.48</v>
      </c>
      <c r="F62">
        <v>125.91</v>
      </c>
      <c r="G62">
        <v>11880856</v>
      </c>
      <c r="H62">
        <v>103.51</v>
      </c>
    </row>
    <row r="63" spans="1:8" x14ac:dyDescent="0.25">
      <c r="A63">
        <v>32</v>
      </c>
      <c r="B63">
        <v>7680000</v>
      </c>
      <c r="C63">
        <v>7680000</v>
      </c>
      <c r="D63">
        <v>0.2</v>
      </c>
      <c r="E63">
        <v>0</v>
      </c>
      <c r="F63">
        <v>73.268000000000001</v>
      </c>
      <c r="G63">
        <v>11881360</v>
      </c>
      <c r="H63">
        <v>72.983000000000004</v>
      </c>
    </row>
    <row r="64" spans="1:8" x14ac:dyDescent="0.25">
      <c r="A64">
        <v>32</v>
      </c>
      <c r="B64">
        <v>7680000</v>
      </c>
      <c r="C64">
        <v>7680000</v>
      </c>
      <c r="D64">
        <v>0.2</v>
      </c>
      <c r="E64">
        <v>3.11</v>
      </c>
      <c r="F64">
        <v>77.430000000000007</v>
      </c>
      <c r="G64">
        <v>11880853</v>
      </c>
      <c r="H64">
        <v>74.724999999999994</v>
      </c>
    </row>
    <row r="65" spans="1:8" x14ac:dyDescent="0.25">
      <c r="A65">
        <v>32</v>
      </c>
      <c r="B65">
        <v>7680000</v>
      </c>
      <c r="C65">
        <v>7680000</v>
      </c>
      <c r="D65">
        <v>0.2</v>
      </c>
      <c r="E65">
        <v>3.8</v>
      </c>
      <c r="F65">
        <v>80.497</v>
      </c>
      <c r="G65">
        <v>11880858</v>
      </c>
      <c r="H65">
        <v>77.138999999999996</v>
      </c>
    </row>
    <row r="66" spans="1:8" x14ac:dyDescent="0.25">
      <c r="A66">
        <v>32</v>
      </c>
      <c r="B66">
        <v>7680000</v>
      </c>
      <c r="C66">
        <v>7680000</v>
      </c>
      <c r="D66">
        <v>0.2</v>
      </c>
      <c r="E66">
        <v>5.56</v>
      </c>
      <c r="F66">
        <v>85.358999999999995</v>
      </c>
      <c r="G66">
        <v>11880853</v>
      </c>
      <c r="H66">
        <v>80.320999999999998</v>
      </c>
    </row>
    <row r="67" spans="1:8" x14ac:dyDescent="0.25">
      <c r="A67">
        <v>32</v>
      </c>
      <c r="B67">
        <v>7680000</v>
      </c>
      <c r="C67">
        <v>7680000</v>
      </c>
      <c r="D67">
        <v>0.2</v>
      </c>
      <c r="E67">
        <v>12.48</v>
      </c>
      <c r="F67">
        <v>95.813999999999993</v>
      </c>
      <c r="G67">
        <v>11881360</v>
      </c>
      <c r="H67">
        <v>83.515000000000001</v>
      </c>
    </row>
    <row r="68" spans="1:8" x14ac:dyDescent="0.25">
      <c r="A68">
        <v>32</v>
      </c>
      <c r="B68">
        <v>7680000</v>
      </c>
      <c r="C68">
        <v>7680000</v>
      </c>
      <c r="D68">
        <v>0.2</v>
      </c>
      <c r="E68">
        <v>0</v>
      </c>
      <c r="F68">
        <v>65.668000000000006</v>
      </c>
      <c r="G68">
        <v>11881360</v>
      </c>
      <c r="H68">
        <v>65.44</v>
      </c>
    </row>
    <row r="69" spans="1:8" x14ac:dyDescent="0.25">
      <c r="A69">
        <v>32</v>
      </c>
      <c r="B69">
        <v>7680000</v>
      </c>
      <c r="C69">
        <v>7680000</v>
      </c>
      <c r="D69">
        <v>0.2</v>
      </c>
      <c r="E69">
        <v>3.1</v>
      </c>
      <c r="F69">
        <v>68.474000000000004</v>
      </c>
      <c r="G69">
        <v>11880858</v>
      </c>
      <c r="H69">
        <v>66.097999999999999</v>
      </c>
    </row>
    <row r="70" spans="1:8" x14ac:dyDescent="0.25">
      <c r="A70">
        <v>32</v>
      </c>
      <c r="B70">
        <v>7680000</v>
      </c>
      <c r="C70">
        <v>7680000</v>
      </c>
      <c r="D70">
        <v>0.2</v>
      </c>
      <c r="E70">
        <v>1.25</v>
      </c>
      <c r="F70">
        <v>68.555000000000007</v>
      </c>
      <c r="G70">
        <v>11880858</v>
      </c>
      <c r="H70">
        <v>67.465000000000003</v>
      </c>
    </row>
    <row r="71" spans="1:8" x14ac:dyDescent="0.25">
      <c r="A71">
        <v>32</v>
      </c>
      <c r="B71">
        <v>7680000</v>
      </c>
      <c r="C71">
        <v>7680000</v>
      </c>
      <c r="D71">
        <v>0.2</v>
      </c>
      <c r="E71">
        <v>1.83</v>
      </c>
      <c r="F71">
        <v>70.697999999999993</v>
      </c>
      <c r="G71">
        <v>11881360</v>
      </c>
      <c r="H71">
        <v>69.137</v>
      </c>
    </row>
    <row r="72" spans="1:8" x14ac:dyDescent="0.25">
      <c r="A72">
        <v>32</v>
      </c>
      <c r="B72">
        <v>7680000</v>
      </c>
      <c r="C72">
        <v>7680000</v>
      </c>
      <c r="D72">
        <v>0.2</v>
      </c>
      <c r="E72">
        <v>12.32</v>
      </c>
      <c r="F72">
        <v>80.010999999999996</v>
      </c>
      <c r="G72">
        <v>11881360</v>
      </c>
      <c r="H72">
        <v>69.872</v>
      </c>
    </row>
    <row r="73" spans="1:8" x14ac:dyDescent="0.25">
      <c r="A73">
        <v>32</v>
      </c>
      <c r="B73">
        <v>7680000</v>
      </c>
      <c r="C73">
        <v>7680000</v>
      </c>
      <c r="D73">
        <v>0.2</v>
      </c>
      <c r="E73">
        <v>0</v>
      </c>
      <c r="F73">
        <v>62.558</v>
      </c>
      <c r="G73">
        <v>11880856</v>
      </c>
      <c r="H73">
        <v>62.277999999999999</v>
      </c>
    </row>
    <row r="74" spans="1:8" x14ac:dyDescent="0.25">
      <c r="A74">
        <v>32</v>
      </c>
      <c r="B74">
        <v>7680000</v>
      </c>
      <c r="C74">
        <v>7680000</v>
      </c>
      <c r="D74">
        <v>0.2</v>
      </c>
      <c r="E74">
        <v>2.4</v>
      </c>
      <c r="F74">
        <v>65.126000000000005</v>
      </c>
      <c r="G74">
        <v>11880857</v>
      </c>
      <c r="H74">
        <v>63.32</v>
      </c>
    </row>
    <row r="75" spans="1:8" x14ac:dyDescent="0.25">
      <c r="A75">
        <v>32</v>
      </c>
      <c r="B75">
        <v>7680000</v>
      </c>
      <c r="C75">
        <v>7680000</v>
      </c>
      <c r="D75">
        <v>0.2</v>
      </c>
      <c r="E75">
        <v>0</v>
      </c>
      <c r="F75">
        <v>65.278000000000006</v>
      </c>
      <c r="G75">
        <v>11881360</v>
      </c>
      <c r="H75">
        <v>65.016000000000005</v>
      </c>
    </row>
    <row r="76" spans="1:8" x14ac:dyDescent="0.25">
      <c r="A76">
        <v>32</v>
      </c>
      <c r="B76">
        <v>7680000</v>
      </c>
      <c r="C76">
        <v>7680000</v>
      </c>
      <c r="D76">
        <v>0.2</v>
      </c>
      <c r="E76">
        <v>0</v>
      </c>
      <c r="F76">
        <v>66.727999999999994</v>
      </c>
      <c r="G76">
        <v>11881360</v>
      </c>
      <c r="H76">
        <v>66.462999999999994</v>
      </c>
    </row>
    <row r="77" spans="1:8" x14ac:dyDescent="0.25">
      <c r="A77">
        <v>32</v>
      </c>
      <c r="B77">
        <v>7680000</v>
      </c>
      <c r="C77">
        <v>7680000</v>
      </c>
      <c r="D77">
        <v>0.2</v>
      </c>
      <c r="E77">
        <v>9.61</v>
      </c>
      <c r="F77">
        <v>74.456000000000003</v>
      </c>
      <c r="G77">
        <v>11880859</v>
      </c>
      <c r="H77">
        <v>67.006</v>
      </c>
    </row>
    <row r="78" spans="1:8" x14ac:dyDescent="0.25">
      <c r="A78">
        <v>32</v>
      </c>
      <c r="B78">
        <v>7680000</v>
      </c>
      <c r="C78">
        <v>7680000</v>
      </c>
      <c r="D78">
        <v>0.2</v>
      </c>
      <c r="E78">
        <v>0</v>
      </c>
      <c r="F78">
        <v>56.944000000000003</v>
      </c>
      <c r="G78">
        <v>11880858</v>
      </c>
      <c r="H78">
        <v>56.697000000000003</v>
      </c>
    </row>
    <row r="79" spans="1:8" x14ac:dyDescent="0.25">
      <c r="A79">
        <v>32</v>
      </c>
      <c r="B79">
        <v>7680000</v>
      </c>
      <c r="C79">
        <v>7680000</v>
      </c>
      <c r="D79">
        <v>0.2</v>
      </c>
      <c r="E79">
        <v>1.07</v>
      </c>
      <c r="F79">
        <v>58.914000000000001</v>
      </c>
      <c r="G79">
        <v>11881360</v>
      </c>
      <c r="H79">
        <v>58.061</v>
      </c>
    </row>
    <row r="80" spans="1:8" x14ac:dyDescent="0.25">
      <c r="A80">
        <v>32</v>
      </c>
      <c r="B80">
        <v>7680000</v>
      </c>
      <c r="C80">
        <v>7680000</v>
      </c>
      <c r="D80">
        <v>0.2</v>
      </c>
      <c r="E80">
        <v>0</v>
      </c>
      <c r="F80">
        <v>60.137</v>
      </c>
      <c r="G80">
        <v>11881360</v>
      </c>
      <c r="H80">
        <v>59.902000000000001</v>
      </c>
    </row>
    <row r="81" spans="1:8" x14ac:dyDescent="0.25">
      <c r="A81">
        <v>32</v>
      </c>
      <c r="B81">
        <v>7680000</v>
      </c>
      <c r="C81">
        <v>7680000</v>
      </c>
      <c r="D81">
        <v>0.2</v>
      </c>
      <c r="E81">
        <v>0</v>
      </c>
      <c r="F81">
        <v>62.256999999999998</v>
      </c>
      <c r="G81">
        <v>11881360</v>
      </c>
      <c r="H81">
        <v>62.02</v>
      </c>
    </row>
    <row r="82" spans="1:8" x14ac:dyDescent="0.25">
      <c r="A82">
        <v>32</v>
      </c>
      <c r="B82">
        <v>7680000</v>
      </c>
      <c r="C82">
        <v>7680000</v>
      </c>
      <c r="D82">
        <v>0.2</v>
      </c>
      <c r="E82">
        <v>7.62</v>
      </c>
      <c r="F82">
        <v>67.47</v>
      </c>
      <c r="G82">
        <v>11880859</v>
      </c>
      <c r="H82">
        <v>62.094000000000001</v>
      </c>
    </row>
    <row r="83" spans="1:8" x14ac:dyDescent="0.25">
      <c r="A83">
        <v>32</v>
      </c>
      <c r="B83">
        <v>7680000</v>
      </c>
      <c r="C83">
        <v>7680000</v>
      </c>
      <c r="D83">
        <v>0.2</v>
      </c>
      <c r="E83">
        <v>0</v>
      </c>
      <c r="F83">
        <v>51.279000000000003</v>
      </c>
      <c r="G83">
        <v>11881360</v>
      </c>
      <c r="H83">
        <v>51.05</v>
      </c>
    </row>
    <row r="84" spans="1:8" x14ac:dyDescent="0.25">
      <c r="A84">
        <v>32</v>
      </c>
      <c r="B84">
        <v>7680000</v>
      </c>
      <c r="C84">
        <v>7680000</v>
      </c>
      <c r="D84">
        <v>0.2</v>
      </c>
      <c r="E84">
        <v>1.1000000000000001</v>
      </c>
      <c r="F84">
        <v>53.14</v>
      </c>
      <c r="G84">
        <v>11880859</v>
      </c>
      <c r="H84">
        <v>52.332999999999998</v>
      </c>
    </row>
    <row r="85" spans="1:8" x14ac:dyDescent="0.25">
      <c r="A85">
        <v>32</v>
      </c>
      <c r="B85">
        <v>7680000</v>
      </c>
      <c r="C85">
        <v>7680000</v>
      </c>
      <c r="D85">
        <v>0.2</v>
      </c>
      <c r="E85">
        <v>0</v>
      </c>
      <c r="F85">
        <v>54.095999999999997</v>
      </c>
      <c r="G85">
        <v>11880857</v>
      </c>
      <c r="H85">
        <v>53.881</v>
      </c>
    </row>
    <row r="86" spans="1:8" x14ac:dyDescent="0.25">
      <c r="A86">
        <v>32</v>
      </c>
      <c r="B86">
        <v>7680000</v>
      </c>
      <c r="C86">
        <v>7680000</v>
      </c>
      <c r="D86">
        <v>0.2</v>
      </c>
      <c r="E86">
        <v>0</v>
      </c>
      <c r="F86">
        <v>56.018000000000001</v>
      </c>
      <c r="G86">
        <v>11881360</v>
      </c>
      <c r="H86">
        <v>55.798000000000002</v>
      </c>
    </row>
    <row r="87" spans="1:8" x14ac:dyDescent="0.25">
      <c r="A87">
        <v>32</v>
      </c>
      <c r="B87">
        <v>7680000</v>
      </c>
      <c r="C87">
        <v>7680000</v>
      </c>
      <c r="D87">
        <v>0.2</v>
      </c>
      <c r="E87">
        <v>4.41</v>
      </c>
      <c r="F87">
        <v>59.36</v>
      </c>
      <c r="G87">
        <v>11881360</v>
      </c>
      <c r="H87">
        <v>56.527999999999999</v>
      </c>
    </row>
    <row r="88" spans="1:8" x14ac:dyDescent="0.25">
      <c r="A88">
        <v>32</v>
      </c>
      <c r="B88">
        <v>7680000</v>
      </c>
      <c r="C88">
        <v>7680000</v>
      </c>
      <c r="D88">
        <v>0.2</v>
      </c>
      <c r="E88">
        <v>0</v>
      </c>
      <c r="F88">
        <v>54.576999999999998</v>
      </c>
      <c r="G88">
        <v>11880856</v>
      </c>
      <c r="H88">
        <v>54.357999999999997</v>
      </c>
    </row>
    <row r="89" spans="1:8" x14ac:dyDescent="0.25">
      <c r="A89">
        <v>32</v>
      </c>
      <c r="B89">
        <v>7680000</v>
      </c>
      <c r="C89">
        <v>7680000</v>
      </c>
      <c r="D89">
        <v>0.2</v>
      </c>
      <c r="E89">
        <v>1.05</v>
      </c>
      <c r="F89">
        <v>49.988999999999997</v>
      </c>
      <c r="G89">
        <v>11881360</v>
      </c>
      <c r="H89">
        <v>49.268000000000001</v>
      </c>
    </row>
    <row r="90" spans="1:8" x14ac:dyDescent="0.25">
      <c r="A90">
        <v>32</v>
      </c>
      <c r="B90">
        <v>7680000</v>
      </c>
      <c r="C90">
        <v>7680000</v>
      </c>
      <c r="D90">
        <v>0.2</v>
      </c>
      <c r="E90">
        <v>0</v>
      </c>
      <c r="F90">
        <v>50.847999999999999</v>
      </c>
      <c r="G90">
        <v>11880856</v>
      </c>
      <c r="H90">
        <v>50.640999999999998</v>
      </c>
    </row>
    <row r="91" spans="1:8" x14ac:dyDescent="0.25">
      <c r="A91">
        <v>32</v>
      </c>
      <c r="B91">
        <v>7680000</v>
      </c>
      <c r="C91">
        <v>7680000</v>
      </c>
      <c r="D91">
        <v>0.2</v>
      </c>
      <c r="E91">
        <v>0</v>
      </c>
      <c r="F91">
        <v>52.588000000000001</v>
      </c>
      <c r="G91">
        <v>11880862</v>
      </c>
      <c r="H91">
        <v>52.4</v>
      </c>
    </row>
    <row r="92" spans="1:8" x14ac:dyDescent="0.25">
      <c r="A92">
        <v>32</v>
      </c>
      <c r="B92">
        <v>7680000</v>
      </c>
      <c r="C92">
        <v>7680000</v>
      </c>
      <c r="D92">
        <v>0.2</v>
      </c>
      <c r="E92">
        <v>4.29</v>
      </c>
      <c r="F92">
        <v>56.128999999999998</v>
      </c>
      <c r="G92">
        <v>11880855</v>
      </c>
      <c r="H92">
        <v>53.512</v>
      </c>
    </row>
    <row r="93" spans="1:8" x14ac:dyDescent="0.25">
      <c r="A93">
        <v>8</v>
      </c>
      <c r="B93">
        <v>1920000</v>
      </c>
      <c r="C93">
        <v>960000</v>
      </c>
      <c r="D93">
        <v>50.39</v>
      </c>
      <c r="E93">
        <v>0</v>
      </c>
      <c r="F93">
        <v>114.69</v>
      </c>
      <c r="G93">
        <v>14040857</v>
      </c>
      <c r="H93">
        <v>111.11</v>
      </c>
    </row>
    <row r="94" spans="1:8" x14ac:dyDescent="0.25">
      <c r="A94">
        <v>9.5</v>
      </c>
      <c r="B94">
        <v>2280000</v>
      </c>
      <c r="C94">
        <v>1170000</v>
      </c>
      <c r="D94">
        <v>49.02</v>
      </c>
      <c r="E94">
        <v>22.12</v>
      </c>
      <c r="F94">
        <v>136.12</v>
      </c>
      <c r="G94">
        <v>14041360</v>
      </c>
      <c r="H94">
        <v>103.34</v>
      </c>
    </row>
    <row r="95" spans="1:8" x14ac:dyDescent="0.25">
      <c r="A95">
        <v>9</v>
      </c>
      <c r="B95">
        <v>2160000</v>
      </c>
      <c r="C95">
        <v>1140000</v>
      </c>
      <c r="D95">
        <v>47.59</v>
      </c>
      <c r="E95">
        <v>24.34</v>
      </c>
      <c r="F95">
        <v>138.79</v>
      </c>
      <c r="G95">
        <v>14040856</v>
      </c>
      <c r="H95">
        <v>102.3</v>
      </c>
    </row>
    <row r="96" spans="1:8" x14ac:dyDescent="0.25">
      <c r="A96">
        <v>9</v>
      </c>
      <c r="B96">
        <v>2160000</v>
      </c>
      <c r="C96">
        <v>1140000</v>
      </c>
      <c r="D96">
        <v>47.59</v>
      </c>
      <c r="E96">
        <v>28.29</v>
      </c>
      <c r="F96">
        <v>144.97</v>
      </c>
      <c r="G96">
        <v>14040859</v>
      </c>
      <c r="H96">
        <v>101.1</v>
      </c>
    </row>
    <row r="97" spans="1:8" x14ac:dyDescent="0.25">
      <c r="A97">
        <v>9.5</v>
      </c>
      <c r="B97">
        <v>2280000</v>
      </c>
      <c r="C97">
        <v>1170000</v>
      </c>
      <c r="D97">
        <v>49.02</v>
      </c>
      <c r="E97">
        <v>34.29</v>
      </c>
      <c r="F97">
        <v>155.11000000000001</v>
      </c>
      <c r="G97">
        <v>14040857</v>
      </c>
      <c r="H97">
        <v>99.403000000000006</v>
      </c>
    </row>
    <row r="98" spans="1:8" x14ac:dyDescent="0.25">
      <c r="A98">
        <v>20</v>
      </c>
      <c r="B98">
        <v>4800000</v>
      </c>
      <c r="C98">
        <v>4800000</v>
      </c>
      <c r="D98">
        <v>0.31</v>
      </c>
      <c r="E98">
        <v>0</v>
      </c>
      <c r="F98">
        <v>110.43</v>
      </c>
      <c r="G98">
        <v>14041360</v>
      </c>
      <c r="H98">
        <v>109.68</v>
      </c>
    </row>
    <row r="99" spans="1:8" x14ac:dyDescent="0.25">
      <c r="A99">
        <v>20</v>
      </c>
      <c r="B99">
        <v>4800000</v>
      </c>
      <c r="C99">
        <v>4800000</v>
      </c>
      <c r="D99">
        <v>0.31</v>
      </c>
      <c r="E99">
        <v>5</v>
      </c>
      <c r="F99">
        <v>116.11</v>
      </c>
      <c r="G99">
        <v>14041360</v>
      </c>
      <c r="H99">
        <v>109.56</v>
      </c>
    </row>
    <row r="100" spans="1:8" x14ac:dyDescent="0.25">
      <c r="A100">
        <v>20</v>
      </c>
      <c r="B100">
        <v>4800000</v>
      </c>
      <c r="C100">
        <v>4800000</v>
      </c>
      <c r="D100">
        <v>0.31</v>
      </c>
      <c r="E100">
        <v>10</v>
      </c>
      <c r="F100">
        <v>122.61</v>
      </c>
      <c r="G100">
        <v>14041360</v>
      </c>
      <c r="H100">
        <v>109.66</v>
      </c>
    </row>
    <row r="101" spans="1:8" x14ac:dyDescent="0.25">
      <c r="A101">
        <v>20</v>
      </c>
      <c r="B101">
        <v>4800000</v>
      </c>
      <c r="C101">
        <v>4800000</v>
      </c>
      <c r="D101">
        <v>0.31</v>
      </c>
      <c r="E101">
        <v>15</v>
      </c>
      <c r="F101">
        <v>130.08000000000001</v>
      </c>
      <c r="G101">
        <v>14041360</v>
      </c>
      <c r="H101">
        <v>109.88</v>
      </c>
    </row>
    <row r="102" spans="1:8" x14ac:dyDescent="0.25">
      <c r="A102">
        <v>20</v>
      </c>
      <c r="B102">
        <v>4800000</v>
      </c>
      <c r="C102">
        <v>4800000</v>
      </c>
      <c r="D102">
        <v>0.31</v>
      </c>
      <c r="E102">
        <v>20</v>
      </c>
      <c r="F102">
        <v>138.19999999999999</v>
      </c>
      <c r="G102">
        <v>14040858</v>
      </c>
      <c r="H102">
        <v>109.88</v>
      </c>
    </row>
    <row r="103" spans="1:8" x14ac:dyDescent="0.25">
      <c r="A103">
        <v>32</v>
      </c>
      <c r="B103">
        <v>7680000</v>
      </c>
      <c r="C103">
        <v>7680000</v>
      </c>
      <c r="D103">
        <v>0.2</v>
      </c>
      <c r="E103">
        <v>0</v>
      </c>
      <c r="F103">
        <v>96.838999999999999</v>
      </c>
      <c r="G103">
        <v>14041360</v>
      </c>
      <c r="H103">
        <v>96.456000000000003</v>
      </c>
    </row>
    <row r="104" spans="1:8" x14ac:dyDescent="0.25">
      <c r="A104">
        <v>32</v>
      </c>
      <c r="B104">
        <v>7680000</v>
      </c>
      <c r="C104">
        <v>7680000</v>
      </c>
      <c r="D104">
        <v>0.2</v>
      </c>
      <c r="E104">
        <v>4.3899999999999997</v>
      </c>
      <c r="F104">
        <v>104.28</v>
      </c>
      <c r="G104">
        <v>14040854</v>
      </c>
      <c r="H104">
        <v>99.308999999999997</v>
      </c>
    </row>
    <row r="105" spans="1:8" x14ac:dyDescent="0.25">
      <c r="A105">
        <v>32</v>
      </c>
      <c r="B105">
        <v>7680000</v>
      </c>
      <c r="C105">
        <v>7680000</v>
      </c>
      <c r="D105">
        <v>0.2</v>
      </c>
      <c r="E105">
        <v>8.7899999999999991</v>
      </c>
      <c r="F105">
        <v>111.68</v>
      </c>
      <c r="G105">
        <v>14041360</v>
      </c>
      <c r="H105">
        <v>101.48</v>
      </c>
    </row>
    <row r="106" spans="1:8" x14ac:dyDescent="0.25">
      <c r="A106">
        <v>32</v>
      </c>
      <c r="B106">
        <v>7680000</v>
      </c>
      <c r="C106">
        <v>7680000</v>
      </c>
      <c r="D106">
        <v>0.2</v>
      </c>
      <c r="E106">
        <v>13.08</v>
      </c>
      <c r="F106">
        <v>119.16</v>
      </c>
      <c r="G106">
        <v>14040857</v>
      </c>
      <c r="H106">
        <v>103.17</v>
      </c>
    </row>
    <row r="107" spans="1:8" x14ac:dyDescent="0.25">
      <c r="A107">
        <v>32</v>
      </c>
      <c r="B107">
        <v>7680000</v>
      </c>
      <c r="C107">
        <v>7680000</v>
      </c>
      <c r="D107">
        <v>0.2</v>
      </c>
      <c r="E107">
        <v>17.48</v>
      </c>
      <c r="F107">
        <v>125.96</v>
      </c>
      <c r="G107">
        <v>14040855</v>
      </c>
      <c r="H107">
        <v>103.55</v>
      </c>
    </row>
    <row r="108" spans="1:8" x14ac:dyDescent="0.25">
      <c r="A108">
        <v>32</v>
      </c>
      <c r="B108">
        <v>7680000</v>
      </c>
      <c r="C108">
        <v>7680000</v>
      </c>
      <c r="D108">
        <v>0.2</v>
      </c>
      <c r="E108">
        <v>0</v>
      </c>
      <c r="F108">
        <v>73.174000000000007</v>
      </c>
      <c r="G108">
        <v>14041360</v>
      </c>
      <c r="H108">
        <v>72.878</v>
      </c>
    </row>
    <row r="109" spans="1:8" x14ac:dyDescent="0.25">
      <c r="A109">
        <v>32</v>
      </c>
      <c r="B109">
        <v>7680000</v>
      </c>
      <c r="C109">
        <v>7680000</v>
      </c>
      <c r="D109">
        <v>0.2</v>
      </c>
      <c r="E109">
        <v>3.11</v>
      </c>
      <c r="F109">
        <v>77.391999999999996</v>
      </c>
      <c r="G109">
        <v>14040858</v>
      </c>
      <c r="H109">
        <v>74.691999999999993</v>
      </c>
    </row>
    <row r="110" spans="1:8" x14ac:dyDescent="0.25">
      <c r="A110">
        <v>32</v>
      </c>
      <c r="B110">
        <v>7680000</v>
      </c>
      <c r="C110">
        <v>7680000</v>
      </c>
      <c r="D110">
        <v>0.2</v>
      </c>
      <c r="E110">
        <v>3.8</v>
      </c>
      <c r="F110">
        <v>80.570999999999998</v>
      </c>
      <c r="G110">
        <v>14040856</v>
      </c>
      <c r="H110">
        <v>77.207999999999998</v>
      </c>
    </row>
    <row r="111" spans="1:8" x14ac:dyDescent="0.25">
      <c r="A111">
        <v>32</v>
      </c>
      <c r="B111">
        <v>7680000</v>
      </c>
      <c r="C111">
        <v>7680000</v>
      </c>
      <c r="D111">
        <v>0.2</v>
      </c>
      <c r="E111">
        <v>5.56</v>
      </c>
      <c r="F111">
        <v>85.453000000000003</v>
      </c>
      <c r="G111">
        <v>14040856</v>
      </c>
      <c r="H111">
        <v>80.349999999999994</v>
      </c>
    </row>
    <row r="112" spans="1:8" x14ac:dyDescent="0.25">
      <c r="A112">
        <v>32</v>
      </c>
      <c r="B112">
        <v>7680000</v>
      </c>
      <c r="C112">
        <v>7680000</v>
      </c>
      <c r="D112">
        <v>0.2</v>
      </c>
      <c r="E112">
        <v>12.48</v>
      </c>
      <c r="F112">
        <v>95.81</v>
      </c>
      <c r="G112">
        <v>14041360</v>
      </c>
      <c r="H112">
        <v>83.519000000000005</v>
      </c>
    </row>
    <row r="113" spans="1:8" x14ac:dyDescent="0.25">
      <c r="A113">
        <v>32</v>
      </c>
      <c r="B113">
        <v>7680000</v>
      </c>
      <c r="C113">
        <v>7680000</v>
      </c>
      <c r="D113">
        <v>0.2</v>
      </c>
      <c r="E113">
        <v>0</v>
      </c>
      <c r="F113">
        <v>65.665000000000006</v>
      </c>
      <c r="G113">
        <v>14040855</v>
      </c>
      <c r="H113">
        <v>65.397000000000006</v>
      </c>
    </row>
    <row r="114" spans="1:8" x14ac:dyDescent="0.25">
      <c r="A114">
        <v>32</v>
      </c>
      <c r="B114">
        <v>7680000</v>
      </c>
      <c r="C114">
        <v>7680000</v>
      </c>
      <c r="D114">
        <v>0.2</v>
      </c>
      <c r="E114">
        <v>3.05</v>
      </c>
      <c r="F114">
        <v>68.501000000000005</v>
      </c>
      <c r="G114">
        <v>14041360</v>
      </c>
      <c r="H114">
        <v>66.149000000000001</v>
      </c>
    </row>
    <row r="115" spans="1:8" x14ac:dyDescent="0.25">
      <c r="A115">
        <v>32</v>
      </c>
      <c r="B115">
        <v>7680000</v>
      </c>
      <c r="C115">
        <v>7680000</v>
      </c>
      <c r="D115">
        <v>0.2</v>
      </c>
      <c r="E115">
        <v>1.24</v>
      </c>
      <c r="F115">
        <v>68.536000000000001</v>
      </c>
      <c r="G115">
        <v>14041360</v>
      </c>
      <c r="H115">
        <v>67.424000000000007</v>
      </c>
    </row>
    <row r="116" spans="1:8" x14ac:dyDescent="0.25">
      <c r="A116">
        <v>32</v>
      </c>
      <c r="B116">
        <v>7680000</v>
      </c>
      <c r="C116">
        <v>7680000</v>
      </c>
      <c r="D116">
        <v>0.2</v>
      </c>
      <c r="E116">
        <v>1.82</v>
      </c>
      <c r="F116">
        <v>70.706999999999994</v>
      </c>
      <c r="G116">
        <v>14041360</v>
      </c>
      <c r="H116">
        <v>69.144000000000005</v>
      </c>
    </row>
    <row r="117" spans="1:8" x14ac:dyDescent="0.25">
      <c r="A117">
        <v>32</v>
      </c>
      <c r="B117">
        <v>7680000</v>
      </c>
      <c r="C117">
        <v>7680000</v>
      </c>
      <c r="D117">
        <v>0.2</v>
      </c>
      <c r="E117">
        <v>12.44</v>
      </c>
      <c r="F117">
        <v>79.954999999999998</v>
      </c>
      <c r="G117">
        <v>14041360</v>
      </c>
      <c r="H117">
        <v>69.786000000000001</v>
      </c>
    </row>
    <row r="118" spans="1:8" x14ac:dyDescent="0.25">
      <c r="A118">
        <v>32</v>
      </c>
      <c r="B118">
        <v>7680000</v>
      </c>
      <c r="C118">
        <v>7680000</v>
      </c>
      <c r="D118">
        <v>0.2</v>
      </c>
      <c r="E118">
        <v>0</v>
      </c>
      <c r="F118">
        <v>62.421999999999997</v>
      </c>
      <c r="G118">
        <v>14041360</v>
      </c>
      <c r="H118">
        <v>62.177</v>
      </c>
    </row>
    <row r="119" spans="1:8" x14ac:dyDescent="0.25">
      <c r="A119">
        <v>32</v>
      </c>
      <c r="B119">
        <v>7680000</v>
      </c>
      <c r="C119">
        <v>7680000</v>
      </c>
      <c r="D119">
        <v>0.2</v>
      </c>
      <c r="E119">
        <v>2.41</v>
      </c>
      <c r="F119">
        <v>65.057000000000002</v>
      </c>
      <c r="G119">
        <v>14040857</v>
      </c>
      <c r="H119">
        <v>63.207000000000001</v>
      </c>
    </row>
    <row r="120" spans="1:8" x14ac:dyDescent="0.25">
      <c r="A120">
        <v>32</v>
      </c>
      <c r="B120">
        <v>7680000</v>
      </c>
      <c r="C120">
        <v>7680000</v>
      </c>
      <c r="D120">
        <v>0.2</v>
      </c>
      <c r="E120">
        <v>0</v>
      </c>
      <c r="F120">
        <v>65.269000000000005</v>
      </c>
      <c r="G120">
        <v>14040859</v>
      </c>
      <c r="H120">
        <v>65.040999999999997</v>
      </c>
    </row>
    <row r="121" spans="1:8" x14ac:dyDescent="0.25">
      <c r="A121">
        <v>32</v>
      </c>
      <c r="B121">
        <v>7680000</v>
      </c>
      <c r="C121">
        <v>7680000</v>
      </c>
      <c r="D121">
        <v>0.2</v>
      </c>
      <c r="E121">
        <v>0</v>
      </c>
      <c r="F121">
        <v>66.659000000000006</v>
      </c>
      <c r="G121">
        <v>14040857</v>
      </c>
      <c r="H121">
        <v>66.396000000000001</v>
      </c>
    </row>
    <row r="122" spans="1:8" x14ac:dyDescent="0.25">
      <c r="A122">
        <v>32</v>
      </c>
      <c r="B122">
        <v>7680000</v>
      </c>
      <c r="C122">
        <v>7680000</v>
      </c>
      <c r="D122">
        <v>0.2</v>
      </c>
      <c r="E122">
        <v>9.6300000000000008</v>
      </c>
      <c r="F122">
        <v>74.391999999999996</v>
      </c>
      <c r="G122">
        <v>14041360</v>
      </c>
      <c r="H122">
        <v>66.975999999999999</v>
      </c>
    </row>
    <row r="123" spans="1:8" x14ac:dyDescent="0.25">
      <c r="A123">
        <v>32</v>
      </c>
      <c r="B123">
        <v>7680000</v>
      </c>
      <c r="C123">
        <v>7680000</v>
      </c>
      <c r="D123">
        <v>0.2</v>
      </c>
      <c r="E123">
        <v>0</v>
      </c>
      <c r="F123">
        <v>56.747</v>
      </c>
      <c r="G123">
        <v>14041360</v>
      </c>
      <c r="H123">
        <v>56.494999999999997</v>
      </c>
    </row>
    <row r="124" spans="1:8" x14ac:dyDescent="0.25">
      <c r="A124">
        <v>32</v>
      </c>
      <c r="B124">
        <v>7680000</v>
      </c>
      <c r="C124">
        <v>7680000</v>
      </c>
      <c r="D124">
        <v>0.2</v>
      </c>
      <c r="E124">
        <v>1.07</v>
      </c>
      <c r="F124">
        <v>58.616999999999997</v>
      </c>
      <c r="G124">
        <v>14040855</v>
      </c>
      <c r="H124">
        <v>57.762</v>
      </c>
    </row>
    <row r="125" spans="1:8" x14ac:dyDescent="0.25">
      <c r="A125">
        <v>32</v>
      </c>
      <c r="B125">
        <v>7680000</v>
      </c>
      <c r="C125">
        <v>7680000</v>
      </c>
      <c r="D125">
        <v>0.2</v>
      </c>
      <c r="E125">
        <v>0</v>
      </c>
      <c r="F125">
        <v>60.335999999999999</v>
      </c>
      <c r="G125">
        <v>14041360</v>
      </c>
      <c r="H125">
        <v>60.098999999999997</v>
      </c>
    </row>
    <row r="126" spans="1:8" x14ac:dyDescent="0.25">
      <c r="A126">
        <v>32</v>
      </c>
      <c r="B126">
        <v>7680000</v>
      </c>
      <c r="C126">
        <v>7680000</v>
      </c>
      <c r="D126">
        <v>0.2</v>
      </c>
      <c r="E126">
        <v>0</v>
      </c>
      <c r="F126">
        <v>62.171999999999997</v>
      </c>
      <c r="G126">
        <v>14041360</v>
      </c>
      <c r="H126">
        <v>61.927</v>
      </c>
    </row>
    <row r="127" spans="1:8" x14ac:dyDescent="0.25">
      <c r="A127">
        <v>32</v>
      </c>
      <c r="B127">
        <v>7680000</v>
      </c>
      <c r="C127">
        <v>7680000</v>
      </c>
      <c r="D127">
        <v>0.2</v>
      </c>
      <c r="E127">
        <v>7.62</v>
      </c>
      <c r="F127">
        <v>67.433000000000007</v>
      </c>
      <c r="G127">
        <v>14041360</v>
      </c>
      <c r="H127">
        <v>62.039000000000001</v>
      </c>
    </row>
    <row r="128" spans="1:8" x14ac:dyDescent="0.25">
      <c r="A128">
        <v>32</v>
      </c>
      <c r="B128">
        <v>7680000</v>
      </c>
      <c r="C128">
        <v>7680000</v>
      </c>
      <c r="D128">
        <v>0.2</v>
      </c>
      <c r="E128">
        <v>0</v>
      </c>
      <c r="F128">
        <v>51.334000000000003</v>
      </c>
      <c r="G128">
        <v>14040859</v>
      </c>
      <c r="H128">
        <v>51.128999999999998</v>
      </c>
    </row>
    <row r="129" spans="1:8" x14ac:dyDescent="0.25">
      <c r="A129">
        <v>32</v>
      </c>
      <c r="B129">
        <v>7680000</v>
      </c>
      <c r="C129">
        <v>7680000</v>
      </c>
      <c r="D129">
        <v>0.2</v>
      </c>
      <c r="E129">
        <v>1.1000000000000001</v>
      </c>
      <c r="F129">
        <v>52.993000000000002</v>
      </c>
      <c r="G129">
        <v>14041360</v>
      </c>
      <c r="H129">
        <v>52.203000000000003</v>
      </c>
    </row>
    <row r="130" spans="1:8" x14ac:dyDescent="0.25">
      <c r="A130">
        <v>32</v>
      </c>
      <c r="B130">
        <v>7680000</v>
      </c>
      <c r="C130">
        <v>7680000</v>
      </c>
      <c r="D130">
        <v>0.2</v>
      </c>
      <c r="E130">
        <v>0</v>
      </c>
      <c r="F130">
        <v>54.280999999999999</v>
      </c>
      <c r="G130">
        <v>14040853</v>
      </c>
      <c r="H130">
        <v>54.066000000000003</v>
      </c>
    </row>
    <row r="131" spans="1:8" x14ac:dyDescent="0.25">
      <c r="A131">
        <v>32</v>
      </c>
      <c r="B131">
        <v>7680000</v>
      </c>
      <c r="C131">
        <v>7680000</v>
      </c>
      <c r="D131">
        <v>0.2</v>
      </c>
      <c r="E131">
        <v>0</v>
      </c>
      <c r="F131">
        <v>56.061</v>
      </c>
      <c r="G131">
        <v>14041360</v>
      </c>
      <c r="H131">
        <v>55.834000000000003</v>
      </c>
    </row>
    <row r="132" spans="1:8" x14ac:dyDescent="0.25">
      <c r="A132">
        <v>32</v>
      </c>
      <c r="B132">
        <v>7680000</v>
      </c>
      <c r="C132">
        <v>7680000</v>
      </c>
      <c r="D132">
        <v>0.2</v>
      </c>
      <c r="E132">
        <v>4.41</v>
      </c>
      <c r="F132">
        <v>59.344000000000001</v>
      </c>
      <c r="G132">
        <v>14040860</v>
      </c>
      <c r="H132">
        <v>56.51</v>
      </c>
    </row>
    <row r="133" spans="1:8" x14ac:dyDescent="0.25">
      <c r="A133">
        <v>32</v>
      </c>
      <c r="B133">
        <v>7680000</v>
      </c>
      <c r="C133">
        <v>7680000</v>
      </c>
      <c r="D133">
        <v>0.2</v>
      </c>
      <c r="E133">
        <v>0</v>
      </c>
      <c r="F133">
        <v>54.402999999999999</v>
      </c>
      <c r="G133">
        <v>14040854</v>
      </c>
      <c r="H133">
        <v>54.165999999999997</v>
      </c>
    </row>
    <row r="134" spans="1:8" x14ac:dyDescent="0.25">
      <c r="A134">
        <v>32</v>
      </c>
      <c r="B134">
        <v>7680000</v>
      </c>
      <c r="C134">
        <v>7680000</v>
      </c>
      <c r="D134">
        <v>0.2</v>
      </c>
      <c r="E134">
        <v>1.1000000000000001</v>
      </c>
      <c r="F134">
        <v>50.17</v>
      </c>
      <c r="G134">
        <v>14041360</v>
      </c>
      <c r="H134">
        <v>49.421999999999997</v>
      </c>
    </row>
    <row r="135" spans="1:8" x14ac:dyDescent="0.25">
      <c r="A135">
        <v>32</v>
      </c>
      <c r="B135">
        <v>7680000</v>
      </c>
      <c r="C135">
        <v>7680000</v>
      </c>
      <c r="D135">
        <v>0.2</v>
      </c>
      <c r="E135">
        <v>0</v>
      </c>
      <c r="F135">
        <v>50.581000000000003</v>
      </c>
      <c r="G135">
        <v>14040858</v>
      </c>
      <c r="H135">
        <v>50.387</v>
      </c>
    </row>
    <row r="136" spans="1:8" x14ac:dyDescent="0.25">
      <c r="A136">
        <v>32</v>
      </c>
      <c r="B136">
        <v>7680000</v>
      </c>
      <c r="C136">
        <v>7680000</v>
      </c>
      <c r="D136">
        <v>0.2</v>
      </c>
      <c r="E136">
        <v>0</v>
      </c>
      <c r="F136">
        <v>52.252000000000002</v>
      </c>
      <c r="G136">
        <v>14040856</v>
      </c>
      <c r="H136">
        <v>52.066000000000003</v>
      </c>
    </row>
    <row r="137" spans="1:8" x14ac:dyDescent="0.25">
      <c r="A137">
        <v>32</v>
      </c>
      <c r="B137">
        <v>7680000</v>
      </c>
      <c r="C137">
        <v>7680000</v>
      </c>
      <c r="D137">
        <v>0.2</v>
      </c>
      <c r="E137">
        <v>4.2699999999999996</v>
      </c>
      <c r="F137">
        <v>55.392000000000003</v>
      </c>
      <c r="G137">
        <v>14040856</v>
      </c>
      <c r="H137">
        <v>52.832999999999998</v>
      </c>
    </row>
    <row r="138" spans="1:8" x14ac:dyDescent="0.25">
      <c r="A138">
        <v>8</v>
      </c>
      <c r="B138">
        <v>1920000</v>
      </c>
      <c r="C138">
        <v>960000</v>
      </c>
      <c r="D138">
        <v>50.39</v>
      </c>
      <c r="E138">
        <v>0</v>
      </c>
      <c r="F138">
        <v>114.34</v>
      </c>
      <c r="G138">
        <v>15720859</v>
      </c>
      <c r="H138">
        <v>110.83</v>
      </c>
    </row>
    <row r="139" spans="1:8" x14ac:dyDescent="0.25">
      <c r="A139">
        <v>9.5</v>
      </c>
      <c r="B139">
        <v>2280000</v>
      </c>
      <c r="C139">
        <v>1170000</v>
      </c>
      <c r="D139">
        <v>49.02</v>
      </c>
      <c r="E139">
        <v>22.12</v>
      </c>
      <c r="F139">
        <v>134.77000000000001</v>
      </c>
      <c r="G139">
        <v>15720858</v>
      </c>
      <c r="H139">
        <v>102.39</v>
      </c>
    </row>
    <row r="140" spans="1:8" x14ac:dyDescent="0.25">
      <c r="A140">
        <v>9</v>
      </c>
      <c r="B140">
        <v>2160000</v>
      </c>
      <c r="C140">
        <v>1140000</v>
      </c>
      <c r="D140">
        <v>47.59</v>
      </c>
      <c r="E140">
        <v>24.34</v>
      </c>
      <c r="F140">
        <v>137.37</v>
      </c>
      <c r="G140">
        <v>15720857</v>
      </c>
      <c r="H140">
        <v>101.23</v>
      </c>
    </row>
    <row r="141" spans="1:8" x14ac:dyDescent="0.25">
      <c r="A141">
        <v>9</v>
      </c>
      <c r="B141">
        <v>2160000</v>
      </c>
      <c r="C141">
        <v>1140000</v>
      </c>
      <c r="D141">
        <v>47.59</v>
      </c>
      <c r="E141">
        <v>28.29</v>
      </c>
      <c r="F141">
        <v>142.82</v>
      </c>
      <c r="G141">
        <v>15720858</v>
      </c>
      <c r="H141">
        <v>99.843000000000004</v>
      </c>
    </row>
    <row r="142" spans="1:8" x14ac:dyDescent="0.25">
      <c r="A142">
        <v>9.5</v>
      </c>
      <c r="B142">
        <v>2280000</v>
      </c>
      <c r="C142">
        <v>1170000</v>
      </c>
      <c r="D142">
        <v>49.02</v>
      </c>
      <c r="E142">
        <v>34.29</v>
      </c>
      <c r="F142">
        <v>152.85</v>
      </c>
      <c r="G142">
        <v>15720858</v>
      </c>
      <c r="H142">
        <v>97.9</v>
      </c>
    </row>
    <row r="143" spans="1:8" x14ac:dyDescent="0.25">
      <c r="A143">
        <v>20</v>
      </c>
      <c r="B143">
        <v>4800000</v>
      </c>
      <c r="C143">
        <v>4800000</v>
      </c>
      <c r="D143">
        <v>0.31</v>
      </c>
      <c r="E143">
        <v>0</v>
      </c>
      <c r="F143">
        <v>110.47</v>
      </c>
      <c r="G143">
        <v>15720858</v>
      </c>
      <c r="H143">
        <v>109.78</v>
      </c>
    </row>
    <row r="144" spans="1:8" x14ac:dyDescent="0.25">
      <c r="A144">
        <v>20</v>
      </c>
      <c r="B144">
        <v>4800000</v>
      </c>
      <c r="C144">
        <v>4800000</v>
      </c>
      <c r="D144">
        <v>0.31</v>
      </c>
      <c r="E144">
        <v>5</v>
      </c>
      <c r="F144">
        <v>116.21</v>
      </c>
      <c r="G144">
        <v>15720859</v>
      </c>
      <c r="H144">
        <v>109.7</v>
      </c>
    </row>
    <row r="145" spans="1:8" x14ac:dyDescent="0.25">
      <c r="A145">
        <v>20</v>
      </c>
      <c r="B145">
        <v>4800000</v>
      </c>
      <c r="C145">
        <v>4800000</v>
      </c>
      <c r="D145">
        <v>0.31</v>
      </c>
      <c r="E145">
        <v>10</v>
      </c>
      <c r="F145">
        <v>122.72</v>
      </c>
      <c r="G145">
        <v>15720859</v>
      </c>
      <c r="H145">
        <v>109.75</v>
      </c>
    </row>
    <row r="146" spans="1:8" x14ac:dyDescent="0.25">
      <c r="A146">
        <v>20</v>
      </c>
      <c r="B146">
        <v>4800000</v>
      </c>
      <c r="C146">
        <v>4800000</v>
      </c>
      <c r="D146">
        <v>0.31</v>
      </c>
      <c r="E146">
        <v>15</v>
      </c>
      <c r="F146">
        <v>130.16</v>
      </c>
      <c r="G146">
        <v>15721360</v>
      </c>
      <c r="H146">
        <v>109.95</v>
      </c>
    </row>
    <row r="147" spans="1:8" x14ac:dyDescent="0.25">
      <c r="A147">
        <v>20</v>
      </c>
      <c r="B147">
        <v>4800000</v>
      </c>
      <c r="C147">
        <v>4800000</v>
      </c>
      <c r="D147">
        <v>0.31</v>
      </c>
      <c r="E147">
        <v>20</v>
      </c>
      <c r="F147">
        <v>138.34</v>
      </c>
      <c r="G147">
        <v>15720856</v>
      </c>
      <c r="H147">
        <v>109.98</v>
      </c>
    </row>
    <row r="148" spans="1:8" x14ac:dyDescent="0.25">
      <c r="A148">
        <v>32</v>
      </c>
      <c r="B148">
        <v>7680000</v>
      </c>
      <c r="C148">
        <v>7680000</v>
      </c>
      <c r="D148">
        <v>0.2</v>
      </c>
      <c r="E148">
        <v>0</v>
      </c>
      <c r="F148">
        <v>96.683000000000007</v>
      </c>
      <c r="G148">
        <v>15721360</v>
      </c>
      <c r="H148">
        <v>96.308000000000007</v>
      </c>
    </row>
    <row r="149" spans="1:8" x14ac:dyDescent="0.25">
      <c r="A149">
        <v>32</v>
      </c>
      <c r="B149">
        <v>7680000</v>
      </c>
      <c r="C149">
        <v>7680000</v>
      </c>
      <c r="D149">
        <v>0.2</v>
      </c>
      <c r="E149">
        <v>4.3899999999999997</v>
      </c>
      <c r="F149">
        <v>104.2</v>
      </c>
      <c r="G149">
        <v>15720859</v>
      </c>
      <c r="H149">
        <v>99.254999999999995</v>
      </c>
    </row>
    <row r="150" spans="1:8" x14ac:dyDescent="0.25">
      <c r="A150">
        <v>32</v>
      </c>
      <c r="B150">
        <v>7680000</v>
      </c>
      <c r="C150">
        <v>7680000</v>
      </c>
      <c r="D150">
        <v>0.2</v>
      </c>
      <c r="E150">
        <v>8.7899999999999991</v>
      </c>
      <c r="F150">
        <v>111.76</v>
      </c>
      <c r="G150">
        <v>15720858</v>
      </c>
      <c r="H150">
        <v>101.55</v>
      </c>
    </row>
    <row r="151" spans="1:8" x14ac:dyDescent="0.25">
      <c r="A151">
        <v>32</v>
      </c>
      <c r="B151">
        <v>7680000</v>
      </c>
      <c r="C151">
        <v>7680000</v>
      </c>
      <c r="D151">
        <v>0.2</v>
      </c>
      <c r="E151">
        <v>13.08</v>
      </c>
      <c r="F151">
        <v>119.1</v>
      </c>
      <c r="G151">
        <v>15721360</v>
      </c>
      <c r="H151">
        <v>103.12</v>
      </c>
    </row>
    <row r="152" spans="1:8" x14ac:dyDescent="0.25">
      <c r="A152">
        <v>32</v>
      </c>
      <c r="B152">
        <v>7680000</v>
      </c>
      <c r="C152">
        <v>7680000</v>
      </c>
      <c r="D152">
        <v>0.2</v>
      </c>
      <c r="E152">
        <v>17.48</v>
      </c>
      <c r="F152">
        <v>126.08</v>
      </c>
      <c r="G152">
        <v>15720856</v>
      </c>
      <c r="H152">
        <v>103.65</v>
      </c>
    </row>
    <row r="153" spans="1:8" x14ac:dyDescent="0.25">
      <c r="A153">
        <v>32</v>
      </c>
      <c r="B153">
        <v>7680000</v>
      </c>
      <c r="C153">
        <v>7680000</v>
      </c>
      <c r="D153">
        <v>0.2</v>
      </c>
      <c r="E153">
        <v>0</v>
      </c>
      <c r="F153">
        <v>73.218999999999994</v>
      </c>
      <c r="G153">
        <v>15721360</v>
      </c>
      <c r="H153">
        <v>72.930000000000007</v>
      </c>
    </row>
    <row r="154" spans="1:8" x14ac:dyDescent="0.25">
      <c r="A154">
        <v>32</v>
      </c>
      <c r="B154">
        <v>7680000</v>
      </c>
      <c r="C154">
        <v>7680000</v>
      </c>
      <c r="D154">
        <v>0.2</v>
      </c>
      <c r="E154">
        <v>3.11</v>
      </c>
      <c r="F154">
        <v>77.326999999999998</v>
      </c>
      <c r="G154">
        <v>15721360</v>
      </c>
      <c r="H154">
        <v>74.603999999999999</v>
      </c>
    </row>
    <row r="155" spans="1:8" x14ac:dyDescent="0.25">
      <c r="A155">
        <v>32</v>
      </c>
      <c r="B155">
        <v>7680000</v>
      </c>
      <c r="C155">
        <v>7680000</v>
      </c>
      <c r="D155">
        <v>0.2</v>
      </c>
      <c r="E155">
        <v>3.8</v>
      </c>
      <c r="F155">
        <v>80.433999999999997</v>
      </c>
      <c r="G155">
        <v>15721360</v>
      </c>
      <c r="H155">
        <v>77.072999999999993</v>
      </c>
    </row>
    <row r="156" spans="1:8" x14ac:dyDescent="0.25">
      <c r="A156">
        <v>32</v>
      </c>
      <c r="B156">
        <v>7680000</v>
      </c>
      <c r="C156">
        <v>7680000</v>
      </c>
      <c r="D156">
        <v>0.2</v>
      </c>
      <c r="E156">
        <v>5.56</v>
      </c>
      <c r="F156">
        <v>85.397999999999996</v>
      </c>
      <c r="G156">
        <v>15720858</v>
      </c>
      <c r="H156">
        <v>80.340999999999994</v>
      </c>
    </row>
    <row r="157" spans="1:8" x14ac:dyDescent="0.25">
      <c r="A157">
        <v>32</v>
      </c>
      <c r="B157">
        <v>7680000</v>
      </c>
      <c r="C157">
        <v>7680000</v>
      </c>
      <c r="D157">
        <v>0.2</v>
      </c>
      <c r="E157">
        <v>12.49</v>
      </c>
      <c r="F157">
        <v>95.86</v>
      </c>
      <c r="G157">
        <v>15720857</v>
      </c>
      <c r="H157">
        <v>83.537000000000006</v>
      </c>
    </row>
    <row r="158" spans="1:8" x14ac:dyDescent="0.25">
      <c r="A158">
        <v>32</v>
      </c>
      <c r="B158">
        <v>7680000</v>
      </c>
      <c r="C158">
        <v>7680000</v>
      </c>
      <c r="D158">
        <v>0.2</v>
      </c>
      <c r="E158">
        <v>0</v>
      </c>
      <c r="F158">
        <v>65.658000000000001</v>
      </c>
      <c r="G158">
        <v>15721360</v>
      </c>
      <c r="H158">
        <v>65.400000000000006</v>
      </c>
    </row>
    <row r="159" spans="1:8" x14ac:dyDescent="0.25">
      <c r="A159">
        <v>32</v>
      </c>
      <c r="B159">
        <v>7680000</v>
      </c>
      <c r="C159">
        <v>7680000</v>
      </c>
      <c r="D159">
        <v>0.2</v>
      </c>
      <c r="E159">
        <v>3.05</v>
      </c>
      <c r="F159">
        <v>68.503</v>
      </c>
      <c r="G159">
        <v>15721360</v>
      </c>
      <c r="H159">
        <v>66.153000000000006</v>
      </c>
    </row>
    <row r="160" spans="1:8" x14ac:dyDescent="0.25">
      <c r="A160">
        <v>32</v>
      </c>
      <c r="B160">
        <v>7680000</v>
      </c>
      <c r="C160">
        <v>7680000</v>
      </c>
      <c r="D160">
        <v>0.2</v>
      </c>
      <c r="E160">
        <v>1.25</v>
      </c>
      <c r="F160">
        <v>68.492999999999995</v>
      </c>
      <c r="G160">
        <v>15720855</v>
      </c>
      <c r="H160">
        <v>67.352999999999994</v>
      </c>
    </row>
    <row r="161" spans="1:8" x14ac:dyDescent="0.25">
      <c r="A161">
        <v>32</v>
      </c>
      <c r="B161">
        <v>7680000</v>
      </c>
      <c r="C161">
        <v>7680000</v>
      </c>
      <c r="D161">
        <v>0.2</v>
      </c>
      <c r="E161">
        <v>1.84</v>
      </c>
      <c r="F161">
        <v>70.605000000000004</v>
      </c>
      <c r="G161">
        <v>15720855</v>
      </c>
      <c r="H161">
        <v>69.016999999999996</v>
      </c>
    </row>
    <row r="162" spans="1:8" x14ac:dyDescent="0.25">
      <c r="A162">
        <v>32</v>
      </c>
      <c r="B162">
        <v>7680000</v>
      </c>
      <c r="C162">
        <v>7680000</v>
      </c>
      <c r="D162">
        <v>0.2</v>
      </c>
      <c r="E162">
        <v>12.36</v>
      </c>
      <c r="F162">
        <v>79.887</v>
      </c>
      <c r="G162">
        <v>15720859</v>
      </c>
      <c r="H162">
        <v>69.745999999999995</v>
      </c>
    </row>
    <row r="163" spans="1:8" x14ac:dyDescent="0.25">
      <c r="A163">
        <v>32</v>
      </c>
      <c r="B163">
        <v>7680000</v>
      </c>
      <c r="C163">
        <v>7680000</v>
      </c>
      <c r="D163">
        <v>0.2</v>
      </c>
      <c r="E163">
        <v>0</v>
      </c>
      <c r="F163">
        <v>62.350999999999999</v>
      </c>
      <c r="G163">
        <v>15720858</v>
      </c>
      <c r="H163">
        <v>62.103000000000002</v>
      </c>
    </row>
    <row r="164" spans="1:8" x14ac:dyDescent="0.25">
      <c r="A164">
        <v>32</v>
      </c>
      <c r="B164">
        <v>7680000</v>
      </c>
      <c r="C164">
        <v>7680000</v>
      </c>
      <c r="D164">
        <v>0.2</v>
      </c>
      <c r="E164">
        <v>2.42</v>
      </c>
      <c r="F164">
        <v>65.055000000000007</v>
      </c>
      <c r="G164">
        <v>15721360</v>
      </c>
      <c r="H164">
        <v>63.206000000000003</v>
      </c>
    </row>
    <row r="165" spans="1:8" x14ac:dyDescent="0.25">
      <c r="A165">
        <v>32</v>
      </c>
      <c r="B165">
        <v>7680000</v>
      </c>
      <c r="C165">
        <v>7680000</v>
      </c>
      <c r="D165">
        <v>0.2</v>
      </c>
      <c r="E165">
        <v>0</v>
      </c>
      <c r="F165">
        <v>65.222999999999999</v>
      </c>
      <c r="G165">
        <v>15720854</v>
      </c>
      <c r="H165">
        <v>64.945999999999998</v>
      </c>
    </row>
    <row r="166" spans="1:8" x14ac:dyDescent="0.25">
      <c r="A166">
        <v>32</v>
      </c>
      <c r="B166">
        <v>7680000</v>
      </c>
      <c r="C166">
        <v>7680000</v>
      </c>
      <c r="D166">
        <v>0.2</v>
      </c>
      <c r="E166">
        <v>0</v>
      </c>
      <c r="F166">
        <v>66.634</v>
      </c>
      <c r="G166">
        <v>15720855</v>
      </c>
      <c r="H166">
        <v>66.358000000000004</v>
      </c>
    </row>
    <row r="167" spans="1:8" x14ac:dyDescent="0.25">
      <c r="A167">
        <v>32</v>
      </c>
      <c r="B167">
        <v>7680000</v>
      </c>
      <c r="C167">
        <v>7680000</v>
      </c>
      <c r="D167">
        <v>0.2</v>
      </c>
      <c r="E167">
        <v>9.6199999999999992</v>
      </c>
      <c r="F167">
        <v>74.438999999999993</v>
      </c>
      <c r="G167">
        <v>15721360</v>
      </c>
      <c r="H167">
        <v>67.004000000000005</v>
      </c>
    </row>
    <row r="168" spans="1:8" x14ac:dyDescent="0.25">
      <c r="A168">
        <v>32</v>
      </c>
      <c r="B168">
        <v>7680000</v>
      </c>
      <c r="C168">
        <v>7680000</v>
      </c>
      <c r="D168">
        <v>0.2</v>
      </c>
      <c r="E168">
        <v>0</v>
      </c>
      <c r="F168">
        <v>56.92</v>
      </c>
      <c r="G168">
        <v>15721360</v>
      </c>
      <c r="H168">
        <v>56.698999999999998</v>
      </c>
    </row>
    <row r="169" spans="1:8" x14ac:dyDescent="0.25">
      <c r="A169">
        <v>32</v>
      </c>
      <c r="B169">
        <v>7680000</v>
      </c>
      <c r="C169">
        <v>7680000</v>
      </c>
      <c r="D169">
        <v>0.2</v>
      </c>
      <c r="E169">
        <v>1.1000000000000001</v>
      </c>
      <c r="F169">
        <v>58.79</v>
      </c>
      <c r="G169">
        <v>15721360</v>
      </c>
      <c r="H169">
        <v>57.912999999999997</v>
      </c>
    </row>
    <row r="170" spans="1:8" x14ac:dyDescent="0.25">
      <c r="A170">
        <v>32</v>
      </c>
      <c r="B170">
        <v>7680000</v>
      </c>
      <c r="C170">
        <v>7680000</v>
      </c>
      <c r="D170">
        <v>0.2</v>
      </c>
      <c r="E170">
        <v>0</v>
      </c>
      <c r="F170">
        <v>60.268000000000001</v>
      </c>
      <c r="G170">
        <v>15720857</v>
      </c>
      <c r="H170">
        <v>60.031999999999996</v>
      </c>
    </row>
    <row r="171" spans="1:8" x14ac:dyDescent="0.25">
      <c r="A171">
        <v>32</v>
      </c>
      <c r="B171">
        <v>7680000</v>
      </c>
      <c r="C171">
        <v>7680000</v>
      </c>
      <c r="D171">
        <v>0.2</v>
      </c>
      <c r="E171">
        <v>0</v>
      </c>
      <c r="F171">
        <v>62.113</v>
      </c>
      <c r="G171">
        <v>15720857</v>
      </c>
      <c r="H171">
        <v>61.854999999999997</v>
      </c>
    </row>
    <row r="172" spans="1:8" x14ac:dyDescent="0.25">
      <c r="A172">
        <v>32</v>
      </c>
      <c r="B172">
        <v>7680000</v>
      </c>
      <c r="C172">
        <v>7680000</v>
      </c>
      <c r="D172">
        <v>0.2</v>
      </c>
      <c r="E172">
        <v>7.66</v>
      </c>
      <c r="F172">
        <v>67.353999999999999</v>
      </c>
      <c r="G172">
        <v>15720858</v>
      </c>
      <c r="H172">
        <v>61.978000000000002</v>
      </c>
    </row>
    <row r="173" spans="1:8" x14ac:dyDescent="0.25">
      <c r="A173">
        <v>32</v>
      </c>
      <c r="B173">
        <v>7680000</v>
      </c>
      <c r="C173">
        <v>7680000</v>
      </c>
      <c r="D173">
        <v>0.2</v>
      </c>
      <c r="E173">
        <v>0</v>
      </c>
      <c r="F173">
        <v>51.292000000000002</v>
      </c>
      <c r="G173">
        <v>15720858</v>
      </c>
      <c r="H173">
        <v>51.113</v>
      </c>
    </row>
    <row r="174" spans="1:8" x14ac:dyDescent="0.25">
      <c r="A174">
        <v>32</v>
      </c>
      <c r="B174">
        <v>7680000</v>
      </c>
      <c r="C174">
        <v>7680000</v>
      </c>
      <c r="D174">
        <v>0.2</v>
      </c>
      <c r="E174">
        <v>1.1100000000000001</v>
      </c>
      <c r="F174">
        <v>53.125</v>
      </c>
      <c r="G174">
        <v>15720854</v>
      </c>
      <c r="H174">
        <v>52.296999999999997</v>
      </c>
    </row>
    <row r="175" spans="1:8" x14ac:dyDescent="0.25">
      <c r="A175">
        <v>32</v>
      </c>
      <c r="B175">
        <v>7680000</v>
      </c>
      <c r="C175">
        <v>7680000</v>
      </c>
      <c r="D175">
        <v>0.2</v>
      </c>
      <c r="E175">
        <v>0</v>
      </c>
      <c r="F175">
        <v>54.392000000000003</v>
      </c>
      <c r="G175">
        <v>15721360</v>
      </c>
      <c r="H175">
        <v>54.162999999999997</v>
      </c>
    </row>
    <row r="176" spans="1:8" x14ac:dyDescent="0.25">
      <c r="A176">
        <v>32</v>
      </c>
      <c r="B176">
        <v>7680000</v>
      </c>
      <c r="C176">
        <v>7680000</v>
      </c>
      <c r="D176">
        <v>0.2</v>
      </c>
      <c r="E176">
        <v>0</v>
      </c>
      <c r="F176">
        <v>56.23</v>
      </c>
      <c r="G176">
        <v>15720858</v>
      </c>
      <c r="H176">
        <v>56.01</v>
      </c>
    </row>
    <row r="177" spans="1:8" x14ac:dyDescent="0.25">
      <c r="A177">
        <v>32</v>
      </c>
      <c r="B177">
        <v>7680000</v>
      </c>
      <c r="C177">
        <v>7680000</v>
      </c>
      <c r="D177">
        <v>0.2</v>
      </c>
      <c r="E177">
        <v>4.4800000000000004</v>
      </c>
      <c r="F177">
        <v>59.417000000000002</v>
      </c>
      <c r="G177">
        <v>15721360</v>
      </c>
      <c r="H177">
        <v>56.57</v>
      </c>
    </row>
    <row r="178" spans="1:8" x14ac:dyDescent="0.25">
      <c r="A178">
        <v>32</v>
      </c>
      <c r="B178">
        <v>7680000</v>
      </c>
      <c r="C178">
        <v>7680000</v>
      </c>
      <c r="D178">
        <v>0.2</v>
      </c>
      <c r="E178">
        <v>0</v>
      </c>
      <c r="F178">
        <v>54.576000000000001</v>
      </c>
      <c r="G178">
        <v>15720856</v>
      </c>
      <c r="H178">
        <v>54.36</v>
      </c>
    </row>
    <row r="179" spans="1:8" x14ac:dyDescent="0.25">
      <c r="A179">
        <v>32</v>
      </c>
      <c r="B179">
        <v>7680000</v>
      </c>
      <c r="C179">
        <v>7680000</v>
      </c>
      <c r="D179">
        <v>0.2</v>
      </c>
      <c r="E179">
        <v>1.1100000000000001</v>
      </c>
      <c r="F179">
        <v>49.792999999999999</v>
      </c>
      <c r="G179">
        <v>15720858</v>
      </c>
      <c r="H179">
        <v>49.066000000000003</v>
      </c>
    </row>
    <row r="180" spans="1:8" x14ac:dyDescent="0.25">
      <c r="A180">
        <v>32</v>
      </c>
      <c r="B180">
        <v>7680000</v>
      </c>
      <c r="C180">
        <v>7680000</v>
      </c>
      <c r="D180">
        <v>0.2</v>
      </c>
      <c r="E180">
        <v>0</v>
      </c>
      <c r="F180">
        <v>51.036999999999999</v>
      </c>
      <c r="G180">
        <v>15721360</v>
      </c>
      <c r="H180">
        <v>50.832999999999998</v>
      </c>
    </row>
    <row r="181" spans="1:8" x14ac:dyDescent="0.25">
      <c r="A181">
        <v>32</v>
      </c>
      <c r="B181">
        <v>7680000</v>
      </c>
      <c r="C181">
        <v>7680000</v>
      </c>
      <c r="D181">
        <v>0.2</v>
      </c>
      <c r="E181">
        <v>0</v>
      </c>
      <c r="F181">
        <v>52.741999999999997</v>
      </c>
      <c r="G181">
        <v>15720857</v>
      </c>
      <c r="H181">
        <v>52.534999999999997</v>
      </c>
    </row>
    <row r="182" spans="1:8" x14ac:dyDescent="0.25">
      <c r="A182">
        <v>32</v>
      </c>
      <c r="B182">
        <v>7680000</v>
      </c>
      <c r="C182">
        <v>7680000</v>
      </c>
      <c r="D182">
        <v>0.2</v>
      </c>
      <c r="E182">
        <v>4.3</v>
      </c>
      <c r="F182">
        <v>55.814</v>
      </c>
      <c r="G182">
        <v>15721360</v>
      </c>
      <c r="H182">
        <v>53.244</v>
      </c>
    </row>
    <row r="183" spans="1:8" x14ac:dyDescent="0.25">
      <c r="A183" t="s">
        <v>0</v>
      </c>
      <c r="B18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J27" sqref="J27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>
        <v>0.27771164362799999</v>
      </c>
      <c r="D1">
        <v>0.11023664855</v>
      </c>
      <c r="G1" t="s">
        <v>83</v>
      </c>
      <c r="H1" t="s">
        <v>84</v>
      </c>
    </row>
    <row r="2" spans="1:8" x14ac:dyDescent="0.25">
      <c r="A2" t="s">
        <v>4</v>
      </c>
      <c r="B2" t="s">
        <v>3</v>
      </c>
      <c r="C2">
        <v>0.27550442357400001</v>
      </c>
      <c r="D2">
        <v>0.177153163729</v>
      </c>
      <c r="F2" t="str">
        <f>CONCATENATE(UPPER(B1), "_", UPPER(A1))</f>
        <v>CFD_LBM</v>
      </c>
      <c r="G2">
        <f t="shared" ref="G2:G26" si="0">C1</f>
        <v>0.27771164362799999</v>
      </c>
      <c r="H2">
        <f t="shared" ref="H2:H26" si="1">D1</f>
        <v>0.11023664855</v>
      </c>
    </row>
    <row r="3" spans="1:8" x14ac:dyDescent="0.25">
      <c r="A3" t="s">
        <v>5</v>
      </c>
      <c r="B3" t="s">
        <v>3</v>
      </c>
      <c r="C3">
        <v>0.388287303784</v>
      </c>
      <c r="D3">
        <v>0.177420710929</v>
      </c>
      <c r="F3" t="str">
        <f t="shared" ref="F3:F27" si="2">CONCATENATE(UPPER(B2), "_", UPPER(A2))</f>
        <v>CFD_NEEDLE</v>
      </c>
      <c r="G3">
        <f t="shared" si="0"/>
        <v>0.27550442357400001</v>
      </c>
      <c r="H3">
        <f t="shared" si="1"/>
        <v>0.177153163729</v>
      </c>
    </row>
    <row r="4" spans="1:8" x14ac:dyDescent="0.25">
      <c r="A4" t="s">
        <v>6</v>
      </c>
      <c r="B4" t="s">
        <v>3</v>
      </c>
      <c r="C4">
        <v>0.26924611221599998</v>
      </c>
      <c r="D4">
        <v>9.9345867573900001E-2</v>
      </c>
      <c r="F4" t="str">
        <f t="shared" si="2"/>
        <v>CFD_PF</v>
      </c>
      <c r="G4">
        <f t="shared" si="0"/>
        <v>0.388287303784</v>
      </c>
      <c r="H4">
        <f t="shared" si="1"/>
        <v>0.177420710929</v>
      </c>
    </row>
    <row r="5" spans="1:8" x14ac:dyDescent="0.25">
      <c r="A5" t="s">
        <v>7</v>
      </c>
      <c r="B5" t="s">
        <v>3</v>
      </c>
      <c r="C5">
        <v>0.29881793806599999</v>
      </c>
      <c r="D5">
        <v>9.8496581804499994E-2</v>
      </c>
      <c r="F5" t="str">
        <f t="shared" si="2"/>
        <v>CFD_SC</v>
      </c>
      <c r="G5">
        <f t="shared" si="0"/>
        <v>0.26924611221599998</v>
      </c>
      <c r="H5">
        <f t="shared" si="1"/>
        <v>9.9345867573900001E-2</v>
      </c>
    </row>
    <row r="6" spans="1:8" x14ac:dyDescent="0.25">
      <c r="A6" t="s">
        <v>2</v>
      </c>
      <c r="B6" t="s">
        <v>8</v>
      </c>
      <c r="C6">
        <v>0.35305702366500002</v>
      </c>
      <c r="D6">
        <v>0.42410222064600001</v>
      </c>
      <c r="F6" t="str">
        <f t="shared" si="2"/>
        <v>CFD_SPMV</v>
      </c>
      <c r="G6">
        <f t="shared" si="0"/>
        <v>0.29881793806599999</v>
      </c>
      <c r="H6">
        <f t="shared" si="1"/>
        <v>9.8496581804499994E-2</v>
      </c>
    </row>
    <row r="7" spans="1:8" x14ac:dyDescent="0.25">
      <c r="A7" t="s">
        <v>4</v>
      </c>
      <c r="B7" t="s">
        <v>8</v>
      </c>
      <c r="C7">
        <v>0.43830989120899999</v>
      </c>
      <c r="D7">
        <v>0.470113685153</v>
      </c>
      <c r="F7" t="str">
        <f t="shared" si="2"/>
        <v>MD_LBM</v>
      </c>
      <c r="G7">
        <f t="shared" si="0"/>
        <v>0.35305702366500002</v>
      </c>
      <c r="H7">
        <f t="shared" si="1"/>
        <v>0.42410222064600001</v>
      </c>
    </row>
    <row r="8" spans="1:8" x14ac:dyDescent="0.25">
      <c r="A8" t="s">
        <v>5</v>
      </c>
      <c r="B8" t="s">
        <v>8</v>
      </c>
      <c r="C8">
        <v>0.56709958574800001</v>
      </c>
      <c r="D8">
        <v>0.48996033045300003</v>
      </c>
      <c r="F8" t="str">
        <f t="shared" si="2"/>
        <v>MD_NEEDLE</v>
      </c>
      <c r="G8">
        <f t="shared" si="0"/>
        <v>0.43830989120899999</v>
      </c>
      <c r="H8">
        <f t="shared" si="1"/>
        <v>0.470113685153</v>
      </c>
    </row>
    <row r="9" spans="1:8" x14ac:dyDescent="0.25">
      <c r="A9" t="s">
        <v>6</v>
      </c>
      <c r="B9" t="s">
        <v>8</v>
      </c>
      <c r="C9">
        <v>0.43988403927000003</v>
      </c>
      <c r="D9">
        <v>0.41847156145600001</v>
      </c>
      <c r="F9" t="str">
        <f t="shared" si="2"/>
        <v>MD_PF</v>
      </c>
      <c r="G9">
        <f t="shared" si="0"/>
        <v>0.56709958574800001</v>
      </c>
      <c r="H9">
        <f t="shared" si="1"/>
        <v>0.48996033045300003</v>
      </c>
    </row>
    <row r="10" spans="1:8" x14ac:dyDescent="0.25">
      <c r="A10" t="s">
        <v>7</v>
      </c>
      <c r="B10" t="s">
        <v>8</v>
      </c>
      <c r="C10">
        <v>0.37236699204000001</v>
      </c>
      <c r="D10">
        <v>0.38922412628199998</v>
      </c>
      <c r="F10" t="str">
        <f t="shared" si="2"/>
        <v>MD_SC</v>
      </c>
      <c r="G10">
        <f t="shared" si="0"/>
        <v>0.43988403927000003</v>
      </c>
      <c r="H10">
        <f t="shared" si="1"/>
        <v>0.41847156145600001</v>
      </c>
    </row>
    <row r="11" spans="1:8" x14ac:dyDescent="0.25">
      <c r="A11" t="s">
        <v>2</v>
      </c>
      <c r="B11" t="s">
        <v>9</v>
      </c>
      <c r="C11">
        <v>0.358565444186</v>
      </c>
      <c r="D11">
        <v>0.343562686748</v>
      </c>
      <c r="F11" t="str">
        <f t="shared" si="2"/>
        <v>MD_SPMV</v>
      </c>
      <c r="G11">
        <f t="shared" si="0"/>
        <v>0.37236699204000001</v>
      </c>
      <c r="H11">
        <f t="shared" si="1"/>
        <v>0.38922412628199998</v>
      </c>
    </row>
    <row r="12" spans="1:8" x14ac:dyDescent="0.25">
      <c r="A12" t="s">
        <v>4</v>
      </c>
      <c r="B12" t="s">
        <v>9</v>
      </c>
      <c r="C12">
        <v>0.66058388452600003</v>
      </c>
      <c r="D12">
        <v>0.48425398568400002</v>
      </c>
      <c r="F12" t="str">
        <f t="shared" si="2"/>
        <v>MM_LBM</v>
      </c>
      <c r="G12">
        <f t="shared" si="0"/>
        <v>0.358565444186</v>
      </c>
      <c r="H12">
        <f t="shared" si="1"/>
        <v>0.343562686748</v>
      </c>
    </row>
    <row r="13" spans="1:8" x14ac:dyDescent="0.25">
      <c r="A13" t="s">
        <v>5</v>
      </c>
      <c r="B13" t="s">
        <v>9</v>
      </c>
      <c r="C13">
        <v>0.71555871284200001</v>
      </c>
      <c r="D13">
        <v>0.39701266362299997</v>
      </c>
      <c r="F13" t="str">
        <f t="shared" si="2"/>
        <v>MM_NEEDLE</v>
      </c>
      <c r="G13">
        <f t="shared" si="0"/>
        <v>0.66058388452600003</v>
      </c>
      <c r="H13">
        <f t="shared" si="1"/>
        <v>0.48425398568400002</v>
      </c>
    </row>
    <row r="14" spans="1:8" x14ac:dyDescent="0.25">
      <c r="A14" t="s">
        <v>6</v>
      </c>
      <c r="B14" t="s">
        <v>9</v>
      </c>
      <c r="C14">
        <v>0.25385107964800002</v>
      </c>
      <c r="D14">
        <v>0.39613050895899998</v>
      </c>
      <c r="F14" t="str">
        <f t="shared" si="2"/>
        <v>MM_PF</v>
      </c>
      <c r="G14">
        <f t="shared" si="0"/>
        <v>0.71555871284200001</v>
      </c>
      <c r="H14">
        <f t="shared" si="1"/>
        <v>0.39701266362299997</v>
      </c>
    </row>
    <row r="15" spans="1:8" x14ac:dyDescent="0.25">
      <c r="A15" t="s">
        <v>7</v>
      </c>
      <c r="B15" t="s">
        <v>9</v>
      </c>
      <c r="C15">
        <v>0.34544809234200002</v>
      </c>
      <c r="D15">
        <v>0.34649751430600001</v>
      </c>
      <c r="F15" t="str">
        <f t="shared" si="2"/>
        <v>MM_SC</v>
      </c>
      <c r="G15">
        <f t="shared" si="0"/>
        <v>0.25385107964800002</v>
      </c>
      <c r="H15">
        <f t="shared" si="1"/>
        <v>0.39613050895899998</v>
      </c>
    </row>
    <row r="16" spans="1:8" x14ac:dyDescent="0.25">
      <c r="A16" t="s">
        <v>2</v>
      </c>
      <c r="B16" t="s">
        <v>10</v>
      </c>
      <c r="C16">
        <v>0.235890205292</v>
      </c>
      <c r="D16">
        <v>0.26611564575699997</v>
      </c>
      <c r="F16" t="str">
        <f t="shared" si="2"/>
        <v>MM_SPMV</v>
      </c>
      <c r="G16">
        <f t="shared" si="0"/>
        <v>0.34544809234200002</v>
      </c>
      <c r="H16">
        <f t="shared" si="1"/>
        <v>0.34649751430600001</v>
      </c>
    </row>
    <row r="17" spans="1:8" x14ac:dyDescent="0.25">
      <c r="A17" t="s">
        <v>4</v>
      </c>
      <c r="B17" t="s">
        <v>10</v>
      </c>
      <c r="C17">
        <v>0.31906693968900002</v>
      </c>
      <c r="D17">
        <v>0.38801647831199998</v>
      </c>
      <c r="F17" t="str">
        <f t="shared" si="2"/>
        <v>NN_LBM</v>
      </c>
      <c r="G17">
        <f t="shared" si="0"/>
        <v>0.235890205292</v>
      </c>
      <c r="H17">
        <f t="shared" si="1"/>
        <v>0.26611564575699997</v>
      </c>
    </row>
    <row r="18" spans="1:8" x14ac:dyDescent="0.25">
      <c r="A18" t="s">
        <v>5</v>
      </c>
      <c r="B18" t="s">
        <v>10</v>
      </c>
      <c r="C18">
        <v>0.26891645513399998</v>
      </c>
      <c r="D18">
        <v>0.42420828206700001</v>
      </c>
      <c r="F18" t="str">
        <f t="shared" si="2"/>
        <v>NN_NEEDLE</v>
      </c>
      <c r="G18">
        <f t="shared" si="0"/>
        <v>0.31906693968900002</v>
      </c>
      <c r="H18">
        <f t="shared" si="1"/>
        <v>0.38801647831199998</v>
      </c>
    </row>
    <row r="19" spans="1:8" x14ac:dyDescent="0.25">
      <c r="A19" t="s">
        <v>6</v>
      </c>
      <c r="B19" t="s">
        <v>10</v>
      </c>
      <c r="C19">
        <v>0.173870941137</v>
      </c>
      <c r="D19">
        <v>0.33146359936000003</v>
      </c>
      <c r="F19" t="str">
        <f t="shared" si="2"/>
        <v>NN_PF</v>
      </c>
      <c r="G19">
        <f t="shared" si="0"/>
        <v>0.26891645513399998</v>
      </c>
      <c r="H19">
        <f t="shared" si="1"/>
        <v>0.42420828206700001</v>
      </c>
    </row>
    <row r="20" spans="1:8" x14ac:dyDescent="0.25">
      <c r="A20" t="s">
        <v>7</v>
      </c>
      <c r="B20" t="s">
        <v>10</v>
      </c>
      <c r="C20">
        <v>0.25621050103499998</v>
      </c>
      <c r="D20">
        <v>0.26760828365299999</v>
      </c>
      <c r="F20" t="str">
        <f t="shared" si="2"/>
        <v>NN_SC</v>
      </c>
      <c r="G20">
        <f t="shared" si="0"/>
        <v>0.173870941137</v>
      </c>
      <c r="H20">
        <f t="shared" si="1"/>
        <v>0.33146359936000003</v>
      </c>
    </row>
    <row r="21" spans="1:8" x14ac:dyDescent="0.25">
      <c r="A21" t="s">
        <v>2</v>
      </c>
      <c r="B21" t="s">
        <v>11</v>
      </c>
      <c r="C21">
        <v>0.287168222177</v>
      </c>
      <c r="D21">
        <v>0.68068243750799995</v>
      </c>
      <c r="F21" t="str">
        <f t="shared" si="2"/>
        <v>NN_SPMV</v>
      </c>
      <c r="G21">
        <f t="shared" si="0"/>
        <v>0.25621050103499998</v>
      </c>
      <c r="H21">
        <f t="shared" si="1"/>
        <v>0.26760828365299999</v>
      </c>
    </row>
    <row r="22" spans="1:8" x14ac:dyDescent="0.25">
      <c r="A22" t="s">
        <v>4</v>
      </c>
      <c r="B22" t="s">
        <v>11</v>
      </c>
      <c r="C22">
        <v>0.30301673225999998</v>
      </c>
      <c r="D22">
        <v>0.74543882218799995</v>
      </c>
      <c r="F22" t="str">
        <f t="shared" si="2"/>
        <v>PL_LBM</v>
      </c>
      <c r="G22">
        <f t="shared" si="0"/>
        <v>0.287168222177</v>
      </c>
      <c r="H22">
        <f t="shared" si="1"/>
        <v>0.68068243750799995</v>
      </c>
    </row>
    <row r="23" spans="1:8" x14ac:dyDescent="0.25">
      <c r="A23" t="s">
        <v>5</v>
      </c>
      <c r="B23" t="s">
        <v>11</v>
      </c>
      <c r="C23">
        <v>0.56304880654199996</v>
      </c>
      <c r="D23">
        <v>0.759549913977</v>
      </c>
      <c r="F23" t="str">
        <f t="shared" si="2"/>
        <v>PL_NEEDLE</v>
      </c>
      <c r="G23">
        <f t="shared" si="0"/>
        <v>0.30301673225999998</v>
      </c>
      <c r="H23">
        <f t="shared" si="1"/>
        <v>0.74543882218799995</v>
      </c>
    </row>
    <row r="24" spans="1:8" x14ac:dyDescent="0.25">
      <c r="A24" t="s">
        <v>6</v>
      </c>
      <c r="B24" t="s">
        <v>11</v>
      </c>
      <c r="C24">
        <v>0.46966968702099998</v>
      </c>
      <c r="D24">
        <v>0.76624519532199997</v>
      </c>
      <c r="F24" t="str">
        <f t="shared" si="2"/>
        <v>PL_PF</v>
      </c>
      <c r="G24">
        <f t="shared" si="0"/>
        <v>0.56304880654199996</v>
      </c>
      <c r="H24">
        <f t="shared" si="1"/>
        <v>0.759549913977</v>
      </c>
    </row>
    <row r="25" spans="1:8" x14ac:dyDescent="0.25">
      <c r="A25" t="s">
        <v>7</v>
      </c>
      <c r="B25" t="s">
        <v>11</v>
      </c>
      <c r="C25">
        <v>0.63913491848799997</v>
      </c>
      <c r="D25">
        <v>0.78726316774500005</v>
      </c>
      <c r="F25" t="str">
        <f t="shared" si="2"/>
        <v>PL_SC</v>
      </c>
      <c r="G25">
        <f t="shared" si="0"/>
        <v>0.46966968702099998</v>
      </c>
      <c r="H25">
        <f t="shared" si="1"/>
        <v>0.76624519532199997</v>
      </c>
    </row>
    <row r="26" spans="1:8" x14ac:dyDescent="0.25">
      <c r="F26" t="str">
        <f t="shared" si="2"/>
        <v>PL_SPMV</v>
      </c>
      <c r="G26">
        <f t="shared" si="0"/>
        <v>0.63913491848799997</v>
      </c>
      <c r="H26">
        <f t="shared" si="1"/>
        <v>0.78726316774500005</v>
      </c>
    </row>
    <row r="27" spans="1:8" x14ac:dyDescent="0.25">
      <c r="F27" t="str">
        <f t="shared" si="2"/>
        <v>_</v>
      </c>
      <c r="G27">
        <f>GEOMEAN(G2:G26)</f>
        <v>0.35746036714165841</v>
      </c>
      <c r="H27">
        <f>GEOMEAN(H2:H26)</f>
        <v>0.35140530733056324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863D-A9F8-4A9B-9B65-9788BE77FC4C}">
  <dimension ref="A1:Y35"/>
  <sheetViews>
    <sheetView tabSelected="1" zoomScaleNormal="100" workbookViewId="0">
      <selection activeCell="U12" sqref="U12"/>
    </sheetView>
  </sheetViews>
  <sheetFormatPr defaultRowHeight="15" x14ac:dyDescent="0.25"/>
  <cols>
    <col min="1" max="1" width="11.5703125" customWidth="1"/>
    <col min="3" max="3" width="13.7109375" customWidth="1"/>
  </cols>
  <sheetData>
    <row r="1" spans="1:25" x14ac:dyDescent="0.25">
      <c r="A1" t="s">
        <v>137</v>
      </c>
      <c r="C1" t="str">
        <f>UPPER(A1)</f>
        <v>CFD_LBM</v>
      </c>
      <c r="D1">
        <v>4.8499999999999996</v>
      </c>
      <c r="E1">
        <v>4</v>
      </c>
      <c r="W1" t="s">
        <v>136</v>
      </c>
      <c r="X1">
        <v>4.72</v>
      </c>
      <c r="Y1">
        <v>4</v>
      </c>
    </row>
    <row r="2" spans="1:25" x14ac:dyDescent="0.25">
      <c r="A2" t="s">
        <v>139</v>
      </c>
      <c r="C2" t="str">
        <f t="shared" ref="C2:C25" si="0">UPPER(A2)</f>
        <v>CFD_NEEDLE</v>
      </c>
      <c r="D2">
        <v>9.34</v>
      </c>
      <c r="E2">
        <v>4</v>
      </c>
      <c r="W2" t="s">
        <v>137</v>
      </c>
      <c r="X2">
        <v>4.8499999999999996</v>
      </c>
      <c r="Y2">
        <v>4</v>
      </c>
    </row>
    <row r="3" spans="1:25" x14ac:dyDescent="0.25">
      <c r="A3" t="s">
        <v>140</v>
      </c>
      <c r="C3" t="str">
        <f t="shared" si="0"/>
        <v>CFD_PF</v>
      </c>
      <c r="D3">
        <v>7.17</v>
      </c>
      <c r="E3">
        <v>4</v>
      </c>
      <c r="W3" t="s">
        <v>138</v>
      </c>
      <c r="X3">
        <v>6.96</v>
      </c>
      <c r="Y3">
        <v>4</v>
      </c>
    </row>
    <row r="4" spans="1:25" x14ac:dyDescent="0.25">
      <c r="A4" t="s">
        <v>141</v>
      </c>
      <c r="C4" t="str">
        <f t="shared" si="0"/>
        <v>CFD_SC</v>
      </c>
      <c r="D4">
        <v>8.0399999999999991</v>
      </c>
      <c r="E4">
        <v>4</v>
      </c>
      <c r="W4" t="s">
        <v>139</v>
      </c>
      <c r="X4">
        <v>9.34</v>
      </c>
      <c r="Y4">
        <v>4</v>
      </c>
    </row>
    <row r="5" spans="1:25" x14ac:dyDescent="0.25">
      <c r="A5" t="s">
        <v>142</v>
      </c>
      <c r="C5" t="str">
        <f t="shared" si="0"/>
        <v>CFD_SPMV</v>
      </c>
      <c r="D5">
        <v>5.44</v>
      </c>
      <c r="E5">
        <v>4</v>
      </c>
      <c r="W5" t="s">
        <v>140</v>
      </c>
      <c r="X5">
        <v>7.17</v>
      </c>
      <c r="Y5">
        <v>4</v>
      </c>
    </row>
    <row r="6" spans="1:25" x14ac:dyDescent="0.25">
      <c r="A6" t="s">
        <v>144</v>
      </c>
      <c r="C6" t="str">
        <f t="shared" si="0"/>
        <v>MD_LBM</v>
      </c>
      <c r="D6">
        <v>7.34</v>
      </c>
      <c r="E6">
        <v>4</v>
      </c>
      <c r="W6" t="s">
        <v>141</v>
      </c>
      <c r="X6">
        <v>8.0399999999999991</v>
      </c>
      <c r="Y6">
        <v>4</v>
      </c>
    </row>
    <row r="7" spans="1:25" x14ac:dyDescent="0.25">
      <c r="A7" t="s">
        <v>146</v>
      </c>
      <c r="C7" t="str">
        <f t="shared" si="0"/>
        <v>MD_NEEDLE</v>
      </c>
      <c r="D7">
        <v>14.73</v>
      </c>
      <c r="E7">
        <v>4</v>
      </c>
      <c r="W7" t="s">
        <v>142</v>
      </c>
      <c r="X7">
        <v>5.44</v>
      </c>
      <c r="Y7">
        <v>4</v>
      </c>
    </row>
    <row r="8" spans="1:25" x14ac:dyDescent="0.25">
      <c r="A8" t="s">
        <v>147</v>
      </c>
      <c r="C8" t="str">
        <f t="shared" si="0"/>
        <v>MD_PF</v>
      </c>
      <c r="D8">
        <v>11.16</v>
      </c>
      <c r="E8">
        <v>4</v>
      </c>
      <c r="W8" t="s">
        <v>143</v>
      </c>
      <c r="X8">
        <v>7.13</v>
      </c>
      <c r="Y8">
        <v>4</v>
      </c>
    </row>
    <row r="9" spans="1:25" x14ac:dyDescent="0.25">
      <c r="A9" t="s">
        <v>148</v>
      </c>
      <c r="C9" t="str">
        <f t="shared" si="0"/>
        <v>MD_SC</v>
      </c>
      <c r="D9">
        <v>12.59</v>
      </c>
      <c r="E9">
        <v>4</v>
      </c>
      <c r="W9" t="s">
        <v>144</v>
      </c>
      <c r="X9">
        <v>7.34</v>
      </c>
      <c r="Y9">
        <v>4</v>
      </c>
    </row>
    <row r="10" spans="1:25" x14ac:dyDescent="0.25">
      <c r="A10" t="s">
        <v>149</v>
      </c>
      <c r="C10" t="str">
        <f t="shared" si="0"/>
        <v>MD_SPMV</v>
      </c>
      <c r="D10">
        <v>8.31</v>
      </c>
      <c r="E10">
        <v>4</v>
      </c>
      <c r="W10" t="s">
        <v>145</v>
      </c>
      <c r="X10">
        <v>10.82</v>
      </c>
      <c r="Y10">
        <v>4</v>
      </c>
    </row>
    <row r="11" spans="1:25" x14ac:dyDescent="0.25">
      <c r="A11" t="s">
        <v>151</v>
      </c>
      <c r="C11" t="str">
        <f t="shared" si="0"/>
        <v>MM_LBM</v>
      </c>
      <c r="D11">
        <v>8.3699999999999992</v>
      </c>
      <c r="E11">
        <v>4</v>
      </c>
      <c r="W11" t="s">
        <v>146</v>
      </c>
      <c r="X11">
        <v>14.73</v>
      </c>
      <c r="Y11">
        <v>4</v>
      </c>
    </row>
    <row r="12" spans="1:25" x14ac:dyDescent="0.25">
      <c r="A12" t="s">
        <v>153</v>
      </c>
      <c r="C12" t="str">
        <f t="shared" si="0"/>
        <v>MM_NEEDLE</v>
      </c>
      <c r="D12">
        <v>16.95</v>
      </c>
      <c r="E12">
        <v>4</v>
      </c>
      <c r="W12" t="s">
        <v>147</v>
      </c>
      <c r="X12">
        <v>11.16</v>
      </c>
      <c r="Y12">
        <v>4</v>
      </c>
    </row>
    <row r="13" spans="1:25" x14ac:dyDescent="0.25">
      <c r="A13" t="s">
        <v>154</v>
      </c>
      <c r="C13" t="str">
        <f t="shared" si="0"/>
        <v>MM_PF</v>
      </c>
      <c r="D13">
        <v>12.8</v>
      </c>
      <c r="E13">
        <v>4</v>
      </c>
      <c r="W13" t="s">
        <v>148</v>
      </c>
      <c r="X13">
        <v>12.59</v>
      </c>
      <c r="Y13">
        <v>4</v>
      </c>
    </row>
    <row r="14" spans="1:25" x14ac:dyDescent="0.25">
      <c r="A14" t="s">
        <v>155</v>
      </c>
      <c r="C14" t="str">
        <f t="shared" si="0"/>
        <v>MM_SC</v>
      </c>
      <c r="D14">
        <v>14.47</v>
      </c>
      <c r="E14">
        <v>4</v>
      </c>
      <c r="W14" t="s">
        <v>149</v>
      </c>
      <c r="X14">
        <v>8.31</v>
      </c>
      <c r="Y14">
        <v>4</v>
      </c>
    </row>
    <row r="15" spans="1:25" x14ac:dyDescent="0.25">
      <c r="A15" t="s">
        <v>156</v>
      </c>
      <c r="C15" t="str">
        <f t="shared" si="0"/>
        <v>MM_SPMV</v>
      </c>
      <c r="D15">
        <v>9.49</v>
      </c>
      <c r="E15">
        <v>4</v>
      </c>
      <c r="W15" t="s">
        <v>150</v>
      </c>
      <c r="X15">
        <v>8.1199999999999992</v>
      </c>
      <c r="Y15">
        <v>4</v>
      </c>
    </row>
    <row r="16" spans="1:25" x14ac:dyDescent="0.25">
      <c r="A16" t="s">
        <v>158</v>
      </c>
      <c r="C16" t="str">
        <f t="shared" si="0"/>
        <v>NN_LBM</v>
      </c>
      <c r="D16">
        <v>5.99</v>
      </c>
      <c r="E16">
        <v>4</v>
      </c>
      <c r="W16" t="s">
        <v>151</v>
      </c>
      <c r="X16">
        <v>8.3699999999999992</v>
      </c>
      <c r="Y16">
        <v>4</v>
      </c>
    </row>
    <row r="17" spans="1:25" x14ac:dyDescent="0.25">
      <c r="A17" t="s">
        <v>160</v>
      </c>
      <c r="C17" t="str">
        <f t="shared" si="0"/>
        <v>NN_NEEDLE</v>
      </c>
      <c r="D17">
        <v>11.8</v>
      </c>
      <c r="E17">
        <v>4</v>
      </c>
      <c r="W17" t="s">
        <v>152</v>
      </c>
      <c r="X17">
        <v>12.41</v>
      </c>
      <c r="Y17">
        <v>4</v>
      </c>
    </row>
    <row r="18" spans="1:25" x14ac:dyDescent="0.25">
      <c r="A18" t="s">
        <v>161</v>
      </c>
      <c r="C18" t="str">
        <f t="shared" si="0"/>
        <v>NN_PF</v>
      </c>
      <c r="D18">
        <v>8.99</v>
      </c>
      <c r="E18">
        <v>4</v>
      </c>
      <c r="W18" t="s">
        <v>153</v>
      </c>
      <c r="X18">
        <v>16.95</v>
      </c>
      <c r="Y18">
        <v>4</v>
      </c>
    </row>
    <row r="19" spans="1:25" x14ac:dyDescent="0.25">
      <c r="A19" t="s">
        <v>162</v>
      </c>
      <c r="C19" t="str">
        <f t="shared" si="0"/>
        <v>NN_SC</v>
      </c>
      <c r="D19">
        <v>10.11</v>
      </c>
      <c r="E19">
        <v>4</v>
      </c>
      <c r="W19" t="s">
        <v>154</v>
      </c>
      <c r="X19">
        <v>12.8</v>
      </c>
      <c r="Y19">
        <v>4</v>
      </c>
    </row>
    <row r="20" spans="1:25" x14ac:dyDescent="0.25">
      <c r="A20" t="s">
        <v>163</v>
      </c>
      <c r="C20" t="str">
        <f t="shared" si="0"/>
        <v>NN_SPMV</v>
      </c>
      <c r="D20">
        <v>6.75</v>
      </c>
      <c r="E20">
        <v>4</v>
      </c>
      <c r="W20" t="s">
        <v>155</v>
      </c>
      <c r="X20">
        <v>14.47</v>
      </c>
      <c r="Y20">
        <v>4</v>
      </c>
    </row>
    <row r="21" spans="1:25" x14ac:dyDescent="0.25">
      <c r="A21" t="s">
        <v>165</v>
      </c>
      <c r="C21" t="str">
        <f t="shared" si="0"/>
        <v>PL_LBM</v>
      </c>
      <c r="D21">
        <v>3.39</v>
      </c>
      <c r="E21">
        <v>4</v>
      </c>
      <c r="W21" t="s">
        <v>156</v>
      </c>
      <c r="X21">
        <v>9.49</v>
      </c>
      <c r="Y21">
        <v>4</v>
      </c>
    </row>
    <row r="22" spans="1:25" x14ac:dyDescent="0.25">
      <c r="A22" t="s">
        <v>167</v>
      </c>
      <c r="C22" t="str">
        <f t="shared" si="0"/>
        <v>PL_NEEDLE</v>
      </c>
      <c r="D22">
        <v>6.17</v>
      </c>
      <c r="E22">
        <v>4</v>
      </c>
      <c r="W22" t="s">
        <v>157</v>
      </c>
      <c r="X22">
        <v>5.82</v>
      </c>
      <c r="Y22">
        <v>4</v>
      </c>
    </row>
    <row r="23" spans="1:25" x14ac:dyDescent="0.25">
      <c r="A23" t="s">
        <v>168</v>
      </c>
      <c r="C23" t="str">
        <f t="shared" si="0"/>
        <v>PL_PF</v>
      </c>
      <c r="D23">
        <v>4.83</v>
      </c>
      <c r="E23">
        <v>4</v>
      </c>
      <c r="W23" t="s">
        <v>158</v>
      </c>
      <c r="X23">
        <v>5.99</v>
      </c>
      <c r="Y23">
        <v>4</v>
      </c>
    </row>
    <row r="24" spans="1:25" x14ac:dyDescent="0.25">
      <c r="A24" t="s">
        <v>169</v>
      </c>
      <c r="C24" t="str">
        <f t="shared" si="0"/>
        <v>PL_SC</v>
      </c>
      <c r="D24">
        <v>5.37</v>
      </c>
      <c r="E24">
        <v>4</v>
      </c>
      <c r="W24" t="s">
        <v>159</v>
      </c>
      <c r="X24">
        <v>8.7200000000000006</v>
      </c>
      <c r="Y24">
        <v>4</v>
      </c>
    </row>
    <row r="25" spans="1:25" x14ac:dyDescent="0.25">
      <c r="A25" t="s">
        <v>170</v>
      </c>
      <c r="C25" t="str">
        <f t="shared" si="0"/>
        <v>PL_SPMV</v>
      </c>
      <c r="D25">
        <v>3.75</v>
      </c>
      <c r="E25">
        <v>4</v>
      </c>
      <c r="W25" t="s">
        <v>160</v>
      </c>
      <c r="X25">
        <v>11.8</v>
      </c>
      <c r="Y25">
        <v>4</v>
      </c>
    </row>
    <row r="26" spans="1:25" x14ac:dyDescent="0.25">
      <c r="C26" t="str">
        <f t="shared" ref="C2:C35" si="1">UPPER(A26)</f>
        <v/>
      </c>
      <c r="W26" t="s">
        <v>161</v>
      </c>
      <c r="X26">
        <v>8.99</v>
      </c>
      <c r="Y26">
        <v>4</v>
      </c>
    </row>
    <row r="27" spans="1:25" x14ac:dyDescent="0.25">
      <c r="C27" t="str">
        <f t="shared" si="1"/>
        <v/>
      </c>
      <c r="W27" t="s">
        <v>162</v>
      </c>
      <c r="X27">
        <v>10.11</v>
      </c>
      <c r="Y27">
        <v>4</v>
      </c>
    </row>
    <row r="28" spans="1:25" x14ac:dyDescent="0.25">
      <c r="C28" t="str">
        <f t="shared" si="1"/>
        <v/>
      </c>
      <c r="W28" t="s">
        <v>163</v>
      </c>
      <c r="X28">
        <v>6.75</v>
      </c>
      <c r="Y28">
        <v>4</v>
      </c>
    </row>
    <row r="29" spans="1:25" x14ac:dyDescent="0.25">
      <c r="C29" t="str">
        <f t="shared" si="1"/>
        <v/>
      </c>
      <c r="W29" t="s">
        <v>164</v>
      </c>
      <c r="X29">
        <v>3.31</v>
      </c>
      <c r="Y29">
        <v>4</v>
      </c>
    </row>
    <row r="30" spans="1:25" x14ac:dyDescent="0.25">
      <c r="C30" t="str">
        <f t="shared" si="1"/>
        <v/>
      </c>
      <c r="W30" t="s">
        <v>165</v>
      </c>
      <c r="X30">
        <v>3.39</v>
      </c>
      <c r="Y30">
        <v>4</v>
      </c>
    </row>
    <row r="31" spans="1:25" x14ac:dyDescent="0.25">
      <c r="C31" t="str">
        <f t="shared" si="1"/>
        <v/>
      </c>
      <c r="W31" t="s">
        <v>166</v>
      </c>
      <c r="X31">
        <v>4.7</v>
      </c>
      <c r="Y31">
        <v>4</v>
      </c>
    </row>
    <row r="32" spans="1:25" x14ac:dyDescent="0.25">
      <c r="C32" t="str">
        <f t="shared" si="1"/>
        <v/>
      </c>
      <c r="W32" t="s">
        <v>167</v>
      </c>
      <c r="X32">
        <v>6.17</v>
      </c>
      <c r="Y32">
        <v>4</v>
      </c>
    </row>
    <row r="33" spans="3:25" x14ac:dyDescent="0.25">
      <c r="C33" t="str">
        <f t="shared" si="1"/>
        <v/>
      </c>
      <c r="W33" t="s">
        <v>168</v>
      </c>
      <c r="X33">
        <v>4.83</v>
      </c>
      <c r="Y33">
        <v>4</v>
      </c>
    </row>
    <row r="34" spans="3:25" x14ac:dyDescent="0.25">
      <c r="C34" t="str">
        <f t="shared" si="1"/>
        <v/>
      </c>
      <c r="W34" t="s">
        <v>169</v>
      </c>
      <c r="X34">
        <v>5.37</v>
      </c>
      <c r="Y34">
        <v>4</v>
      </c>
    </row>
    <row r="35" spans="3:25" x14ac:dyDescent="0.25">
      <c r="C35" t="str">
        <f t="shared" si="1"/>
        <v/>
      </c>
      <c r="W35" t="s">
        <v>170</v>
      </c>
      <c r="X35">
        <v>3.75</v>
      </c>
      <c r="Y35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1EC3-C5E2-4A9E-9F51-CC54A04CBCE4}">
  <dimension ref="B4:O11"/>
  <sheetViews>
    <sheetView workbookViewId="0">
      <selection activeCell="H21" sqref="H21"/>
    </sheetView>
  </sheetViews>
  <sheetFormatPr defaultRowHeight="15" x14ac:dyDescent="0.25"/>
  <cols>
    <col min="2" max="2" width="12.28515625" customWidth="1"/>
    <col min="14" max="14" width="27.42578125" customWidth="1"/>
    <col min="15" max="15" width="30.85546875" customWidth="1"/>
  </cols>
  <sheetData>
    <row r="4" spans="2:15" x14ac:dyDescent="0.25">
      <c r="B4" t="s">
        <v>171</v>
      </c>
      <c r="C4" t="s">
        <v>173</v>
      </c>
      <c r="D4" t="s">
        <v>174</v>
      </c>
      <c r="E4" t="s">
        <v>175</v>
      </c>
      <c r="F4" t="s">
        <v>176</v>
      </c>
      <c r="N4" t="s">
        <v>25</v>
      </c>
      <c r="O4" t="s">
        <v>26</v>
      </c>
    </row>
    <row r="5" spans="2:15" x14ac:dyDescent="0.25">
      <c r="B5" t="s">
        <v>172</v>
      </c>
      <c r="C5">
        <v>0</v>
      </c>
      <c r="D5">
        <v>0</v>
      </c>
      <c r="E5" s="2">
        <v>1</v>
      </c>
      <c r="F5" s="2">
        <v>1</v>
      </c>
      <c r="G5">
        <f>SUM(C5:F5)</f>
        <v>2</v>
      </c>
      <c r="H5">
        <f>G5/4</f>
        <v>0.5</v>
      </c>
      <c r="M5" t="s">
        <v>82</v>
      </c>
      <c r="N5">
        <v>1</v>
      </c>
      <c r="O5">
        <v>1</v>
      </c>
    </row>
    <row r="6" spans="2:15" x14ac:dyDescent="0.25">
      <c r="B6" t="s">
        <v>177</v>
      </c>
      <c r="C6">
        <v>0.6</v>
      </c>
      <c r="D6">
        <v>0.6</v>
      </c>
      <c r="E6">
        <v>0.6</v>
      </c>
      <c r="F6">
        <v>0.6</v>
      </c>
      <c r="G6">
        <f t="shared" ref="G6:G7" si="0">SUM(C6:F6)</f>
        <v>2.4</v>
      </c>
      <c r="H6">
        <f t="shared" ref="H6:H7" si="1">G6/4</f>
        <v>0.6</v>
      </c>
      <c r="M6" t="s">
        <v>76</v>
      </c>
      <c r="N6">
        <v>1.0457974612307491E-2</v>
      </c>
      <c r="O6">
        <v>0</v>
      </c>
    </row>
    <row r="7" spans="2:15" x14ac:dyDescent="0.25">
      <c r="B7" t="s">
        <v>178</v>
      </c>
      <c r="C7">
        <v>0.5</v>
      </c>
      <c r="D7">
        <v>0.5</v>
      </c>
      <c r="E7">
        <v>0.5</v>
      </c>
      <c r="F7">
        <v>1</v>
      </c>
      <c r="G7">
        <f t="shared" si="0"/>
        <v>2.5</v>
      </c>
      <c r="H7">
        <f t="shared" si="1"/>
        <v>0.625</v>
      </c>
      <c r="M7" t="s">
        <v>77</v>
      </c>
      <c r="N7">
        <v>0.26723528517015788</v>
      </c>
      <c r="O7">
        <v>0.90516574623626667</v>
      </c>
    </row>
    <row r="8" spans="2:15" x14ac:dyDescent="0.25">
      <c r="M8" t="s">
        <v>78</v>
      </c>
      <c r="N8">
        <v>0.11622205044897684</v>
      </c>
      <c r="O8">
        <v>0.90516574623626667</v>
      </c>
    </row>
    <row r="9" spans="2:15" x14ac:dyDescent="0.25">
      <c r="M9" t="s">
        <v>79</v>
      </c>
      <c r="N9">
        <v>0.1108665833784894</v>
      </c>
      <c r="O9">
        <v>1</v>
      </c>
    </row>
    <row r="10" spans="2:15" x14ac:dyDescent="0.25">
      <c r="M10" t="s">
        <v>81</v>
      </c>
      <c r="N10">
        <v>0.10194512302328602</v>
      </c>
      <c r="O10">
        <v>0.90516574623626667</v>
      </c>
    </row>
    <row r="11" spans="2:15" x14ac:dyDescent="0.25">
      <c r="M11" t="s">
        <v>80</v>
      </c>
      <c r="N11">
        <v>6.8174165086080443E-2</v>
      </c>
      <c r="O11">
        <v>0.90516574623626667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real</vt:lpstr>
      <vt:lpstr>Sheet2</vt:lpstr>
      <vt:lpstr>qos_profile</vt:lpstr>
      <vt:lpstr>tpt_profile</vt:lpstr>
      <vt:lpstr>error</vt:lpstr>
      <vt:lpstr>fig2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2018-08-04T03:25:09Z</cp:lastPrinted>
  <dcterms:created xsi:type="dcterms:W3CDTF">2018-04-18T04:15:59Z</dcterms:created>
  <dcterms:modified xsi:type="dcterms:W3CDTF">2018-08-04T03:34:04Z</dcterms:modified>
</cp:coreProperties>
</file>