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oxiang\Desktop\REU-Android-Spring2022\Data\"/>
    </mc:Choice>
  </mc:AlternateContent>
  <xr:revisionPtr revIDLastSave="0" documentId="13_ncr:1_{54F2379A-5D8C-467E-BD5D-359775D67AA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install" sheetId="1" r:id="rId1"/>
    <sheet name="run" sheetId="2" r:id="rId2"/>
  </sheets>
  <externalReferences>
    <externalReference r:id="rId3"/>
  </externalReference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3" i="1" l="1"/>
  <c r="H23" i="1"/>
  <c r="G23" i="1"/>
  <c r="F23" i="1"/>
  <c r="E23" i="1"/>
  <c r="D21" i="1"/>
  <c r="D19" i="1"/>
  <c r="D13" i="1"/>
  <c r="D8" i="1"/>
  <c r="D7" i="1"/>
  <c r="D6" i="1"/>
  <c r="D3" i="1"/>
  <c r="C21" i="1"/>
  <c r="C18" i="1"/>
  <c r="C19" i="1"/>
  <c r="C17" i="1"/>
  <c r="C8" i="1"/>
  <c r="C7" i="1"/>
  <c r="C6" i="1"/>
  <c r="C4" i="1"/>
  <c r="C3" i="1"/>
  <c r="B19" i="1"/>
  <c r="B18" i="1"/>
  <c r="B17" i="1"/>
  <c r="B16" i="1"/>
  <c r="B8" i="1"/>
  <c r="B7" i="1"/>
  <c r="B6" i="1"/>
  <c r="B3" i="1"/>
  <c r="B2" i="1"/>
  <c r="K13" i="2"/>
  <c r="J13" i="2"/>
  <c r="I13" i="2"/>
  <c r="H13" i="2"/>
  <c r="G13" i="2"/>
  <c r="F13" i="2"/>
  <c r="E13" i="2"/>
  <c r="D13" i="2"/>
  <c r="C13" i="2"/>
  <c r="B13" i="2"/>
  <c r="K23" i="1"/>
  <c r="J23" i="1"/>
  <c r="C23" i="1" l="1"/>
  <c r="D23" i="1"/>
  <c r="B23" i="1"/>
</calcChain>
</file>

<file path=xl/sharedStrings.xml><?xml version="1.0" encoding="utf-8"?>
<sst xmlns="http://schemas.openxmlformats.org/spreadsheetml/2006/main" count="53" uniqueCount="43">
  <si>
    <t>DELETE_FAILED_INTERNAL_ERROR</t>
    <phoneticPr fontId="3" type="noConversion"/>
  </si>
  <si>
    <t>INSTALL_FAILED_DUPLICATE_PERMISSION</t>
  </si>
  <si>
    <t>INSTALL_FAILED_INSUFFICIENT_STORAGE</t>
  </si>
  <si>
    <t>INSTALL_FAILED_INTERNAL_ERROR</t>
  </si>
  <si>
    <t>INSTALL_FAILED_INVALID_APK</t>
  </si>
  <si>
    <t>INSTALL_FAILED_MISSING_SHARED_LIBRARY</t>
  </si>
  <si>
    <t>INSTALL_FAILED_NO_MATCHING_ABIS</t>
  </si>
  <si>
    <t>INSTALL_FAILED_OLDER_SDK</t>
  </si>
  <si>
    <t>INSTALL_FAILED_VERSION_DOWNGRADE</t>
  </si>
  <si>
    <t>INSTALL_PARSE_FAILED_BAD_MANIFEST</t>
  </si>
  <si>
    <t>INSTALL_PARSE_FAILED_BAD_PACKAGE_NAME</t>
  </si>
  <si>
    <t>INSTALL_PARSE_FAILED_BAD_SHARED_USER_ID</t>
  </si>
  <si>
    <t>INSTALL_PARSE_FAILED_MANIFEST_MALFORMED</t>
  </si>
  <si>
    <t>INSTALL_PARSE_FAILED_NO_CERTIFICATES</t>
  </si>
  <si>
    <t>INSTALL_PARSE_FAILED_UNEXPECTED_EXCEPTION</t>
  </si>
  <si>
    <t>NO MESSAGE</t>
  </si>
  <si>
    <t>TOTAL</t>
    <phoneticPr fontId="3" type="noConversion"/>
  </si>
  <si>
    <t>Activity not found</t>
    <phoneticPr fontId="3" type="noConversion"/>
  </si>
  <si>
    <t>Illegal monitor</t>
    <phoneticPr fontId="3" type="noConversion"/>
  </si>
  <si>
    <t>IO exception</t>
    <phoneticPr fontId="3" type="noConversion"/>
  </si>
  <si>
    <t>lang.error</t>
    <phoneticPr fontId="3" type="noConversion"/>
  </si>
  <si>
    <t>Native Crash</t>
    <phoneticPr fontId="3" type="noConversion"/>
  </si>
  <si>
    <t>No Class</t>
    <phoneticPr fontId="3" type="noConversion"/>
  </si>
  <si>
    <t>No message</t>
    <phoneticPr fontId="3" type="noConversion"/>
  </si>
  <si>
    <t>Null Pointer</t>
    <phoneticPr fontId="3" type="noConversion"/>
  </si>
  <si>
    <t>Security</t>
    <phoneticPr fontId="3" type="noConversion"/>
  </si>
  <si>
    <t>Unatisfied link</t>
    <phoneticPr fontId="3" type="noConversion"/>
  </si>
  <si>
    <t>Verify error</t>
    <phoneticPr fontId="3" type="noConversion"/>
  </si>
  <si>
    <t>malware-2018</t>
  </si>
  <si>
    <t>malware-2019</t>
  </si>
  <si>
    <t>malware-2010</t>
  </si>
  <si>
    <t>malware-2011</t>
  </si>
  <si>
    <t>malware-2012</t>
  </si>
  <si>
    <t>malware-2013</t>
  </si>
  <si>
    <t>malware-2014</t>
  </si>
  <si>
    <t>malware-2015</t>
  </si>
  <si>
    <t>malware-2016</t>
  </si>
  <si>
    <t>malware-2017</t>
  </si>
  <si>
    <t>INSTALL_FAILED_PERMISSION_MODEL_DOWNGRADE</t>
  </si>
  <si>
    <t>INSTALL_FAILED_SHARED_USER_INCOMPATIBLE</t>
  </si>
  <si>
    <t>INSTALL_PARSE_FAILED_INCONSISTENT_CERTIFICATES</t>
  </si>
  <si>
    <t>INSTALL_FAILED_DEXOPT</t>
  </si>
  <si>
    <t>INSTALL_FAILED_MEDIA_UNAVAILABLE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</si>
</sst>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);[Red]\(0.0000\)"/>
    <numFmt numFmtId="165" formatCode="0.000000_);[Red]\(0.000000\)"/>
  </numFmts>
  <fonts count="12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Arial"/>
      <family val="2"/>
    </font>
    <font>
      <sz val="9"/>
      <name val="DengXian"/>
      <family val="2"/>
      <charset val="134"/>
      <scheme val="minor"/>
    </font>
    <font>
      <b/>
      <sz val="12"/>
      <color rgb="FF000000"/>
      <name val="DengXian"/>
      <family val="3"/>
      <charset val="134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1"/>
      <color rgb="FFCE9178"/>
      <name val="Consolas"/>
      <family val="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0" borderId="0" xfId="0" applyNumberFormat="1" applyFill="1"/>
    <xf numFmtId="0" fontId="4" fillId="0" borderId="0" xfId="0" applyFont="1" applyFill="1" applyAlignment="1"/>
    <xf numFmtId="0" fontId="1" fillId="0" borderId="0" xfId="0" applyNumberFormat="1" applyFont="1"/>
    <xf numFmtId="0" fontId="1" fillId="0" borderId="0" xfId="0" applyFont="1"/>
    <xf numFmtId="0" fontId="2" fillId="0" borderId="0" xfId="0" applyFont="1" applyFill="1" applyAlignment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9" fillId="0" borderId="1" xfId="0" applyFont="1" applyBorder="1" applyAlignment="1">
      <alignment horizontal="center" vertical="center"/>
    </xf>
    <xf numFmtId="0" fontId="0" fillId="0" borderId="0" xfId="0" applyNumberFormat="1" applyFill="1" applyBorder="1"/>
    <xf numFmtId="165" fontId="0" fillId="0" borderId="0" xfId="0" applyNumberFormat="1" applyFill="1"/>
    <xf numFmtId="0" fontId="10" fillId="0" borderId="0" xfId="0" applyFont="1" applyAlignment="1">
      <alignment vertical="center"/>
    </xf>
    <xf numFmtId="0" fontId="9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164" fontId="11" fillId="0" borderId="0" xfId="0" applyNumberFormat="1" applyFont="1" applyAlignment="1">
      <alignment horizontal="center"/>
    </xf>
    <xf numFmtId="11" fontId="11" fillId="0" borderId="0" xfId="0" applyNumberFormat="1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install!$A$2</c:f>
              <c:strCache>
                <c:ptCount val="1"/>
                <c:pt idx="0">
                  <c:v>DELETE_FAILED_INTERNAL_ERROR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install!$B$2:$K$2</c:f>
              <c:numCache>
                <c:formatCode>General</c:formatCode>
                <c:ptCount val="10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1.5641493138854198E-2</c:v>
                </c:pt>
                <c:pt idx="9">
                  <c:v>1.0257111597374099E-2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D-496D-A96B-48491EEB73E9}"/>
            </c:ext>
          </c:extLst>
        </c:ser>
        <c:ser>
          <c:idx val="1"/>
          <c:order val="1"/>
          <c:tx>
            <c:strRef>
              <c:f>install!$A$3</c:f>
              <c:strCache>
                <c:ptCount val="1"/>
                <c:pt idx="0">
                  <c:v>INSTALL_FAILED_DUPLICATE_PERMISSION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install!$B$3:$K$3</c:f>
              <c:numCache>
                <c:formatCode>General</c:formatCode>
                <c:ptCount val="10"/>
                <c:pt idx="0">
                  <c:v>1.782178217821782E-2</c:v>
                </c:pt>
                <c:pt idx="1">
                  <c:v>4.5143043620145765E-3</c:v>
                </c:pt>
                <c:pt idx="2">
                  <c:v>2.8544243577545197E-4</c:v>
                </c:pt>
                <c:pt idx="3">
                  <c:v>6.3169984686064313E-4</c:v>
                </c:pt>
                <c:pt idx="4">
                  <c:v>2.916452221650369E-3</c:v>
                </c:pt>
                <c:pt idx="5">
                  <c:v>1.6794419085350099E-3</c:v>
                </c:pt>
                <c:pt idx="6">
                  <c:v>2.2038567493112946E-3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9D-496D-A96B-48491EEB73E9}"/>
            </c:ext>
          </c:extLst>
        </c:ser>
        <c:ser>
          <c:idx val="2"/>
          <c:order val="2"/>
          <c:tx>
            <c:strRef>
              <c:f>install!$A$4</c:f>
              <c:strCache>
                <c:ptCount val="1"/>
                <c:pt idx="0">
                  <c:v>INSTALL_FAILED_INSUFFICIENT_STORAGE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install!$B$4:$K$4</c:f>
              <c:numCache>
                <c:formatCode>General</c:formatCode>
                <c:ptCount val="10"/>
                <c:pt idx="0">
                  <c:v>0</c:v>
                </c:pt>
                <c:pt idx="1">
                  <c:v>9.1101925378005003E-2</c:v>
                </c:pt>
                <c:pt idx="3">
                  <c:v>9.1883614088820824E-4</c:v>
                </c:pt>
                <c:pt idx="4">
                  <c:v>1.7155601303825698E-4</c:v>
                </c:pt>
                <c:pt idx="5">
                  <c:v>1.4382912755145982E-2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9D-496D-A96B-48491EEB73E9}"/>
            </c:ext>
          </c:extLst>
        </c:ser>
        <c:ser>
          <c:idx val="3"/>
          <c:order val="3"/>
          <c:tx>
            <c:strRef>
              <c:f>install!$A$5</c:f>
              <c:strCache>
                <c:ptCount val="1"/>
                <c:pt idx="0">
                  <c:v>INSTALL_FAILED_INTERNAL_ERROR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install!$B$5:$K$5</c:f>
              <c:numCache>
                <c:formatCode>General</c:formatCode>
                <c:ptCount val="10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.0000_);[Red]\(0.0000\)">
                  <c:v>0</c:v>
                </c:pt>
                <c:pt idx="9" formatCode="0.0000_);[Red]\(0.000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9D-496D-A96B-48491EEB73E9}"/>
            </c:ext>
          </c:extLst>
        </c:ser>
        <c:ser>
          <c:idx val="4"/>
          <c:order val="4"/>
          <c:tx>
            <c:strRef>
              <c:f>install!$A$6</c:f>
              <c:strCache>
                <c:ptCount val="1"/>
                <c:pt idx="0">
                  <c:v>INSTALL_FAILED_INVALID_APK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install!$B$6:$K$6</c:f>
              <c:numCache>
                <c:formatCode>General</c:formatCode>
                <c:ptCount val="10"/>
                <c:pt idx="0">
                  <c:v>1.3861386138613862E-2</c:v>
                </c:pt>
                <c:pt idx="1">
                  <c:v>1.9580115305123462E-3</c:v>
                </c:pt>
                <c:pt idx="2">
                  <c:v>1.1417697431018079E-3</c:v>
                </c:pt>
                <c:pt idx="3">
                  <c:v>0.30333078101071975</c:v>
                </c:pt>
                <c:pt idx="4">
                  <c:v>0.35825184422714018</c:v>
                </c:pt>
                <c:pt idx="5">
                  <c:v>6.4938420463353713E-2</c:v>
                </c:pt>
                <c:pt idx="6">
                  <c:v>0.1068870523415978</c:v>
                </c:pt>
                <c:pt idx="7">
                  <c:v>1.1594202898550725E-2</c:v>
                </c:pt>
                <c:pt idx="8">
                  <c:v>0.73879666058919402</c:v>
                </c:pt>
                <c:pt idx="9">
                  <c:v>0.50041028446389502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9D-496D-A96B-48491EEB73E9}"/>
            </c:ext>
          </c:extLst>
        </c:ser>
        <c:ser>
          <c:idx val="5"/>
          <c:order val="5"/>
          <c:tx>
            <c:strRef>
              <c:f>install!$A$7</c:f>
              <c:strCache>
                <c:ptCount val="1"/>
                <c:pt idx="0">
                  <c:v>INSTALL_FAILED_MISSING_SHARED_LIBRARY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install!$B$7:$K$7</c:f>
              <c:numCache>
                <c:formatCode>General</c:formatCode>
                <c:ptCount val="10"/>
                <c:pt idx="0">
                  <c:v>0.30792079207920792</c:v>
                </c:pt>
                <c:pt idx="1">
                  <c:v>1.82747742847819E-2</c:v>
                </c:pt>
                <c:pt idx="2">
                  <c:v>1.1417697431018079E-3</c:v>
                </c:pt>
                <c:pt idx="3">
                  <c:v>3.2542113323124044E-4</c:v>
                </c:pt>
                <c:pt idx="4">
                  <c:v>9.0066906845084926E-4</c:v>
                </c:pt>
                <c:pt idx="5">
                  <c:v>4.1340108517784859E-3</c:v>
                </c:pt>
                <c:pt idx="6">
                  <c:v>1.2855831037649219E-3</c:v>
                </c:pt>
                <c:pt idx="7">
                  <c:v>3.0434782608695653E-2</c:v>
                </c:pt>
                <c:pt idx="8" formatCode="0.00E+00">
                  <c:v>9.5960080606467704E-5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9D-496D-A96B-48491EEB73E9}"/>
            </c:ext>
          </c:extLst>
        </c:ser>
        <c:ser>
          <c:idx val="6"/>
          <c:order val="6"/>
          <c:tx>
            <c:strRef>
              <c:f>install!$A$8</c:f>
              <c:strCache>
                <c:ptCount val="1"/>
                <c:pt idx="0">
                  <c:v>INSTALL_FAILED_NO_MATCHING_ABIS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install!$B$8:$K$8</c:f>
              <c:numCache>
                <c:formatCode>General</c:formatCode>
                <c:ptCount val="10"/>
                <c:pt idx="0">
                  <c:v>0.4</c:v>
                </c:pt>
                <c:pt idx="1">
                  <c:v>0.80365495485695637</c:v>
                </c:pt>
                <c:pt idx="2">
                  <c:v>0.97954329210275926</c:v>
                </c:pt>
                <c:pt idx="3">
                  <c:v>7.5746554364471669E-2</c:v>
                </c:pt>
                <c:pt idx="4">
                  <c:v>0.26265225596157143</c:v>
                </c:pt>
                <c:pt idx="5">
                  <c:v>0.7167771940401344</c:v>
                </c:pt>
                <c:pt idx="6">
                  <c:v>0.74986225895316805</c:v>
                </c:pt>
                <c:pt idx="7">
                  <c:v>0.91884057971014488</c:v>
                </c:pt>
                <c:pt idx="8">
                  <c:v>0.23586987813069701</c:v>
                </c:pt>
                <c:pt idx="9">
                  <c:v>0.44666301969365402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9D-496D-A96B-48491EEB73E9}"/>
            </c:ext>
          </c:extLst>
        </c:ser>
        <c:ser>
          <c:idx val="7"/>
          <c:order val="7"/>
          <c:tx>
            <c:strRef>
              <c:f>install!$A$9</c:f>
              <c:strCache>
                <c:ptCount val="1"/>
                <c:pt idx="0">
                  <c:v>INSTALL_FAILED_OLDER_SDK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install!$B$9:$K$9</c:f>
              <c:numCache>
                <c:formatCode>General</c:formatCode>
                <c:ptCount val="10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2.8985507246376812E-3</c:v>
                </c:pt>
                <c:pt idx="8">
                  <c:v>5.5656846751751202E-3</c:v>
                </c:pt>
                <c:pt idx="9">
                  <c:v>2.2839168490153099E-2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9D-496D-A96B-48491EEB73E9}"/>
            </c:ext>
          </c:extLst>
        </c:ser>
        <c:ser>
          <c:idx val="8"/>
          <c:order val="8"/>
          <c:tx>
            <c:strRef>
              <c:f>install!$A$10</c:f>
              <c:strCache>
                <c:ptCount val="1"/>
                <c:pt idx="0">
                  <c:v>INSTALL_FAILED_PERMISSION_MODEL_DOWNGRADE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install!$B$10:$K$10</c:f>
              <c:numCache>
                <c:formatCode>General</c:formatCode>
                <c:ptCount val="10"/>
                <c:pt idx="3">
                  <c:v>0</c:v>
                </c:pt>
                <c:pt idx="4">
                  <c:v>0</c:v>
                </c:pt>
                <c:pt idx="5">
                  <c:v>4.3062613039359228E-5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C9D-496D-A96B-48491EEB73E9}"/>
            </c:ext>
          </c:extLst>
        </c:ser>
        <c:ser>
          <c:idx val="9"/>
          <c:order val="9"/>
          <c:tx>
            <c:strRef>
              <c:f>install!$A$11</c:f>
              <c:strCache>
                <c:ptCount val="1"/>
                <c:pt idx="0">
                  <c:v>INSTALL_FAILED_SHARED_USER_INCOMPATIBLE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install!$B$11:$K$11</c:f>
              <c:numCache>
                <c:formatCode>General</c:formatCode>
                <c:ptCount val="10"/>
                <c:pt idx="3">
                  <c:v>0</c:v>
                </c:pt>
                <c:pt idx="4">
                  <c:v>2.1444501629782123E-4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C9D-496D-A96B-48491EEB73E9}"/>
            </c:ext>
          </c:extLst>
        </c:ser>
        <c:ser>
          <c:idx val="10"/>
          <c:order val="10"/>
          <c:tx>
            <c:strRef>
              <c:f>install!$A$12</c:f>
              <c:strCache>
                <c:ptCount val="1"/>
                <c:pt idx="0">
                  <c:v>INSTALL_FAILED_VERSION_DOWNGRADE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install!$B$12:$K$12</c:f>
              <c:numCache>
                <c:formatCode>General</c:formatCode>
                <c:ptCount val="10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3.401946430109379E-3</c:v>
                </c:pt>
                <c:pt idx="6">
                  <c:v>5.6932966023875119E-3</c:v>
                </c:pt>
                <c:pt idx="7">
                  <c:v>0</c:v>
                </c:pt>
                <c:pt idx="8" formatCode="0.00E+00">
                  <c:v>9.5960080606467704E-5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C9D-496D-A96B-48491EEB73E9}"/>
            </c:ext>
          </c:extLst>
        </c:ser>
        <c:ser>
          <c:idx val="11"/>
          <c:order val="11"/>
          <c:tx>
            <c:strRef>
              <c:f>install!$A$13</c:f>
              <c:strCache>
                <c:ptCount val="1"/>
                <c:pt idx="0">
                  <c:v>INSTALL_PARSE_FAILED_BAD_MANIFEST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install!$B$13:$K$13</c:f>
              <c:numCache>
                <c:formatCode>General</c:formatCode>
                <c:ptCount val="10"/>
                <c:pt idx="0">
                  <c:v>0</c:v>
                </c:pt>
                <c:pt idx="2">
                  <c:v>5.7088487155090395E-4</c:v>
                </c:pt>
                <c:pt idx="3">
                  <c:v>0</c:v>
                </c:pt>
                <c:pt idx="4">
                  <c:v>0</c:v>
                </c:pt>
                <c:pt idx="5">
                  <c:v>4.3062613039359228E-5</c:v>
                </c:pt>
                <c:pt idx="6">
                  <c:v>0</c:v>
                </c:pt>
                <c:pt idx="7">
                  <c:v>0</c:v>
                </c:pt>
                <c:pt idx="8" formatCode="0.0000_);[Red]\(0.0000\)">
                  <c:v>0</c:v>
                </c:pt>
                <c:pt idx="9" formatCode="0.0000_);[Red]\(0.000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C9D-496D-A96B-48491EEB73E9}"/>
            </c:ext>
          </c:extLst>
        </c:ser>
        <c:ser>
          <c:idx val="12"/>
          <c:order val="12"/>
          <c:tx>
            <c:strRef>
              <c:f>install!$A$14</c:f>
              <c:strCache>
                <c:ptCount val="1"/>
                <c:pt idx="0">
                  <c:v>INSTALL_PARSE_FAILED_BAD_PACKAGE_NAME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install!$B$14:$K$14</c:f>
              <c:numCache>
                <c:formatCode>General</c:formatCode>
                <c:ptCount val="10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.0000_);[Red]\(0.0000\)">
                  <c:v>0</c:v>
                </c:pt>
                <c:pt idx="9" formatCode="0.0000_);[Red]\(0.000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C9D-496D-A96B-48491EEB73E9}"/>
            </c:ext>
          </c:extLst>
        </c:ser>
        <c:ser>
          <c:idx val="13"/>
          <c:order val="13"/>
          <c:tx>
            <c:strRef>
              <c:f>install!$A$15</c:f>
              <c:strCache>
                <c:ptCount val="1"/>
                <c:pt idx="0">
                  <c:v>INSTALL_PARSE_FAILED_BAD_SHARED_USER_ID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install!$B$15:$K$15</c:f>
              <c:numCache>
                <c:formatCode>General</c:formatCode>
                <c:ptCount val="10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.0000_);[Red]\(0.0000\)">
                  <c:v>0</c:v>
                </c:pt>
                <c:pt idx="9" formatCode="0.0000_);[Red]\(0.000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C9D-496D-A96B-48491EEB73E9}"/>
            </c:ext>
          </c:extLst>
        </c:ser>
        <c:ser>
          <c:idx val="14"/>
          <c:order val="14"/>
          <c:tx>
            <c:strRef>
              <c:f>install!$A$16</c:f>
              <c:strCache>
                <c:ptCount val="1"/>
                <c:pt idx="0">
                  <c:v>INSTALL_PARSE_FAILED_MANIFEST_MALFORMED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install!$B$16:$K$16</c:f>
              <c:numCache>
                <c:formatCode>General</c:formatCode>
                <c:ptCount val="10"/>
                <c:pt idx="0">
                  <c:v>1.8811881188118811E-2</c:v>
                </c:pt>
                <c:pt idx="3">
                  <c:v>1.1485451761102603E-4</c:v>
                </c:pt>
                <c:pt idx="4">
                  <c:v>1.2866700977869275E-4</c:v>
                </c:pt>
                <c:pt idx="5">
                  <c:v>3.0143829127551462E-4</c:v>
                </c:pt>
                <c:pt idx="6">
                  <c:v>7.3461891643709823E-4</c:v>
                </c:pt>
                <c:pt idx="7">
                  <c:v>0</c:v>
                </c:pt>
                <c:pt idx="8" formatCode="0.0000_);[Red]\(0.0000\)">
                  <c:v>0</c:v>
                </c:pt>
                <c:pt idx="9" formatCode="0.0000_);[Red]\(0.000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C9D-496D-A96B-48491EEB73E9}"/>
            </c:ext>
          </c:extLst>
        </c:ser>
        <c:ser>
          <c:idx val="15"/>
          <c:order val="15"/>
          <c:tx>
            <c:strRef>
              <c:f>install!$A$17</c:f>
              <c:strCache>
                <c:ptCount val="1"/>
                <c:pt idx="0">
                  <c:v>INSTALL_PARSE_FAILED_NO_CERTIFICATES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install!$B$17:$K$17</c:f>
              <c:numCache>
                <c:formatCode>General</c:formatCode>
                <c:ptCount val="10"/>
                <c:pt idx="0">
                  <c:v>3.9603960396039604E-3</c:v>
                </c:pt>
                <c:pt idx="1">
                  <c:v>7.6144892853257913E-4</c:v>
                </c:pt>
                <c:pt idx="3">
                  <c:v>2.5459418070444104E-3</c:v>
                </c:pt>
                <c:pt idx="4">
                  <c:v>6.56201749871333E-3</c:v>
                </c:pt>
                <c:pt idx="5">
                  <c:v>1.2315907329256739E-2</c:v>
                </c:pt>
                <c:pt idx="6">
                  <c:v>1.4416896235078053E-2</c:v>
                </c:pt>
                <c:pt idx="7">
                  <c:v>0</c:v>
                </c:pt>
                <c:pt idx="8">
                  <c:v>2.87880241819403E-4</c:v>
                </c:pt>
                <c:pt idx="9">
                  <c:v>1.36761487964989E-4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C9D-496D-A96B-48491EEB73E9}"/>
            </c:ext>
          </c:extLst>
        </c:ser>
        <c:ser>
          <c:idx val="16"/>
          <c:order val="16"/>
          <c:tx>
            <c:strRef>
              <c:f>install!$A$18</c:f>
              <c:strCache>
                <c:ptCount val="1"/>
                <c:pt idx="0">
                  <c:v>INSTALL_PARSE_FAILED_UNEXPECTED_EXCEPTION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install!$B$18:$K$18</c:f>
              <c:numCache>
                <c:formatCode>General</c:formatCode>
                <c:ptCount val="10"/>
                <c:pt idx="0">
                  <c:v>0.22277227722772278</c:v>
                </c:pt>
                <c:pt idx="1">
                  <c:v>8.158381377134776E-4</c:v>
                </c:pt>
                <c:pt idx="3">
                  <c:v>0.3787519142419602</c:v>
                </c:pt>
                <c:pt idx="4">
                  <c:v>0.35786584319780407</c:v>
                </c:pt>
                <c:pt idx="5">
                  <c:v>6.3258978554818712E-2</c:v>
                </c:pt>
                <c:pt idx="6">
                  <c:v>0.10587695133149679</c:v>
                </c:pt>
                <c:pt idx="7">
                  <c:v>1.1594202898550725E-2</c:v>
                </c:pt>
                <c:pt idx="8">
                  <c:v>2.1111217733422801E-3</c:v>
                </c:pt>
                <c:pt idx="9">
                  <c:v>1.9146608315098401E-2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C9D-496D-A96B-48491EEB73E9}"/>
            </c:ext>
          </c:extLst>
        </c:ser>
        <c:ser>
          <c:idx val="17"/>
          <c:order val="17"/>
          <c:tx>
            <c:strRef>
              <c:f>install!$A$19</c:f>
              <c:strCache>
                <c:ptCount val="1"/>
                <c:pt idx="0">
                  <c:v>NO MESSAGE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install!$B$19:$K$19</c:f>
              <c:numCache>
                <c:formatCode>General</c:formatCode>
                <c:ptCount val="10"/>
                <c:pt idx="0">
                  <c:v>1.4851485148514851E-2</c:v>
                </c:pt>
                <c:pt idx="1">
                  <c:v>1.6425541172631349E-2</c:v>
                </c:pt>
                <c:pt idx="2">
                  <c:v>1.6460513796384395E-2</c:v>
                </c:pt>
                <c:pt idx="3">
                  <c:v>0.23746171516079634</c:v>
                </c:pt>
                <c:pt idx="4">
                  <c:v>9.0924686910276199E-3</c:v>
                </c:pt>
                <c:pt idx="5">
                  <c:v>0.10623546636809922</c:v>
                </c:pt>
                <c:pt idx="6">
                  <c:v>1.2396694214876033E-2</c:v>
                </c:pt>
                <c:pt idx="7">
                  <c:v>2.4637681159420291E-2</c:v>
                </c:pt>
                <c:pt idx="8">
                  <c:v>1.53536128970348E-3</c:v>
                </c:pt>
                <c:pt idx="9">
                  <c:v>5.47045951859956E-4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C9D-496D-A96B-48491EEB73E9}"/>
            </c:ext>
          </c:extLst>
        </c:ser>
        <c:ser>
          <c:idx val="18"/>
          <c:order val="18"/>
          <c:tx>
            <c:strRef>
              <c:f>install!$A$20</c:f>
              <c:strCache>
                <c:ptCount val="1"/>
                <c:pt idx="0">
                  <c:v>INSTALL_PARSE_FAILED_INCONSISTENT_CERTIFICATES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install!$B$20:$K$20</c:f>
              <c:numCache>
                <c:formatCode>General</c:formatCode>
                <c:ptCount val="10"/>
                <c:pt idx="3">
                  <c:v>0</c:v>
                </c:pt>
                <c:pt idx="4">
                  <c:v>8.577800651912849E-5</c:v>
                </c:pt>
                <c:pt idx="5">
                  <c:v>2.5837567823615537E-4</c:v>
                </c:pt>
                <c:pt idx="6">
                  <c:v>3.6730945821854911E-4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C9D-496D-A96B-48491EEB73E9}"/>
            </c:ext>
          </c:extLst>
        </c:ser>
        <c:ser>
          <c:idx val="19"/>
          <c:order val="19"/>
          <c:tx>
            <c:strRef>
              <c:f>install!$A$21</c:f>
              <c:strCache>
                <c:ptCount val="1"/>
                <c:pt idx="0">
                  <c:v>INSTALL_FAILED_DEXOPT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install!$B$21:$K$21</c:f>
              <c:numCache>
                <c:formatCode>General</c:formatCode>
                <c:ptCount val="10"/>
                <c:pt idx="1">
                  <c:v>6.249320134885239E-2</c:v>
                </c:pt>
                <c:pt idx="2">
                  <c:v>8.5632730732635581E-4</c:v>
                </c:pt>
                <c:pt idx="3">
                  <c:v>1.1485451761102603E-4</c:v>
                </c:pt>
                <c:pt idx="4">
                  <c:v>1.1580030880082347E-3</c:v>
                </c:pt>
                <c:pt idx="5">
                  <c:v>5.2967014038411853E-3</c:v>
                </c:pt>
                <c:pt idx="6">
                  <c:v>2.7548209366391182E-4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C9D-496D-A96B-48491EEB73E9}"/>
            </c:ext>
          </c:extLst>
        </c:ser>
        <c:ser>
          <c:idx val="20"/>
          <c:order val="20"/>
          <c:tx>
            <c:strRef>
              <c:f>install!$A$22</c:f>
              <c:strCache>
                <c:ptCount val="1"/>
                <c:pt idx="0">
                  <c:v>INSTALL_FAILED_MEDIA_UNAVAILABLE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install!$B$1:$K$1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install!$B$22:$K$22</c:f>
              <c:numCache>
                <c:formatCode>General</c:formatCode>
                <c:ptCount val="10"/>
                <c:pt idx="3">
                  <c:v>5.7427258805513015E-5</c:v>
                </c:pt>
                <c:pt idx="4">
                  <c:v>0</c:v>
                </c:pt>
                <c:pt idx="5">
                  <c:v>6.9330806993368362E-3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C9D-496D-A96B-48491EEB7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942832"/>
        <c:axId val="55940752"/>
      </c:barChart>
      <c:catAx>
        <c:axId val="5594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0752"/>
        <c:crosses val="autoZero"/>
        <c:auto val="1"/>
        <c:lblAlgn val="ctr"/>
        <c:lblOffset val="100"/>
        <c:noMultiLvlLbl val="0"/>
      </c:catAx>
      <c:valAx>
        <c:axId val="559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run!$A$2</c:f>
              <c:strCache>
                <c:ptCount val="1"/>
                <c:pt idx="0">
                  <c:v>Activity not found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run!$B$1:$K$1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run!$B$2:$K$2</c:f>
              <c:numCache>
                <c:formatCode>General</c:formatCode>
                <c:ptCount val="10"/>
                <c:pt idx="0">
                  <c:v>0.26605504587155898</c:v>
                </c:pt>
                <c:pt idx="1">
                  <c:v>4.7422680412371097E-2</c:v>
                </c:pt>
                <c:pt idx="2">
                  <c:v>5.2173913043478203E-2</c:v>
                </c:pt>
                <c:pt idx="3">
                  <c:v>5.7291666666666602E-2</c:v>
                </c:pt>
                <c:pt idx="4">
                  <c:v>7.64525993883792E-2</c:v>
                </c:pt>
                <c:pt idx="5">
                  <c:v>1.9430051813471499E-2</c:v>
                </c:pt>
                <c:pt idx="6" formatCode="0.000000_);[Red]\(0.000000\)">
                  <c:v>3.3222591362126199E-3</c:v>
                </c:pt>
                <c:pt idx="7" formatCode="0.000000_);[Red]\(0.000000\)">
                  <c:v>3.9968025579536299E-4</c:v>
                </c:pt>
                <c:pt idx="8">
                  <c:v>8.2644628099173497E-4</c:v>
                </c:pt>
                <c:pt idx="9">
                  <c:v>1.1655011655011601E-3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6-4D6F-B346-CCE264406AEB}"/>
            </c:ext>
          </c:extLst>
        </c:ser>
        <c:ser>
          <c:idx val="1"/>
          <c:order val="1"/>
          <c:tx>
            <c:strRef>
              <c:f>run!$A$3</c:f>
              <c:strCache>
                <c:ptCount val="1"/>
                <c:pt idx="0">
                  <c:v>Illegal monitor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run!$B$1:$K$1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run!$B$3:$K$3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00000_);[Red]\(0.000000\)">
                  <c:v>0</c:v>
                </c:pt>
                <c:pt idx="7" formatCode="0.000000_);[Red]\(0.000000\)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6-4D6F-B346-CCE264406AEB}"/>
            </c:ext>
          </c:extLst>
        </c:ser>
        <c:ser>
          <c:idx val="2"/>
          <c:order val="2"/>
          <c:tx>
            <c:strRef>
              <c:f>run!$A$4</c:f>
              <c:strCache>
                <c:ptCount val="1"/>
                <c:pt idx="0">
                  <c:v>IO exception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run!$B$1:$K$1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run!$B$4:$K$4</c:f>
              <c:numCache>
                <c:formatCode>General</c:formatCode>
                <c:ptCount val="10"/>
                <c:pt idx="0">
                  <c:v>9.1743119266054999E-3</c:v>
                </c:pt>
                <c:pt idx="1">
                  <c:v>1.03092783505154E-2</c:v>
                </c:pt>
                <c:pt idx="2">
                  <c:v>0</c:v>
                </c:pt>
                <c:pt idx="3">
                  <c:v>0</c:v>
                </c:pt>
                <c:pt idx="4">
                  <c:v>6.1162079510703304E-3</c:v>
                </c:pt>
                <c:pt idx="5">
                  <c:v>3.8860103626943E-3</c:v>
                </c:pt>
                <c:pt idx="6" formatCode="0.000000_);[Red]\(0.000000\)">
                  <c:v>3.3222591362126199E-3</c:v>
                </c:pt>
                <c:pt idx="7" formatCode="0.000000_);[Red]\(0.000000\)">
                  <c:v>3.9968025579536299E-4</c:v>
                </c:pt>
                <c:pt idx="8">
                  <c:v>1.6528925619834699E-3</c:v>
                </c:pt>
                <c:pt idx="9">
                  <c:v>2.5641025641025599E-2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66-4D6F-B346-CCE264406AEB}"/>
            </c:ext>
          </c:extLst>
        </c:ser>
        <c:ser>
          <c:idx val="3"/>
          <c:order val="3"/>
          <c:tx>
            <c:strRef>
              <c:f>run!$A$5</c:f>
              <c:strCache>
                <c:ptCount val="1"/>
                <c:pt idx="0">
                  <c:v>lang.error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run!$B$1:$K$1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run!$B$5:$K$5</c:f>
              <c:numCache>
                <c:formatCode>General</c:formatCode>
                <c:ptCount val="10"/>
                <c:pt idx="0">
                  <c:v>0.22935779816513699</c:v>
                </c:pt>
                <c:pt idx="1">
                  <c:v>0.14432989690721601</c:v>
                </c:pt>
                <c:pt idx="2">
                  <c:v>8.6956521739130405E-2</c:v>
                </c:pt>
                <c:pt idx="3">
                  <c:v>0.15364583333333301</c:v>
                </c:pt>
                <c:pt idx="4">
                  <c:v>0.155963302752293</c:v>
                </c:pt>
                <c:pt idx="5">
                  <c:v>0.21243523316062099</c:v>
                </c:pt>
                <c:pt idx="6" formatCode="0.000000_);[Red]\(0.000000\)">
                  <c:v>9.8837209302325493E-2</c:v>
                </c:pt>
                <c:pt idx="7" formatCode="0.000000_);[Red]\(0.000000\)">
                  <c:v>4.23661071143085E-2</c:v>
                </c:pt>
                <c:pt idx="8">
                  <c:v>6.3636363636363602E-2</c:v>
                </c:pt>
                <c:pt idx="9">
                  <c:v>5.7109557109557098E-2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66-4D6F-B346-CCE264406AEB}"/>
            </c:ext>
          </c:extLst>
        </c:ser>
        <c:ser>
          <c:idx val="4"/>
          <c:order val="4"/>
          <c:tx>
            <c:strRef>
              <c:f>run!$A$6</c:f>
              <c:strCache>
                <c:ptCount val="1"/>
                <c:pt idx="0">
                  <c:v>Native Crash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run!$B$1:$K$1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run!$B$6:$K$6</c:f>
              <c:numCache>
                <c:formatCode>General</c:formatCode>
                <c:ptCount val="10"/>
                <c:pt idx="0">
                  <c:v>0</c:v>
                </c:pt>
                <c:pt idx="1">
                  <c:v>0.117525773195876</c:v>
                </c:pt>
                <c:pt idx="2">
                  <c:v>9.5652173913043398E-2</c:v>
                </c:pt>
                <c:pt idx="3">
                  <c:v>0</c:v>
                </c:pt>
                <c:pt idx="4">
                  <c:v>1.22324159021406E-2</c:v>
                </c:pt>
                <c:pt idx="5">
                  <c:v>0.142487046632124</c:v>
                </c:pt>
                <c:pt idx="6" formatCode="0.000000_);[Red]\(0.000000\)">
                  <c:v>0.111295681063122</c:v>
                </c:pt>
                <c:pt idx="7" formatCode="0.000000_);[Red]\(0.000000\)">
                  <c:v>0.105915267785771</c:v>
                </c:pt>
                <c:pt idx="8">
                  <c:v>3.4710743801652802E-2</c:v>
                </c:pt>
                <c:pt idx="9">
                  <c:v>6.9930069930069904E-3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66-4D6F-B346-CCE264406AEB}"/>
            </c:ext>
          </c:extLst>
        </c:ser>
        <c:ser>
          <c:idx val="5"/>
          <c:order val="5"/>
          <c:tx>
            <c:strRef>
              <c:f>run!$A$7</c:f>
              <c:strCache>
                <c:ptCount val="1"/>
                <c:pt idx="0">
                  <c:v>No Class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run!$B$1:$K$1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run!$B$7:$K$7</c:f>
              <c:numCache>
                <c:formatCode>General</c:formatCode>
                <c:ptCount val="10"/>
                <c:pt idx="0">
                  <c:v>0</c:v>
                </c:pt>
                <c:pt idx="1">
                  <c:v>1.2371134020618501E-2</c:v>
                </c:pt>
                <c:pt idx="2">
                  <c:v>0</c:v>
                </c:pt>
                <c:pt idx="3">
                  <c:v>2.60416666666666E-3</c:v>
                </c:pt>
                <c:pt idx="4">
                  <c:v>0</c:v>
                </c:pt>
                <c:pt idx="5">
                  <c:v>1.2953367875647599E-3</c:v>
                </c:pt>
                <c:pt idx="6" formatCode="0.000000_);[Red]\(0.000000\)">
                  <c:v>6.6445182724252398E-3</c:v>
                </c:pt>
                <c:pt idx="7" formatCode="0.000000_);[Red]\(0.000000\)">
                  <c:v>1.07913669064748E-2</c:v>
                </c:pt>
                <c:pt idx="8">
                  <c:v>1.6528925619834699E-3</c:v>
                </c:pt>
                <c:pt idx="9">
                  <c:v>2.3310023310023301E-3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66-4D6F-B346-CCE264406AEB}"/>
            </c:ext>
          </c:extLst>
        </c:ser>
        <c:ser>
          <c:idx val="6"/>
          <c:order val="6"/>
          <c:tx>
            <c:strRef>
              <c:f>run!$A$8</c:f>
              <c:strCache>
                <c:ptCount val="1"/>
                <c:pt idx="0">
                  <c:v>No message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run!$B$1:$K$1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run!$B$8:$K$8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9.1743119266054999E-3</c:v>
                </c:pt>
                <c:pt idx="5">
                  <c:v>0</c:v>
                </c:pt>
                <c:pt idx="6" formatCode="0.000000_);[Red]\(0.000000\)">
                  <c:v>0</c:v>
                </c:pt>
                <c:pt idx="7" formatCode="0.000000_);[Red]\(0.000000\)">
                  <c:v>0</c:v>
                </c:pt>
                <c:pt idx="8">
                  <c:v>0</c:v>
                </c:pt>
                <c:pt idx="9">
                  <c:v>4.6620046620046603E-3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66-4D6F-B346-CCE264406AEB}"/>
            </c:ext>
          </c:extLst>
        </c:ser>
        <c:ser>
          <c:idx val="7"/>
          <c:order val="7"/>
          <c:tx>
            <c:strRef>
              <c:f>run!$A$9</c:f>
              <c:strCache>
                <c:ptCount val="1"/>
                <c:pt idx="0">
                  <c:v>Null Pointer</c:v>
                </c:pt>
              </c:strCache>
            </c:strRef>
          </c:tx>
          <c:spPr>
            <a:pattFill prst="horzBrick">
              <a:fgClr>
                <a:srgbClr val="C00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run!$B$1:$K$1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run!$B$9:$K$9</c:f>
              <c:numCache>
                <c:formatCode>General</c:formatCode>
                <c:ptCount val="10"/>
                <c:pt idx="0">
                  <c:v>0.192660550458715</c:v>
                </c:pt>
                <c:pt idx="1">
                  <c:v>0.15670103092783499</c:v>
                </c:pt>
                <c:pt idx="2">
                  <c:v>0.26956521739130401</c:v>
                </c:pt>
                <c:pt idx="3">
                  <c:v>0.1484375</c:v>
                </c:pt>
                <c:pt idx="4">
                  <c:v>0.11009174311926601</c:v>
                </c:pt>
                <c:pt idx="5">
                  <c:v>4.92227979274611E-2</c:v>
                </c:pt>
                <c:pt idx="6" formatCode="0.000000_);[Red]\(0.000000\)">
                  <c:v>3.32225913621262E-2</c:v>
                </c:pt>
                <c:pt idx="7" formatCode="0.000000_);[Red]\(0.000000\)">
                  <c:v>1.9184652278177401E-2</c:v>
                </c:pt>
                <c:pt idx="8">
                  <c:v>6.6115702479338798E-3</c:v>
                </c:pt>
                <c:pt idx="9">
                  <c:v>1.51515151515151E-2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66-4D6F-B346-CCE264406AEB}"/>
            </c:ext>
          </c:extLst>
        </c:ser>
        <c:ser>
          <c:idx val="8"/>
          <c:order val="8"/>
          <c:tx>
            <c:strRef>
              <c:f>run!$A$10</c:f>
              <c:strCache>
                <c:ptCount val="1"/>
                <c:pt idx="0">
                  <c:v>Security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run!$B$1:$K$1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run!$B$10:$K$10</c:f>
              <c:numCache>
                <c:formatCode>General</c:formatCode>
                <c:ptCount val="10"/>
                <c:pt idx="0">
                  <c:v>0</c:v>
                </c:pt>
                <c:pt idx="1">
                  <c:v>2.2680412371133999E-2</c:v>
                </c:pt>
                <c:pt idx="2">
                  <c:v>8.6956521739130405E-2</c:v>
                </c:pt>
                <c:pt idx="3">
                  <c:v>3.6458333333333301E-2</c:v>
                </c:pt>
                <c:pt idx="4">
                  <c:v>0</c:v>
                </c:pt>
                <c:pt idx="5">
                  <c:v>2.5906735751295299E-3</c:v>
                </c:pt>
                <c:pt idx="6" formatCode="0.000000_);[Red]\(0.000000\)">
                  <c:v>1.6611295681063099E-3</c:v>
                </c:pt>
                <c:pt idx="7" formatCode="0.000000_);[Red]\(0.000000\)">
                  <c:v>3.9968025579536299E-4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66-4D6F-B346-CCE264406AEB}"/>
            </c:ext>
          </c:extLst>
        </c:ser>
        <c:ser>
          <c:idx val="9"/>
          <c:order val="9"/>
          <c:tx>
            <c:strRef>
              <c:f>run!$A$11</c:f>
              <c:strCache>
                <c:ptCount val="1"/>
                <c:pt idx="0">
                  <c:v>Unatisfied link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run!$B$1:$K$1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run!$B$11:$K$11</c:f>
              <c:numCache>
                <c:formatCode>General</c:formatCode>
                <c:ptCount val="10"/>
                <c:pt idx="0">
                  <c:v>0</c:v>
                </c:pt>
                <c:pt idx="1">
                  <c:v>8.0412371134020597E-2</c:v>
                </c:pt>
                <c:pt idx="2">
                  <c:v>2.6086956521739101E-2</c:v>
                </c:pt>
                <c:pt idx="3">
                  <c:v>1.04166666666666E-2</c:v>
                </c:pt>
                <c:pt idx="4">
                  <c:v>0.122324159021406</c:v>
                </c:pt>
                <c:pt idx="5">
                  <c:v>0.16839378238341901</c:v>
                </c:pt>
                <c:pt idx="6" formatCode="0.000000_);[Red]\(0.000000\)">
                  <c:v>0.33970099667774001</c:v>
                </c:pt>
                <c:pt idx="7" formatCode="0.000000_);[Red]\(0.000000\)">
                  <c:v>0.24260591526778499</c:v>
                </c:pt>
                <c:pt idx="8">
                  <c:v>0.47685950413223099</c:v>
                </c:pt>
                <c:pt idx="9">
                  <c:v>0.50466200466200395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66-4D6F-B346-CCE264406AEB}"/>
            </c:ext>
          </c:extLst>
        </c:ser>
        <c:ser>
          <c:idx val="10"/>
          <c:order val="10"/>
          <c:tx>
            <c:strRef>
              <c:f>run!$A$12</c:f>
              <c:strCache>
                <c:ptCount val="1"/>
                <c:pt idx="0">
                  <c:v>Verify error</c:v>
                </c:pt>
              </c:strCache>
            </c:strRef>
          </c:tx>
          <c:spPr>
            <a:pattFill prst="dkDn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run!$B$1:$K$1</c:f>
              <c:strCache>
                <c:ptCount val="10"/>
                <c:pt idx="0">
                  <c:v>malware-2010</c:v>
                </c:pt>
                <c:pt idx="1">
                  <c:v>malware-2011</c:v>
                </c:pt>
                <c:pt idx="2">
                  <c:v>malware-2012</c:v>
                </c:pt>
                <c:pt idx="3">
                  <c:v>malware-2013</c:v>
                </c:pt>
                <c:pt idx="4">
                  <c:v>malware-2014</c:v>
                </c:pt>
                <c:pt idx="5">
                  <c:v>malware-2015</c:v>
                </c:pt>
                <c:pt idx="6">
                  <c:v>malware-2016</c:v>
                </c:pt>
                <c:pt idx="7">
                  <c:v>malware-2017</c:v>
                </c:pt>
                <c:pt idx="8">
                  <c:v>malware-2018</c:v>
                </c:pt>
                <c:pt idx="9">
                  <c:v>malware-2019</c:v>
                </c:pt>
              </c:strCache>
            </c:strRef>
          </c:cat>
          <c:val>
            <c:numRef>
              <c:f>run!$B$12:$K$12</c:f>
              <c:numCache>
                <c:formatCode>General</c:formatCode>
                <c:ptCount val="10"/>
                <c:pt idx="0">
                  <c:v>0.302752293577981</c:v>
                </c:pt>
                <c:pt idx="1">
                  <c:v>0.40824742268041198</c:v>
                </c:pt>
                <c:pt idx="2">
                  <c:v>0.38260869565217298</c:v>
                </c:pt>
                <c:pt idx="3">
                  <c:v>0.59114583333333304</c:v>
                </c:pt>
                <c:pt idx="4">
                  <c:v>0.50764525993883702</c:v>
                </c:pt>
                <c:pt idx="5">
                  <c:v>0.40025906735751199</c:v>
                </c:pt>
                <c:pt idx="6" formatCode="0.000000_);[Red]\(0.000000\)">
                  <c:v>0.40199335548172699</c:v>
                </c:pt>
                <c:pt idx="7" formatCode="0.000000_);[Red]\(0.000000\)">
                  <c:v>0.57793764988009499</c:v>
                </c:pt>
                <c:pt idx="8">
                  <c:v>0.41404958677685899</c:v>
                </c:pt>
                <c:pt idx="9">
                  <c:v>0.382284382284382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B66-4D6F-B346-CCE264406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6918176"/>
        <c:axId val="237049728"/>
      </c:barChart>
      <c:catAx>
        <c:axId val="23691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37049728"/>
        <c:crosses val="autoZero"/>
        <c:auto val="1"/>
        <c:lblAlgn val="ctr"/>
        <c:lblOffset val="100"/>
        <c:noMultiLvlLbl val="0"/>
      </c:catAx>
      <c:valAx>
        <c:axId val="23704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3691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w Cen MT" panose="020B06020201040206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386952</xdr:colOff>
      <xdr:row>26</xdr:row>
      <xdr:rowOff>182163</xdr:rowOff>
    </xdr:from>
    <xdr:to>
      <xdr:col>10</xdr:col>
      <xdr:colOff>952499</xdr:colOff>
      <xdr:row>73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8D8516-49F4-47F5-D92D-104B9C041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1281112</xdr:colOff>
      <xdr:row>22</xdr:row>
      <xdr:rowOff>9525</xdr:rowOff>
    </xdr:from>
    <xdr:to>
      <xdr:col>9</xdr:col>
      <xdr:colOff>16192</xdr:colOff>
      <xdr:row>34</xdr:row>
      <xdr:rowOff>4953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75685E-D8FF-457F-B3D7-3D2C278F4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xiang/Desktop/ResearchTask1/issta19main-accepted/issta-ae-final/data/stacked-b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all"/>
      <sheetName val="run"/>
    </sheetNames>
    <sheetDataSet>
      <sheetData sheetId="0">
        <row r="1">
          <cell r="B1" t="str">
            <v>benign-2010</v>
          </cell>
          <cell r="C1" t="str">
            <v>benign-2011</v>
          </cell>
          <cell r="D1" t="str">
            <v>benign-2012</v>
          </cell>
          <cell r="E1" t="str">
            <v>benign-2013</v>
          </cell>
          <cell r="F1" t="str">
            <v>benign-2014</v>
          </cell>
          <cell r="G1" t="str">
            <v>benign-2015</v>
          </cell>
          <cell r="H1" t="str">
            <v>benign-2016</v>
          </cell>
          <cell r="I1" t="str">
            <v>benign-2017</v>
          </cell>
        </row>
        <row r="2">
          <cell r="A2" t="str">
            <v>DELETE_FAILED_INTERNAL_ERROR</v>
          </cell>
          <cell r="B2">
            <v>3.5500000000000002E-3</v>
          </cell>
          <cell r="C2">
            <v>9.7000000000000005E-4</v>
          </cell>
          <cell r="D2">
            <v>2.9334220000000002E-3</v>
          </cell>
          <cell r="E2">
            <v>7.6611300000000002E-4</v>
          </cell>
          <cell r="F2">
            <v>2.2499999999999998E-3</v>
          </cell>
          <cell r="G2">
            <v>3.6099999999999999E-3</v>
          </cell>
          <cell r="H2">
            <v>2.82E-3</v>
          </cell>
          <cell r="I2">
            <v>0</v>
          </cell>
        </row>
        <row r="3">
          <cell r="A3" t="str">
            <v>INSTALL_FAILED_DUPLICATE_PERMISSION</v>
          </cell>
          <cell r="B3">
            <v>0</v>
          </cell>
          <cell r="C3">
            <v>0</v>
          </cell>
          <cell r="D3">
            <v>0</v>
          </cell>
          <cell r="E3">
            <v>5.3888600000000003E-4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 t="str">
            <v>INSTALL_FAILED_INSUFFICIENT_STORAGE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1.2999999999999999E-4</v>
          </cell>
          <cell r="G4">
            <v>2.9999999999999997E-4</v>
          </cell>
          <cell r="H4">
            <v>0</v>
          </cell>
          <cell r="I4">
            <v>0</v>
          </cell>
        </row>
        <row r="5">
          <cell r="A5" t="str">
            <v>INSTALL_FAILED_INTERNAL_ERROR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9.3000000000000005E-4</v>
          </cell>
          <cell r="G5">
            <v>5.5199999999999997E-3</v>
          </cell>
          <cell r="H5">
            <v>0</v>
          </cell>
          <cell r="I5">
            <v>0</v>
          </cell>
        </row>
        <row r="6">
          <cell r="A6" t="str">
            <v>INSTALL_FAILED_INVALID_APK</v>
          </cell>
          <cell r="B6">
            <v>3.3500000000000001E-3</v>
          </cell>
          <cell r="C6">
            <v>7.2999999999999996E-4</v>
          </cell>
          <cell r="D6">
            <v>1.5527679999999999E-3</v>
          </cell>
          <cell r="E6">
            <v>0</v>
          </cell>
          <cell r="F6">
            <v>2.1299999999999999E-3</v>
          </cell>
          <cell r="G6">
            <v>6.0999999999999997E-4</v>
          </cell>
          <cell r="H6">
            <v>0</v>
          </cell>
          <cell r="I6">
            <v>0</v>
          </cell>
        </row>
        <row r="7">
          <cell r="A7" t="str">
            <v>INSTALL_FAILED_MISSING_SHARED_LIBRARY</v>
          </cell>
          <cell r="B7">
            <v>1.1100000000000001E-3</v>
          </cell>
          <cell r="C7">
            <v>1.2930000000000001E-2</v>
          </cell>
          <cell r="D7">
            <v>7.1798369999999997E-3</v>
          </cell>
          <cell r="E7">
            <v>7.5335690000000004E-3</v>
          </cell>
          <cell r="F7">
            <v>1.235E-2</v>
          </cell>
          <cell r="G7">
            <v>2.14E-3</v>
          </cell>
          <cell r="H7">
            <v>0.15343999999999999</v>
          </cell>
          <cell r="I7">
            <v>0.15034</v>
          </cell>
        </row>
        <row r="8">
          <cell r="A8" t="str">
            <v>INSTALL_FAILED_NO_MATCHING_ABIS</v>
          </cell>
          <cell r="B8">
            <v>0.95721000000000001</v>
          </cell>
          <cell r="C8">
            <v>0.96135000000000004</v>
          </cell>
          <cell r="D8">
            <v>0.97553486199999995</v>
          </cell>
          <cell r="E8">
            <v>0.96880630199999995</v>
          </cell>
          <cell r="F8">
            <v>0.94860999999999995</v>
          </cell>
          <cell r="G8">
            <v>0.95343</v>
          </cell>
          <cell r="H8">
            <v>0.78434999999999999</v>
          </cell>
          <cell r="I8">
            <v>0.77975000000000005</v>
          </cell>
        </row>
        <row r="9">
          <cell r="A9" t="str">
            <v>INSTALL_FAILED_OLDER_SDK</v>
          </cell>
          <cell r="B9">
            <v>8.5999999999999998E-4</v>
          </cell>
          <cell r="C9">
            <v>0</v>
          </cell>
          <cell r="D9">
            <v>0</v>
          </cell>
          <cell r="E9">
            <v>0</v>
          </cell>
          <cell r="F9">
            <v>9.3000000000000005E-4</v>
          </cell>
          <cell r="G9">
            <v>0</v>
          </cell>
          <cell r="H9">
            <v>0</v>
          </cell>
          <cell r="I9">
            <v>0</v>
          </cell>
        </row>
        <row r="12">
          <cell r="A12" t="str">
            <v>INSTALL_FAILED_VERSION_DOWNGRADE</v>
          </cell>
          <cell r="B12">
            <v>3.6999999999999999E-4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</row>
        <row r="13">
          <cell r="A13" t="str">
            <v>INSTALL_PARSE_FAILED_BAD_MANIFEST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1.4999999999999999E-4</v>
          </cell>
          <cell r="H13">
            <v>0</v>
          </cell>
          <cell r="I13">
            <v>0</v>
          </cell>
        </row>
        <row r="14">
          <cell r="A14" t="str">
            <v>INSTALL_PARSE_FAILED_BAD_PACKAGE_NAME</v>
          </cell>
          <cell r="B14">
            <v>1.47E-3</v>
          </cell>
          <cell r="C14">
            <v>0</v>
          </cell>
          <cell r="D14">
            <v>2.5313400000000002E-4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</row>
        <row r="15">
          <cell r="A15" t="str">
            <v>INSTALL_PARSE_FAILED_BAD_SHARED_USER_ID</v>
          </cell>
          <cell r="B15">
            <v>5.1799999999999997E-3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</row>
        <row r="16">
          <cell r="A16" t="str">
            <v>INSTALL_PARSE_FAILED_MANIFEST_MALFORMED</v>
          </cell>
          <cell r="B16">
            <v>8.5999999999999998E-4</v>
          </cell>
          <cell r="C16">
            <v>0</v>
          </cell>
          <cell r="D16">
            <v>0</v>
          </cell>
          <cell r="E16">
            <v>0</v>
          </cell>
          <cell r="F16">
            <v>2.5999999999999998E-4</v>
          </cell>
          <cell r="G16">
            <v>2.3900000000000002E-3</v>
          </cell>
          <cell r="H16">
            <v>0</v>
          </cell>
          <cell r="I16">
            <v>0</v>
          </cell>
        </row>
        <row r="17">
          <cell r="A17" t="str">
            <v>INSTALL_PARSE_FAILED_NO_CERTIFICATES</v>
          </cell>
          <cell r="B17">
            <v>2.3400000000000001E-3</v>
          </cell>
          <cell r="C17">
            <v>2.5000000000000001E-4</v>
          </cell>
          <cell r="D17">
            <v>0</v>
          </cell>
          <cell r="E17">
            <v>1.54528E-4</v>
          </cell>
          <cell r="F17">
            <v>1.73E-3</v>
          </cell>
          <cell r="G17">
            <v>1.5200000000000001E-3</v>
          </cell>
          <cell r="H17">
            <v>0</v>
          </cell>
          <cell r="I17">
            <v>0</v>
          </cell>
        </row>
        <row r="18">
          <cell r="A18" t="str">
            <v>INSTALL_PARSE_FAILED_UNEXPECTED_EXCEPTION</v>
          </cell>
          <cell r="B18">
            <v>3.0699999999999998E-3</v>
          </cell>
          <cell r="C18">
            <v>9.7999999999999997E-4</v>
          </cell>
          <cell r="D18">
            <v>1.265668E-3</v>
          </cell>
          <cell r="E18">
            <v>4.3110830000000003E-3</v>
          </cell>
          <cell r="F18">
            <v>4.9199999999999999E-3</v>
          </cell>
          <cell r="G18">
            <v>1.3699999999999999E-3</v>
          </cell>
          <cell r="H18">
            <v>2.513E-2</v>
          </cell>
          <cell r="I18">
            <v>0</v>
          </cell>
        </row>
        <row r="19">
          <cell r="A19" t="str">
            <v>NO MESSAGE</v>
          </cell>
          <cell r="B19">
            <v>2.0619999999999999E-2</v>
          </cell>
          <cell r="C19">
            <v>2.2800000000000001E-2</v>
          </cell>
          <cell r="D19">
            <v>1.0520909E-2</v>
          </cell>
          <cell r="E19">
            <v>1.7889519E-2</v>
          </cell>
          <cell r="F19">
            <v>2.5770000000000001E-2</v>
          </cell>
          <cell r="G19">
            <v>2.895E-2</v>
          </cell>
          <cell r="H19">
            <v>3.4270000000000002E-2</v>
          </cell>
          <cell r="I19">
            <v>6.991E-2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80" zoomScaleNormal="80" workbookViewId="0">
      <selection activeCell="M35" sqref="M35"/>
    </sheetView>
  </sheetViews>
  <sheetFormatPr defaultColWidth="10.875" defaultRowHeight="15.75" x14ac:dyDescent="0.25"/>
  <cols>
    <col min="1" max="1" width="47.375" style="8" customWidth="1"/>
    <col min="2" max="2" width="15.75" style="8" customWidth="1"/>
    <col min="3" max="6" width="14.125" style="8" customWidth="1"/>
    <col min="7" max="9" width="15" style="8" customWidth="1"/>
    <col min="10" max="10" width="12.75" style="2" customWidth="1"/>
    <col min="11" max="11" width="14.375" style="2" customWidth="1"/>
    <col min="12" max="16384" width="10.875" style="2"/>
  </cols>
  <sheetData>
    <row r="1" spans="1:11" s="8" customFormat="1" x14ac:dyDescent="0.25">
      <c r="A1" s="7"/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28</v>
      </c>
      <c r="K1" s="11" t="s">
        <v>29</v>
      </c>
    </row>
    <row r="2" spans="1:11" x14ac:dyDescent="0.25">
      <c r="A2" s="9" t="s">
        <v>0</v>
      </c>
      <c r="B2" s="15">
        <f>0/111</f>
        <v>0</v>
      </c>
      <c r="C2" s="15"/>
      <c r="D2" s="15"/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6">
        <v>1.5641493138854198E-2</v>
      </c>
      <c r="K2" s="16">
        <v>1.0257111597374099E-2</v>
      </c>
    </row>
    <row r="3" spans="1:11" x14ac:dyDescent="0.25">
      <c r="A3" s="10" t="s">
        <v>1</v>
      </c>
      <c r="B3" s="17">
        <f>18/1010</f>
        <v>1.782178217821782E-2</v>
      </c>
      <c r="C3" s="17">
        <f>83/18386</f>
        <v>4.5143043620145765E-3</v>
      </c>
      <c r="D3" s="17">
        <f>3/10510</f>
        <v>2.8544243577545197E-4</v>
      </c>
      <c r="E3" s="17">
        <v>6.3169984686064313E-4</v>
      </c>
      <c r="F3" s="17">
        <v>2.916452221650369E-3</v>
      </c>
      <c r="G3" s="17">
        <v>1.6794419085350099E-3</v>
      </c>
      <c r="H3" s="17">
        <v>2.2038567493112946E-3</v>
      </c>
      <c r="I3" s="17">
        <v>0</v>
      </c>
      <c r="J3" s="16">
        <v>0</v>
      </c>
      <c r="K3" s="16">
        <v>0</v>
      </c>
    </row>
    <row r="4" spans="1:11" x14ac:dyDescent="0.25">
      <c r="A4" s="10" t="s">
        <v>2</v>
      </c>
      <c r="B4" s="17">
        <v>0</v>
      </c>
      <c r="C4" s="17">
        <f>1675/18386</f>
        <v>9.1101925378005003E-2</v>
      </c>
      <c r="D4" s="17"/>
      <c r="E4" s="17">
        <v>9.1883614088820824E-4</v>
      </c>
      <c r="F4" s="17">
        <v>1.7155601303825698E-4</v>
      </c>
      <c r="G4" s="17">
        <v>1.4382912755145982E-2</v>
      </c>
      <c r="H4" s="17">
        <v>0</v>
      </c>
      <c r="I4" s="17">
        <v>0</v>
      </c>
      <c r="J4" s="16">
        <v>0</v>
      </c>
      <c r="K4" s="16">
        <v>0</v>
      </c>
    </row>
    <row r="5" spans="1:11" x14ac:dyDescent="0.25">
      <c r="A5" s="10" t="s">
        <v>3</v>
      </c>
      <c r="B5" s="17">
        <v>0</v>
      </c>
      <c r="C5" s="17"/>
      <c r="D5" s="17"/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8">
        <v>0</v>
      </c>
      <c r="K5" s="18">
        <v>0</v>
      </c>
    </row>
    <row r="6" spans="1:11" x14ac:dyDescent="0.25">
      <c r="A6" s="9" t="s">
        <v>4</v>
      </c>
      <c r="B6" s="15">
        <f>14/1010</f>
        <v>1.3861386138613862E-2</v>
      </c>
      <c r="C6" s="15">
        <f>36/18386</f>
        <v>1.9580115305123462E-3</v>
      </c>
      <c r="D6" s="15">
        <f>12/10510</f>
        <v>1.1417697431018079E-3</v>
      </c>
      <c r="E6" s="15">
        <v>0.30333078101071975</v>
      </c>
      <c r="F6" s="15">
        <v>0.35825184422714018</v>
      </c>
      <c r="G6" s="15">
        <v>6.4938420463353713E-2</v>
      </c>
      <c r="H6" s="15">
        <v>0.1068870523415978</v>
      </c>
      <c r="I6" s="15">
        <v>1.1594202898550725E-2</v>
      </c>
      <c r="J6" s="16">
        <v>0.73879666058919402</v>
      </c>
      <c r="K6" s="16">
        <v>0.50041028446389502</v>
      </c>
    </row>
    <row r="7" spans="1:11" x14ac:dyDescent="0.25">
      <c r="A7" s="9" t="s">
        <v>5</v>
      </c>
      <c r="B7" s="15">
        <f>311/1010</f>
        <v>0.30792079207920792</v>
      </c>
      <c r="C7" s="15">
        <f>336/18386</f>
        <v>1.82747742847819E-2</v>
      </c>
      <c r="D7" s="15">
        <f>12/10510</f>
        <v>1.1417697431018079E-3</v>
      </c>
      <c r="E7" s="15">
        <v>3.2542113323124044E-4</v>
      </c>
      <c r="F7" s="15">
        <v>9.0066906845084926E-4</v>
      </c>
      <c r="G7" s="15">
        <v>4.1340108517784859E-3</v>
      </c>
      <c r="H7" s="15">
        <v>1.2855831037649219E-3</v>
      </c>
      <c r="I7" s="15">
        <v>3.0434782608695653E-2</v>
      </c>
      <c r="J7" s="19">
        <v>9.5960080606467704E-5</v>
      </c>
      <c r="K7" s="16">
        <v>0</v>
      </c>
    </row>
    <row r="8" spans="1:11" x14ac:dyDescent="0.25">
      <c r="A8" s="9" t="s">
        <v>6</v>
      </c>
      <c r="B8" s="15">
        <f>404/1010</f>
        <v>0.4</v>
      </c>
      <c r="C8" s="15">
        <f>14776/18386</f>
        <v>0.80365495485695637</v>
      </c>
      <c r="D8" s="15">
        <f>10295/10510</f>
        <v>0.97954329210275926</v>
      </c>
      <c r="E8" s="15">
        <v>7.5746554364471669E-2</v>
      </c>
      <c r="F8" s="15">
        <v>0.26265225596157143</v>
      </c>
      <c r="G8" s="15">
        <v>0.7167771940401344</v>
      </c>
      <c r="H8" s="15">
        <v>0.74986225895316805</v>
      </c>
      <c r="I8" s="15">
        <v>0.91884057971014488</v>
      </c>
      <c r="J8" s="16">
        <v>0.23586987813069701</v>
      </c>
      <c r="K8" s="16">
        <v>0.44666301969365402</v>
      </c>
    </row>
    <row r="9" spans="1:11" x14ac:dyDescent="0.25">
      <c r="A9" s="10" t="s">
        <v>7</v>
      </c>
      <c r="B9" s="17">
        <v>0</v>
      </c>
      <c r="C9" s="17"/>
      <c r="D9" s="17"/>
      <c r="E9" s="17">
        <v>0</v>
      </c>
      <c r="F9" s="17">
        <v>0</v>
      </c>
      <c r="G9" s="17">
        <v>0</v>
      </c>
      <c r="H9" s="17">
        <v>0</v>
      </c>
      <c r="I9" s="17">
        <v>2.8985507246376812E-3</v>
      </c>
      <c r="J9" s="16">
        <v>5.5656846751751202E-3</v>
      </c>
      <c r="K9" s="16">
        <v>2.2839168490153099E-2</v>
      </c>
    </row>
    <row r="10" spans="1:11" x14ac:dyDescent="0.25">
      <c r="A10" s="14" t="s">
        <v>38</v>
      </c>
      <c r="B10" s="17"/>
      <c r="C10" s="17"/>
      <c r="D10" s="17"/>
      <c r="E10" s="17">
        <v>0</v>
      </c>
      <c r="F10" s="17">
        <v>0</v>
      </c>
      <c r="G10" s="17">
        <v>4.3062613039359228E-5</v>
      </c>
      <c r="H10" s="17">
        <v>0</v>
      </c>
      <c r="I10" s="17">
        <v>0</v>
      </c>
      <c r="J10" s="16"/>
      <c r="K10" s="16"/>
    </row>
    <row r="11" spans="1:11" x14ac:dyDescent="0.25">
      <c r="A11" s="14" t="s">
        <v>39</v>
      </c>
      <c r="B11" s="17"/>
      <c r="C11" s="17"/>
      <c r="D11" s="17"/>
      <c r="E11" s="17">
        <v>0</v>
      </c>
      <c r="F11" s="17">
        <v>2.1444501629782123E-4</v>
      </c>
      <c r="G11" s="17">
        <v>0</v>
      </c>
      <c r="H11" s="17">
        <v>0</v>
      </c>
      <c r="I11" s="17">
        <v>0</v>
      </c>
      <c r="J11" s="16"/>
      <c r="K11" s="16"/>
    </row>
    <row r="12" spans="1:11" x14ac:dyDescent="0.25">
      <c r="A12" s="9" t="s">
        <v>8</v>
      </c>
      <c r="B12" s="15">
        <v>0</v>
      </c>
      <c r="C12" s="15"/>
      <c r="D12" s="15"/>
      <c r="E12" s="15">
        <v>0</v>
      </c>
      <c r="F12" s="15">
        <v>0</v>
      </c>
      <c r="G12" s="15">
        <v>3.401946430109379E-3</v>
      </c>
      <c r="H12" s="15">
        <v>5.6932966023875119E-3</v>
      </c>
      <c r="I12" s="15">
        <v>0</v>
      </c>
      <c r="J12" s="19">
        <v>9.5960080606467704E-5</v>
      </c>
      <c r="K12" s="16">
        <v>0</v>
      </c>
    </row>
    <row r="13" spans="1:11" x14ac:dyDescent="0.25">
      <c r="A13" s="9" t="s">
        <v>9</v>
      </c>
      <c r="B13" s="15">
        <v>0</v>
      </c>
      <c r="C13" s="15"/>
      <c r="D13" s="15">
        <f>6/10510</f>
        <v>5.7088487155090395E-4</v>
      </c>
      <c r="E13" s="15">
        <v>0</v>
      </c>
      <c r="F13" s="15">
        <v>0</v>
      </c>
      <c r="G13" s="15">
        <v>4.3062613039359228E-5</v>
      </c>
      <c r="H13" s="15">
        <v>0</v>
      </c>
      <c r="I13" s="15">
        <v>0</v>
      </c>
      <c r="J13" s="18">
        <v>0</v>
      </c>
      <c r="K13" s="18">
        <v>0</v>
      </c>
    </row>
    <row r="14" spans="1:11" x14ac:dyDescent="0.25">
      <c r="A14" s="9" t="s">
        <v>10</v>
      </c>
      <c r="B14" s="15">
        <v>0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8">
        <v>0</v>
      </c>
      <c r="K14" s="18">
        <v>0</v>
      </c>
    </row>
    <row r="15" spans="1:11" x14ac:dyDescent="0.25">
      <c r="A15" s="10" t="s">
        <v>11</v>
      </c>
      <c r="B15" s="17">
        <v>0</v>
      </c>
      <c r="C15" s="17"/>
      <c r="D15" s="17"/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8">
        <v>0</v>
      </c>
      <c r="K15" s="18">
        <v>0</v>
      </c>
    </row>
    <row r="16" spans="1:11" x14ac:dyDescent="0.25">
      <c r="A16" s="9" t="s">
        <v>12</v>
      </c>
      <c r="B16" s="15">
        <f>19/1010</f>
        <v>1.8811881188118811E-2</v>
      </c>
      <c r="C16" s="15"/>
      <c r="D16" s="15"/>
      <c r="E16" s="15">
        <v>1.1485451761102603E-4</v>
      </c>
      <c r="F16" s="15">
        <v>1.2866700977869275E-4</v>
      </c>
      <c r="G16" s="15">
        <v>3.0143829127551462E-4</v>
      </c>
      <c r="H16" s="15">
        <v>7.3461891643709823E-4</v>
      </c>
      <c r="I16" s="15">
        <v>0</v>
      </c>
      <c r="J16" s="18">
        <v>0</v>
      </c>
      <c r="K16" s="18">
        <v>0</v>
      </c>
    </row>
    <row r="17" spans="1:11" x14ac:dyDescent="0.25">
      <c r="A17" s="9" t="s">
        <v>13</v>
      </c>
      <c r="B17" s="15">
        <f>4/1010</f>
        <v>3.9603960396039604E-3</v>
      </c>
      <c r="C17" s="15">
        <f>14/18386</f>
        <v>7.6144892853257913E-4</v>
      </c>
      <c r="D17" s="15"/>
      <c r="E17" s="15">
        <v>2.5459418070444104E-3</v>
      </c>
      <c r="F17" s="15">
        <v>6.56201749871333E-3</v>
      </c>
      <c r="G17" s="15">
        <v>1.2315907329256739E-2</v>
      </c>
      <c r="H17" s="15">
        <v>1.4416896235078053E-2</v>
      </c>
      <c r="I17" s="15">
        <v>0</v>
      </c>
      <c r="J17" s="16">
        <v>2.87880241819403E-4</v>
      </c>
      <c r="K17" s="16">
        <v>1.36761487964989E-4</v>
      </c>
    </row>
    <row r="18" spans="1:11" x14ac:dyDescent="0.25">
      <c r="A18" s="9" t="s">
        <v>14</v>
      </c>
      <c r="B18" s="15">
        <f>225/1010</f>
        <v>0.22277227722772278</v>
      </c>
      <c r="C18" s="15">
        <f>15/18386</f>
        <v>8.158381377134776E-4</v>
      </c>
      <c r="D18" s="15"/>
      <c r="E18" s="15">
        <v>0.3787519142419602</v>
      </c>
      <c r="F18" s="15">
        <v>0.35786584319780407</v>
      </c>
      <c r="G18" s="15">
        <v>6.3258978554818712E-2</v>
      </c>
      <c r="H18" s="15">
        <v>0.10587695133149679</v>
      </c>
      <c r="I18" s="15">
        <v>1.1594202898550725E-2</v>
      </c>
      <c r="J18" s="16">
        <v>2.1111217733422801E-3</v>
      </c>
      <c r="K18" s="16">
        <v>1.9146608315098401E-2</v>
      </c>
    </row>
    <row r="19" spans="1:11" x14ac:dyDescent="0.25">
      <c r="A19" s="9" t="s">
        <v>15</v>
      </c>
      <c r="B19" s="15">
        <f>15/1010</f>
        <v>1.4851485148514851E-2</v>
      </c>
      <c r="C19" s="15">
        <f>302/18386</f>
        <v>1.6425541172631349E-2</v>
      </c>
      <c r="D19" s="15">
        <f>173/10510</f>
        <v>1.6460513796384395E-2</v>
      </c>
      <c r="E19" s="15">
        <v>0.23746171516079634</v>
      </c>
      <c r="F19" s="15">
        <v>9.0924686910276199E-3</v>
      </c>
      <c r="G19" s="15">
        <v>0.10623546636809922</v>
      </c>
      <c r="H19" s="15">
        <v>1.2396694214876033E-2</v>
      </c>
      <c r="I19" s="15">
        <v>2.4637681159420291E-2</v>
      </c>
      <c r="J19" s="16">
        <v>1.53536128970348E-3</v>
      </c>
      <c r="K19" s="16">
        <v>5.47045951859956E-4</v>
      </c>
    </row>
    <row r="20" spans="1:11" x14ac:dyDescent="0.25">
      <c r="A20" s="14" t="s">
        <v>40</v>
      </c>
      <c r="B20" s="15"/>
      <c r="C20" s="15"/>
      <c r="D20" s="15"/>
      <c r="E20" s="15">
        <v>0</v>
      </c>
      <c r="F20" s="15">
        <v>8.577800651912849E-5</v>
      </c>
      <c r="G20" s="15">
        <v>2.5837567823615537E-4</v>
      </c>
      <c r="H20" s="15">
        <v>3.6730945821854911E-4</v>
      </c>
      <c r="I20" s="15">
        <v>0</v>
      </c>
      <c r="J20" s="16"/>
      <c r="K20" s="16"/>
    </row>
    <row r="21" spans="1:11" x14ac:dyDescent="0.25">
      <c r="A21" s="14" t="s">
        <v>41</v>
      </c>
      <c r="B21" s="15"/>
      <c r="C21" s="15">
        <f>1149/18386</f>
        <v>6.249320134885239E-2</v>
      </c>
      <c r="D21" s="15">
        <f>9/10510</f>
        <v>8.5632730732635581E-4</v>
      </c>
      <c r="E21" s="15">
        <v>1.1485451761102603E-4</v>
      </c>
      <c r="F21" s="15">
        <v>1.1580030880082347E-3</v>
      </c>
      <c r="G21" s="15">
        <v>5.2967014038411853E-3</v>
      </c>
      <c r="H21" s="15">
        <v>2.7548209366391182E-4</v>
      </c>
      <c r="I21" s="15">
        <v>0</v>
      </c>
      <c r="J21" s="16"/>
      <c r="K21" s="16"/>
    </row>
    <row r="22" spans="1:11" x14ac:dyDescent="0.25">
      <c r="A22" s="14" t="s">
        <v>42</v>
      </c>
      <c r="B22" s="15"/>
      <c r="C22" s="15"/>
      <c r="D22" s="15"/>
      <c r="E22" s="15">
        <v>5.7427258805513015E-5</v>
      </c>
      <c r="F22" s="15">
        <v>0</v>
      </c>
      <c r="G22" s="15">
        <v>6.9330806993368362E-3</v>
      </c>
      <c r="H22" s="15">
        <v>0</v>
      </c>
      <c r="I22" s="15">
        <v>0</v>
      </c>
      <c r="J22" s="16"/>
      <c r="K22" s="16"/>
    </row>
    <row r="23" spans="1:11" x14ac:dyDescent="0.25">
      <c r="A23" s="10" t="s">
        <v>16</v>
      </c>
      <c r="B23" s="17">
        <f>SUM(B2:B22)</f>
        <v>1</v>
      </c>
      <c r="C23" s="17">
        <f>SUM(C2:C22)</f>
        <v>1</v>
      </c>
      <c r="D23" s="17">
        <f>SUM(D2:D22)</f>
        <v>0.99999999999999989</v>
      </c>
      <c r="E23" s="17">
        <f>SUM(E2:E22)</f>
        <v>1</v>
      </c>
      <c r="F23" s="17">
        <f>SUM(F2:F22)</f>
        <v>1</v>
      </c>
      <c r="G23" s="17">
        <f>SUM(G2:G22)</f>
        <v>0.99999999999999989</v>
      </c>
      <c r="H23" s="17">
        <f>SUM(H2:H22)</f>
        <v>0.99999999999999989</v>
      </c>
      <c r="I23" s="17">
        <f>SUM(I2:I22)</f>
        <v>1</v>
      </c>
      <c r="J23" s="18">
        <f>SUM(J2:J19)</f>
        <v>0.99999999999999833</v>
      </c>
      <c r="K23" s="18">
        <f>SUM(K2:K19)</f>
        <v>0.99999999999999967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K19" sqref="K19"/>
    </sheetView>
  </sheetViews>
  <sheetFormatPr defaultColWidth="10.875" defaultRowHeight="15.75" x14ac:dyDescent="0.25"/>
  <cols>
    <col min="1" max="1" width="25" style="2" customWidth="1"/>
    <col min="2" max="2" width="12.875" style="2" customWidth="1"/>
    <col min="3" max="3" width="15.25" style="2" customWidth="1"/>
    <col min="4" max="5" width="13.375" style="2" customWidth="1"/>
    <col min="6" max="6" width="14.125" style="2" customWidth="1"/>
    <col min="7" max="7" width="14.25" style="2" customWidth="1"/>
    <col min="8" max="8" width="18.25" style="2" customWidth="1"/>
    <col min="9" max="9" width="14" style="2" customWidth="1"/>
    <col min="10" max="10" width="17.125" style="2" customWidth="1"/>
    <col min="11" max="11" width="13.25" style="2" customWidth="1"/>
    <col min="12" max="16384" width="10.875" style="2"/>
  </cols>
  <sheetData>
    <row r="1" spans="1:11" s="6" customFormat="1" x14ac:dyDescent="0.25">
      <c r="A1" s="1"/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28</v>
      </c>
      <c r="K1" s="11" t="s">
        <v>29</v>
      </c>
    </row>
    <row r="2" spans="1:11" x14ac:dyDescent="0.25">
      <c r="A2" s="4" t="s">
        <v>17</v>
      </c>
      <c r="B2" s="3">
        <v>0.26605504587155898</v>
      </c>
      <c r="C2" s="3">
        <v>4.7422680412371097E-2</v>
      </c>
      <c r="D2" s="3">
        <v>5.2173913043478203E-2</v>
      </c>
      <c r="E2" s="3">
        <v>5.7291666666666602E-2</v>
      </c>
      <c r="F2" s="3">
        <v>7.64525993883792E-2</v>
      </c>
      <c r="G2" s="3">
        <v>1.9430051813471499E-2</v>
      </c>
      <c r="H2" s="13">
        <v>3.3222591362126199E-3</v>
      </c>
      <c r="I2" s="13">
        <v>3.9968025579536299E-4</v>
      </c>
      <c r="J2" s="2">
        <v>8.2644628099173497E-4</v>
      </c>
      <c r="K2" s="2">
        <v>1.1655011655011601E-3</v>
      </c>
    </row>
    <row r="3" spans="1:11" x14ac:dyDescent="0.25">
      <c r="A3" s="4" t="s">
        <v>18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13">
        <v>0</v>
      </c>
      <c r="I3" s="13">
        <v>0</v>
      </c>
      <c r="J3" s="3">
        <v>0</v>
      </c>
      <c r="K3" s="3">
        <v>0</v>
      </c>
    </row>
    <row r="4" spans="1:11" x14ac:dyDescent="0.25">
      <c r="A4" s="4" t="s">
        <v>19</v>
      </c>
      <c r="B4" s="3">
        <v>9.1743119266054999E-3</v>
      </c>
      <c r="C4" s="3">
        <v>1.03092783505154E-2</v>
      </c>
      <c r="D4" s="3">
        <v>0</v>
      </c>
      <c r="E4" s="3">
        <v>0</v>
      </c>
      <c r="F4" s="3">
        <v>6.1162079510703304E-3</v>
      </c>
      <c r="G4" s="3">
        <v>3.8860103626943E-3</v>
      </c>
      <c r="H4" s="13">
        <v>3.3222591362126199E-3</v>
      </c>
      <c r="I4" s="13">
        <v>3.9968025579536299E-4</v>
      </c>
      <c r="J4" s="2">
        <v>1.6528925619834699E-3</v>
      </c>
      <c r="K4" s="2">
        <v>2.5641025641025599E-2</v>
      </c>
    </row>
    <row r="5" spans="1:11" x14ac:dyDescent="0.25">
      <c r="A5" s="4" t="s">
        <v>20</v>
      </c>
      <c r="B5" s="3">
        <v>0.22935779816513699</v>
      </c>
      <c r="C5" s="3">
        <v>0.14432989690721601</v>
      </c>
      <c r="D5" s="3">
        <v>8.6956521739130405E-2</v>
      </c>
      <c r="E5" s="3">
        <v>0.15364583333333301</v>
      </c>
      <c r="F5" s="3">
        <v>0.155963302752293</v>
      </c>
      <c r="G5" s="3">
        <v>0.21243523316062099</v>
      </c>
      <c r="H5" s="13">
        <v>9.8837209302325493E-2</v>
      </c>
      <c r="I5" s="13">
        <v>4.23661071143085E-2</v>
      </c>
      <c r="J5" s="2">
        <v>6.3636363636363602E-2</v>
      </c>
      <c r="K5" s="2">
        <v>5.7109557109557098E-2</v>
      </c>
    </row>
    <row r="6" spans="1:11" x14ac:dyDescent="0.25">
      <c r="A6" s="4" t="s">
        <v>21</v>
      </c>
      <c r="B6" s="12">
        <v>0</v>
      </c>
      <c r="C6" s="3">
        <v>0.117525773195876</v>
      </c>
      <c r="D6" s="3">
        <v>9.5652173913043398E-2</v>
      </c>
      <c r="E6" s="12">
        <v>0</v>
      </c>
      <c r="F6" s="3">
        <v>1.22324159021406E-2</v>
      </c>
      <c r="G6" s="3">
        <v>0.142487046632124</v>
      </c>
      <c r="H6" s="13">
        <v>0.111295681063122</v>
      </c>
      <c r="I6" s="13">
        <v>0.105915267785771</v>
      </c>
      <c r="J6" s="2">
        <v>3.4710743801652802E-2</v>
      </c>
      <c r="K6" s="2">
        <v>6.9930069930069904E-3</v>
      </c>
    </row>
    <row r="7" spans="1:11" x14ac:dyDescent="0.25">
      <c r="A7" s="4" t="s">
        <v>22</v>
      </c>
      <c r="B7" s="12">
        <v>0</v>
      </c>
      <c r="C7" s="3">
        <v>1.2371134020618501E-2</v>
      </c>
      <c r="D7" s="3">
        <v>0</v>
      </c>
      <c r="E7" s="3">
        <v>2.60416666666666E-3</v>
      </c>
      <c r="F7" s="3">
        <v>0</v>
      </c>
      <c r="G7" s="3">
        <v>1.2953367875647599E-3</v>
      </c>
      <c r="H7" s="13">
        <v>6.6445182724252398E-3</v>
      </c>
      <c r="I7" s="13">
        <v>1.07913669064748E-2</v>
      </c>
      <c r="J7" s="2">
        <v>1.6528925619834699E-3</v>
      </c>
      <c r="K7" s="2">
        <v>2.3310023310023301E-3</v>
      </c>
    </row>
    <row r="8" spans="1:11" x14ac:dyDescent="0.25">
      <c r="A8" s="4" t="s">
        <v>23</v>
      </c>
      <c r="B8" s="12">
        <v>0</v>
      </c>
      <c r="C8" s="3">
        <v>0</v>
      </c>
      <c r="D8" s="3">
        <v>0</v>
      </c>
      <c r="E8" s="3">
        <v>0</v>
      </c>
      <c r="F8" s="3">
        <v>9.1743119266054999E-3</v>
      </c>
      <c r="G8" s="3">
        <v>0</v>
      </c>
      <c r="H8" s="13">
        <v>0</v>
      </c>
      <c r="I8" s="13">
        <v>0</v>
      </c>
      <c r="J8" s="3">
        <v>0</v>
      </c>
      <c r="K8" s="2">
        <v>4.6620046620046603E-3</v>
      </c>
    </row>
    <row r="9" spans="1:11" x14ac:dyDescent="0.25">
      <c r="A9" s="4" t="s">
        <v>24</v>
      </c>
      <c r="B9" s="3">
        <v>0.192660550458715</v>
      </c>
      <c r="C9" s="3">
        <v>0.15670103092783499</v>
      </c>
      <c r="D9" s="3">
        <v>0.26956521739130401</v>
      </c>
      <c r="E9" s="3">
        <v>0.1484375</v>
      </c>
      <c r="F9" s="3">
        <v>0.11009174311926601</v>
      </c>
      <c r="G9" s="3">
        <v>4.92227979274611E-2</v>
      </c>
      <c r="H9" s="13">
        <v>3.32225913621262E-2</v>
      </c>
      <c r="I9" s="13">
        <v>1.9184652278177401E-2</v>
      </c>
      <c r="J9" s="2">
        <v>6.6115702479338798E-3</v>
      </c>
      <c r="K9" s="2">
        <v>1.51515151515151E-2</v>
      </c>
    </row>
    <row r="10" spans="1:11" x14ac:dyDescent="0.25">
      <c r="A10" s="4" t="s">
        <v>25</v>
      </c>
      <c r="B10" s="3">
        <v>0</v>
      </c>
      <c r="C10" s="3">
        <v>2.2680412371133999E-2</v>
      </c>
      <c r="D10" s="3">
        <v>8.6956521739130405E-2</v>
      </c>
      <c r="E10" s="3">
        <v>3.6458333333333301E-2</v>
      </c>
      <c r="F10" s="3">
        <v>0</v>
      </c>
      <c r="G10" s="3">
        <v>2.5906735751295299E-3</v>
      </c>
      <c r="H10" s="13">
        <v>1.6611295681063099E-3</v>
      </c>
      <c r="I10" s="13">
        <v>3.9968025579536299E-4</v>
      </c>
      <c r="J10" s="3">
        <v>0</v>
      </c>
      <c r="K10" s="3">
        <v>0</v>
      </c>
    </row>
    <row r="11" spans="1:11" x14ac:dyDescent="0.25">
      <c r="A11" s="4" t="s">
        <v>26</v>
      </c>
      <c r="B11" s="3">
        <v>0</v>
      </c>
      <c r="C11" s="3">
        <v>8.0412371134020597E-2</v>
      </c>
      <c r="D11" s="3">
        <v>2.6086956521739101E-2</v>
      </c>
      <c r="E11" s="3">
        <v>1.04166666666666E-2</v>
      </c>
      <c r="F11" s="3">
        <v>0.122324159021406</v>
      </c>
      <c r="G11" s="3">
        <v>0.16839378238341901</v>
      </c>
      <c r="H11" s="13">
        <v>0.33970099667774001</v>
      </c>
      <c r="I11" s="13">
        <v>0.24260591526778499</v>
      </c>
      <c r="J11" s="2">
        <v>0.47685950413223099</v>
      </c>
      <c r="K11" s="2">
        <v>0.50466200466200395</v>
      </c>
    </row>
    <row r="12" spans="1:11" x14ac:dyDescent="0.25">
      <c r="A12" s="4" t="s">
        <v>27</v>
      </c>
      <c r="B12" s="3">
        <v>0.302752293577981</v>
      </c>
      <c r="C12" s="3">
        <v>0.40824742268041198</v>
      </c>
      <c r="D12" s="3">
        <v>0.38260869565217298</v>
      </c>
      <c r="E12" s="3">
        <v>0.59114583333333304</v>
      </c>
      <c r="F12" s="3">
        <v>0.50764525993883702</v>
      </c>
      <c r="G12" s="3">
        <v>0.40025906735751199</v>
      </c>
      <c r="H12" s="13">
        <v>0.40199335548172699</v>
      </c>
      <c r="I12" s="13">
        <v>0.57793764988009499</v>
      </c>
      <c r="J12" s="2">
        <v>0.41404958677685899</v>
      </c>
      <c r="K12" s="2">
        <v>0.382284382284382</v>
      </c>
    </row>
    <row r="13" spans="1:11" x14ac:dyDescent="0.25">
      <c r="B13" s="3">
        <f t="shared" ref="B13:K13" si="0">SUM(B2:B12)</f>
        <v>0.99999999999999756</v>
      </c>
      <c r="C13" s="3">
        <f t="shared" si="0"/>
        <v>0.99999999999999867</v>
      </c>
      <c r="D13" s="3">
        <f t="shared" si="0"/>
        <v>0.99999999999999845</v>
      </c>
      <c r="E13" s="3">
        <f t="shared" si="0"/>
        <v>0.99999999999999922</v>
      </c>
      <c r="F13" s="3">
        <f t="shared" si="0"/>
        <v>0.99999999999999767</v>
      </c>
      <c r="G13" s="3">
        <f t="shared" si="0"/>
        <v>0.99999999999999711</v>
      </c>
      <c r="H13" s="13">
        <f t="shared" si="0"/>
        <v>0.99999999999999756</v>
      </c>
      <c r="I13" s="13">
        <f t="shared" si="0"/>
        <v>0.99999999999999778</v>
      </c>
      <c r="J13" s="13">
        <f t="shared" si="0"/>
        <v>0.99999999999999889</v>
      </c>
      <c r="K13" s="13">
        <f t="shared" si="0"/>
        <v>0.99999999999999889</v>
      </c>
    </row>
    <row r="20" spans="2:9" x14ac:dyDescent="0.25">
      <c r="B20" s="5">
        <v>2010</v>
      </c>
      <c r="C20" s="5">
        <v>2011</v>
      </c>
      <c r="D20" s="5">
        <v>2012</v>
      </c>
      <c r="E20" s="5">
        <v>2013</v>
      </c>
      <c r="F20" s="5">
        <v>2014</v>
      </c>
      <c r="G20" s="5">
        <v>2015</v>
      </c>
      <c r="H20" s="5">
        <v>2016</v>
      </c>
      <c r="I20" s="5">
        <v>2017</v>
      </c>
    </row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</vt:lpstr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boxiang</cp:lastModifiedBy>
  <cp:lastPrinted>2019-01-21T23:52:18Z</cp:lastPrinted>
  <dcterms:created xsi:type="dcterms:W3CDTF">2019-01-20T07:03:35Z</dcterms:created>
  <dcterms:modified xsi:type="dcterms:W3CDTF">2022-05-18T22:30:22Z</dcterms:modified>
</cp:coreProperties>
</file>