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Basic Information" sheetId="1" r:id="rId1"/>
    <sheet name="Mark Sheet" sheetId="2" r:id="rId2"/>
    <sheet name="Term-wise Report Card" sheetId="3" r:id="rId3"/>
    <sheet name="Termwise Report Card LH" sheetId="10" r:id="rId4"/>
    <sheet name="Cummulative Progres Report" sheetId="5" r:id="rId5"/>
    <sheet name="Cummulative Progres Report LH" sheetId="11" r:id="rId6"/>
    <sheet name="Term-wise Mark Sheets Blank" sheetId="7" r:id="rId7"/>
    <sheet name="Subject-wise Mark Sheets Blank" sheetId="8" r:id="rId8"/>
    <sheet name="Printable Term-wise Report Card" sheetId="12" r:id="rId9"/>
    <sheet name="Printable Cumm. Report Card" sheetId="13" r:id="rId10"/>
  </sheets>
  <definedNames>
    <definedName name="_xlnm.Print_Area" localSheetId="8">'Printable Term-wise Report Card'!$A$2:$K$110</definedName>
    <definedName name="_xlnm.Print_Area" localSheetId="2">'Term-wise Report Card'!$A$4:$K$112</definedName>
    <definedName name="_xlnm.Print_Area" localSheetId="3">'Termwise Report Card LH'!$A$2:$K$110</definedName>
  </definedNames>
  <calcPr calcId="124519"/>
</workbook>
</file>

<file path=xl/calcChain.xml><?xml version="1.0" encoding="utf-8"?>
<calcChain xmlns="http://schemas.openxmlformats.org/spreadsheetml/2006/main">
  <c r="R9" i="11"/>
  <c r="Q9" i="5"/>
  <c r="J88" i="3"/>
  <c r="E86" i="10" l="1"/>
  <c r="D27" i="5"/>
  <c r="D27" i="11"/>
  <c r="E88" i="3"/>
  <c r="H33" i="13"/>
  <c r="B33"/>
  <c r="Q31"/>
  <c r="P31"/>
  <c r="O31"/>
  <c r="N31"/>
  <c r="M31"/>
  <c r="L31"/>
  <c r="K31"/>
  <c r="I31"/>
  <c r="H31"/>
  <c r="G31"/>
  <c r="F31"/>
  <c r="E31"/>
  <c r="D31"/>
  <c r="C31"/>
  <c r="Q30"/>
  <c r="P30"/>
  <c r="O30"/>
  <c r="N30"/>
  <c r="M30"/>
  <c r="L30"/>
  <c r="K30"/>
  <c r="I30"/>
  <c r="H30"/>
  <c r="G30"/>
  <c r="F30"/>
  <c r="E30"/>
  <c r="D30"/>
  <c r="C30"/>
  <c r="Q27"/>
  <c r="M27"/>
  <c r="I27"/>
  <c r="P26"/>
  <c r="L26"/>
  <c r="H26"/>
  <c r="D26"/>
  <c r="P25"/>
  <c r="L25"/>
  <c r="H25"/>
  <c r="Q21"/>
  <c r="R21" s="1"/>
  <c r="P21"/>
  <c r="M21"/>
  <c r="N21" s="1"/>
  <c r="L21"/>
  <c r="I21"/>
  <c r="J21" s="1"/>
  <c r="H21"/>
  <c r="C21"/>
  <c r="Q20"/>
  <c r="R20" s="1"/>
  <c r="P20"/>
  <c r="M20"/>
  <c r="N20" s="1"/>
  <c r="L20"/>
  <c r="I20"/>
  <c r="J20" s="1"/>
  <c r="H20"/>
  <c r="C20"/>
  <c r="Q19"/>
  <c r="R19" s="1"/>
  <c r="P19"/>
  <c r="M19"/>
  <c r="N19" s="1"/>
  <c r="L19"/>
  <c r="I19"/>
  <c r="J19" s="1"/>
  <c r="H19"/>
  <c r="C19"/>
  <c r="Q18"/>
  <c r="R18" s="1"/>
  <c r="P18"/>
  <c r="M18"/>
  <c r="N18" s="1"/>
  <c r="L18"/>
  <c r="I18"/>
  <c r="J18" s="1"/>
  <c r="H18"/>
  <c r="C18"/>
  <c r="Q17"/>
  <c r="R17" s="1"/>
  <c r="P17"/>
  <c r="M17"/>
  <c r="N17" s="1"/>
  <c r="L17"/>
  <c r="I17"/>
  <c r="J17" s="1"/>
  <c r="H17"/>
  <c r="C17"/>
  <c r="Q16"/>
  <c r="R16" s="1"/>
  <c r="P16"/>
  <c r="M16"/>
  <c r="N16" s="1"/>
  <c r="L16"/>
  <c r="I16"/>
  <c r="J16" s="1"/>
  <c r="H16"/>
  <c r="C16"/>
  <c r="Q15"/>
  <c r="R15" s="1"/>
  <c r="P15"/>
  <c r="M15"/>
  <c r="N15" s="1"/>
  <c r="L15"/>
  <c r="I15"/>
  <c r="J15" s="1"/>
  <c r="H15"/>
  <c r="C15"/>
  <c r="Q14"/>
  <c r="R14" s="1"/>
  <c r="P14"/>
  <c r="M14"/>
  <c r="N14" s="1"/>
  <c r="L14"/>
  <c r="I14"/>
  <c r="J14" s="1"/>
  <c r="H14"/>
  <c r="C14"/>
  <c r="Q13"/>
  <c r="R13" s="1"/>
  <c r="P13"/>
  <c r="M13"/>
  <c r="N13" s="1"/>
  <c r="L13"/>
  <c r="I13"/>
  <c r="J13" s="1"/>
  <c r="H13"/>
  <c r="C13"/>
  <c r="O11"/>
  <c r="K11"/>
  <c r="K20" s="1"/>
  <c r="G11"/>
  <c r="O20" s="1"/>
  <c r="P9"/>
  <c r="M9"/>
  <c r="H9"/>
  <c r="H7"/>
  <c r="D5"/>
  <c r="D4"/>
  <c r="D3"/>
  <c r="I104" i="12"/>
  <c r="H104"/>
  <c r="G104"/>
  <c r="F104"/>
  <c r="E104"/>
  <c r="D104"/>
  <c r="C104"/>
  <c r="I103"/>
  <c r="H103"/>
  <c r="G103"/>
  <c r="F103"/>
  <c r="E103"/>
  <c r="D103"/>
  <c r="C103"/>
  <c r="I100"/>
  <c r="F100"/>
  <c r="D100"/>
  <c r="I97"/>
  <c r="J97" s="1"/>
  <c r="H97"/>
  <c r="C97"/>
  <c r="I96"/>
  <c r="J96" s="1"/>
  <c r="H96"/>
  <c r="C96"/>
  <c r="I95"/>
  <c r="J95" s="1"/>
  <c r="H95"/>
  <c r="C95"/>
  <c r="I94"/>
  <c r="J94" s="1"/>
  <c r="H94"/>
  <c r="C94"/>
  <c r="I93"/>
  <c r="J93" s="1"/>
  <c r="H93"/>
  <c r="C93"/>
  <c r="I92"/>
  <c r="J92" s="1"/>
  <c r="H92"/>
  <c r="C92"/>
  <c r="I91"/>
  <c r="J91" s="1"/>
  <c r="H91"/>
  <c r="C91"/>
  <c r="I90"/>
  <c r="J90" s="1"/>
  <c r="H90"/>
  <c r="C90"/>
  <c r="I89"/>
  <c r="J89" s="1"/>
  <c r="H89"/>
  <c r="C89"/>
  <c r="J85"/>
  <c r="E85"/>
  <c r="G84"/>
  <c r="F82"/>
  <c r="D79"/>
  <c r="D78"/>
  <c r="D77"/>
  <c r="I67"/>
  <c r="H67"/>
  <c r="G67"/>
  <c r="F67"/>
  <c r="E67"/>
  <c r="D67"/>
  <c r="C67"/>
  <c r="I66"/>
  <c r="H66"/>
  <c r="G66"/>
  <c r="F66"/>
  <c r="E66"/>
  <c r="D66"/>
  <c r="C66"/>
  <c r="I63"/>
  <c r="F63"/>
  <c r="D63"/>
  <c r="I60"/>
  <c r="J60" s="1"/>
  <c r="H60"/>
  <c r="C60"/>
  <c r="I59"/>
  <c r="J59" s="1"/>
  <c r="H59"/>
  <c r="C59"/>
  <c r="I58"/>
  <c r="J58" s="1"/>
  <c r="H58"/>
  <c r="C58"/>
  <c r="I57"/>
  <c r="J57" s="1"/>
  <c r="H57"/>
  <c r="C57"/>
  <c r="I56"/>
  <c r="J56" s="1"/>
  <c r="H56"/>
  <c r="C56"/>
  <c r="I55"/>
  <c r="J55" s="1"/>
  <c r="H55"/>
  <c r="C55"/>
  <c r="I54"/>
  <c r="J54" s="1"/>
  <c r="H54"/>
  <c r="C54"/>
  <c r="I53"/>
  <c r="J53" s="1"/>
  <c r="H53"/>
  <c r="C53"/>
  <c r="I52"/>
  <c r="J52" s="1"/>
  <c r="H52"/>
  <c r="C52"/>
  <c r="J48"/>
  <c r="E48"/>
  <c r="G47"/>
  <c r="F45"/>
  <c r="F44"/>
  <c r="G60" s="1"/>
  <c r="D42"/>
  <c r="D41"/>
  <c r="D40"/>
  <c r="F32"/>
  <c r="B32"/>
  <c r="I30"/>
  <c r="H30"/>
  <c r="G30"/>
  <c r="F30"/>
  <c r="E30"/>
  <c r="D30"/>
  <c r="C30"/>
  <c r="I29"/>
  <c r="H29"/>
  <c r="G29"/>
  <c r="F29"/>
  <c r="E29"/>
  <c r="D29"/>
  <c r="C29"/>
  <c r="I26"/>
  <c r="F26"/>
  <c r="D26"/>
  <c r="I23"/>
  <c r="J23" s="1"/>
  <c r="H23"/>
  <c r="C23"/>
  <c r="I22"/>
  <c r="J22" s="1"/>
  <c r="H22"/>
  <c r="C22"/>
  <c r="I21"/>
  <c r="J21" s="1"/>
  <c r="H21"/>
  <c r="C21"/>
  <c r="I20"/>
  <c r="J20" s="1"/>
  <c r="H20"/>
  <c r="C20"/>
  <c r="I19"/>
  <c r="J19" s="1"/>
  <c r="H19"/>
  <c r="C19"/>
  <c r="I18"/>
  <c r="J18" s="1"/>
  <c r="H18"/>
  <c r="C18"/>
  <c r="I17"/>
  <c r="J17" s="1"/>
  <c r="H17"/>
  <c r="C17"/>
  <c r="I16"/>
  <c r="J16" s="1"/>
  <c r="H16"/>
  <c r="C16"/>
  <c r="I15"/>
  <c r="J15" s="1"/>
  <c r="H15"/>
  <c r="C15"/>
  <c r="J11"/>
  <c r="E11"/>
  <c r="G10"/>
  <c r="F8"/>
  <c r="F7"/>
  <c r="G94" s="1"/>
  <c r="D5"/>
  <c r="D4"/>
  <c r="D3"/>
  <c r="H33" i="11"/>
  <c r="B33"/>
  <c r="Q31"/>
  <c r="P31"/>
  <c r="O31"/>
  <c r="N31"/>
  <c r="M31"/>
  <c r="L31"/>
  <c r="K31"/>
  <c r="I31"/>
  <c r="H31"/>
  <c r="G31"/>
  <c r="F31"/>
  <c r="E31"/>
  <c r="D31"/>
  <c r="C31"/>
  <c r="Q30"/>
  <c r="P30"/>
  <c r="O30"/>
  <c r="N30"/>
  <c r="M30"/>
  <c r="L30"/>
  <c r="K30"/>
  <c r="I30"/>
  <c r="H30"/>
  <c r="G30"/>
  <c r="F30"/>
  <c r="E30"/>
  <c r="D30"/>
  <c r="C30"/>
  <c r="D26"/>
  <c r="P21"/>
  <c r="L21"/>
  <c r="H21"/>
  <c r="C21"/>
  <c r="P20"/>
  <c r="L20"/>
  <c r="H20"/>
  <c r="C20"/>
  <c r="P19"/>
  <c r="L19"/>
  <c r="H19"/>
  <c r="C19"/>
  <c r="P18"/>
  <c r="L18"/>
  <c r="H18"/>
  <c r="C18"/>
  <c r="P17"/>
  <c r="L17"/>
  <c r="H17"/>
  <c r="C17"/>
  <c r="P16"/>
  <c r="L16"/>
  <c r="H16"/>
  <c r="C16"/>
  <c r="P15"/>
  <c r="L15"/>
  <c r="H15"/>
  <c r="C15"/>
  <c r="P14"/>
  <c r="L14"/>
  <c r="H14"/>
  <c r="C14"/>
  <c r="P13"/>
  <c r="L13"/>
  <c r="H13"/>
  <c r="C13"/>
  <c r="O11"/>
  <c r="K11"/>
  <c r="K20" s="1"/>
  <c r="G11"/>
  <c r="O20" s="1"/>
  <c r="K9"/>
  <c r="G9"/>
  <c r="H7"/>
  <c r="F106" i="10"/>
  <c r="B106"/>
  <c r="I104"/>
  <c r="H104"/>
  <c r="G104"/>
  <c r="F104"/>
  <c r="E104"/>
  <c r="D104"/>
  <c r="C104"/>
  <c r="I103"/>
  <c r="H103"/>
  <c r="G103"/>
  <c r="F103"/>
  <c r="E103"/>
  <c r="D103"/>
  <c r="C103"/>
  <c r="H97"/>
  <c r="C97"/>
  <c r="H96"/>
  <c r="C96"/>
  <c r="H95"/>
  <c r="C95"/>
  <c r="H94"/>
  <c r="C94"/>
  <c r="H93"/>
  <c r="C93"/>
  <c r="H92"/>
  <c r="C92"/>
  <c r="H91"/>
  <c r="C91"/>
  <c r="H90"/>
  <c r="C90"/>
  <c r="H89"/>
  <c r="C89"/>
  <c r="J85"/>
  <c r="E85"/>
  <c r="F82"/>
  <c r="F81"/>
  <c r="F69"/>
  <c r="B69"/>
  <c r="I67"/>
  <c r="H67"/>
  <c r="G67"/>
  <c r="F67"/>
  <c r="E67"/>
  <c r="D67"/>
  <c r="C67"/>
  <c r="I66"/>
  <c r="H66"/>
  <c r="G66"/>
  <c r="F66"/>
  <c r="E66"/>
  <c r="D66"/>
  <c r="C66"/>
  <c r="H60"/>
  <c r="C60"/>
  <c r="H59"/>
  <c r="C59"/>
  <c r="H58"/>
  <c r="C58"/>
  <c r="H57"/>
  <c r="C57"/>
  <c r="H56"/>
  <c r="C56"/>
  <c r="H55"/>
  <c r="C55"/>
  <c r="H54"/>
  <c r="C54"/>
  <c r="H53"/>
  <c r="C53"/>
  <c r="H52"/>
  <c r="C52"/>
  <c r="J48"/>
  <c r="E48"/>
  <c r="F45"/>
  <c r="F44"/>
  <c r="F32"/>
  <c r="B32"/>
  <c r="I30"/>
  <c r="H30"/>
  <c r="G30"/>
  <c r="F30"/>
  <c r="E30"/>
  <c r="D30"/>
  <c r="C30"/>
  <c r="I29"/>
  <c r="H29"/>
  <c r="G29"/>
  <c r="F29"/>
  <c r="E29"/>
  <c r="D29"/>
  <c r="C29"/>
  <c r="H23"/>
  <c r="C23"/>
  <c r="H22"/>
  <c r="C22"/>
  <c r="H21"/>
  <c r="C21"/>
  <c r="H20"/>
  <c r="C20"/>
  <c r="H19"/>
  <c r="C19"/>
  <c r="H18"/>
  <c r="C18"/>
  <c r="H17"/>
  <c r="C17"/>
  <c r="H16"/>
  <c r="C16"/>
  <c r="H15"/>
  <c r="C15"/>
  <c r="J11"/>
  <c r="E11"/>
  <c r="F8"/>
  <c r="F7"/>
  <c r="G90" s="1"/>
  <c r="H33" i="5"/>
  <c r="B33"/>
  <c r="F34" i="3"/>
  <c r="B34"/>
  <c r="F108"/>
  <c r="B108"/>
  <c r="F71"/>
  <c r="B71"/>
  <c r="P21" i="5"/>
  <c r="P20"/>
  <c r="P19"/>
  <c r="P18"/>
  <c r="P17"/>
  <c r="P16"/>
  <c r="P15"/>
  <c r="P14"/>
  <c r="P13"/>
  <c r="L21"/>
  <c r="L20"/>
  <c r="L19"/>
  <c r="L18"/>
  <c r="L17"/>
  <c r="L16"/>
  <c r="L15"/>
  <c r="L14"/>
  <c r="L13"/>
  <c r="D26"/>
  <c r="Q31"/>
  <c r="P31"/>
  <c r="O31"/>
  <c r="N31"/>
  <c r="M31"/>
  <c r="L31"/>
  <c r="K31"/>
  <c r="Q30"/>
  <c r="P30"/>
  <c r="O30"/>
  <c r="N30"/>
  <c r="M30"/>
  <c r="L30"/>
  <c r="K30"/>
  <c r="O11"/>
  <c r="K11"/>
  <c r="K21" s="1"/>
  <c r="I31"/>
  <c r="H31"/>
  <c r="G31"/>
  <c r="F31"/>
  <c r="E31"/>
  <c r="D31"/>
  <c r="C31"/>
  <c r="I30"/>
  <c r="H30"/>
  <c r="G30"/>
  <c r="F30"/>
  <c r="E30"/>
  <c r="D30"/>
  <c r="C30"/>
  <c r="H21"/>
  <c r="C21"/>
  <c r="H20"/>
  <c r="C20"/>
  <c r="H19"/>
  <c r="C19"/>
  <c r="H18"/>
  <c r="C18"/>
  <c r="H17"/>
  <c r="C17"/>
  <c r="H16"/>
  <c r="C16"/>
  <c r="H15"/>
  <c r="C15"/>
  <c r="H14"/>
  <c r="C14"/>
  <c r="H13"/>
  <c r="C13"/>
  <c r="K9"/>
  <c r="G9"/>
  <c r="H7"/>
  <c r="G11"/>
  <c r="O20" s="1"/>
  <c r="D5"/>
  <c r="D4"/>
  <c r="D3"/>
  <c r="H99" i="3"/>
  <c r="H98"/>
  <c r="H97"/>
  <c r="H96"/>
  <c r="H95"/>
  <c r="H94"/>
  <c r="H93"/>
  <c r="H92"/>
  <c r="H91"/>
  <c r="I106"/>
  <c r="I105"/>
  <c r="H106"/>
  <c r="H105"/>
  <c r="G106"/>
  <c r="G105"/>
  <c r="F106"/>
  <c r="F105"/>
  <c r="E106"/>
  <c r="E105"/>
  <c r="D106"/>
  <c r="D105"/>
  <c r="C106"/>
  <c r="C105"/>
  <c r="C99"/>
  <c r="C98"/>
  <c r="C97"/>
  <c r="C96"/>
  <c r="C95"/>
  <c r="C94"/>
  <c r="C93"/>
  <c r="C92"/>
  <c r="C91"/>
  <c r="J87"/>
  <c r="E87"/>
  <c r="D81"/>
  <c r="H62"/>
  <c r="H61"/>
  <c r="H60"/>
  <c r="H59"/>
  <c r="H58"/>
  <c r="H57"/>
  <c r="H56"/>
  <c r="H55"/>
  <c r="H54"/>
  <c r="J50"/>
  <c r="E50"/>
  <c r="F83"/>
  <c r="I69"/>
  <c r="H69"/>
  <c r="G69"/>
  <c r="F69"/>
  <c r="E69"/>
  <c r="D69"/>
  <c r="C69"/>
  <c r="I68"/>
  <c r="H68"/>
  <c r="G68"/>
  <c r="F68"/>
  <c r="E68"/>
  <c r="D68"/>
  <c r="C68"/>
  <c r="I31"/>
  <c r="H31"/>
  <c r="G31"/>
  <c r="F31"/>
  <c r="E31"/>
  <c r="I32"/>
  <c r="H32"/>
  <c r="G32"/>
  <c r="F32"/>
  <c r="E32"/>
  <c r="D32"/>
  <c r="C32"/>
  <c r="D31"/>
  <c r="C31"/>
  <c r="F9"/>
  <c r="G99" s="1"/>
  <c r="F46"/>
  <c r="G56" s="1"/>
  <c r="C62"/>
  <c r="C61"/>
  <c r="C60"/>
  <c r="C59"/>
  <c r="C58"/>
  <c r="C57"/>
  <c r="C56"/>
  <c r="C55"/>
  <c r="C54"/>
  <c r="C25"/>
  <c r="C24"/>
  <c r="C23"/>
  <c r="C22"/>
  <c r="C21"/>
  <c r="C20"/>
  <c r="C19"/>
  <c r="C18"/>
  <c r="C17"/>
  <c r="F47"/>
  <c r="F10"/>
  <c r="D44"/>
  <c r="F84"/>
  <c r="D80"/>
  <c r="D79"/>
  <c r="D43"/>
  <c r="D42"/>
  <c r="J13"/>
  <c r="CN4" i="2"/>
  <c r="CM8" s="1"/>
  <c r="CP7"/>
  <c r="CP8"/>
  <c r="CP9"/>
  <c r="CP10"/>
  <c r="CP11"/>
  <c r="CP12"/>
  <c r="CP13"/>
  <c r="CP14"/>
  <c r="CP15"/>
  <c r="CP16"/>
  <c r="CP17"/>
  <c r="CP18"/>
  <c r="CP19"/>
  <c r="CP20"/>
  <c r="CP21"/>
  <c r="CP22"/>
  <c r="CP23"/>
  <c r="CP24"/>
  <c r="CP25"/>
  <c r="CP26"/>
  <c r="CP27"/>
  <c r="CP28"/>
  <c r="CP29"/>
  <c r="CP30"/>
  <c r="CP31"/>
  <c r="CP32"/>
  <c r="CP33"/>
  <c r="CP34"/>
  <c r="CP35"/>
  <c r="CP36"/>
  <c r="CP37"/>
  <c r="CP38"/>
  <c r="CP39"/>
  <c r="CP40"/>
  <c r="CP41"/>
  <c r="CP42"/>
  <c r="CP43"/>
  <c r="CP44"/>
  <c r="CP45"/>
  <c r="CP46"/>
  <c r="CP47"/>
  <c r="CP48"/>
  <c r="CP49"/>
  <c r="CP50"/>
  <c r="CP51"/>
  <c r="CP52"/>
  <c r="CP53"/>
  <c r="CP54"/>
  <c r="CP55"/>
  <c r="CP56"/>
  <c r="CP57"/>
  <c r="CP58"/>
  <c r="CP59"/>
  <c r="CP60"/>
  <c r="CP6"/>
  <c r="CL7"/>
  <c r="CL8"/>
  <c r="CL9"/>
  <c r="CL10"/>
  <c r="CL11"/>
  <c r="CL12"/>
  <c r="CL13"/>
  <c r="CL14"/>
  <c r="CL15"/>
  <c r="CL16"/>
  <c r="CL17"/>
  <c r="CL18"/>
  <c r="CL19"/>
  <c r="CL20"/>
  <c r="CL21"/>
  <c r="CL22"/>
  <c r="CL23"/>
  <c r="CL24"/>
  <c r="CL25"/>
  <c r="CL26"/>
  <c r="CL27"/>
  <c r="CL28"/>
  <c r="CL29"/>
  <c r="CL30"/>
  <c r="CL31"/>
  <c r="CL32"/>
  <c r="CL33"/>
  <c r="CL34"/>
  <c r="CL35"/>
  <c r="CL36"/>
  <c r="CL37"/>
  <c r="CL38"/>
  <c r="CL39"/>
  <c r="CL40"/>
  <c r="CL41"/>
  <c r="CL42"/>
  <c r="CL43"/>
  <c r="CL44"/>
  <c r="CL45"/>
  <c r="CL46"/>
  <c r="CL47"/>
  <c r="CL48"/>
  <c r="CL49"/>
  <c r="CL50"/>
  <c r="CL51"/>
  <c r="CL52"/>
  <c r="CL53"/>
  <c r="CL54"/>
  <c r="CL55"/>
  <c r="CL56"/>
  <c r="CL57"/>
  <c r="CL58"/>
  <c r="CL59"/>
  <c r="CL60"/>
  <c r="CL6"/>
  <c r="CR4"/>
  <c r="CQ8" s="1"/>
  <c r="CJ4"/>
  <c r="CI10" s="1"/>
  <c r="CH7"/>
  <c r="CH8"/>
  <c r="CH9"/>
  <c r="CH10"/>
  <c r="CH11"/>
  <c r="CH12"/>
  <c r="CH13"/>
  <c r="CH14"/>
  <c r="CH15"/>
  <c r="CH16"/>
  <c r="CH17"/>
  <c r="CH18"/>
  <c r="CH19"/>
  <c r="CH20"/>
  <c r="CH21"/>
  <c r="CH22"/>
  <c r="CH23"/>
  <c r="CH24"/>
  <c r="CH25"/>
  <c r="CH26"/>
  <c r="CH27"/>
  <c r="CH28"/>
  <c r="CH29"/>
  <c r="CH30"/>
  <c r="CH31"/>
  <c r="CH32"/>
  <c r="CH33"/>
  <c r="CH34"/>
  <c r="CH35"/>
  <c r="CH36"/>
  <c r="CH37"/>
  <c r="CH38"/>
  <c r="CH39"/>
  <c r="CH40"/>
  <c r="CH41"/>
  <c r="CH42"/>
  <c r="CH43"/>
  <c r="CH44"/>
  <c r="CH45"/>
  <c r="CH46"/>
  <c r="CH47"/>
  <c r="CH48"/>
  <c r="CH49"/>
  <c r="CH50"/>
  <c r="CH51"/>
  <c r="CH52"/>
  <c r="CH53"/>
  <c r="CH54"/>
  <c r="CH55"/>
  <c r="CH56"/>
  <c r="CH57"/>
  <c r="CH58"/>
  <c r="CH59"/>
  <c r="CH60"/>
  <c r="CH6"/>
  <c r="CM53" l="1"/>
  <c r="CQ29"/>
  <c r="CQ60"/>
  <c r="CM37"/>
  <c r="K15" i="11"/>
  <c r="CI19" i="2"/>
  <c r="CK19" s="1"/>
  <c r="CQ13"/>
  <c r="CS13" s="1"/>
  <c r="CM21"/>
  <c r="G19" i="13"/>
  <c r="CM57" i="2"/>
  <c r="CM41"/>
  <c r="CM25"/>
  <c r="CM9"/>
  <c r="G14" i="11"/>
  <c r="CI35" i="2"/>
  <c r="CK35" s="1"/>
  <c r="CI51"/>
  <c r="CK51" s="1"/>
  <c r="CQ45"/>
  <c r="CM6"/>
  <c r="M27" i="11" s="1"/>
  <c r="CM45" i="2"/>
  <c r="CM29"/>
  <c r="CM13"/>
  <c r="G89" i="10"/>
  <c r="G15" i="13"/>
  <c r="CM49" i="2"/>
  <c r="CM33"/>
  <c r="CM17"/>
  <c r="G19" i="11"/>
  <c r="CI55" i="2"/>
  <c r="CK55" s="1"/>
  <c r="CI39"/>
  <c r="CK39" s="1"/>
  <c r="CI23"/>
  <c r="CK23" s="1"/>
  <c r="CI7"/>
  <c r="CK7" s="1"/>
  <c r="CQ49"/>
  <c r="CS49" s="1"/>
  <c r="CQ33"/>
  <c r="CS33" s="1"/>
  <c r="CQ17"/>
  <c r="CM58"/>
  <c r="CM54"/>
  <c r="CM50"/>
  <c r="CM46"/>
  <c r="CM42"/>
  <c r="CM38"/>
  <c r="CM34"/>
  <c r="CM30"/>
  <c r="CM26"/>
  <c r="CM22"/>
  <c r="CM18"/>
  <c r="CM14"/>
  <c r="CM10"/>
  <c r="I65" i="3"/>
  <c r="M27" i="5"/>
  <c r="G94" i="10"/>
  <c r="G18"/>
  <c r="G17"/>
  <c r="G93"/>
  <c r="G97"/>
  <c r="G22"/>
  <c r="G21"/>
  <c r="G57"/>
  <c r="G56"/>
  <c r="G55"/>
  <c r="G60"/>
  <c r="G59"/>
  <c r="G52"/>
  <c r="CQ6" i="2"/>
  <c r="CS6" s="1"/>
  <c r="CI59"/>
  <c r="CK59" s="1"/>
  <c r="CI43"/>
  <c r="CK43" s="1"/>
  <c r="CI27"/>
  <c r="CK27" s="1"/>
  <c r="CI11"/>
  <c r="CK11" s="1"/>
  <c r="CQ53"/>
  <c r="CQ37"/>
  <c r="CS37" s="1"/>
  <c r="CQ21"/>
  <c r="CM59"/>
  <c r="CM55"/>
  <c r="CM51"/>
  <c r="CM47"/>
  <c r="CM43"/>
  <c r="CM39"/>
  <c r="CM35"/>
  <c r="CM31"/>
  <c r="CM27"/>
  <c r="CM23"/>
  <c r="CM19"/>
  <c r="CM15"/>
  <c r="CM11"/>
  <c r="CM7"/>
  <c r="CI47"/>
  <c r="CK47" s="1"/>
  <c r="CI31"/>
  <c r="CK31" s="1"/>
  <c r="CI15"/>
  <c r="CK15" s="1"/>
  <c r="CQ57"/>
  <c r="CS57" s="1"/>
  <c r="CQ41"/>
  <c r="CQ25"/>
  <c r="CQ9"/>
  <c r="CM60"/>
  <c r="CM56"/>
  <c r="CM52"/>
  <c r="CM48"/>
  <c r="CM44"/>
  <c r="CM40"/>
  <c r="CM36"/>
  <c r="CM32"/>
  <c r="CM28"/>
  <c r="CM24"/>
  <c r="CM20"/>
  <c r="CM16"/>
  <c r="CM12"/>
  <c r="I63" i="10"/>
  <c r="O15" i="13"/>
  <c r="O19"/>
  <c r="O15" i="11"/>
  <c r="K19"/>
  <c r="O19"/>
  <c r="O14"/>
  <c r="G15"/>
  <c r="K15" i="13"/>
  <c r="K19"/>
  <c r="H24" i="10"/>
  <c r="H61"/>
  <c r="H98"/>
  <c r="L22" i="11"/>
  <c r="H22"/>
  <c r="P22"/>
  <c r="G57" i="3"/>
  <c r="G97"/>
  <c r="G61"/>
  <c r="G25"/>
  <c r="G21"/>
  <c r="G54"/>
  <c r="G59"/>
  <c r="G55"/>
  <c r="G23"/>
  <c r="G19"/>
  <c r="G24"/>
  <c r="G20"/>
  <c r="G62"/>
  <c r="G58"/>
  <c r="G98"/>
  <c r="G17"/>
  <c r="G22"/>
  <c r="G18"/>
  <c r="G60"/>
  <c r="G14" i="13"/>
  <c r="K14"/>
  <c r="O14"/>
  <c r="G18"/>
  <c r="K18"/>
  <c r="O18"/>
  <c r="G13"/>
  <c r="K13"/>
  <c r="O13"/>
  <c r="G17"/>
  <c r="K17"/>
  <c r="O17"/>
  <c r="G21"/>
  <c r="K21"/>
  <c r="O21"/>
  <c r="G16"/>
  <c r="K16"/>
  <c r="O16"/>
  <c r="G20"/>
  <c r="G17" i="12"/>
  <c r="G21"/>
  <c r="G55"/>
  <c r="G59"/>
  <c r="G89"/>
  <c r="G93"/>
  <c r="G97"/>
  <c r="G16"/>
  <c r="G20"/>
  <c r="G54"/>
  <c r="G58"/>
  <c r="G92"/>
  <c r="G96"/>
  <c r="G15"/>
  <c r="G19"/>
  <c r="G23"/>
  <c r="G53"/>
  <c r="G57"/>
  <c r="G91"/>
  <c r="G95"/>
  <c r="G18"/>
  <c r="G22"/>
  <c r="G52"/>
  <c r="G56"/>
  <c r="G90"/>
  <c r="K14" i="11"/>
  <c r="G18"/>
  <c r="K18"/>
  <c r="O18"/>
  <c r="G13"/>
  <c r="K13"/>
  <c r="O13"/>
  <c r="G17"/>
  <c r="K17"/>
  <c r="O17"/>
  <c r="G21"/>
  <c r="K21"/>
  <c r="O21"/>
  <c r="G16"/>
  <c r="K16"/>
  <c r="O16"/>
  <c r="G20"/>
  <c r="G16" i="10"/>
  <c r="G20"/>
  <c r="G54"/>
  <c r="G58"/>
  <c r="G92"/>
  <c r="G96"/>
  <c r="G15"/>
  <c r="G19"/>
  <c r="G23"/>
  <c r="G53"/>
  <c r="G91"/>
  <c r="G95"/>
  <c r="H22" i="5"/>
  <c r="L22"/>
  <c r="K20"/>
  <c r="O15"/>
  <c r="G13"/>
  <c r="G21"/>
  <c r="G17"/>
  <c r="K16"/>
  <c r="P22"/>
  <c r="O19"/>
  <c r="G16"/>
  <c r="G20"/>
  <c r="K15"/>
  <c r="K19"/>
  <c r="O14"/>
  <c r="O18"/>
  <c r="G15"/>
  <c r="G19"/>
  <c r="K14"/>
  <c r="K18"/>
  <c r="O13"/>
  <c r="O17"/>
  <c r="O21"/>
  <c r="G14"/>
  <c r="G18"/>
  <c r="K13"/>
  <c r="K17"/>
  <c r="O16"/>
  <c r="I102" i="3"/>
  <c r="CS9" i="2"/>
  <c r="CS29"/>
  <c r="CS17"/>
  <c r="CS25"/>
  <c r="CS60"/>
  <c r="CS21"/>
  <c r="H100" i="3"/>
  <c r="H63"/>
  <c r="G95"/>
  <c r="G96"/>
  <c r="G93"/>
  <c r="G94"/>
  <c r="G91"/>
  <c r="G92"/>
  <c r="CO6" i="2"/>
  <c r="CS8"/>
  <c r="CK10"/>
  <c r="CO10"/>
  <c r="CI60"/>
  <c r="CI56"/>
  <c r="CI52"/>
  <c r="CI48"/>
  <c r="CI44"/>
  <c r="CI40"/>
  <c r="CI36"/>
  <c r="CI32"/>
  <c r="CI28"/>
  <c r="CI24"/>
  <c r="CI20"/>
  <c r="CI16"/>
  <c r="CI12"/>
  <c r="CI8"/>
  <c r="CO59"/>
  <c r="CO47"/>
  <c r="CO43"/>
  <c r="CO31"/>
  <c r="CO27"/>
  <c r="CO15"/>
  <c r="CO11"/>
  <c r="CQ58"/>
  <c r="CQ54"/>
  <c r="CQ50"/>
  <c r="CQ46"/>
  <c r="CQ42"/>
  <c r="CQ38"/>
  <c r="CQ34"/>
  <c r="CQ30"/>
  <c r="CQ26"/>
  <c r="CQ22"/>
  <c r="CQ18"/>
  <c r="CQ14"/>
  <c r="CQ10"/>
  <c r="CI6"/>
  <c r="CI57"/>
  <c r="CI53"/>
  <c r="CI49"/>
  <c r="CI45"/>
  <c r="CI41"/>
  <c r="CI37"/>
  <c r="CI33"/>
  <c r="CI29"/>
  <c r="CI25"/>
  <c r="CI21"/>
  <c r="CI17"/>
  <c r="CI13"/>
  <c r="CI9"/>
  <c r="CQ59"/>
  <c r="CQ55"/>
  <c r="CQ51"/>
  <c r="CQ47"/>
  <c r="CQ43"/>
  <c r="CQ39"/>
  <c r="CQ35"/>
  <c r="CQ31"/>
  <c r="CQ27"/>
  <c r="CQ23"/>
  <c r="CQ19"/>
  <c r="CQ15"/>
  <c r="CQ11"/>
  <c r="CQ7"/>
  <c r="CI58"/>
  <c r="CI54"/>
  <c r="CI50"/>
  <c r="CI46"/>
  <c r="CI42"/>
  <c r="CI38"/>
  <c r="CI34"/>
  <c r="CI30"/>
  <c r="CI26"/>
  <c r="CI22"/>
  <c r="CI18"/>
  <c r="CI14"/>
  <c r="CQ56"/>
  <c r="CQ52"/>
  <c r="CQ48"/>
  <c r="CQ44"/>
  <c r="CQ40"/>
  <c r="CQ36"/>
  <c r="CQ32"/>
  <c r="CQ28"/>
  <c r="CQ24"/>
  <c r="CQ20"/>
  <c r="CQ16"/>
  <c r="CQ12"/>
  <c r="CO19" l="1"/>
  <c r="CS45"/>
  <c r="CO35"/>
  <c r="CS41"/>
  <c r="CO51"/>
  <c r="L25" i="11"/>
  <c r="D63" i="10"/>
  <c r="L25" i="5"/>
  <c r="D65" i="3"/>
  <c r="D102"/>
  <c r="P25" i="11"/>
  <c r="D100" i="10"/>
  <c r="P25" i="5"/>
  <c r="CS53" i="2"/>
  <c r="I27" i="11"/>
  <c r="I26" i="10"/>
  <c r="I27" i="5"/>
  <c r="Q27" i="11"/>
  <c r="I100" i="10"/>
  <c r="Q27" i="5"/>
  <c r="CO7" i="2"/>
  <c r="CO23"/>
  <c r="CO39"/>
  <c r="CO55"/>
  <c r="G98" i="10"/>
  <c r="G24"/>
  <c r="G61"/>
  <c r="O22" i="13"/>
  <c r="G63" i="3"/>
  <c r="G26"/>
  <c r="G100"/>
  <c r="G22" i="13"/>
  <c r="K22"/>
  <c r="G98" i="12"/>
  <c r="G24"/>
  <c r="G61"/>
  <c r="K22" i="11"/>
  <c r="G22"/>
  <c r="O22"/>
  <c r="K22" i="5"/>
  <c r="G22"/>
  <c r="O22"/>
  <c r="CS40" i="2"/>
  <c r="CK26"/>
  <c r="CK17"/>
  <c r="CK33"/>
  <c r="CK49"/>
  <c r="CS34"/>
  <c r="CS20"/>
  <c r="CO22"/>
  <c r="CK22"/>
  <c r="CK54"/>
  <c r="CS15"/>
  <c r="CS31"/>
  <c r="CS47"/>
  <c r="CO9"/>
  <c r="CO25"/>
  <c r="CO41"/>
  <c r="CO57"/>
  <c r="CK13"/>
  <c r="CK29"/>
  <c r="CK45"/>
  <c r="I28" i="3"/>
  <c r="CK6" i="2"/>
  <c r="CS14"/>
  <c r="CS30"/>
  <c r="CS46"/>
  <c r="CO16"/>
  <c r="CO32"/>
  <c r="CO48"/>
  <c r="CK8"/>
  <c r="CK24"/>
  <c r="CK40"/>
  <c r="CK56"/>
  <c r="CS56"/>
  <c r="CO42"/>
  <c r="CK58"/>
  <c r="CS35"/>
  <c r="CO13"/>
  <c r="CO45"/>
  <c r="CO36"/>
  <c r="CK12"/>
  <c r="CK44"/>
  <c r="CS36"/>
  <c r="CS52"/>
  <c r="CO38"/>
  <c r="CO54"/>
  <c r="CK38"/>
  <c r="CS16"/>
  <c r="CS32"/>
  <c r="CS48"/>
  <c r="CO18"/>
  <c r="CO34"/>
  <c r="CO50"/>
  <c r="CK18"/>
  <c r="CK34"/>
  <c r="CK50"/>
  <c r="CS11"/>
  <c r="CS27"/>
  <c r="CS43"/>
  <c r="CS59"/>
  <c r="CO21"/>
  <c r="CO37"/>
  <c r="CO53"/>
  <c r="CK9"/>
  <c r="CK25"/>
  <c r="CK41"/>
  <c r="CK57"/>
  <c r="CS10"/>
  <c r="CS26"/>
  <c r="CS42"/>
  <c r="CS58"/>
  <c r="CO12"/>
  <c r="CO28"/>
  <c r="CO44"/>
  <c r="CO60"/>
  <c r="CK20"/>
  <c r="CK36"/>
  <c r="CK52"/>
  <c r="CS24"/>
  <c r="CO26"/>
  <c r="CO58"/>
  <c r="CK42"/>
  <c r="CS19"/>
  <c r="CS51"/>
  <c r="CO29"/>
  <c r="CS18"/>
  <c r="CS50"/>
  <c r="CO20"/>
  <c r="CO52"/>
  <c r="CK28"/>
  <c r="CK60"/>
  <c r="CS12"/>
  <c r="CS28"/>
  <c r="CS44"/>
  <c r="CO14"/>
  <c r="CO30"/>
  <c r="CO46"/>
  <c r="CK14"/>
  <c r="CK30"/>
  <c r="CK46"/>
  <c r="CS7"/>
  <c r="CS23"/>
  <c r="CS39"/>
  <c r="CS55"/>
  <c r="CO17"/>
  <c r="CO33"/>
  <c r="CO49"/>
  <c r="CK21"/>
  <c r="CK37"/>
  <c r="CK53"/>
  <c r="CS22"/>
  <c r="CS38"/>
  <c r="CS54"/>
  <c r="CO8"/>
  <c r="CO24"/>
  <c r="CO40"/>
  <c r="CO56"/>
  <c r="CK16"/>
  <c r="CK32"/>
  <c r="CK48"/>
  <c r="D28" i="3" l="1"/>
  <c r="D26" i="10"/>
  <c r="H25" i="5"/>
  <c r="H25" i="11"/>
  <c r="H25" i="3"/>
  <c r="H24"/>
  <c r="H23"/>
  <c r="H22"/>
  <c r="H21"/>
  <c r="H20"/>
  <c r="H19"/>
  <c r="H18"/>
  <c r="H17"/>
  <c r="E13"/>
  <c r="CW7" i="2"/>
  <c r="CW8"/>
  <c r="CW9"/>
  <c r="CW10"/>
  <c r="CW11"/>
  <c r="CW12"/>
  <c r="CW13"/>
  <c r="CW14"/>
  <c r="CW15"/>
  <c r="CW16"/>
  <c r="CW17"/>
  <c r="CW18"/>
  <c r="CW19"/>
  <c r="CW20"/>
  <c r="CW21"/>
  <c r="CW22"/>
  <c r="CW23"/>
  <c r="CW24"/>
  <c r="CW25"/>
  <c r="CW26"/>
  <c r="CW27"/>
  <c r="CW28"/>
  <c r="CW29"/>
  <c r="CW30"/>
  <c r="CW31"/>
  <c r="CW32"/>
  <c r="CW33"/>
  <c r="CW34"/>
  <c r="CW35"/>
  <c r="CW36"/>
  <c r="CW37"/>
  <c r="CW38"/>
  <c r="CW39"/>
  <c r="CW40"/>
  <c r="CW41"/>
  <c r="CW42"/>
  <c r="CW43"/>
  <c r="CW44"/>
  <c r="CW45"/>
  <c r="CW46"/>
  <c r="CW47"/>
  <c r="CW48"/>
  <c r="CW49"/>
  <c r="CW50"/>
  <c r="CW51"/>
  <c r="CW52"/>
  <c r="CW53"/>
  <c r="CW54"/>
  <c r="CW55"/>
  <c r="CW56"/>
  <c r="CW57"/>
  <c r="CW58"/>
  <c r="CW59"/>
  <c r="CW60"/>
  <c r="CW6"/>
  <c r="CG4"/>
  <c r="CD4"/>
  <c r="CA4"/>
  <c r="BX4"/>
  <c r="BU4"/>
  <c r="BR4"/>
  <c r="BO4"/>
  <c r="BL4"/>
  <c r="BI4"/>
  <c r="BF4"/>
  <c r="BC4"/>
  <c r="AZ4"/>
  <c r="AW4"/>
  <c r="AT4"/>
  <c r="AQ4"/>
  <c r="AN4"/>
  <c r="AK4"/>
  <c r="AH4"/>
  <c r="AE4"/>
  <c r="AB4"/>
  <c r="Y4"/>
  <c r="V4"/>
  <c r="S4"/>
  <c r="P4"/>
  <c r="M4"/>
  <c r="J4"/>
  <c r="G4"/>
  <c r="L12" i="1"/>
  <c r="L13"/>
  <c r="L14"/>
  <c r="L15"/>
  <c r="L16"/>
  <c r="L17"/>
  <c r="L11"/>
  <c r="F12"/>
  <c r="F13"/>
  <c r="F14"/>
  <c r="F15"/>
  <c r="F16"/>
  <c r="F17"/>
  <c r="F11"/>
  <c r="D50" i="2"/>
  <c r="D51"/>
  <c r="D52"/>
  <c r="D53"/>
  <c r="D54"/>
  <c r="D55"/>
  <c r="D56"/>
  <c r="D57"/>
  <c r="D58"/>
  <c r="D59"/>
  <c r="D60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6"/>
  <c r="D7" i="3"/>
  <c r="D6"/>
  <c r="D5"/>
  <c r="CR8" i="2" l="1"/>
  <c r="CN10"/>
  <c r="CR37"/>
  <c r="CR17"/>
  <c r="CJ31"/>
  <c r="CJ15"/>
  <c r="CJ51"/>
  <c r="CR6"/>
  <c r="CR21"/>
  <c r="CJ35"/>
  <c r="CJ19"/>
  <c r="CN6"/>
  <c r="CR13"/>
  <c r="CJ11"/>
  <c r="CJ10"/>
  <c r="CR25"/>
  <c r="CR9"/>
  <c r="CJ23"/>
  <c r="CJ7"/>
  <c r="CR29"/>
  <c r="CJ27"/>
  <c r="CN15"/>
  <c r="CN19"/>
  <c r="CN43"/>
  <c r="CN23"/>
  <c r="CJ39"/>
  <c r="CR49"/>
  <c r="CR57"/>
  <c r="CJ26"/>
  <c r="CJ33"/>
  <c r="CR34"/>
  <c r="CJ54"/>
  <c r="CN9"/>
  <c r="CN41"/>
  <c r="CJ45"/>
  <c r="CN32"/>
  <c r="CJ8"/>
  <c r="CJ40"/>
  <c r="CJ44"/>
  <c r="CR52"/>
  <c r="CN54"/>
  <c r="CR27"/>
  <c r="CR59"/>
  <c r="CJ41"/>
  <c r="CN12"/>
  <c r="CN44"/>
  <c r="CJ20"/>
  <c r="CJ52"/>
  <c r="CR51"/>
  <c r="CJ28"/>
  <c r="CN30"/>
  <c r="CR23"/>
  <c r="CR55"/>
  <c r="CJ53"/>
  <c r="CJ16"/>
  <c r="CJ48"/>
  <c r="CJ32"/>
  <c r="CN35"/>
  <c r="CN59"/>
  <c r="CN39"/>
  <c r="CR33"/>
  <c r="CJ29"/>
  <c r="CR14"/>
  <c r="CR56"/>
  <c r="CJ58"/>
  <c r="CN36"/>
  <c r="CR48"/>
  <c r="CJ50"/>
  <c r="CN37"/>
  <c r="CJ9"/>
  <c r="CR12"/>
  <c r="CR44"/>
  <c r="CJ14"/>
  <c r="CJ46"/>
  <c r="CJ43"/>
  <c r="CR41"/>
  <c r="CN27"/>
  <c r="CN7"/>
  <c r="CR53"/>
  <c r="CJ55"/>
  <c r="CN22"/>
  <c r="CR31"/>
  <c r="CJ13"/>
  <c r="CR30"/>
  <c r="CN16"/>
  <c r="CN42"/>
  <c r="CN45"/>
  <c r="CJ38"/>
  <c r="CR32"/>
  <c r="CN18"/>
  <c r="CN50"/>
  <c r="CJ34"/>
  <c r="CN21"/>
  <c r="CN53"/>
  <c r="CJ57"/>
  <c r="CR26"/>
  <c r="CR58"/>
  <c r="CR24"/>
  <c r="CN58"/>
  <c r="CN29"/>
  <c r="CR50"/>
  <c r="CN52"/>
  <c r="CR28"/>
  <c r="CJ30"/>
  <c r="CN17"/>
  <c r="CN49"/>
  <c r="CR22"/>
  <c r="CR54"/>
  <c r="CN24"/>
  <c r="CN56"/>
  <c r="CJ37"/>
  <c r="CN31"/>
  <c r="CJ17"/>
  <c r="CR20"/>
  <c r="CR15"/>
  <c r="CR47"/>
  <c r="CR42"/>
  <c r="CJ42"/>
  <c r="CR18"/>
  <c r="CN20"/>
  <c r="CN8"/>
  <c r="CR45"/>
  <c r="CN47"/>
  <c r="CN11"/>
  <c r="CR60"/>
  <c r="CN55"/>
  <c r="CJ47"/>
  <c r="CJ22"/>
  <c r="CN25"/>
  <c r="CN57"/>
  <c r="CN48"/>
  <c r="CJ24"/>
  <c r="CJ56"/>
  <c r="CR35"/>
  <c r="CJ12"/>
  <c r="CR36"/>
  <c r="CN38"/>
  <c r="CR11"/>
  <c r="CR43"/>
  <c r="CJ25"/>
  <c r="CN28"/>
  <c r="CN60"/>
  <c r="CJ36"/>
  <c r="CR19"/>
  <c r="CJ60"/>
  <c r="CN14"/>
  <c r="CN46"/>
  <c r="CR7"/>
  <c r="CR39"/>
  <c r="CN51"/>
  <c r="CJ59"/>
  <c r="CR40"/>
  <c r="CJ49"/>
  <c r="CJ6"/>
  <c r="CR46"/>
  <c r="CN13"/>
  <c r="CR16"/>
  <c r="CN34"/>
  <c r="CJ18"/>
  <c r="CR10"/>
  <c r="CN26"/>
  <c r="CN33"/>
  <c r="CJ21"/>
  <c r="CR38"/>
  <c r="CN40"/>
  <c r="O9"/>
  <c r="P9" s="1"/>
  <c r="O13"/>
  <c r="O17"/>
  <c r="O21"/>
  <c r="P21" s="1"/>
  <c r="O25"/>
  <c r="P25" s="1"/>
  <c r="O29"/>
  <c r="O33"/>
  <c r="O37"/>
  <c r="P37" s="1"/>
  <c r="O41"/>
  <c r="P41" s="1"/>
  <c r="O45"/>
  <c r="O49"/>
  <c r="O53"/>
  <c r="P53" s="1"/>
  <c r="O57"/>
  <c r="P57" s="1"/>
  <c r="O6"/>
  <c r="O8"/>
  <c r="O12"/>
  <c r="P12" s="1"/>
  <c r="O16"/>
  <c r="P16" s="1"/>
  <c r="O20"/>
  <c r="O24"/>
  <c r="O28"/>
  <c r="P28" s="1"/>
  <c r="O32"/>
  <c r="P32" s="1"/>
  <c r="O36"/>
  <c r="O40"/>
  <c r="O44"/>
  <c r="P44" s="1"/>
  <c r="O48"/>
  <c r="P48" s="1"/>
  <c r="O52"/>
  <c r="O56"/>
  <c r="O60"/>
  <c r="P60" s="1"/>
  <c r="O7"/>
  <c r="P7" s="1"/>
  <c r="O11"/>
  <c r="O15"/>
  <c r="O19"/>
  <c r="P19" s="1"/>
  <c r="O23"/>
  <c r="P23" s="1"/>
  <c r="O27"/>
  <c r="O31"/>
  <c r="O35"/>
  <c r="P35" s="1"/>
  <c r="O39"/>
  <c r="P39" s="1"/>
  <c r="O43"/>
  <c r="O47"/>
  <c r="O51"/>
  <c r="P51" s="1"/>
  <c r="O55"/>
  <c r="P55" s="1"/>
  <c r="O59"/>
  <c r="O10"/>
  <c r="O26"/>
  <c r="O42"/>
  <c r="P42" s="1"/>
  <c r="O58"/>
  <c r="O30"/>
  <c r="O22"/>
  <c r="P22" s="1"/>
  <c r="O38"/>
  <c r="P38" s="1"/>
  <c r="O54"/>
  <c r="O14"/>
  <c r="O46"/>
  <c r="P46" s="1"/>
  <c r="O18"/>
  <c r="P18" s="1"/>
  <c r="O34"/>
  <c r="O50"/>
  <c r="AY9"/>
  <c r="AZ9" s="1"/>
  <c r="AY13"/>
  <c r="AZ13" s="1"/>
  <c r="AY17"/>
  <c r="AY21"/>
  <c r="AY25"/>
  <c r="AZ25" s="1"/>
  <c r="AY29"/>
  <c r="AZ29" s="1"/>
  <c r="AY33"/>
  <c r="AY37"/>
  <c r="AY41"/>
  <c r="AZ41" s="1"/>
  <c r="AY45"/>
  <c r="AZ45" s="1"/>
  <c r="AY49"/>
  <c r="AY53"/>
  <c r="AY57"/>
  <c r="AZ57" s="1"/>
  <c r="AY6"/>
  <c r="AZ6" s="1"/>
  <c r="AY8"/>
  <c r="AY12"/>
  <c r="AY16"/>
  <c r="AZ16" s="1"/>
  <c r="AY20"/>
  <c r="AZ20" s="1"/>
  <c r="AY24"/>
  <c r="AY28"/>
  <c r="AY32"/>
  <c r="AZ32" s="1"/>
  <c r="AY36"/>
  <c r="AZ36" s="1"/>
  <c r="AY40"/>
  <c r="AY44"/>
  <c r="AY48"/>
  <c r="AZ48" s="1"/>
  <c r="AY52"/>
  <c r="AZ52" s="1"/>
  <c r="AY56"/>
  <c r="AY60"/>
  <c r="AY7"/>
  <c r="AZ7" s="1"/>
  <c r="AY11"/>
  <c r="AZ11" s="1"/>
  <c r="AY15"/>
  <c r="AY19"/>
  <c r="AY23"/>
  <c r="AZ23" s="1"/>
  <c r="AY27"/>
  <c r="AZ27" s="1"/>
  <c r="AY31"/>
  <c r="AY35"/>
  <c r="AY39"/>
  <c r="AZ39" s="1"/>
  <c r="AY43"/>
  <c r="AZ43" s="1"/>
  <c r="AY47"/>
  <c r="AY51"/>
  <c r="AY55"/>
  <c r="AZ55" s="1"/>
  <c r="AY59"/>
  <c r="AZ59" s="1"/>
  <c r="AY14"/>
  <c r="AY30"/>
  <c r="AY46"/>
  <c r="AZ46" s="1"/>
  <c r="AY18"/>
  <c r="AZ18" s="1"/>
  <c r="AY10"/>
  <c r="AY26"/>
  <c r="AY42"/>
  <c r="AY58"/>
  <c r="AZ58" s="1"/>
  <c r="AY34"/>
  <c r="AY22"/>
  <c r="AY38"/>
  <c r="AZ38" s="1"/>
  <c r="AY54"/>
  <c r="AZ54" s="1"/>
  <c r="AY50"/>
  <c r="X10"/>
  <c r="X14"/>
  <c r="Y14" s="1"/>
  <c r="X18"/>
  <c r="Y18" s="1"/>
  <c r="X22"/>
  <c r="X26"/>
  <c r="X30"/>
  <c r="Y30" s="1"/>
  <c r="X34"/>
  <c r="Y34" s="1"/>
  <c r="X38"/>
  <c r="X42"/>
  <c r="X46"/>
  <c r="Y46" s="1"/>
  <c r="X50"/>
  <c r="Y50" s="1"/>
  <c r="X54"/>
  <c r="X58"/>
  <c r="X9"/>
  <c r="Y9" s="1"/>
  <c r="X13"/>
  <c r="Y13" s="1"/>
  <c r="X17"/>
  <c r="X21"/>
  <c r="X25"/>
  <c r="Y25" s="1"/>
  <c r="X29"/>
  <c r="Y29" s="1"/>
  <c r="X33"/>
  <c r="X37"/>
  <c r="X41"/>
  <c r="Y41" s="1"/>
  <c r="X45"/>
  <c r="Y45" s="1"/>
  <c r="X49"/>
  <c r="X53"/>
  <c r="X57"/>
  <c r="Y57" s="1"/>
  <c r="X6"/>
  <c r="Y6" s="1"/>
  <c r="X8"/>
  <c r="X12"/>
  <c r="X16"/>
  <c r="Y16" s="1"/>
  <c r="X20"/>
  <c r="Y20" s="1"/>
  <c r="X24"/>
  <c r="X28"/>
  <c r="X32"/>
  <c r="Y32" s="1"/>
  <c r="X36"/>
  <c r="Y36" s="1"/>
  <c r="X40"/>
  <c r="X44"/>
  <c r="X48"/>
  <c r="Y48" s="1"/>
  <c r="X52"/>
  <c r="Y52" s="1"/>
  <c r="X56"/>
  <c r="X60"/>
  <c r="X19"/>
  <c r="Y19" s="1"/>
  <c r="X35"/>
  <c r="Y35" s="1"/>
  <c r="X51"/>
  <c r="X23"/>
  <c r="X15"/>
  <c r="Y15" s="1"/>
  <c r="X31"/>
  <c r="Y31" s="1"/>
  <c r="X47"/>
  <c r="X7"/>
  <c r="X39"/>
  <c r="Y39" s="1"/>
  <c r="X11"/>
  <c r="Y11" s="1"/>
  <c r="X27"/>
  <c r="X43"/>
  <c r="X59"/>
  <c r="Y59" s="1"/>
  <c r="X55"/>
  <c r="Y55" s="1"/>
  <c r="AJ10"/>
  <c r="AJ14"/>
  <c r="AJ18"/>
  <c r="AK18" s="1"/>
  <c r="AJ22"/>
  <c r="AK22" s="1"/>
  <c r="AJ26"/>
  <c r="AJ30"/>
  <c r="AJ34"/>
  <c r="AK34" s="1"/>
  <c r="AJ38"/>
  <c r="AK38" s="1"/>
  <c r="AJ42"/>
  <c r="AJ46"/>
  <c r="AJ50"/>
  <c r="AK50" s="1"/>
  <c r="AJ54"/>
  <c r="AK54" s="1"/>
  <c r="AJ58"/>
  <c r="AJ9"/>
  <c r="AJ13"/>
  <c r="AK13" s="1"/>
  <c r="AJ17"/>
  <c r="AK17" s="1"/>
  <c r="AJ21"/>
  <c r="AJ25"/>
  <c r="AJ29"/>
  <c r="AK29" s="1"/>
  <c r="AJ33"/>
  <c r="AK33" s="1"/>
  <c r="AJ37"/>
  <c r="AJ41"/>
  <c r="AJ45"/>
  <c r="AK45" s="1"/>
  <c r="AJ49"/>
  <c r="AK49" s="1"/>
  <c r="AJ53"/>
  <c r="AJ57"/>
  <c r="AJ6"/>
  <c r="AK6" s="1"/>
  <c r="AJ8"/>
  <c r="AK8" s="1"/>
  <c r="AJ12"/>
  <c r="AJ16"/>
  <c r="AJ20"/>
  <c r="AK20" s="1"/>
  <c r="AJ24"/>
  <c r="AK24" s="1"/>
  <c r="AJ28"/>
  <c r="AJ32"/>
  <c r="AJ36"/>
  <c r="AK36" s="1"/>
  <c r="AJ40"/>
  <c r="AK40" s="1"/>
  <c r="AJ44"/>
  <c r="AJ48"/>
  <c r="AJ52"/>
  <c r="AK52" s="1"/>
  <c r="AJ56"/>
  <c r="AK56" s="1"/>
  <c r="AJ60"/>
  <c r="AJ15"/>
  <c r="AJ31"/>
  <c r="AK31" s="1"/>
  <c r="AJ47"/>
  <c r="AK47" s="1"/>
  <c r="AJ35"/>
  <c r="AJ11"/>
  <c r="AJ27"/>
  <c r="AJ43"/>
  <c r="AK43" s="1"/>
  <c r="AJ59"/>
  <c r="AJ51"/>
  <c r="AJ7"/>
  <c r="AK7" s="1"/>
  <c r="AJ23"/>
  <c r="AJ39"/>
  <c r="AJ55"/>
  <c r="AJ19"/>
  <c r="AK19" s="1"/>
  <c r="AV8"/>
  <c r="AW8" s="1"/>
  <c r="AV12"/>
  <c r="AV16"/>
  <c r="AV20"/>
  <c r="AW20" s="1"/>
  <c r="AV24"/>
  <c r="AW24" s="1"/>
  <c r="AV28"/>
  <c r="AV32"/>
  <c r="AV36"/>
  <c r="AW36" s="1"/>
  <c r="AV40"/>
  <c r="AW40" s="1"/>
  <c r="AV44"/>
  <c r="AV48"/>
  <c r="AV52"/>
  <c r="AW52" s="1"/>
  <c r="AV56"/>
  <c r="AW56" s="1"/>
  <c r="AV60"/>
  <c r="AV17"/>
  <c r="AV29"/>
  <c r="AW29" s="1"/>
  <c r="AV41"/>
  <c r="AW41" s="1"/>
  <c r="AV53"/>
  <c r="AV7"/>
  <c r="AV11"/>
  <c r="AW11" s="1"/>
  <c r="AV15"/>
  <c r="AW15" s="1"/>
  <c r="AV19"/>
  <c r="AV23"/>
  <c r="AV27"/>
  <c r="AW27" s="1"/>
  <c r="AV31"/>
  <c r="AW31" s="1"/>
  <c r="AV35"/>
  <c r="AV39"/>
  <c r="AV43"/>
  <c r="AW43" s="1"/>
  <c r="AV47"/>
  <c r="AW47" s="1"/>
  <c r="AV51"/>
  <c r="AV55"/>
  <c r="AV59"/>
  <c r="AW59" s="1"/>
  <c r="AV13"/>
  <c r="AW13" s="1"/>
  <c r="AV25"/>
  <c r="AV37"/>
  <c r="AV49"/>
  <c r="AW49" s="1"/>
  <c r="AV6"/>
  <c r="AW6" s="1"/>
  <c r="AV10"/>
  <c r="AV14"/>
  <c r="AV18"/>
  <c r="AW18" s="1"/>
  <c r="AV22"/>
  <c r="AW22" s="1"/>
  <c r="AV26"/>
  <c r="AV30"/>
  <c r="AV34"/>
  <c r="AW34" s="1"/>
  <c r="AV38"/>
  <c r="AW38" s="1"/>
  <c r="AV42"/>
  <c r="AV46"/>
  <c r="AV50"/>
  <c r="AW50" s="1"/>
  <c r="AV54"/>
  <c r="AW54" s="1"/>
  <c r="AV58"/>
  <c r="AV9"/>
  <c r="AV21"/>
  <c r="AW21" s="1"/>
  <c r="AV33"/>
  <c r="AW33" s="1"/>
  <c r="AV45"/>
  <c r="AV57"/>
  <c r="BH10"/>
  <c r="BI10" s="1"/>
  <c r="BH14"/>
  <c r="BI14" s="1"/>
  <c r="BH18"/>
  <c r="BH22"/>
  <c r="BH26"/>
  <c r="BI26" s="1"/>
  <c r="BH30"/>
  <c r="BI30" s="1"/>
  <c r="BH34"/>
  <c r="BH38"/>
  <c r="BH42"/>
  <c r="BI42" s="1"/>
  <c r="BH46"/>
  <c r="BI46" s="1"/>
  <c r="BH50"/>
  <c r="BH54"/>
  <c r="BH58"/>
  <c r="BI58" s="1"/>
  <c r="BH9"/>
  <c r="BI9" s="1"/>
  <c r="BH13"/>
  <c r="BH17"/>
  <c r="BH21"/>
  <c r="BI21" s="1"/>
  <c r="BH25"/>
  <c r="BI25" s="1"/>
  <c r="BH29"/>
  <c r="BH33"/>
  <c r="BH37"/>
  <c r="BI37" s="1"/>
  <c r="BH41"/>
  <c r="BI41" s="1"/>
  <c r="BH45"/>
  <c r="BH49"/>
  <c r="BH53"/>
  <c r="BH57"/>
  <c r="BI57" s="1"/>
  <c r="BH6"/>
  <c r="BH8"/>
  <c r="BH12"/>
  <c r="BI12" s="1"/>
  <c r="BH16"/>
  <c r="BI16" s="1"/>
  <c r="BH20"/>
  <c r="BH24"/>
  <c r="BH28"/>
  <c r="BI28" s="1"/>
  <c r="BH32"/>
  <c r="BI32" s="1"/>
  <c r="BH36"/>
  <c r="BH40"/>
  <c r="BH44"/>
  <c r="BI44" s="1"/>
  <c r="BH48"/>
  <c r="BI48" s="1"/>
  <c r="BH52"/>
  <c r="BH56"/>
  <c r="BH60"/>
  <c r="BI60" s="1"/>
  <c r="BH7"/>
  <c r="BI7" s="1"/>
  <c r="BH23"/>
  <c r="BH39"/>
  <c r="BH55"/>
  <c r="BI55" s="1"/>
  <c r="BH27"/>
  <c r="BI27" s="1"/>
  <c r="BH19"/>
  <c r="BH35"/>
  <c r="BH51"/>
  <c r="BI51" s="1"/>
  <c r="BH11"/>
  <c r="BI11" s="1"/>
  <c r="BH43"/>
  <c r="BH15"/>
  <c r="BH31"/>
  <c r="BI31" s="1"/>
  <c r="BH47"/>
  <c r="BI47" s="1"/>
  <c r="BH59"/>
  <c r="BT10"/>
  <c r="BT14"/>
  <c r="BU14" s="1"/>
  <c r="BT18"/>
  <c r="BU18" s="1"/>
  <c r="BT22"/>
  <c r="BT26"/>
  <c r="BT30"/>
  <c r="BU30" s="1"/>
  <c r="BT34"/>
  <c r="BU34" s="1"/>
  <c r="BT38"/>
  <c r="BT42"/>
  <c r="BT46"/>
  <c r="BU46" s="1"/>
  <c r="BT50"/>
  <c r="BU50" s="1"/>
  <c r="BT54"/>
  <c r="BT58"/>
  <c r="BT9"/>
  <c r="BU9" s="1"/>
  <c r="BT13"/>
  <c r="BU13" s="1"/>
  <c r="BT17"/>
  <c r="BT21"/>
  <c r="BT25"/>
  <c r="BU25" s="1"/>
  <c r="BT29"/>
  <c r="BU29" s="1"/>
  <c r="BT33"/>
  <c r="BT37"/>
  <c r="BT41"/>
  <c r="BU41" s="1"/>
  <c r="BT45"/>
  <c r="BU45" s="1"/>
  <c r="BT49"/>
  <c r="BT53"/>
  <c r="BT57"/>
  <c r="BT6"/>
  <c r="BU6" s="1"/>
  <c r="BT8"/>
  <c r="BT12"/>
  <c r="BT16"/>
  <c r="BU16" s="1"/>
  <c r="BT20"/>
  <c r="BU20" s="1"/>
  <c r="BT24"/>
  <c r="BT28"/>
  <c r="BT32"/>
  <c r="BU32" s="1"/>
  <c r="BT36"/>
  <c r="BU36" s="1"/>
  <c r="BT40"/>
  <c r="BT44"/>
  <c r="BT48"/>
  <c r="BU48" s="1"/>
  <c r="BT52"/>
  <c r="BU52" s="1"/>
  <c r="BT56"/>
  <c r="BT60"/>
  <c r="BT11"/>
  <c r="BU11" s="1"/>
  <c r="BT27"/>
  <c r="BU27" s="1"/>
  <c r="BT43"/>
  <c r="BT59"/>
  <c r="BT15"/>
  <c r="BU15" s="1"/>
  <c r="BT7"/>
  <c r="BU7" s="1"/>
  <c r="BT23"/>
  <c r="BT39"/>
  <c r="BT55"/>
  <c r="BU55" s="1"/>
  <c r="BT47"/>
  <c r="BU47" s="1"/>
  <c r="BT19"/>
  <c r="BT35"/>
  <c r="BT51"/>
  <c r="BU51" s="1"/>
  <c r="BT31"/>
  <c r="BU31" s="1"/>
  <c r="CF9"/>
  <c r="CF13"/>
  <c r="CF17"/>
  <c r="CG17" s="1"/>
  <c r="CF21"/>
  <c r="CG21" s="1"/>
  <c r="CF25"/>
  <c r="CF29"/>
  <c r="CF33"/>
  <c r="CG33" s="1"/>
  <c r="CF8"/>
  <c r="CG8" s="1"/>
  <c r="CF12"/>
  <c r="CF16"/>
  <c r="CF20"/>
  <c r="CG20" s="1"/>
  <c r="CF24"/>
  <c r="CG24" s="1"/>
  <c r="CF28"/>
  <c r="CF32"/>
  <c r="CF7"/>
  <c r="CG7" s="1"/>
  <c r="CF11"/>
  <c r="CG11" s="1"/>
  <c r="CF15"/>
  <c r="CF19"/>
  <c r="CF23"/>
  <c r="CG23" s="1"/>
  <c r="CF27"/>
  <c r="CG27" s="1"/>
  <c r="CF31"/>
  <c r="CF10"/>
  <c r="CF26"/>
  <c r="CG26" s="1"/>
  <c r="CF36"/>
  <c r="CF40"/>
  <c r="CF44"/>
  <c r="CF48"/>
  <c r="CG48" s="1"/>
  <c r="CF52"/>
  <c r="CG52" s="1"/>
  <c r="CF56"/>
  <c r="CF60"/>
  <c r="CF30"/>
  <c r="CG30" s="1"/>
  <c r="CF45"/>
  <c r="CG45" s="1"/>
  <c r="CF57"/>
  <c r="CF22"/>
  <c r="CF35"/>
  <c r="CG35" s="1"/>
  <c r="CF39"/>
  <c r="CG39" s="1"/>
  <c r="CF43"/>
  <c r="CF47"/>
  <c r="CF51"/>
  <c r="CG51" s="1"/>
  <c r="CF55"/>
  <c r="CG55" s="1"/>
  <c r="CF59"/>
  <c r="CF14"/>
  <c r="CF41"/>
  <c r="CG41" s="1"/>
  <c r="CF49"/>
  <c r="CG49" s="1"/>
  <c r="CF6"/>
  <c r="CF18"/>
  <c r="CF34"/>
  <c r="CG34" s="1"/>
  <c r="CF38"/>
  <c r="CG38" s="1"/>
  <c r="CF42"/>
  <c r="CF46"/>
  <c r="CF50"/>
  <c r="CG50" s="1"/>
  <c r="CF54"/>
  <c r="CG54" s="1"/>
  <c r="CF58"/>
  <c r="CF37"/>
  <c r="CF53"/>
  <c r="CG53" s="1"/>
  <c r="CG36"/>
  <c r="G12" i="3"/>
  <c r="G47" i="10"/>
  <c r="G10"/>
  <c r="G84"/>
  <c r="N9" i="11"/>
  <c r="M9" i="5"/>
  <c r="G49" i="3"/>
  <c r="G86"/>
  <c r="BK7" i="2"/>
  <c r="BK11"/>
  <c r="BK15"/>
  <c r="BL15" s="1"/>
  <c r="BK19"/>
  <c r="BL19" s="1"/>
  <c r="BK23"/>
  <c r="BK27"/>
  <c r="BK31"/>
  <c r="BL31" s="1"/>
  <c r="BK35"/>
  <c r="BL35" s="1"/>
  <c r="BK39"/>
  <c r="BK43"/>
  <c r="BK47"/>
  <c r="BL47" s="1"/>
  <c r="BK51"/>
  <c r="BL51" s="1"/>
  <c r="BK55"/>
  <c r="BK59"/>
  <c r="BK10"/>
  <c r="BK14"/>
  <c r="BL14" s="1"/>
  <c r="BK18"/>
  <c r="BK22"/>
  <c r="BK26"/>
  <c r="BL26" s="1"/>
  <c r="BK30"/>
  <c r="BK34"/>
  <c r="BK38"/>
  <c r="BK42"/>
  <c r="BL42" s="1"/>
  <c r="BK46"/>
  <c r="BL46" s="1"/>
  <c r="BK50"/>
  <c r="BK54"/>
  <c r="BK58"/>
  <c r="BL58" s="1"/>
  <c r="BK9"/>
  <c r="BL9" s="1"/>
  <c r="BK13"/>
  <c r="BK17"/>
  <c r="BK21"/>
  <c r="BL21" s="1"/>
  <c r="BK25"/>
  <c r="BL25" s="1"/>
  <c r="BK29"/>
  <c r="BK33"/>
  <c r="BK37"/>
  <c r="BL37" s="1"/>
  <c r="BK41"/>
  <c r="BL41" s="1"/>
  <c r="BK45"/>
  <c r="BK49"/>
  <c r="BK53"/>
  <c r="BL53" s="1"/>
  <c r="BK57"/>
  <c r="BL57" s="1"/>
  <c r="BK6"/>
  <c r="BK20"/>
  <c r="BK36"/>
  <c r="BL36" s="1"/>
  <c r="BK52"/>
  <c r="BL52" s="1"/>
  <c r="BK8"/>
  <c r="BK56"/>
  <c r="BK16"/>
  <c r="BL16" s="1"/>
  <c r="BK32"/>
  <c r="BL32" s="1"/>
  <c r="BK48"/>
  <c r="BK40"/>
  <c r="BK12"/>
  <c r="BL12" s="1"/>
  <c r="BK28"/>
  <c r="BL28" s="1"/>
  <c r="BK44"/>
  <c r="BK60"/>
  <c r="BK24"/>
  <c r="BL24" s="1"/>
  <c r="U7"/>
  <c r="V7" s="1"/>
  <c r="U11"/>
  <c r="U15"/>
  <c r="U19"/>
  <c r="U23"/>
  <c r="V23" s="1"/>
  <c r="U27"/>
  <c r="U31"/>
  <c r="U35"/>
  <c r="V35" s="1"/>
  <c r="U39"/>
  <c r="V39" s="1"/>
  <c r="U43"/>
  <c r="U47"/>
  <c r="U51"/>
  <c r="V51" s="1"/>
  <c r="U55"/>
  <c r="V55" s="1"/>
  <c r="U59"/>
  <c r="U8"/>
  <c r="U20"/>
  <c r="V20" s="1"/>
  <c r="U36"/>
  <c r="V36" s="1"/>
  <c r="U48"/>
  <c r="U10"/>
  <c r="U14"/>
  <c r="V14" s="1"/>
  <c r="U18"/>
  <c r="V18" s="1"/>
  <c r="U22"/>
  <c r="U26"/>
  <c r="U30"/>
  <c r="V30" s="1"/>
  <c r="U34"/>
  <c r="V34" s="1"/>
  <c r="U38"/>
  <c r="U42"/>
  <c r="U46"/>
  <c r="V46" s="1"/>
  <c r="U50"/>
  <c r="U54"/>
  <c r="U58"/>
  <c r="U16"/>
  <c r="V16" s="1"/>
  <c r="U28"/>
  <c r="V28" s="1"/>
  <c r="U40"/>
  <c r="U52"/>
  <c r="U60"/>
  <c r="V60" s="1"/>
  <c r="U9"/>
  <c r="V9" s="1"/>
  <c r="U13"/>
  <c r="U17"/>
  <c r="U21"/>
  <c r="V21" s="1"/>
  <c r="U25"/>
  <c r="V25" s="1"/>
  <c r="U29"/>
  <c r="U33"/>
  <c r="U37"/>
  <c r="V37" s="1"/>
  <c r="U41"/>
  <c r="V41" s="1"/>
  <c r="U45"/>
  <c r="U49"/>
  <c r="U53"/>
  <c r="V53" s="1"/>
  <c r="U57"/>
  <c r="V57" s="1"/>
  <c r="U6"/>
  <c r="U12"/>
  <c r="U24"/>
  <c r="V24" s="1"/>
  <c r="U32"/>
  <c r="V32" s="1"/>
  <c r="U44"/>
  <c r="U56"/>
  <c r="AG7"/>
  <c r="AH7" s="1"/>
  <c r="AG11"/>
  <c r="AH11" s="1"/>
  <c r="AG15"/>
  <c r="AG19"/>
  <c r="AG23"/>
  <c r="AH23" s="1"/>
  <c r="AG27"/>
  <c r="AH27" s="1"/>
  <c r="AG31"/>
  <c r="AG35"/>
  <c r="AG39"/>
  <c r="AH39" s="1"/>
  <c r="AG43"/>
  <c r="AH43" s="1"/>
  <c r="AG47"/>
  <c r="AG51"/>
  <c r="AG55"/>
  <c r="AH55" s="1"/>
  <c r="AG59"/>
  <c r="AH59" s="1"/>
  <c r="AG10"/>
  <c r="AG14"/>
  <c r="AG18"/>
  <c r="AH18" s="1"/>
  <c r="AG22"/>
  <c r="AH22" s="1"/>
  <c r="AG26"/>
  <c r="AG30"/>
  <c r="AG34"/>
  <c r="AH34" s="1"/>
  <c r="AG38"/>
  <c r="AH38" s="1"/>
  <c r="AG42"/>
  <c r="AG46"/>
  <c r="AG50"/>
  <c r="AH50" s="1"/>
  <c r="AG54"/>
  <c r="AH54" s="1"/>
  <c r="AG58"/>
  <c r="AG9"/>
  <c r="AG13"/>
  <c r="AG17"/>
  <c r="AH17" s="1"/>
  <c r="AG21"/>
  <c r="AG25"/>
  <c r="AG29"/>
  <c r="AH29" s="1"/>
  <c r="AG33"/>
  <c r="AH33" s="1"/>
  <c r="AG37"/>
  <c r="AG41"/>
  <c r="AG45"/>
  <c r="AH45" s="1"/>
  <c r="AG49"/>
  <c r="AH49" s="1"/>
  <c r="AG53"/>
  <c r="AG57"/>
  <c r="AG6"/>
  <c r="AG12"/>
  <c r="AH12" s="1"/>
  <c r="AG28"/>
  <c r="AG44"/>
  <c r="AG60"/>
  <c r="AH60" s="1"/>
  <c r="AG16"/>
  <c r="AH16" s="1"/>
  <c r="AG8"/>
  <c r="AG24"/>
  <c r="AG40"/>
  <c r="AH40" s="1"/>
  <c r="AG56"/>
  <c r="AH56" s="1"/>
  <c r="AG32"/>
  <c r="AG48"/>
  <c r="AG20"/>
  <c r="AH20" s="1"/>
  <c r="AG36"/>
  <c r="AH36" s="1"/>
  <c r="AG52"/>
  <c r="AS9"/>
  <c r="AS13"/>
  <c r="AT13" s="1"/>
  <c r="AS17"/>
  <c r="AT17" s="1"/>
  <c r="AS21"/>
  <c r="AS25"/>
  <c r="AS29"/>
  <c r="AT29" s="1"/>
  <c r="AS33"/>
  <c r="AT33" s="1"/>
  <c r="AS37"/>
  <c r="AS41"/>
  <c r="AS45"/>
  <c r="AT45" s="1"/>
  <c r="AS49"/>
  <c r="AT49" s="1"/>
  <c r="AS53"/>
  <c r="AS57"/>
  <c r="AS6"/>
  <c r="AT6" s="1"/>
  <c r="AS8"/>
  <c r="AT8" s="1"/>
  <c r="AS12"/>
  <c r="AS16"/>
  <c r="AS20"/>
  <c r="AT20" s="1"/>
  <c r="AS24"/>
  <c r="AT24" s="1"/>
  <c r="AS28"/>
  <c r="AS32"/>
  <c r="AS36"/>
  <c r="AT36" s="1"/>
  <c r="AS40"/>
  <c r="AT40" s="1"/>
  <c r="AS44"/>
  <c r="AS48"/>
  <c r="AS52"/>
  <c r="AT52" s="1"/>
  <c r="AS56"/>
  <c r="AT56" s="1"/>
  <c r="AS60"/>
  <c r="AS7"/>
  <c r="AS11"/>
  <c r="AT11" s="1"/>
  <c r="AS15"/>
  <c r="AT15" s="1"/>
  <c r="AS19"/>
  <c r="AS23"/>
  <c r="AS27"/>
  <c r="AT27" s="1"/>
  <c r="AS31"/>
  <c r="AT31" s="1"/>
  <c r="AS35"/>
  <c r="AS39"/>
  <c r="AS43"/>
  <c r="AT43" s="1"/>
  <c r="AS47"/>
  <c r="AT47" s="1"/>
  <c r="AS51"/>
  <c r="AS55"/>
  <c r="AS59"/>
  <c r="AT59" s="1"/>
  <c r="AS22"/>
  <c r="AT22" s="1"/>
  <c r="AS38"/>
  <c r="AS54"/>
  <c r="AS26"/>
  <c r="AT26" s="1"/>
  <c r="AS58"/>
  <c r="AT58" s="1"/>
  <c r="AS18"/>
  <c r="AS34"/>
  <c r="AS50"/>
  <c r="AT50" s="1"/>
  <c r="AS42"/>
  <c r="AT42" s="1"/>
  <c r="AS14"/>
  <c r="AS30"/>
  <c r="AS46"/>
  <c r="AT46" s="1"/>
  <c r="AS10"/>
  <c r="BE7"/>
  <c r="BE11"/>
  <c r="BE15"/>
  <c r="BF15" s="1"/>
  <c r="BE19"/>
  <c r="BF19" s="1"/>
  <c r="BE23"/>
  <c r="BE27"/>
  <c r="BE31"/>
  <c r="BF31" s="1"/>
  <c r="BE35"/>
  <c r="BF35" s="1"/>
  <c r="BE39"/>
  <c r="BE43"/>
  <c r="BE47"/>
  <c r="BF47" s="1"/>
  <c r="BE51"/>
  <c r="BF51" s="1"/>
  <c r="BE55"/>
  <c r="BE59"/>
  <c r="BE12"/>
  <c r="BF12" s="1"/>
  <c r="BE24"/>
  <c r="BF24" s="1"/>
  <c r="BE36"/>
  <c r="BE48"/>
  <c r="BE60"/>
  <c r="BF60" s="1"/>
  <c r="BE10"/>
  <c r="BF10" s="1"/>
  <c r="BE14"/>
  <c r="BE18"/>
  <c r="BE22"/>
  <c r="BF22" s="1"/>
  <c r="BE26"/>
  <c r="BF26" s="1"/>
  <c r="BE30"/>
  <c r="BE34"/>
  <c r="BE38"/>
  <c r="BF38" s="1"/>
  <c r="BE42"/>
  <c r="BF42" s="1"/>
  <c r="BE46"/>
  <c r="BE50"/>
  <c r="BE54"/>
  <c r="BF54" s="1"/>
  <c r="BE58"/>
  <c r="BF58" s="1"/>
  <c r="BE8"/>
  <c r="BE20"/>
  <c r="BE32"/>
  <c r="BE44"/>
  <c r="BF44" s="1"/>
  <c r="BE56"/>
  <c r="BE9"/>
  <c r="BE13"/>
  <c r="BF13" s="1"/>
  <c r="BE17"/>
  <c r="BF17" s="1"/>
  <c r="BE21"/>
  <c r="BE25"/>
  <c r="BE29"/>
  <c r="BF29" s="1"/>
  <c r="BE33"/>
  <c r="BF33" s="1"/>
  <c r="BE37"/>
  <c r="BE41"/>
  <c r="BE45"/>
  <c r="BF45" s="1"/>
  <c r="BE49"/>
  <c r="BF49" s="1"/>
  <c r="BE53"/>
  <c r="BE57"/>
  <c r="BE6"/>
  <c r="BF6" s="1"/>
  <c r="BE16"/>
  <c r="BF16" s="1"/>
  <c r="BE28"/>
  <c r="BE40"/>
  <c r="BE52"/>
  <c r="BF52" s="1"/>
  <c r="BQ7"/>
  <c r="BR7" s="1"/>
  <c r="BQ11"/>
  <c r="BQ15"/>
  <c r="BQ19"/>
  <c r="BR19" s="1"/>
  <c r="BQ23"/>
  <c r="BR23" s="1"/>
  <c r="BQ27"/>
  <c r="BQ31"/>
  <c r="BQ35"/>
  <c r="BR35" s="1"/>
  <c r="BQ39"/>
  <c r="BR39" s="1"/>
  <c r="BQ43"/>
  <c r="BQ47"/>
  <c r="BQ51"/>
  <c r="BR51" s="1"/>
  <c r="BQ55"/>
  <c r="BR55" s="1"/>
  <c r="BQ59"/>
  <c r="BQ10"/>
  <c r="BQ14"/>
  <c r="BR14" s="1"/>
  <c r="BQ18"/>
  <c r="BR18" s="1"/>
  <c r="BQ22"/>
  <c r="BQ26"/>
  <c r="BQ30"/>
  <c r="BR30" s="1"/>
  <c r="BQ34"/>
  <c r="BR34" s="1"/>
  <c r="BQ38"/>
  <c r="BQ42"/>
  <c r="BQ46"/>
  <c r="BQ50"/>
  <c r="BR50" s="1"/>
  <c r="BQ54"/>
  <c r="BQ58"/>
  <c r="BQ9"/>
  <c r="BR9" s="1"/>
  <c r="BQ13"/>
  <c r="BR13" s="1"/>
  <c r="BQ17"/>
  <c r="BQ21"/>
  <c r="BQ25"/>
  <c r="BR25" s="1"/>
  <c r="BQ29"/>
  <c r="BR29" s="1"/>
  <c r="BQ33"/>
  <c r="BQ37"/>
  <c r="BQ41"/>
  <c r="BR41" s="1"/>
  <c r="BQ45"/>
  <c r="BR45" s="1"/>
  <c r="BQ49"/>
  <c r="BQ53"/>
  <c r="BQ57"/>
  <c r="BR57" s="1"/>
  <c r="BQ6"/>
  <c r="BR6" s="1"/>
  <c r="BQ16"/>
  <c r="BQ32"/>
  <c r="BQ48"/>
  <c r="BR48" s="1"/>
  <c r="BQ36"/>
  <c r="BR36" s="1"/>
  <c r="BQ12"/>
  <c r="BQ28"/>
  <c r="BQ44"/>
  <c r="BR44" s="1"/>
  <c r="BQ60"/>
  <c r="BR60" s="1"/>
  <c r="BQ20"/>
  <c r="BQ8"/>
  <c r="BQ24"/>
  <c r="BR24" s="1"/>
  <c r="BQ40"/>
  <c r="BR40" s="1"/>
  <c r="BQ56"/>
  <c r="BQ52"/>
  <c r="CC9"/>
  <c r="CD9" s="1"/>
  <c r="CC13"/>
  <c r="CD13" s="1"/>
  <c r="CC17"/>
  <c r="CC21"/>
  <c r="CC25"/>
  <c r="CD25" s="1"/>
  <c r="CC29"/>
  <c r="CD29" s="1"/>
  <c r="CC33"/>
  <c r="CC37"/>
  <c r="CC41"/>
  <c r="CD41" s="1"/>
  <c r="CC45"/>
  <c r="CD45" s="1"/>
  <c r="CC49"/>
  <c r="CC53"/>
  <c r="CC57"/>
  <c r="CD57" s="1"/>
  <c r="CC6"/>
  <c r="CD6" s="1"/>
  <c r="CC8"/>
  <c r="CC12"/>
  <c r="CC16"/>
  <c r="CD16" s="1"/>
  <c r="CC20"/>
  <c r="CD20" s="1"/>
  <c r="CC24"/>
  <c r="CC28"/>
  <c r="CC32"/>
  <c r="CD32" s="1"/>
  <c r="CC36"/>
  <c r="CD36" s="1"/>
  <c r="CC40"/>
  <c r="CC44"/>
  <c r="CC48"/>
  <c r="CD48" s="1"/>
  <c r="CC52"/>
  <c r="CD52" s="1"/>
  <c r="CC56"/>
  <c r="CC60"/>
  <c r="CC7"/>
  <c r="CD7" s="1"/>
  <c r="CC11"/>
  <c r="CD11" s="1"/>
  <c r="CC15"/>
  <c r="CC19"/>
  <c r="CC23"/>
  <c r="CD23" s="1"/>
  <c r="CC27"/>
  <c r="CD27" s="1"/>
  <c r="CC31"/>
  <c r="CC35"/>
  <c r="CC39"/>
  <c r="CC43"/>
  <c r="CD43" s="1"/>
  <c r="CC47"/>
  <c r="CC51"/>
  <c r="CC55"/>
  <c r="CD55" s="1"/>
  <c r="CC59"/>
  <c r="CD59" s="1"/>
  <c r="CC18"/>
  <c r="CC34"/>
  <c r="CC50"/>
  <c r="CD50" s="1"/>
  <c r="CC38"/>
  <c r="CD38" s="1"/>
  <c r="CC14"/>
  <c r="CC30"/>
  <c r="CC46"/>
  <c r="CD46" s="1"/>
  <c r="CC54"/>
  <c r="CD54" s="1"/>
  <c r="CC10"/>
  <c r="CC26"/>
  <c r="CC42"/>
  <c r="CD42" s="1"/>
  <c r="CC58"/>
  <c r="CD58" s="1"/>
  <c r="CC22"/>
  <c r="AA7"/>
  <c r="AB7" s="1"/>
  <c r="AA11"/>
  <c r="AB11" s="1"/>
  <c r="AA15"/>
  <c r="AB15" s="1"/>
  <c r="AA19"/>
  <c r="AA23"/>
  <c r="AB23" s="1"/>
  <c r="AA27"/>
  <c r="AB27" s="1"/>
  <c r="AA31"/>
  <c r="AB31" s="1"/>
  <c r="AA35"/>
  <c r="AA39"/>
  <c r="AB39" s="1"/>
  <c r="AA43"/>
  <c r="AB43" s="1"/>
  <c r="AA47"/>
  <c r="AB47" s="1"/>
  <c r="AA51"/>
  <c r="AA55"/>
  <c r="AB55" s="1"/>
  <c r="AA59"/>
  <c r="AB59" s="1"/>
  <c r="AA10"/>
  <c r="AB10" s="1"/>
  <c r="AA14"/>
  <c r="AA18"/>
  <c r="AA22"/>
  <c r="AB22" s="1"/>
  <c r="AA26"/>
  <c r="AA30"/>
  <c r="AA34"/>
  <c r="AB34" s="1"/>
  <c r="AA38"/>
  <c r="AB38" s="1"/>
  <c r="AA42"/>
  <c r="AB42" s="1"/>
  <c r="AA46"/>
  <c r="AA50"/>
  <c r="AB50" s="1"/>
  <c r="AA54"/>
  <c r="AB54" s="1"/>
  <c r="AA58"/>
  <c r="AB58" s="1"/>
  <c r="AA9"/>
  <c r="AA13"/>
  <c r="AB13" s="1"/>
  <c r="AA17"/>
  <c r="AB17" s="1"/>
  <c r="AA21"/>
  <c r="AB21" s="1"/>
  <c r="AA25"/>
  <c r="AA29"/>
  <c r="AB29" s="1"/>
  <c r="AA33"/>
  <c r="AB33" s="1"/>
  <c r="AA37"/>
  <c r="AA41"/>
  <c r="AA45"/>
  <c r="AA49"/>
  <c r="AB49" s="1"/>
  <c r="AA53"/>
  <c r="AB53" s="1"/>
  <c r="AA57"/>
  <c r="AA6"/>
  <c r="AB6" s="1"/>
  <c r="AA8"/>
  <c r="AB8" s="1"/>
  <c r="AA24"/>
  <c r="AA40"/>
  <c r="AA56"/>
  <c r="AB56" s="1"/>
  <c r="AA12"/>
  <c r="AB12" s="1"/>
  <c r="AA60"/>
  <c r="AB60" s="1"/>
  <c r="AA20"/>
  <c r="AA36"/>
  <c r="AB36" s="1"/>
  <c r="AA52"/>
  <c r="AB52" s="1"/>
  <c r="AA44"/>
  <c r="AB44" s="1"/>
  <c r="AA16"/>
  <c r="AA32"/>
  <c r="AA48"/>
  <c r="AB48" s="1"/>
  <c r="AA28"/>
  <c r="AB28" s="1"/>
  <c r="AM9"/>
  <c r="AM13"/>
  <c r="AN13" s="1"/>
  <c r="AM17"/>
  <c r="AN17" s="1"/>
  <c r="AM21"/>
  <c r="AM25"/>
  <c r="AM29"/>
  <c r="AN29" s="1"/>
  <c r="AM33"/>
  <c r="AN33" s="1"/>
  <c r="AM37"/>
  <c r="AN37" s="1"/>
  <c r="AM41"/>
  <c r="AM45"/>
  <c r="AM49"/>
  <c r="AN49" s="1"/>
  <c r="AM53"/>
  <c r="AN53" s="1"/>
  <c r="AM57"/>
  <c r="AM6"/>
  <c r="AN6" s="1"/>
  <c r="AM10"/>
  <c r="AN10" s="1"/>
  <c r="AM22"/>
  <c r="AM34"/>
  <c r="AM42"/>
  <c r="AN42" s="1"/>
  <c r="AM50"/>
  <c r="AN50" s="1"/>
  <c r="AM58"/>
  <c r="AN58" s="1"/>
  <c r="AM8"/>
  <c r="AM12"/>
  <c r="AN12" s="1"/>
  <c r="AM16"/>
  <c r="AM20"/>
  <c r="AN20" s="1"/>
  <c r="AM24"/>
  <c r="AM28"/>
  <c r="AN28" s="1"/>
  <c r="AM32"/>
  <c r="AN32" s="1"/>
  <c r="AM36"/>
  <c r="AM40"/>
  <c r="AM44"/>
  <c r="AN44" s="1"/>
  <c r="AM48"/>
  <c r="AM52"/>
  <c r="AM56"/>
  <c r="AM60"/>
  <c r="AM14"/>
  <c r="AN14" s="1"/>
  <c r="AM26"/>
  <c r="AN26" s="1"/>
  <c r="AM38"/>
  <c r="AM54"/>
  <c r="AN54" s="1"/>
  <c r="AM7"/>
  <c r="AN7" s="1"/>
  <c r="AM11"/>
  <c r="AN11" s="1"/>
  <c r="AM15"/>
  <c r="AM19"/>
  <c r="AM23"/>
  <c r="AN23" s="1"/>
  <c r="AM27"/>
  <c r="AM31"/>
  <c r="AM35"/>
  <c r="AM39"/>
  <c r="AN39" s="1"/>
  <c r="AM43"/>
  <c r="AN43" s="1"/>
  <c r="AM47"/>
  <c r="AM51"/>
  <c r="AN51" s="1"/>
  <c r="AM55"/>
  <c r="AN55" s="1"/>
  <c r="AM59"/>
  <c r="AM18"/>
  <c r="AM30"/>
  <c r="AM46"/>
  <c r="AN46" s="1"/>
  <c r="BW9"/>
  <c r="BX9" s="1"/>
  <c r="BW13"/>
  <c r="BW17"/>
  <c r="BX17" s="1"/>
  <c r="BW21"/>
  <c r="BX21" s="1"/>
  <c r="BW25"/>
  <c r="BX25" s="1"/>
  <c r="BW29"/>
  <c r="BW33"/>
  <c r="BX33" s="1"/>
  <c r="BW37"/>
  <c r="BX37" s="1"/>
  <c r="BW41"/>
  <c r="BW45"/>
  <c r="BW49"/>
  <c r="BW53"/>
  <c r="BX53" s="1"/>
  <c r="BW57"/>
  <c r="BW6"/>
  <c r="BW18"/>
  <c r="BX18" s="1"/>
  <c r="BW30"/>
  <c r="BX30" s="1"/>
  <c r="BW38"/>
  <c r="BX38" s="1"/>
  <c r="BW46"/>
  <c r="BW58"/>
  <c r="BX58" s="1"/>
  <c r="BW8"/>
  <c r="BX8" s="1"/>
  <c r="BW12"/>
  <c r="BX12" s="1"/>
  <c r="BW16"/>
  <c r="BW20"/>
  <c r="BW24"/>
  <c r="BX24" s="1"/>
  <c r="BW28"/>
  <c r="BX28" s="1"/>
  <c r="BW32"/>
  <c r="BW36"/>
  <c r="BW40"/>
  <c r="BX40" s="1"/>
  <c r="BW44"/>
  <c r="BW48"/>
  <c r="BW52"/>
  <c r="BW56"/>
  <c r="BX56" s="1"/>
  <c r="BW60"/>
  <c r="BX60" s="1"/>
  <c r="BW14"/>
  <c r="BW26"/>
  <c r="BW42"/>
  <c r="BX42" s="1"/>
  <c r="BW54"/>
  <c r="BW7"/>
  <c r="BW11"/>
  <c r="BX11" s="1"/>
  <c r="BW15"/>
  <c r="BX15" s="1"/>
  <c r="BW19"/>
  <c r="BW23"/>
  <c r="BW27"/>
  <c r="BX27" s="1"/>
  <c r="BW31"/>
  <c r="BX31" s="1"/>
  <c r="BW35"/>
  <c r="BX35" s="1"/>
  <c r="BW39"/>
  <c r="BW43"/>
  <c r="BX43" s="1"/>
  <c r="BW47"/>
  <c r="BX47" s="1"/>
  <c r="BW51"/>
  <c r="BW55"/>
  <c r="BW59"/>
  <c r="BX59" s="1"/>
  <c r="BW10"/>
  <c r="BX10" s="1"/>
  <c r="BW22"/>
  <c r="BX22" s="1"/>
  <c r="BW34"/>
  <c r="BW50"/>
  <c r="BX50" s="1"/>
  <c r="R8"/>
  <c r="S8" s="1"/>
  <c r="R12"/>
  <c r="S12" s="1"/>
  <c r="R16"/>
  <c r="R20"/>
  <c r="S20" s="1"/>
  <c r="R24"/>
  <c r="S24" s="1"/>
  <c r="R28"/>
  <c r="R32"/>
  <c r="R36"/>
  <c r="S36" s="1"/>
  <c r="R40"/>
  <c r="S40" s="1"/>
  <c r="R44"/>
  <c r="R48"/>
  <c r="R52"/>
  <c r="S52" s="1"/>
  <c r="R56"/>
  <c r="S56" s="1"/>
  <c r="R60"/>
  <c r="S60" s="1"/>
  <c r="R7"/>
  <c r="R11"/>
  <c r="S11" s="1"/>
  <c r="R15"/>
  <c r="S15" s="1"/>
  <c r="R19"/>
  <c r="S19" s="1"/>
  <c r="R23"/>
  <c r="R27"/>
  <c r="S27" s="1"/>
  <c r="R31"/>
  <c r="S31" s="1"/>
  <c r="R35"/>
  <c r="S35" s="1"/>
  <c r="R39"/>
  <c r="R43"/>
  <c r="S43" s="1"/>
  <c r="R47"/>
  <c r="S47" s="1"/>
  <c r="R51"/>
  <c r="S51" s="1"/>
  <c r="R55"/>
  <c r="R59"/>
  <c r="S59" s="1"/>
  <c r="R10"/>
  <c r="S10" s="1"/>
  <c r="R14"/>
  <c r="R18"/>
  <c r="R22"/>
  <c r="R26"/>
  <c r="S26" s="1"/>
  <c r="R30"/>
  <c r="S30" s="1"/>
  <c r="R34"/>
  <c r="R38"/>
  <c r="S38" s="1"/>
  <c r="R42"/>
  <c r="S42" s="1"/>
  <c r="R46"/>
  <c r="S46" s="1"/>
  <c r="R50"/>
  <c r="R54"/>
  <c r="R58"/>
  <c r="S58" s="1"/>
  <c r="R17"/>
  <c r="S17" s="1"/>
  <c r="R33"/>
  <c r="R49"/>
  <c r="S49" s="1"/>
  <c r="R53"/>
  <c r="S53" s="1"/>
  <c r="R13"/>
  <c r="S13" s="1"/>
  <c r="R29"/>
  <c r="R45"/>
  <c r="R6"/>
  <c r="S6" s="1"/>
  <c r="R21"/>
  <c r="S21" s="1"/>
  <c r="R9"/>
  <c r="R25"/>
  <c r="R41"/>
  <c r="S41" s="1"/>
  <c r="R57"/>
  <c r="S57" s="1"/>
  <c r="R37"/>
  <c r="AD10"/>
  <c r="AE10" s="1"/>
  <c r="AD14"/>
  <c r="AE14" s="1"/>
  <c r="AD18"/>
  <c r="AE18" s="1"/>
  <c r="AD22"/>
  <c r="AD26"/>
  <c r="AD30"/>
  <c r="AE30" s="1"/>
  <c r="AD34"/>
  <c r="AE34" s="1"/>
  <c r="AD38"/>
  <c r="AD42"/>
  <c r="AE42" s="1"/>
  <c r="AD46"/>
  <c r="AE46" s="1"/>
  <c r="AD50"/>
  <c r="AE50" s="1"/>
  <c r="AD54"/>
  <c r="AD58"/>
  <c r="AE58" s="1"/>
  <c r="AD11"/>
  <c r="AE11" s="1"/>
  <c r="AD19"/>
  <c r="AE19" s="1"/>
  <c r="AD31"/>
  <c r="AD47"/>
  <c r="AE47" s="1"/>
  <c r="AD9"/>
  <c r="AE9" s="1"/>
  <c r="AD13"/>
  <c r="AE13" s="1"/>
  <c r="AD17"/>
  <c r="AD21"/>
  <c r="AD25"/>
  <c r="AE25" s="1"/>
  <c r="AD29"/>
  <c r="AE29" s="1"/>
  <c r="AD33"/>
  <c r="AD37"/>
  <c r="AE37" s="1"/>
  <c r="AD41"/>
  <c r="AE41" s="1"/>
  <c r="AD45"/>
  <c r="AD49"/>
  <c r="AD53"/>
  <c r="AE53" s="1"/>
  <c r="AD57"/>
  <c r="AE57" s="1"/>
  <c r="AD6"/>
  <c r="AE6" s="1"/>
  <c r="AD15"/>
  <c r="AD27"/>
  <c r="AE27" s="1"/>
  <c r="AD39"/>
  <c r="AE39" s="1"/>
  <c r="AD51"/>
  <c r="AD59"/>
  <c r="AD8"/>
  <c r="AE8" s="1"/>
  <c r="AD12"/>
  <c r="AE12" s="1"/>
  <c r="AD16"/>
  <c r="AE16" s="1"/>
  <c r="AD20"/>
  <c r="AD24"/>
  <c r="AE24" s="1"/>
  <c r="AD28"/>
  <c r="AE28" s="1"/>
  <c r="AD32"/>
  <c r="AE32" s="1"/>
  <c r="AD36"/>
  <c r="AD40"/>
  <c r="AE40" s="1"/>
  <c r="AD44"/>
  <c r="AE44" s="1"/>
  <c r="AD48"/>
  <c r="AD52"/>
  <c r="AD56"/>
  <c r="AD60"/>
  <c r="AE60" s="1"/>
  <c r="AD7"/>
  <c r="AD23"/>
  <c r="AD35"/>
  <c r="AE35" s="1"/>
  <c r="AD43"/>
  <c r="AE43" s="1"/>
  <c r="AD55"/>
  <c r="AP8"/>
  <c r="AP12"/>
  <c r="AQ12" s="1"/>
  <c r="AP16"/>
  <c r="AQ16" s="1"/>
  <c r="AP20"/>
  <c r="AQ20" s="1"/>
  <c r="AP24"/>
  <c r="AP28"/>
  <c r="AQ28" s="1"/>
  <c r="AP32"/>
  <c r="AQ32" s="1"/>
  <c r="AP36"/>
  <c r="AQ36" s="1"/>
  <c r="AP40"/>
  <c r="AP44"/>
  <c r="AQ44" s="1"/>
  <c r="AP48"/>
  <c r="AQ48" s="1"/>
  <c r="AP52"/>
  <c r="AQ52" s="1"/>
  <c r="AP56"/>
  <c r="AP60"/>
  <c r="AQ60" s="1"/>
  <c r="AP7"/>
  <c r="AQ7" s="1"/>
  <c r="AP11"/>
  <c r="AP15"/>
  <c r="AP19"/>
  <c r="AP23"/>
  <c r="AQ23" s="1"/>
  <c r="AP27"/>
  <c r="AQ27" s="1"/>
  <c r="AP31"/>
  <c r="AP35"/>
  <c r="AQ35" s="1"/>
  <c r="AP39"/>
  <c r="AQ39" s="1"/>
  <c r="AP43"/>
  <c r="AP47"/>
  <c r="AP51"/>
  <c r="AQ51" s="1"/>
  <c r="AP55"/>
  <c r="AQ55" s="1"/>
  <c r="AP59"/>
  <c r="AP10"/>
  <c r="AP14"/>
  <c r="AP18"/>
  <c r="AQ18" s="1"/>
  <c r="AP22"/>
  <c r="AQ22" s="1"/>
  <c r="AP26"/>
  <c r="AP30"/>
  <c r="AQ30" s="1"/>
  <c r="AP34"/>
  <c r="AQ34" s="1"/>
  <c r="AP38"/>
  <c r="AQ38" s="1"/>
  <c r="AP42"/>
  <c r="AP46"/>
  <c r="AP50"/>
  <c r="AQ50" s="1"/>
  <c r="AP54"/>
  <c r="AP58"/>
  <c r="AP21"/>
  <c r="AP37"/>
  <c r="AQ37" s="1"/>
  <c r="AP53"/>
  <c r="AQ53" s="1"/>
  <c r="AP25"/>
  <c r="AP17"/>
  <c r="AQ17" s="1"/>
  <c r="AP33"/>
  <c r="AQ33" s="1"/>
  <c r="AP49"/>
  <c r="AQ49" s="1"/>
  <c r="AP41"/>
  <c r="AP57"/>
  <c r="AP13"/>
  <c r="AQ13" s="1"/>
  <c r="AP29"/>
  <c r="AQ29" s="1"/>
  <c r="AP45"/>
  <c r="AP6"/>
  <c r="AP9"/>
  <c r="AQ9" s="1"/>
  <c r="BB8"/>
  <c r="BC8" s="1"/>
  <c r="BB12"/>
  <c r="BB16"/>
  <c r="BC16" s="1"/>
  <c r="BB20"/>
  <c r="BC20" s="1"/>
  <c r="BB24"/>
  <c r="BC24" s="1"/>
  <c r="BB28"/>
  <c r="BB32"/>
  <c r="BB36"/>
  <c r="BC36" s="1"/>
  <c r="BB40"/>
  <c r="BC40" s="1"/>
  <c r="BB44"/>
  <c r="BB48"/>
  <c r="BC48" s="1"/>
  <c r="BB52"/>
  <c r="BC52" s="1"/>
  <c r="BB56"/>
  <c r="BC56" s="1"/>
  <c r="BB60"/>
  <c r="BB7"/>
  <c r="BC7" s="1"/>
  <c r="BB11"/>
  <c r="BC11" s="1"/>
  <c r="BB15"/>
  <c r="BC15" s="1"/>
  <c r="BB19"/>
  <c r="BB23"/>
  <c r="BC23" s="1"/>
  <c r="BB27"/>
  <c r="BC27" s="1"/>
  <c r="BB31"/>
  <c r="BC31" s="1"/>
  <c r="BB35"/>
  <c r="BB39"/>
  <c r="BC39" s="1"/>
  <c r="BB43"/>
  <c r="BC43" s="1"/>
  <c r="BB47"/>
  <c r="BC47" s="1"/>
  <c r="BB51"/>
  <c r="BB55"/>
  <c r="BC55" s="1"/>
  <c r="BB59"/>
  <c r="BC59" s="1"/>
  <c r="BB10"/>
  <c r="BC10" s="1"/>
  <c r="BB14"/>
  <c r="BB18"/>
  <c r="BC18" s="1"/>
  <c r="BB22"/>
  <c r="BC22" s="1"/>
  <c r="BB26"/>
  <c r="BC26" s="1"/>
  <c r="BB30"/>
  <c r="BB34"/>
  <c r="BC34" s="1"/>
  <c r="BB38"/>
  <c r="BC38" s="1"/>
  <c r="BB42"/>
  <c r="BC42" s="1"/>
  <c r="BB46"/>
  <c r="BB50"/>
  <c r="BC50" s="1"/>
  <c r="BB54"/>
  <c r="BC54" s="1"/>
  <c r="BB58"/>
  <c r="BC58" s="1"/>
  <c r="BB13"/>
  <c r="BB29"/>
  <c r="BC29" s="1"/>
  <c r="BB45"/>
  <c r="BC45" s="1"/>
  <c r="BB6"/>
  <c r="BC6" s="1"/>
  <c r="BB49"/>
  <c r="BB9"/>
  <c r="BC9" s="1"/>
  <c r="BB25"/>
  <c r="BC25" s="1"/>
  <c r="BB41"/>
  <c r="BB57"/>
  <c r="BB33"/>
  <c r="BC33" s="1"/>
  <c r="BB21"/>
  <c r="BC21" s="1"/>
  <c r="BB37"/>
  <c r="BC37" s="1"/>
  <c r="BB53"/>
  <c r="BB17"/>
  <c r="BC17" s="1"/>
  <c r="BN10"/>
  <c r="BO10" s="1"/>
  <c r="BN14"/>
  <c r="BO14" s="1"/>
  <c r="BN18"/>
  <c r="BN22"/>
  <c r="BO22" s="1"/>
  <c r="BN26"/>
  <c r="BO26" s="1"/>
  <c r="BN30"/>
  <c r="BO30" s="1"/>
  <c r="BN34"/>
  <c r="BN38"/>
  <c r="BN42"/>
  <c r="BO42" s="1"/>
  <c r="BN46"/>
  <c r="BO46" s="1"/>
  <c r="BN50"/>
  <c r="BN54"/>
  <c r="BO54" s="1"/>
  <c r="BN58"/>
  <c r="BO58" s="1"/>
  <c r="BN15"/>
  <c r="BO15" s="1"/>
  <c r="BN27"/>
  <c r="BN43"/>
  <c r="BO43" s="1"/>
  <c r="BN55"/>
  <c r="BO55" s="1"/>
  <c r="BN9"/>
  <c r="BN13"/>
  <c r="BN17"/>
  <c r="BN21"/>
  <c r="BO21" s="1"/>
  <c r="BN25"/>
  <c r="BO25" s="1"/>
  <c r="BN29"/>
  <c r="BN33"/>
  <c r="BO33" s="1"/>
  <c r="BN37"/>
  <c r="BO37" s="1"/>
  <c r="BN41"/>
  <c r="BO41" s="1"/>
  <c r="BN45"/>
  <c r="BN49"/>
  <c r="BN53"/>
  <c r="BO53" s="1"/>
  <c r="BN57"/>
  <c r="BN6"/>
  <c r="BN11"/>
  <c r="BO11" s="1"/>
  <c r="BN23"/>
  <c r="BO23" s="1"/>
  <c r="BN35"/>
  <c r="BN47"/>
  <c r="BN8"/>
  <c r="BO8" s="1"/>
  <c r="BN12"/>
  <c r="BO12" s="1"/>
  <c r="BN16"/>
  <c r="BO16" s="1"/>
  <c r="BN20"/>
  <c r="BN24"/>
  <c r="BO24" s="1"/>
  <c r="BN28"/>
  <c r="BO28" s="1"/>
  <c r="BN32"/>
  <c r="BN36"/>
  <c r="BN40"/>
  <c r="BO40" s="1"/>
  <c r="BN44"/>
  <c r="BO44" s="1"/>
  <c r="BN48"/>
  <c r="BO48" s="1"/>
  <c r="BN52"/>
  <c r="BN56"/>
  <c r="BO56" s="1"/>
  <c r="BN60"/>
  <c r="BO60" s="1"/>
  <c r="BN7"/>
  <c r="BN19"/>
  <c r="BN31"/>
  <c r="BO31" s="1"/>
  <c r="BN39"/>
  <c r="BO39" s="1"/>
  <c r="BN51"/>
  <c r="BO51" s="1"/>
  <c r="BN59"/>
  <c r="BZ8"/>
  <c r="BZ12"/>
  <c r="CA12" s="1"/>
  <c r="BZ16"/>
  <c r="CA16" s="1"/>
  <c r="BZ20"/>
  <c r="BZ24"/>
  <c r="CA24" s="1"/>
  <c r="BZ28"/>
  <c r="CA28" s="1"/>
  <c r="BZ32"/>
  <c r="CA32" s="1"/>
  <c r="BZ36"/>
  <c r="BZ40"/>
  <c r="BZ44"/>
  <c r="CA44" s="1"/>
  <c r="BZ48"/>
  <c r="CA48" s="1"/>
  <c r="BZ52"/>
  <c r="BZ56"/>
  <c r="CA56" s="1"/>
  <c r="BZ60"/>
  <c r="CA60" s="1"/>
  <c r="BZ7"/>
  <c r="CA7" s="1"/>
  <c r="BZ11"/>
  <c r="BZ15"/>
  <c r="CA15" s="1"/>
  <c r="BZ19"/>
  <c r="CA19" s="1"/>
  <c r="BZ23"/>
  <c r="BZ27"/>
  <c r="BZ31"/>
  <c r="CA31" s="1"/>
  <c r="BZ35"/>
  <c r="CA35" s="1"/>
  <c r="BZ39"/>
  <c r="CA39" s="1"/>
  <c r="BZ43"/>
  <c r="BZ47"/>
  <c r="CA47" s="1"/>
  <c r="BZ51"/>
  <c r="CA51" s="1"/>
  <c r="BZ55"/>
  <c r="CA55" s="1"/>
  <c r="BZ59"/>
  <c r="BZ10"/>
  <c r="CA10" s="1"/>
  <c r="BZ14"/>
  <c r="CA14" s="1"/>
  <c r="BZ18"/>
  <c r="CA18" s="1"/>
  <c r="BZ22"/>
  <c r="BZ26"/>
  <c r="BZ30"/>
  <c r="CA30" s="1"/>
  <c r="BZ34"/>
  <c r="BZ38"/>
  <c r="BZ42"/>
  <c r="CA42" s="1"/>
  <c r="BZ46"/>
  <c r="CA46" s="1"/>
  <c r="BZ50"/>
  <c r="CA50" s="1"/>
  <c r="BZ54"/>
  <c r="BZ58"/>
  <c r="CA58" s="1"/>
  <c r="BZ9"/>
  <c r="CA9" s="1"/>
  <c r="BZ25"/>
  <c r="CA25" s="1"/>
  <c r="BZ41"/>
  <c r="BZ57"/>
  <c r="CA57" s="1"/>
  <c r="BZ45"/>
  <c r="CA45" s="1"/>
  <c r="BZ21"/>
  <c r="CA21" s="1"/>
  <c r="BZ37"/>
  <c r="BZ53"/>
  <c r="BZ13"/>
  <c r="CA13" s="1"/>
  <c r="BZ6"/>
  <c r="CA6" s="1"/>
  <c r="BZ17"/>
  <c r="BZ33"/>
  <c r="CA33" s="1"/>
  <c r="BZ49"/>
  <c r="CA49" s="1"/>
  <c r="BZ29"/>
  <c r="CA29" s="1"/>
  <c r="AB32"/>
  <c r="AK11"/>
  <c r="AB24"/>
  <c r="AK23"/>
  <c r="AB16"/>
  <c r="AB40"/>
  <c r="AK15"/>
  <c r="P24"/>
  <c r="AQ45"/>
  <c r="S7"/>
  <c r="S23"/>
  <c r="S39"/>
  <c r="S55"/>
  <c r="Y12"/>
  <c r="Y28"/>
  <c r="Y44"/>
  <c r="Y60"/>
  <c r="AH6"/>
  <c r="AH10"/>
  <c r="AH14"/>
  <c r="AH26"/>
  <c r="AT10"/>
  <c r="BI36"/>
  <c r="BR20"/>
  <c r="P6"/>
  <c r="P10"/>
  <c r="P14"/>
  <c r="P26"/>
  <c r="P30"/>
  <c r="P34"/>
  <c r="P50"/>
  <c r="P54"/>
  <c r="P58"/>
  <c r="Y27"/>
  <c r="Y43"/>
  <c r="Y51"/>
  <c r="AK9"/>
  <c r="AK21"/>
  <c r="AK25"/>
  <c r="AQ21"/>
  <c r="CD31"/>
  <c r="P8"/>
  <c r="P20"/>
  <c r="P36"/>
  <c r="P40"/>
  <c r="P52"/>
  <c r="P56"/>
  <c r="F10"/>
  <c r="G10" s="1"/>
  <c r="S9"/>
  <c r="S25"/>
  <c r="S29"/>
  <c r="S33"/>
  <c r="S37"/>
  <c r="S45"/>
  <c r="AB9"/>
  <c r="AB25"/>
  <c r="AB41"/>
  <c r="AB57"/>
  <c r="AH8"/>
  <c r="AH24"/>
  <c r="AT18"/>
  <c r="AT34"/>
  <c r="I7"/>
  <c r="J7" s="1"/>
  <c r="BU59"/>
  <c r="BU58"/>
  <c r="BU43"/>
  <c r="BU42"/>
  <c r="BU35"/>
  <c r="BU26"/>
  <c r="BU19"/>
  <c r="BU10"/>
  <c r="BC60"/>
  <c r="BC46"/>
  <c r="BC44"/>
  <c r="CD60"/>
  <c r="CD56"/>
  <c r="CD44"/>
  <c r="CD40"/>
  <c r="CD34"/>
  <c r="CD30"/>
  <c r="CD28"/>
  <c r="CD26"/>
  <c r="CD24"/>
  <c r="CD22"/>
  <c r="CD18"/>
  <c r="CD14"/>
  <c r="CD12"/>
  <c r="CD10"/>
  <c r="CD8"/>
  <c r="BU60"/>
  <c r="BU53"/>
  <c r="BU44"/>
  <c r="BU37"/>
  <c r="BU28"/>
  <c r="BU21"/>
  <c r="BU12"/>
  <c r="BL60"/>
  <c r="BL56"/>
  <c r="BL54"/>
  <c r="BL50"/>
  <c r="BL48"/>
  <c r="BL44"/>
  <c r="BL40"/>
  <c r="BL38"/>
  <c r="BL34"/>
  <c r="BL30"/>
  <c r="BL22"/>
  <c r="BL20"/>
  <c r="BL18"/>
  <c r="BL10"/>
  <c r="BL8"/>
  <c r="BL6"/>
  <c r="BU54"/>
  <c r="BU39"/>
  <c r="BU38"/>
  <c r="BU23"/>
  <c r="BU22"/>
  <c r="BC57"/>
  <c r="BC53"/>
  <c r="BC51"/>
  <c r="BC49"/>
  <c r="CD53"/>
  <c r="CD37"/>
  <c r="CD21"/>
  <c r="BU56"/>
  <c r="BU49"/>
  <c r="BU24"/>
  <c r="BU17"/>
  <c r="BL55"/>
  <c r="BL39"/>
  <c r="BL23"/>
  <c r="BL7"/>
  <c r="BC32"/>
  <c r="BC30"/>
  <c r="BC28"/>
  <c r="BC14"/>
  <c r="BC12"/>
  <c r="AK59"/>
  <c r="AK57"/>
  <c r="AK55"/>
  <c r="AK53"/>
  <c r="AK51"/>
  <c r="AK41"/>
  <c r="AK39"/>
  <c r="AK37"/>
  <c r="AK35"/>
  <c r="AK27"/>
  <c r="CD51"/>
  <c r="CD35"/>
  <c r="CD19"/>
  <c r="BU57"/>
  <c r="BL45"/>
  <c r="BL29"/>
  <c r="BL13"/>
  <c r="AT57"/>
  <c r="AT55"/>
  <c r="AT53"/>
  <c r="AT51"/>
  <c r="AT41"/>
  <c r="AT39"/>
  <c r="AT37"/>
  <c r="AT35"/>
  <c r="AT25"/>
  <c r="AT23"/>
  <c r="AT21"/>
  <c r="AT19"/>
  <c r="AT9"/>
  <c r="AT7"/>
  <c r="CD49"/>
  <c r="CD33"/>
  <c r="CD17"/>
  <c r="BU40"/>
  <c r="BU33"/>
  <c r="BU8"/>
  <c r="BL59"/>
  <c r="BL43"/>
  <c r="BL27"/>
  <c r="BL11"/>
  <c r="BC41"/>
  <c r="BC35"/>
  <c r="BC19"/>
  <c r="BC13"/>
  <c r="AK60"/>
  <c r="AK58"/>
  <c r="AK48"/>
  <c r="AK46"/>
  <c r="AK44"/>
  <c r="AK42"/>
  <c r="AK32"/>
  <c r="AK30"/>
  <c r="AK28"/>
  <c r="V6"/>
  <c r="V8"/>
  <c r="V10"/>
  <c r="V12"/>
  <c r="V40"/>
  <c r="V42"/>
  <c r="AE38"/>
  <c r="AN18"/>
  <c r="AN24"/>
  <c r="AW7"/>
  <c r="AW23"/>
  <c r="AW39"/>
  <c r="Y10"/>
  <c r="AB14"/>
  <c r="Y17"/>
  <c r="AE20"/>
  <c r="Y26"/>
  <c r="AB30"/>
  <c r="Y33"/>
  <c r="AE36"/>
  <c r="Y42"/>
  <c r="AB46"/>
  <c r="Y49"/>
  <c r="AE51"/>
  <c r="AE52"/>
  <c r="Y58"/>
  <c r="AE59"/>
  <c r="AW9"/>
  <c r="AT12"/>
  <c r="AQ15"/>
  <c r="AW17"/>
  <c r="AW25"/>
  <c r="AT28"/>
  <c r="AQ31"/>
  <c r="AT44"/>
  <c r="AQ47"/>
  <c r="AW57"/>
  <c r="AT60"/>
  <c r="BL33"/>
  <c r="BR59"/>
  <c r="CG28"/>
  <c r="CD39"/>
  <c r="CG60"/>
  <c r="BR54"/>
  <c r="BR53"/>
  <c r="BR46"/>
  <c r="BR38"/>
  <c r="BR37"/>
  <c r="BR22"/>
  <c r="BR21"/>
  <c r="AZ53"/>
  <c r="AZ51"/>
  <c r="AZ49"/>
  <c r="AZ47"/>
  <c r="CA59"/>
  <c r="CA53"/>
  <c r="CA43"/>
  <c r="CA41"/>
  <c r="CA37"/>
  <c r="CA27"/>
  <c r="CA23"/>
  <c r="CA17"/>
  <c r="CA11"/>
  <c r="BR56"/>
  <c r="BR47"/>
  <c r="BR32"/>
  <c r="BR31"/>
  <c r="BR16"/>
  <c r="BR15"/>
  <c r="BR8"/>
  <c r="BI59"/>
  <c r="BI53"/>
  <c r="BI49"/>
  <c r="BI45"/>
  <c r="BI43"/>
  <c r="BI39"/>
  <c r="BI35"/>
  <c r="BI33"/>
  <c r="BI29"/>
  <c r="BI23"/>
  <c r="BI19"/>
  <c r="BI17"/>
  <c r="BI15"/>
  <c r="BI13"/>
  <c r="BR58"/>
  <c r="BR49"/>
  <c r="BR42"/>
  <c r="BR33"/>
  <c r="BR26"/>
  <c r="BR17"/>
  <c r="BR10"/>
  <c r="AZ60"/>
  <c r="AZ56"/>
  <c r="AZ50"/>
  <c r="AZ44"/>
  <c r="CA40"/>
  <c r="CA8"/>
  <c r="BR28"/>
  <c r="BI50"/>
  <c r="BI34"/>
  <c r="BI18"/>
  <c r="AZ37"/>
  <c r="AZ35"/>
  <c r="AZ33"/>
  <c r="AZ31"/>
  <c r="AZ21"/>
  <c r="AZ19"/>
  <c r="AZ17"/>
  <c r="AZ15"/>
  <c r="AH58"/>
  <c r="AH52"/>
  <c r="AH48"/>
  <c r="AH46"/>
  <c r="AH44"/>
  <c r="AH42"/>
  <c r="AH32"/>
  <c r="AH30"/>
  <c r="AH28"/>
  <c r="CA54"/>
  <c r="CA38"/>
  <c r="CA22"/>
  <c r="BR43"/>
  <c r="BR11"/>
  <c r="BI56"/>
  <c r="BI40"/>
  <c r="BI24"/>
  <c r="BI8"/>
  <c r="AQ58"/>
  <c r="AQ56"/>
  <c r="AQ54"/>
  <c r="AQ46"/>
  <c r="AQ42"/>
  <c r="AQ40"/>
  <c r="AQ26"/>
  <c r="AQ24"/>
  <c r="AQ14"/>
  <c r="AQ10"/>
  <c r="AQ8"/>
  <c r="AQ6"/>
  <c r="CA52"/>
  <c r="CA36"/>
  <c r="CA20"/>
  <c r="BR12"/>
  <c r="BI54"/>
  <c r="BI38"/>
  <c r="BI22"/>
  <c r="BI6"/>
  <c r="AZ42"/>
  <c r="AZ40"/>
  <c r="AZ34"/>
  <c r="AZ30"/>
  <c r="AZ28"/>
  <c r="AZ26"/>
  <c r="AZ24"/>
  <c r="AZ22"/>
  <c r="AZ14"/>
  <c r="AZ12"/>
  <c r="AZ10"/>
  <c r="AZ8"/>
  <c r="AH57"/>
  <c r="AH53"/>
  <c r="AH51"/>
  <c r="AH47"/>
  <c r="AH41"/>
  <c r="AH37"/>
  <c r="AH35"/>
  <c r="AH31"/>
  <c r="V22"/>
  <c r="V38"/>
  <c r="V48"/>
  <c r="V50"/>
  <c r="V52"/>
  <c r="V54"/>
  <c r="V56"/>
  <c r="V58"/>
  <c r="AE22"/>
  <c r="AN16"/>
  <c r="P11"/>
  <c r="V11"/>
  <c r="P13"/>
  <c r="V13"/>
  <c r="S14"/>
  <c r="P15"/>
  <c r="V15"/>
  <c r="S16"/>
  <c r="P17"/>
  <c r="V17"/>
  <c r="S18"/>
  <c r="V19"/>
  <c r="S22"/>
  <c r="P27"/>
  <c r="V27"/>
  <c r="S28"/>
  <c r="P29"/>
  <c r="V29"/>
  <c r="P31"/>
  <c r="V31"/>
  <c r="S32"/>
  <c r="P33"/>
  <c r="V33"/>
  <c r="S34"/>
  <c r="P43"/>
  <c r="V43"/>
  <c r="S44"/>
  <c r="P45"/>
  <c r="V45"/>
  <c r="P47"/>
  <c r="V47"/>
  <c r="S48"/>
  <c r="P49"/>
  <c r="V49"/>
  <c r="S50"/>
  <c r="S54"/>
  <c r="P59"/>
  <c r="V59"/>
  <c r="Y7"/>
  <c r="Y8"/>
  <c r="AE17"/>
  <c r="AB20"/>
  <c r="Y23"/>
  <c r="Y24"/>
  <c r="AE26"/>
  <c r="AE33"/>
  <c r="AB37"/>
  <c r="Y40"/>
  <c r="AB45"/>
  <c r="Y47"/>
  <c r="AE49"/>
  <c r="Y56"/>
  <c r="AH9"/>
  <c r="AN9"/>
  <c r="AK10"/>
  <c r="AK12"/>
  <c r="AH13"/>
  <c r="I16" i="5" s="1"/>
  <c r="J16" s="1"/>
  <c r="AK14" i="2"/>
  <c r="AH15"/>
  <c r="AN15"/>
  <c r="AK16"/>
  <c r="AH19"/>
  <c r="AN19"/>
  <c r="AH21"/>
  <c r="AN21"/>
  <c r="AH25"/>
  <c r="AN25"/>
  <c r="AK26"/>
  <c r="AT14"/>
  <c r="AW19"/>
  <c r="AQ25"/>
  <c r="AT30"/>
  <c r="AW35"/>
  <c r="AT38"/>
  <c r="AQ41"/>
  <c r="AW51"/>
  <c r="AT54"/>
  <c r="AQ57"/>
  <c r="BI20"/>
  <c r="BI52"/>
  <c r="BR27"/>
  <c r="CD15"/>
  <c r="CA26"/>
  <c r="CD47"/>
  <c r="L13"/>
  <c r="M13" s="1"/>
  <c r="BX55"/>
  <c r="BX48"/>
  <c r="BX39"/>
  <c r="BX32"/>
  <c r="BX23"/>
  <c r="BX16"/>
  <c r="BX7"/>
  <c r="BF59"/>
  <c r="BF57"/>
  <c r="BF55"/>
  <c r="BF53"/>
  <c r="CG59"/>
  <c r="CG57"/>
  <c r="CG47"/>
  <c r="CG43"/>
  <c r="CG37"/>
  <c r="CG31"/>
  <c r="CG29"/>
  <c r="CG25"/>
  <c r="CG19"/>
  <c r="CG15"/>
  <c r="CG13"/>
  <c r="CG9"/>
  <c r="BX57"/>
  <c r="BX49"/>
  <c r="BX41"/>
  <c r="BX34"/>
  <c r="BX26"/>
  <c r="BO59"/>
  <c r="BO57"/>
  <c r="BO49"/>
  <c r="BO47"/>
  <c r="BO45"/>
  <c r="BO35"/>
  <c r="BO29"/>
  <c r="BO27"/>
  <c r="BO19"/>
  <c r="BO17"/>
  <c r="BO13"/>
  <c r="BO9"/>
  <c r="BO7"/>
  <c r="BX52"/>
  <c r="BX51"/>
  <c r="BX44"/>
  <c r="BX36"/>
  <c r="BX20"/>
  <c r="BX19"/>
  <c r="BF56"/>
  <c r="BF50"/>
  <c r="BF48"/>
  <c r="BF46"/>
  <c r="CG58"/>
  <c r="CG42"/>
  <c r="CG18"/>
  <c r="CG10"/>
  <c r="BX45"/>
  <c r="BX13"/>
  <c r="BX6"/>
  <c r="BO52"/>
  <c r="BO36"/>
  <c r="BO20"/>
  <c r="BF43"/>
  <c r="BF41"/>
  <c r="BF39"/>
  <c r="BF37"/>
  <c r="BF27"/>
  <c r="BF25"/>
  <c r="BF23"/>
  <c r="BF21"/>
  <c r="BF11"/>
  <c r="BF9"/>
  <c r="BF7"/>
  <c r="AN60"/>
  <c r="AN56"/>
  <c r="AN52"/>
  <c r="AN48"/>
  <c r="AN40"/>
  <c r="AN38"/>
  <c r="AN36"/>
  <c r="AN34"/>
  <c r="AN30"/>
  <c r="CG56"/>
  <c r="CG40"/>
  <c r="CG32"/>
  <c r="CG16"/>
  <c r="BX46"/>
  <c r="BX14"/>
  <c r="BO50"/>
  <c r="BO34"/>
  <c r="BO18"/>
  <c r="AW60"/>
  <c r="AW58"/>
  <c r="AW48"/>
  <c r="AW46"/>
  <c r="AW44"/>
  <c r="AW42"/>
  <c r="AW32"/>
  <c r="AW30"/>
  <c r="AW28"/>
  <c r="AW26"/>
  <c r="AW16"/>
  <c r="AW14"/>
  <c r="AW12"/>
  <c r="AW10"/>
  <c r="CG46"/>
  <c r="CG22"/>
  <c r="CG14"/>
  <c r="CG6"/>
  <c r="BX54"/>
  <c r="BX29"/>
  <c r="BO32"/>
  <c r="BF40"/>
  <c r="BF36"/>
  <c r="BF34"/>
  <c r="BF32"/>
  <c r="BF30"/>
  <c r="BF28"/>
  <c r="BF20"/>
  <c r="BF18"/>
  <c r="BF14"/>
  <c r="BF8"/>
  <c r="AN59"/>
  <c r="AN57"/>
  <c r="AN47"/>
  <c r="AN45"/>
  <c r="AN41"/>
  <c r="AN35"/>
  <c r="AN31"/>
  <c r="AN27"/>
  <c r="V26"/>
  <c r="V44"/>
  <c r="AE21"/>
  <c r="AE45"/>
  <c r="AE54"/>
  <c r="AN8"/>
  <c r="AN22"/>
  <c r="AW55"/>
  <c r="AE7"/>
  <c r="AE15"/>
  <c r="AB18"/>
  <c r="AB19"/>
  <c r="Y21"/>
  <c r="Y22"/>
  <c r="AE23"/>
  <c r="AB26"/>
  <c r="AE31"/>
  <c r="AB35"/>
  <c r="Y37"/>
  <c r="Y38"/>
  <c r="AE48"/>
  <c r="AB51"/>
  <c r="Y53"/>
  <c r="Y54"/>
  <c r="AE55"/>
  <c r="AE56"/>
  <c r="AQ11"/>
  <c r="AT16"/>
  <c r="AQ19"/>
  <c r="AT32"/>
  <c r="AW37"/>
  <c r="AQ43"/>
  <c r="AW45"/>
  <c r="AT48"/>
  <c r="AW53"/>
  <c r="AQ59"/>
  <c r="BO6"/>
  <c r="BL17"/>
  <c r="BO38"/>
  <c r="BL49"/>
  <c r="BR52"/>
  <c r="CG12"/>
  <c r="CA34"/>
  <c r="CG44"/>
  <c r="H26" i="3"/>
  <c r="F27" i="2"/>
  <c r="G27" s="1"/>
  <c r="F48"/>
  <c r="G48" s="1"/>
  <c r="I16"/>
  <c r="J16" s="1"/>
  <c r="I32"/>
  <c r="J32" s="1"/>
  <c r="I48"/>
  <c r="J48" s="1"/>
  <c r="L48"/>
  <c r="M48" s="1"/>
  <c r="L16"/>
  <c r="M16" s="1"/>
  <c r="I52"/>
  <c r="J52" s="1"/>
  <c r="I36"/>
  <c r="J36" s="1"/>
  <c r="I20"/>
  <c r="J20" s="1"/>
  <c r="L56"/>
  <c r="M56" s="1"/>
  <c r="L24"/>
  <c r="M24" s="1"/>
  <c r="L47"/>
  <c r="M47" s="1"/>
  <c r="L15"/>
  <c r="M15" s="1"/>
  <c r="L39"/>
  <c r="M39" s="1"/>
  <c r="I56"/>
  <c r="J56" s="1"/>
  <c r="I40"/>
  <c r="J40" s="1"/>
  <c r="I24"/>
  <c r="J24" s="1"/>
  <c r="I8"/>
  <c r="J8" s="1"/>
  <c r="L32"/>
  <c r="M32" s="1"/>
  <c r="L55"/>
  <c r="M55" s="1"/>
  <c r="L23"/>
  <c r="M23" s="1"/>
  <c r="L7"/>
  <c r="M7" s="1"/>
  <c r="I60"/>
  <c r="J60" s="1"/>
  <c r="I44"/>
  <c r="J44" s="1"/>
  <c r="I28"/>
  <c r="J28" s="1"/>
  <c r="I12"/>
  <c r="J12" s="1"/>
  <c r="L40"/>
  <c r="M40" s="1"/>
  <c r="L8"/>
  <c r="M8" s="1"/>
  <c r="L31"/>
  <c r="M31" s="1"/>
  <c r="F53"/>
  <c r="G53" s="1"/>
  <c r="F32"/>
  <c r="G32" s="1"/>
  <c r="F11"/>
  <c r="G11" s="1"/>
  <c r="I6"/>
  <c r="J6" s="1"/>
  <c r="I57"/>
  <c r="J57" s="1"/>
  <c r="I53"/>
  <c r="J53" s="1"/>
  <c r="I49"/>
  <c r="J49" s="1"/>
  <c r="I45"/>
  <c r="J45" s="1"/>
  <c r="I41"/>
  <c r="J41" s="1"/>
  <c r="I37"/>
  <c r="J37" s="1"/>
  <c r="I33"/>
  <c r="J33" s="1"/>
  <c r="I29"/>
  <c r="J29" s="1"/>
  <c r="I25"/>
  <c r="J25" s="1"/>
  <c r="I21"/>
  <c r="J21" s="1"/>
  <c r="I17"/>
  <c r="J17" s="1"/>
  <c r="I13"/>
  <c r="J13" s="1"/>
  <c r="I9"/>
  <c r="J9" s="1"/>
  <c r="L58"/>
  <c r="M58" s="1"/>
  <c r="L50"/>
  <c r="M50" s="1"/>
  <c r="L42"/>
  <c r="M42" s="1"/>
  <c r="L34"/>
  <c r="M34" s="1"/>
  <c r="L26"/>
  <c r="M26" s="1"/>
  <c r="L18"/>
  <c r="M18" s="1"/>
  <c r="L10"/>
  <c r="M10" s="1"/>
  <c r="L57"/>
  <c r="M57" s="1"/>
  <c r="L49"/>
  <c r="M49" s="1"/>
  <c r="L41"/>
  <c r="M41" s="1"/>
  <c r="L33"/>
  <c r="M33" s="1"/>
  <c r="L25"/>
  <c r="M25" s="1"/>
  <c r="L17"/>
  <c r="M17" s="1"/>
  <c r="L9"/>
  <c r="M9" s="1"/>
  <c r="F59"/>
  <c r="G59" s="1"/>
  <c r="F37"/>
  <c r="G37" s="1"/>
  <c r="F16"/>
  <c r="G16" s="1"/>
  <c r="I58"/>
  <c r="J58" s="1"/>
  <c r="I54"/>
  <c r="J54" s="1"/>
  <c r="I50"/>
  <c r="J50" s="1"/>
  <c r="I46"/>
  <c r="J46" s="1"/>
  <c r="I42"/>
  <c r="J42" s="1"/>
  <c r="I38"/>
  <c r="J38" s="1"/>
  <c r="I34"/>
  <c r="J34" s="1"/>
  <c r="I30"/>
  <c r="J30" s="1"/>
  <c r="I26"/>
  <c r="J26" s="1"/>
  <c r="I22"/>
  <c r="J22" s="1"/>
  <c r="I18"/>
  <c r="J18" s="1"/>
  <c r="I14"/>
  <c r="J14" s="1"/>
  <c r="I10"/>
  <c r="J10" s="1"/>
  <c r="L60"/>
  <c r="M60" s="1"/>
  <c r="L52"/>
  <c r="M52" s="1"/>
  <c r="L44"/>
  <c r="M44" s="1"/>
  <c r="L36"/>
  <c r="M36" s="1"/>
  <c r="L28"/>
  <c r="M28" s="1"/>
  <c r="L20"/>
  <c r="M20" s="1"/>
  <c r="L12"/>
  <c r="M12" s="1"/>
  <c r="L59"/>
  <c r="M59" s="1"/>
  <c r="L51"/>
  <c r="M51" s="1"/>
  <c r="L43"/>
  <c r="M43" s="1"/>
  <c r="L35"/>
  <c r="M35" s="1"/>
  <c r="L27"/>
  <c r="M27" s="1"/>
  <c r="L19"/>
  <c r="M19" s="1"/>
  <c r="L11"/>
  <c r="M11" s="1"/>
  <c r="F43"/>
  <c r="G43" s="1"/>
  <c r="F21"/>
  <c r="G21" s="1"/>
  <c r="I59"/>
  <c r="J59" s="1"/>
  <c r="I55"/>
  <c r="J55" s="1"/>
  <c r="I51"/>
  <c r="J51" s="1"/>
  <c r="I47"/>
  <c r="J47" s="1"/>
  <c r="I43"/>
  <c r="J43" s="1"/>
  <c r="I39"/>
  <c r="J39" s="1"/>
  <c r="I35"/>
  <c r="J35" s="1"/>
  <c r="I31"/>
  <c r="J31" s="1"/>
  <c r="I27"/>
  <c r="J27" s="1"/>
  <c r="I23"/>
  <c r="J23" s="1"/>
  <c r="I19"/>
  <c r="J19" s="1"/>
  <c r="I15"/>
  <c r="J15" s="1"/>
  <c r="I11"/>
  <c r="J11" s="1"/>
  <c r="L54"/>
  <c r="M54" s="1"/>
  <c r="L46"/>
  <c r="M46" s="1"/>
  <c r="L38"/>
  <c r="M38" s="1"/>
  <c r="L30"/>
  <c r="M30" s="1"/>
  <c r="L22"/>
  <c r="M22" s="1"/>
  <c r="L14"/>
  <c r="M14" s="1"/>
  <c r="L6"/>
  <c r="M6" s="1"/>
  <c r="L53"/>
  <c r="M53" s="1"/>
  <c r="L45"/>
  <c r="M45" s="1"/>
  <c r="L37"/>
  <c r="M37" s="1"/>
  <c r="L29"/>
  <c r="M29" s="1"/>
  <c r="L21"/>
  <c r="M21" s="1"/>
  <c r="F60"/>
  <c r="G60" s="1"/>
  <c r="F55"/>
  <c r="G55" s="1"/>
  <c r="F49"/>
  <c r="G49" s="1"/>
  <c r="F44"/>
  <c r="G44" s="1"/>
  <c r="F39"/>
  <c r="G39" s="1"/>
  <c r="F33"/>
  <c r="G33" s="1"/>
  <c r="F28"/>
  <c r="G28" s="1"/>
  <c r="F23"/>
  <c r="G23" s="1"/>
  <c r="F17"/>
  <c r="G17" s="1"/>
  <c r="F12"/>
  <c r="G12" s="1"/>
  <c r="F6"/>
  <c r="G6" s="1"/>
  <c r="F56"/>
  <c r="G56" s="1"/>
  <c r="F51"/>
  <c r="G51" s="1"/>
  <c r="F45"/>
  <c r="G45" s="1"/>
  <c r="F40"/>
  <c r="G40" s="1"/>
  <c r="F35"/>
  <c r="G35" s="1"/>
  <c r="F29"/>
  <c r="G29" s="1"/>
  <c r="F24"/>
  <c r="G24" s="1"/>
  <c r="F19"/>
  <c r="G19" s="1"/>
  <c r="F13"/>
  <c r="G13" s="1"/>
  <c r="F57"/>
  <c r="G57" s="1"/>
  <c r="F52"/>
  <c r="G52" s="1"/>
  <c r="F47"/>
  <c r="G47" s="1"/>
  <c r="F41"/>
  <c r="G41" s="1"/>
  <c r="F36"/>
  <c r="G36" s="1"/>
  <c r="F31"/>
  <c r="G31" s="1"/>
  <c r="F25"/>
  <c r="G25" s="1"/>
  <c r="F20"/>
  <c r="G20" s="1"/>
  <c r="F15"/>
  <c r="G15" s="1"/>
  <c r="F7"/>
  <c r="G7" s="1"/>
  <c r="F8"/>
  <c r="G8" s="1"/>
  <c r="F9"/>
  <c r="G9" s="1"/>
  <c r="F58"/>
  <c r="G58" s="1"/>
  <c r="F54"/>
  <c r="G54" s="1"/>
  <c r="F50"/>
  <c r="G50" s="1"/>
  <c r="F46"/>
  <c r="G46" s="1"/>
  <c r="F42"/>
  <c r="G42" s="1"/>
  <c r="F38"/>
  <c r="G38" s="1"/>
  <c r="F34"/>
  <c r="G34" s="1"/>
  <c r="F30"/>
  <c r="G30" s="1"/>
  <c r="F26"/>
  <c r="G26" s="1"/>
  <c r="F22"/>
  <c r="G22" s="1"/>
  <c r="F18"/>
  <c r="G18" s="1"/>
  <c r="F14"/>
  <c r="G14" s="1"/>
  <c r="CU4"/>
  <c r="CT4"/>
  <c r="L6" i="1"/>
  <c r="CV4" i="2" s="1"/>
  <c r="Q14" i="5" l="1"/>
  <c r="R14" s="1"/>
  <c r="H26"/>
  <c r="H26" i="11"/>
  <c r="F26" i="10"/>
  <c r="F28" i="3"/>
  <c r="I21" i="5"/>
  <c r="J21" s="1"/>
  <c r="I14"/>
  <c r="J14" s="1"/>
  <c r="F65" i="3"/>
  <c r="L26" i="5"/>
  <c r="L26" i="11"/>
  <c r="F63" i="10"/>
  <c r="P26" i="5"/>
  <c r="F100" i="10"/>
  <c r="J86" s="1"/>
  <c r="P26" i="11"/>
  <c r="F102" i="3"/>
  <c r="I17" i="5"/>
  <c r="J17" s="1"/>
  <c r="I19"/>
  <c r="J19" s="1"/>
  <c r="M18"/>
  <c r="N18" s="1"/>
  <c r="Q17"/>
  <c r="R17" s="1"/>
  <c r="I15"/>
  <c r="J15" s="1"/>
  <c r="I18"/>
  <c r="J18" s="1"/>
  <c r="Q20"/>
  <c r="R20" s="1"/>
  <c r="M15"/>
  <c r="N15" s="1"/>
  <c r="I55" i="3"/>
  <c r="J55" s="1"/>
  <c r="M14" i="11"/>
  <c r="N14" s="1"/>
  <c r="I53" i="10"/>
  <c r="J53" s="1"/>
  <c r="I61" i="3"/>
  <c r="J61" s="1"/>
  <c r="M20" i="11"/>
  <c r="N20" s="1"/>
  <c r="I59" i="10"/>
  <c r="J59" s="1"/>
  <c r="I22" i="3"/>
  <c r="J22" s="1"/>
  <c r="I20" i="10"/>
  <c r="J20" s="1"/>
  <c r="I18" i="11"/>
  <c r="J18" s="1"/>
  <c r="I62" i="3"/>
  <c r="J62" s="1"/>
  <c r="I60" i="10"/>
  <c r="J60" s="1"/>
  <c r="M21" i="11"/>
  <c r="N21" s="1"/>
  <c r="I24" i="3"/>
  <c r="J24" s="1"/>
  <c r="I22" i="10"/>
  <c r="J22" s="1"/>
  <c r="I20" i="11"/>
  <c r="J20" s="1"/>
  <c r="I95" i="3"/>
  <c r="J95" s="1"/>
  <c r="Q17" i="11"/>
  <c r="R17" s="1"/>
  <c r="I93" i="10"/>
  <c r="J93" s="1"/>
  <c r="I20" i="5"/>
  <c r="J20" s="1"/>
  <c r="M20"/>
  <c r="N20" s="1"/>
  <c r="I99" i="3"/>
  <c r="J99" s="1"/>
  <c r="I97" i="10"/>
  <c r="J97" s="1"/>
  <c r="Q21" i="11"/>
  <c r="R21" s="1"/>
  <c r="I57" i="3"/>
  <c r="J57" s="1"/>
  <c r="M16" i="11"/>
  <c r="N16" s="1"/>
  <c r="I55" i="10"/>
  <c r="J55" s="1"/>
  <c r="I52"/>
  <c r="J52" s="1"/>
  <c r="I54" i="3"/>
  <c r="J54" s="1"/>
  <c r="M13" i="5"/>
  <c r="N13" s="1"/>
  <c r="M13" i="11"/>
  <c r="N13" s="1"/>
  <c r="I97" i="3"/>
  <c r="J97" s="1"/>
  <c r="I95" i="10"/>
  <c r="J95" s="1"/>
  <c r="Q19" i="11"/>
  <c r="R19" s="1"/>
  <c r="I96" i="3"/>
  <c r="J96" s="1"/>
  <c r="Q18" i="11"/>
  <c r="R18" s="1"/>
  <c r="I94" i="10"/>
  <c r="J94" s="1"/>
  <c r="I93" i="3"/>
  <c r="J93" s="1"/>
  <c r="Q15" i="11"/>
  <c r="R15" s="1"/>
  <c r="I91" i="10"/>
  <c r="J91" s="1"/>
  <c r="M21" i="5"/>
  <c r="N21" s="1"/>
  <c r="Q21"/>
  <c r="R21" s="1"/>
  <c r="I21" i="3"/>
  <c r="J21" s="1"/>
  <c r="I19" i="10"/>
  <c r="J19" s="1"/>
  <c r="I17" i="11"/>
  <c r="J17" s="1"/>
  <c r="I92" i="3"/>
  <c r="J92" s="1"/>
  <c r="I90" i="10"/>
  <c r="J90" s="1"/>
  <c r="Q14" i="11"/>
  <c r="R14" s="1"/>
  <c r="I60" i="3"/>
  <c r="J60" s="1"/>
  <c r="M19" i="11"/>
  <c r="N19" s="1"/>
  <c r="I58" i="10"/>
  <c r="J58" s="1"/>
  <c r="J47"/>
  <c r="J49" i="3"/>
  <c r="I94"/>
  <c r="J94" s="1"/>
  <c r="I92" i="10"/>
  <c r="J92" s="1"/>
  <c r="Q16" i="11"/>
  <c r="R16" s="1"/>
  <c r="I23" i="3"/>
  <c r="J23" s="1"/>
  <c r="I21" i="10"/>
  <c r="J21" s="1"/>
  <c r="I19" i="11"/>
  <c r="J19" s="1"/>
  <c r="I25" i="3"/>
  <c r="J25" s="1"/>
  <c r="I21" i="11"/>
  <c r="J21" s="1"/>
  <c r="I23" i="10"/>
  <c r="J23" s="1"/>
  <c r="I59" i="3"/>
  <c r="J59" s="1"/>
  <c r="I57" i="10"/>
  <c r="J57" s="1"/>
  <c r="M18" i="11"/>
  <c r="N18" s="1"/>
  <c r="I18" i="3"/>
  <c r="J18" s="1"/>
  <c r="I14" i="11"/>
  <c r="J14" s="1"/>
  <c r="I16" i="10"/>
  <c r="J16" s="1"/>
  <c r="I20" i="3"/>
  <c r="J20" s="1"/>
  <c r="I18" i="10"/>
  <c r="J18" s="1"/>
  <c r="I16" i="11"/>
  <c r="J16" s="1"/>
  <c r="M14" i="5"/>
  <c r="N14" s="1"/>
  <c r="Q18"/>
  <c r="R18" s="1"/>
  <c r="Q19"/>
  <c r="R19" s="1"/>
  <c r="Q15"/>
  <c r="R15" s="1"/>
  <c r="J86" i="3"/>
  <c r="J84" i="10"/>
  <c r="I17" i="3"/>
  <c r="J17" s="1"/>
  <c r="I13" i="11"/>
  <c r="J13" s="1"/>
  <c r="I13" i="5"/>
  <c r="J13" s="1"/>
  <c r="I15" i="10"/>
  <c r="J15" s="1"/>
  <c r="Q13" i="11"/>
  <c r="R13" s="1"/>
  <c r="I89" i="10"/>
  <c r="J89" s="1"/>
  <c r="Q13" i="5"/>
  <c r="R13" s="1"/>
  <c r="I91" i="3"/>
  <c r="J91" s="1"/>
  <c r="I19"/>
  <c r="J19" s="1"/>
  <c r="I15" i="11"/>
  <c r="J15" s="1"/>
  <c r="I17" i="10"/>
  <c r="J17" s="1"/>
  <c r="J12" i="3"/>
  <c r="J10" i="10"/>
  <c r="I98" i="3"/>
  <c r="J98" s="1"/>
  <c r="I96" i="10"/>
  <c r="J96" s="1"/>
  <c r="Q20" i="11"/>
  <c r="R20" s="1"/>
  <c r="I58" i="3"/>
  <c r="J58" s="1"/>
  <c r="M17" i="11"/>
  <c r="N17" s="1"/>
  <c r="I56" i="10"/>
  <c r="J56" s="1"/>
  <c r="I56" i="3"/>
  <c r="J56" s="1"/>
  <c r="M15" i="11"/>
  <c r="N15" s="1"/>
  <c r="I54" i="10"/>
  <c r="J54" s="1"/>
  <c r="M16" i="5"/>
  <c r="N16" s="1"/>
  <c r="Q16"/>
  <c r="R16" s="1"/>
  <c r="M17"/>
  <c r="N17" s="1"/>
  <c r="M19"/>
  <c r="N19" s="1"/>
  <c r="CW4" i="2"/>
  <c r="D25" i="11" l="1"/>
  <c r="D25" i="5"/>
</calcChain>
</file>

<file path=xl/sharedStrings.xml><?xml version="1.0" encoding="utf-8"?>
<sst xmlns="http://schemas.openxmlformats.org/spreadsheetml/2006/main" count="799" uniqueCount="212">
  <si>
    <t>Div:</t>
  </si>
  <si>
    <t>Class:</t>
  </si>
  <si>
    <t>Acedemic Year:</t>
  </si>
  <si>
    <t>School Name:</t>
  </si>
  <si>
    <t>School Reopen Date:</t>
  </si>
  <si>
    <t>Marks</t>
  </si>
  <si>
    <t>Grade</t>
  </si>
  <si>
    <t>%</t>
  </si>
  <si>
    <t>Remarks</t>
  </si>
  <si>
    <t>Total Marks</t>
  </si>
  <si>
    <t>O</t>
  </si>
  <si>
    <t>A+</t>
  </si>
  <si>
    <t>A</t>
  </si>
  <si>
    <t>B+</t>
  </si>
  <si>
    <t>B</t>
  </si>
  <si>
    <t>C</t>
  </si>
  <si>
    <t>Fail</t>
  </si>
  <si>
    <t>Outstanding</t>
  </si>
  <si>
    <t>Excellent</t>
  </si>
  <si>
    <t>Very Good</t>
  </si>
  <si>
    <t>Good</t>
  </si>
  <si>
    <t>Average</t>
  </si>
  <si>
    <t>Needs Attention</t>
  </si>
  <si>
    <t>Fair</t>
  </si>
  <si>
    <t>Roll No.</t>
  </si>
  <si>
    <t>Student Infromation</t>
  </si>
  <si>
    <t>Student Name</t>
  </si>
  <si>
    <t>English</t>
  </si>
  <si>
    <t>Term 1</t>
  </si>
  <si>
    <t>Final Term</t>
  </si>
  <si>
    <t>Subject Grade</t>
  </si>
  <si>
    <t>Working Days</t>
  </si>
  <si>
    <t>Total</t>
  </si>
  <si>
    <t>Term 2</t>
  </si>
  <si>
    <t>Term -1</t>
  </si>
  <si>
    <t>Total Working Days:</t>
  </si>
  <si>
    <t>Out of</t>
  </si>
  <si>
    <t>Term - 1</t>
  </si>
  <si>
    <t>Code of Conduct</t>
  </si>
  <si>
    <t>GR Number</t>
  </si>
  <si>
    <t>School Details:</t>
  </si>
  <si>
    <t>Term -2</t>
  </si>
  <si>
    <t>24, ABC street, DEF Road, Mumbai</t>
  </si>
  <si>
    <t>Phone: 9876543210       Email: admin@saphss.com</t>
  </si>
  <si>
    <t>Geet Sahu</t>
  </si>
  <si>
    <t>Himesh Surya</t>
  </si>
  <si>
    <t>Imran Abha</t>
  </si>
  <si>
    <t>Jitendra Pande</t>
  </si>
  <si>
    <t>Kailash Rane</t>
  </si>
  <si>
    <t>Luv Patel</t>
  </si>
  <si>
    <t>Manoj Bhide</t>
  </si>
  <si>
    <t>Nancy Pastor</t>
  </si>
  <si>
    <t>Omar Shaikh</t>
  </si>
  <si>
    <t>Preetam Chavla</t>
  </si>
  <si>
    <t>Ram Vihaan</t>
  </si>
  <si>
    <t>Sunil Upadhay</t>
  </si>
  <si>
    <t>Tirth Chobe</t>
  </si>
  <si>
    <t>Umesh Bajrang</t>
  </si>
  <si>
    <t>Umesh Bajrang 1</t>
  </si>
  <si>
    <t>Umesh Bajrang 2</t>
  </si>
  <si>
    <t>Umesh Bajrang 3</t>
  </si>
  <si>
    <t>Umesh Bajrang 4</t>
  </si>
  <si>
    <t>Umesh Bajrang 5</t>
  </si>
  <si>
    <t>Umesh Bajrang 6</t>
  </si>
  <si>
    <t>Umesh Bajrang 7</t>
  </si>
  <si>
    <t>Umesh Bajrang 8</t>
  </si>
  <si>
    <t>Umesh Bajrang 9</t>
  </si>
  <si>
    <t>Umesh Bajrang 10</t>
  </si>
  <si>
    <t>Umesh Bajrang 11</t>
  </si>
  <si>
    <t>Umesh Bajrang 12</t>
  </si>
  <si>
    <t>Umesh Bajrang 13</t>
  </si>
  <si>
    <t>Umesh Bajrang 14</t>
  </si>
  <si>
    <t>Umesh Bajrang 15</t>
  </si>
  <si>
    <t>Umesh Bajrang 16</t>
  </si>
  <si>
    <t>Umesh Bajrang 17</t>
  </si>
  <si>
    <t>Umesh Bajrang 18</t>
  </si>
  <si>
    <t>Umesh Bajrang 19</t>
  </si>
  <si>
    <t>Umesh Bajrang 20</t>
  </si>
  <si>
    <t>Umesh Bajrang 21</t>
  </si>
  <si>
    <t>Umesh Bajrang 22</t>
  </si>
  <si>
    <t>Umesh Bajrang 23</t>
  </si>
  <si>
    <t>Umesh Bajrang 24</t>
  </si>
  <si>
    <t>Umesh Bajrang 25</t>
  </si>
  <si>
    <t>Umesh Bajrang 26</t>
  </si>
  <si>
    <t>Umesh Bajrang 27</t>
  </si>
  <si>
    <t>Umesh Bajrang 28</t>
  </si>
  <si>
    <t>Umesh Bajrang 29</t>
  </si>
  <si>
    <t>Umesh Bajrang 30</t>
  </si>
  <si>
    <t>Roll No:</t>
  </si>
  <si>
    <t>Student Name:</t>
  </si>
  <si>
    <t>GR No:</t>
  </si>
  <si>
    <t>Class &amp; Div</t>
  </si>
  <si>
    <t>2020-21</t>
  </si>
  <si>
    <t>Subject</t>
  </si>
  <si>
    <t>Marks Obtained</t>
  </si>
  <si>
    <t>Mathematics</t>
  </si>
  <si>
    <t>Science</t>
  </si>
  <si>
    <t>Social Science</t>
  </si>
  <si>
    <t>Hindi</t>
  </si>
  <si>
    <t>Physical Education</t>
  </si>
  <si>
    <t>Drawing</t>
  </si>
  <si>
    <t>Sanskrit</t>
  </si>
  <si>
    <t>Moral Science</t>
  </si>
  <si>
    <t>Umesh Bajrang 31</t>
  </si>
  <si>
    <t>Umesh Bajrang 32</t>
  </si>
  <si>
    <t>Umesh Bajrang 33</t>
  </si>
  <si>
    <t>Umesh Bajrang 34</t>
  </si>
  <si>
    <t>Umesh Bajrang 35</t>
  </si>
  <si>
    <t>Umesh Bajrang 36</t>
  </si>
  <si>
    <t>Umesh Bajrang 37</t>
  </si>
  <si>
    <t>Umesh Bajrang 38</t>
  </si>
  <si>
    <t>Umesh Bajrang 39</t>
  </si>
  <si>
    <t>Umesh Bajrang 40</t>
  </si>
  <si>
    <t>Umesh Bajrang 41</t>
  </si>
  <si>
    <t>Class &amp; Div:</t>
  </si>
  <si>
    <t>Attendance:</t>
  </si>
  <si>
    <t>Percentage</t>
  </si>
  <si>
    <t>Marks Between</t>
  </si>
  <si>
    <t>Subject Grading System Final Term</t>
  </si>
  <si>
    <t>Subject Grading System Terminal Exam</t>
  </si>
  <si>
    <t>Term - 2</t>
  </si>
  <si>
    <t>Code Of Conduct</t>
  </si>
  <si>
    <t>Satisfactory</t>
  </si>
  <si>
    <t>Unsatisfactory</t>
  </si>
  <si>
    <t>AS14253</t>
  </si>
  <si>
    <t>AS14254</t>
  </si>
  <si>
    <t>AS14255</t>
  </si>
  <si>
    <t>AS14256</t>
  </si>
  <si>
    <t>AS14257</t>
  </si>
  <si>
    <t>AS14258</t>
  </si>
  <si>
    <t>AS14259</t>
  </si>
  <si>
    <t>AS14260</t>
  </si>
  <si>
    <t>AS14261</t>
  </si>
  <si>
    <t>AS14262</t>
  </si>
  <si>
    <t>AS14263</t>
  </si>
  <si>
    <t>AS14264</t>
  </si>
  <si>
    <t>AS14265</t>
  </si>
  <si>
    <t>AS14266</t>
  </si>
  <si>
    <t>AS14267</t>
  </si>
  <si>
    <t>AS14268</t>
  </si>
  <si>
    <t>AS14269</t>
  </si>
  <si>
    <t>AS14270</t>
  </si>
  <si>
    <t>AS14271</t>
  </si>
  <si>
    <t>AS14272</t>
  </si>
  <si>
    <t>AS14273</t>
  </si>
  <si>
    <t>AS14274</t>
  </si>
  <si>
    <t>AS14275</t>
  </si>
  <si>
    <t>AS14276</t>
  </si>
  <si>
    <t>AS14277</t>
  </si>
  <si>
    <t>AS14278</t>
  </si>
  <si>
    <t>AS14279</t>
  </si>
  <si>
    <t>AS14280</t>
  </si>
  <si>
    <t>AS14281</t>
  </si>
  <si>
    <t>AS14282</t>
  </si>
  <si>
    <t>AS14283</t>
  </si>
  <si>
    <t>AS14284</t>
  </si>
  <si>
    <t>AS14285</t>
  </si>
  <si>
    <t>AS14286</t>
  </si>
  <si>
    <t>AS14287</t>
  </si>
  <si>
    <t>AS14288</t>
  </si>
  <si>
    <t>AS14289</t>
  </si>
  <si>
    <t>AS14290</t>
  </si>
  <si>
    <t>AS14291</t>
  </si>
  <si>
    <t>AS14292</t>
  </si>
  <si>
    <t>AS14293</t>
  </si>
  <si>
    <t>AS14294</t>
  </si>
  <si>
    <t>AS14295</t>
  </si>
  <si>
    <t>AS14296</t>
  </si>
  <si>
    <t>AS14297</t>
  </si>
  <si>
    <t>AS14298</t>
  </si>
  <si>
    <t>AS14299</t>
  </si>
  <si>
    <t>AS14300</t>
  </si>
  <si>
    <t>AS14301</t>
  </si>
  <si>
    <t>AS14302</t>
  </si>
  <si>
    <t>AS14303</t>
  </si>
  <si>
    <t>AS14304</t>
  </si>
  <si>
    <t>AS14305</t>
  </si>
  <si>
    <t>AS14306</t>
  </si>
  <si>
    <t>AS14307</t>
  </si>
  <si>
    <t>P</t>
  </si>
  <si>
    <t>St. Augustin Primary Secondary School</t>
  </si>
  <si>
    <t>Insert School Logo</t>
  </si>
  <si>
    <t>Grand Total</t>
  </si>
  <si>
    <t>Rank</t>
  </si>
  <si>
    <t>Rank:</t>
  </si>
  <si>
    <t>Grade:</t>
  </si>
  <si>
    <t>Overall Percentage:</t>
  </si>
  <si>
    <t>Grading System</t>
  </si>
  <si>
    <t>Class Teacher</t>
  </si>
  <si>
    <t>Principal</t>
  </si>
  <si>
    <t>Parents</t>
  </si>
  <si>
    <t>Class Teacher:</t>
  </si>
  <si>
    <t>Principal:</t>
  </si>
  <si>
    <t>Report Card</t>
  </si>
  <si>
    <t>Terminal Exam Grading System</t>
  </si>
  <si>
    <t>Final Exam Grading System</t>
  </si>
  <si>
    <t>Code of Conduct:</t>
  </si>
  <si>
    <t>Parent's Signature</t>
  </si>
  <si>
    <t>Principal's Signature</t>
  </si>
  <si>
    <t>Class Teacher's Signature</t>
  </si>
  <si>
    <t>Jacob Fernandes</t>
  </si>
  <si>
    <t>Father Justin</t>
  </si>
  <si>
    <t>T1</t>
  </si>
  <si>
    <t>T2</t>
  </si>
  <si>
    <t>FT</t>
  </si>
  <si>
    <t>Single Subject Marksheet</t>
  </si>
  <si>
    <t xml:space="preserve">Term-wise all Subjects Marksheet </t>
  </si>
  <si>
    <t>School Marksheet and Report Card Template (Excel, OpenOffice Calc &amp; Google Sheet)</t>
  </si>
  <si>
    <r>
      <rPr>
        <b/>
        <sz val="30"/>
        <color rgb="FFFF0000"/>
        <rFont val="Calibri"/>
        <family val="2"/>
        <scheme val="minor"/>
      </rPr>
      <t>www.MSOffice</t>
    </r>
    <r>
      <rPr>
        <b/>
        <sz val="30"/>
        <color theme="1"/>
        <rFont val="Calibri"/>
        <family val="2"/>
        <scheme val="minor"/>
      </rPr>
      <t>Geek</t>
    </r>
    <r>
      <rPr>
        <b/>
        <sz val="30"/>
        <color rgb="FFFF0000"/>
        <rFont val="Calibri"/>
        <family val="2"/>
        <scheme val="minor"/>
      </rPr>
      <t>.com</t>
    </r>
  </si>
  <si>
    <t>School Reopens:</t>
  </si>
  <si>
    <t>Promoted To:</t>
  </si>
  <si>
    <t>Class - Div: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</si>
</sst>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3"/>
      <color theme="0" tint="-0.249977111117893"/>
      <name val="Algerian"/>
      <family val="5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3"/>
      <name val="Algerian"/>
      <family val="5"/>
    </font>
    <font>
      <b/>
      <sz val="20"/>
      <name val="Calibri"/>
      <family val="2"/>
      <scheme val="minor"/>
    </font>
    <font>
      <b/>
      <sz val="12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3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6" fillId="3" borderId="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1" xfId="0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indent="2"/>
    </xf>
    <xf numFmtId="0" fontId="1" fillId="0" borderId="11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top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indent="2"/>
    </xf>
    <xf numFmtId="0" fontId="1" fillId="0" borderId="0" xfId="0" applyFont="1" applyBorder="1" applyAlignment="1">
      <alignment horizontal="right" vertical="center" indent="1"/>
    </xf>
    <xf numFmtId="0" fontId="0" fillId="0" borderId="9" xfId="0" applyBorder="1" applyAlignment="1">
      <alignment horizontal="left" vertical="center" indent="2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1" fillId="4" borderId="1" xfId="0" quotePrefix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95250</xdr:rowOff>
    </xdr:from>
    <xdr:to>
      <xdr:col>2</xdr:col>
      <xdr:colOff>533400</xdr:colOff>
      <xdr:row>1</xdr:row>
      <xdr:rowOff>790575</xdr:rowOff>
    </xdr:to>
    <xdr:pic>
      <xdr:nvPicPr>
        <xdr:cNvPr id="2" name="Picture 1" descr="mso-geek-transparen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5250"/>
          <a:ext cx="1190625" cy="1190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L20"/>
  <sheetViews>
    <sheetView tabSelected="1" workbookViewId="0">
      <selection activeCell="D3" sqref="D3:I3"/>
    </sheetView>
  </sheetViews>
  <sheetFormatPr defaultRowHeight="15"/>
  <cols>
    <col min="1" max="1" width="9.140625" style="4"/>
    <col min="2" max="2" width="10.28515625" style="4" customWidth="1"/>
    <col min="3" max="3" width="11.28515625" style="4" bestFit="1" customWidth="1"/>
    <col min="4" max="4" width="8.28515625" style="4" bestFit="1" customWidth="1"/>
    <col min="5" max="5" width="15.85546875" style="4" bestFit="1" customWidth="1"/>
    <col min="6" max="6" width="11" style="4" bestFit="1" customWidth="1"/>
    <col min="7" max="7" width="6.42578125" style="4" customWidth="1"/>
    <col min="8" max="8" width="10.28515625" style="4" customWidth="1"/>
    <col min="9" max="9" width="9" style="4" customWidth="1"/>
    <col min="10" max="10" width="10.42578125" style="4" customWidth="1"/>
    <col min="11" max="11" width="15.85546875" style="4" bestFit="1" customWidth="1"/>
    <col min="12" max="12" width="11" style="4" bestFit="1" customWidth="1"/>
    <col min="13" max="16384" width="9.140625" style="4"/>
  </cols>
  <sheetData>
    <row r="3" spans="2:12">
      <c r="B3" s="63" t="s">
        <v>3</v>
      </c>
      <c r="C3" s="63"/>
      <c r="D3" s="64" t="s">
        <v>180</v>
      </c>
      <c r="E3" s="64"/>
      <c r="F3" s="64"/>
      <c r="G3" s="64"/>
      <c r="H3" s="64"/>
      <c r="I3" s="64"/>
      <c r="J3" s="63" t="s">
        <v>4</v>
      </c>
      <c r="K3" s="63"/>
      <c r="L3" s="48">
        <v>44392</v>
      </c>
    </row>
    <row r="4" spans="2:12">
      <c r="B4" s="66" t="s">
        <v>40</v>
      </c>
      <c r="C4" s="66"/>
      <c r="D4" s="64" t="s">
        <v>42</v>
      </c>
      <c r="E4" s="64"/>
      <c r="F4" s="64"/>
      <c r="G4" s="64"/>
      <c r="H4" s="64"/>
      <c r="I4" s="64"/>
      <c r="J4" s="63" t="s">
        <v>35</v>
      </c>
      <c r="K4" s="63"/>
      <c r="L4" s="49">
        <v>244</v>
      </c>
    </row>
    <row r="5" spans="2:12">
      <c r="B5" s="66"/>
      <c r="C5" s="66"/>
      <c r="D5" s="64" t="s">
        <v>43</v>
      </c>
      <c r="E5" s="64"/>
      <c r="F5" s="64"/>
      <c r="G5" s="64"/>
      <c r="H5" s="64"/>
      <c r="I5" s="64"/>
      <c r="J5" s="50" t="s">
        <v>34</v>
      </c>
      <c r="K5" s="50" t="s">
        <v>41</v>
      </c>
      <c r="L5" s="50" t="s">
        <v>29</v>
      </c>
    </row>
    <row r="6" spans="2:12">
      <c r="B6" s="63" t="s">
        <v>2</v>
      </c>
      <c r="C6" s="63"/>
      <c r="D6" s="49" t="s">
        <v>92</v>
      </c>
      <c r="E6" s="51" t="s">
        <v>1</v>
      </c>
      <c r="F6" s="49">
        <v>7</v>
      </c>
      <c r="G6" s="51" t="s">
        <v>0</v>
      </c>
      <c r="H6" s="49" t="s">
        <v>14</v>
      </c>
      <c r="I6" s="52"/>
      <c r="J6" s="49">
        <v>90</v>
      </c>
      <c r="K6" s="49">
        <v>90</v>
      </c>
      <c r="L6" s="49">
        <f>L4-(J6+K6)</f>
        <v>64</v>
      </c>
    </row>
    <row r="7" spans="2:12">
      <c r="B7" s="63" t="s">
        <v>191</v>
      </c>
      <c r="C7" s="63"/>
      <c r="D7" s="64" t="s">
        <v>200</v>
      </c>
      <c r="E7" s="64"/>
      <c r="F7" s="63" t="s">
        <v>192</v>
      </c>
      <c r="G7" s="63"/>
      <c r="H7" s="64" t="s">
        <v>201</v>
      </c>
      <c r="I7" s="64"/>
      <c r="J7" s="64"/>
      <c r="K7" s="52"/>
      <c r="L7" s="52"/>
    </row>
    <row r="8" spans="2:12">
      <c r="B8" s="5"/>
      <c r="C8" s="5"/>
      <c r="F8" s="5"/>
      <c r="G8" s="5"/>
    </row>
    <row r="9" spans="2:12">
      <c r="B9" s="65" t="s">
        <v>119</v>
      </c>
      <c r="C9" s="65"/>
      <c r="D9" s="65"/>
      <c r="E9" s="65"/>
      <c r="F9" s="53">
        <v>50</v>
      </c>
      <c r="H9" s="65" t="s">
        <v>118</v>
      </c>
      <c r="I9" s="65"/>
      <c r="J9" s="65"/>
      <c r="K9" s="65"/>
      <c r="L9" s="53">
        <v>100</v>
      </c>
    </row>
    <row r="10" spans="2:12">
      <c r="B10" s="65" t="s">
        <v>117</v>
      </c>
      <c r="C10" s="65"/>
      <c r="D10" s="50" t="s">
        <v>6</v>
      </c>
      <c r="E10" s="50" t="s">
        <v>8</v>
      </c>
      <c r="F10" s="50" t="s">
        <v>116</v>
      </c>
      <c r="H10" s="65" t="s">
        <v>117</v>
      </c>
      <c r="I10" s="65"/>
      <c r="J10" s="50" t="s">
        <v>6</v>
      </c>
      <c r="K10" s="50" t="s">
        <v>8</v>
      </c>
      <c r="L10" s="50" t="s">
        <v>116</v>
      </c>
    </row>
    <row r="11" spans="2:12">
      <c r="B11" s="49">
        <v>46</v>
      </c>
      <c r="C11" s="49">
        <v>50</v>
      </c>
      <c r="D11" s="49" t="s">
        <v>10</v>
      </c>
      <c r="E11" s="49" t="s">
        <v>17</v>
      </c>
      <c r="F11" s="54">
        <f t="shared" ref="F11:F17" si="0">C11/$F$9*100</f>
        <v>100</v>
      </c>
      <c r="H11" s="49">
        <v>91</v>
      </c>
      <c r="I11" s="49">
        <v>100</v>
      </c>
      <c r="J11" s="49" t="s">
        <v>10</v>
      </c>
      <c r="K11" s="49" t="s">
        <v>17</v>
      </c>
      <c r="L11" s="54">
        <f t="shared" ref="L11:L17" si="1">I11/$L$9*100</f>
        <v>100</v>
      </c>
    </row>
    <row r="12" spans="2:12">
      <c r="B12" s="49">
        <v>41</v>
      </c>
      <c r="C12" s="49">
        <v>45</v>
      </c>
      <c r="D12" s="49" t="s">
        <v>11</v>
      </c>
      <c r="E12" s="49" t="s">
        <v>18</v>
      </c>
      <c r="F12" s="54">
        <f t="shared" si="0"/>
        <v>90</v>
      </c>
      <c r="H12" s="49">
        <v>81</v>
      </c>
      <c r="I12" s="49">
        <v>90</v>
      </c>
      <c r="J12" s="49" t="s">
        <v>11</v>
      </c>
      <c r="K12" s="49" t="s">
        <v>18</v>
      </c>
      <c r="L12" s="54">
        <f t="shared" si="1"/>
        <v>90</v>
      </c>
    </row>
    <row r="13" spans="2:12">
      <c r="B13" s="49">
        <v>36</v>
      </c>
      <c r="C13" s="49">
        <v>40</v>
      </c>
      <c r="D13" s="49" t="s">
        <v>12</v>
      </c>
      <c r="E13" s="49" t="s">
        <v>19</v>
      </c>
      <c r="F13" s="54">
        <f t="shared" si="0"/>
        <v>80</v>
      </c>
      <c r="H13" s="49">
        <v>71</v>
      </c>
      <c r="I13" s="49">
        <v>80</v>
      </c>
      <c r="J13" s="49" t="s">
        <v>12</v>
      </c>
      <c r="K13" s="49" t="s">
        <v>19</v>
      </c>
      <c r="L13" s="54">
        <f t="shared" si="1"/>
        <v>80</v>
      </c>
    </row>
    <row r="14" spans="2:12">
      <c r="B14" s="49">
        <v>31</v>
      </c>
      <c r="C14" s="49">
        <v>35</v>
      </c>
      <c r="D14" s="49" t="s">
        <v>13</v>
      </c>
      <c r="E14" s="49" t="s">
        <v>20</v>
      </c>
      <c r="F14" s="54">
        <f t="shared" si="0"/>
        <v>70</v>
      </c>
      <c r="H14" s="49">
        <v>61</v>
      </c>
      <c r="I14" s="49">
        <v>70</v>
      </c>
      <c r="J14" s="49" t="s">
        <v>13</v>
      </c>
      <c r="K14" s="49" t="s">
        <v>20</v>
      </c>
      <c r="L14" s="54">
        <f t="shared" si="1"/>
        <v>70</v>
      </c>
    </row>
    <row r="15" spans="2:12">
      <c r="B15" s="49">
        <v>26</v>
      </c>
      <c r="C15" s="49">
        <v>30</v>
      </c>
      <c r="D15" s="49" t="s">
        <v>14</v>
      </c>
      <c r="E15" s="49" t="s">
        <v>21</v>
      </c>
      <c r="F15" s="54">
        <f t="shared" si="0"/>
        <v>60</v>
      </c>
      <c r="H15" s="49">
        <v>51</v>
      </c>
      <c r="I15" s="49">
        <v>60</v>
      </c>
      <c r="J15" s="49" t="s">
        <v>14</v>
      </c>
      <c r="K15" s="49" t="s">
        <v>21</v>
      </c>
      <c r="L15" s="54">
        <f t="shared" si="1"/>
        <v>60</v>
      </c>
    </row>
    <row r="16" spans="2:12">
      <c r="B16" s="49">
        <v>18</v>
      </c>
      <c r="C16" s="49">
        <v>25</v>
      </c>
      <c r="D16" s="49" t="s">
        <v>15</v>
      </c>
      <c r="E16" s="49" t="s">
        <v>23</v>
      </c>
      <c r="F16" s="54">
        <f t="shared" si="0"/>
        <v>50</v>
      </c>
      <c r="H16" s="49">
        <v>35</v>
      </c>
      <c r="I16" s="49">
        <v>50</v>
      </c>
      <c r="J16" s="49" t="s">
        <v>15</v>
      </c>
      <c r="K16" s="49" t="s">
        <v>23</v>
      </c>
      <c r="L16" s="54">
        <f t="shared" si="1"/>
        <v>50</v>
      </c>
    </row>
    <row r="17" spans="2:12">
      <c r="B17" s="49">
        <v>0</v>
      </c>
      <c r="C17" s="49">
        <v>17</v>
      </c>
      <c r="D17" s="49" t="s">
        <v>16</v>
      </c>
      <c r="E17" s="49" t="s">
        <v>22</v>
      </c>
      <c r="F17" s="54">
        <f t="shared" si="0"/>
        <v>34</v>
      </c>
      <c r="H17" s="49">
        <v>0</v>
      </c>
      <c r="I17" s="49">
        <v>34</v>
      </c>
      <c r="J17" s="49" t="s">
        <v>16</v>
      </c>
      <c r="K17" s="49" t="s">
        <v>22</v>
      </c>
      <c r="L17" s="54">
        <f t="shared" si="1"/>
        <v>34</v>
      </c>
    </row>
    <row r="18" spans="2:12">
      <c r="B18" s="32"/>
      <c r="C18" s="32"/>
      <c r="D18" s="32"/>
      <c r="E18" s="32"/>
      <c r="F18" s="32"/>
    </row>
    <row r="19" spans="2:12" ht="30" customHeight="1">
      <c r="B19" s="55" t="s">
        <v>121</v>
      </c>
      <c r="C19" s="53" t="s">
        <v>122</v>
      </c>
      <c r="D19" s="53" t="s">
        <v>21</v>
      </c>
      <c r="E19" s="53" t="s">
        <v>123</v>
      </c>
    </row>
    <row r="20" spans="2:12">
      <c r="B20" s="6"/>
    </row>
  </sheetData>
  <mergeCells count="16">
    <mergeCell ref="H10:I10"/>
    <mergeCell ref="B10:C10"/>
    <mergeCell ref="B9:E9"/>
    <mergeCell ref="D5:I5"/>
    <mergeCell ref="B4:C5"/>
    <mergeCell ref="B7:C7"/>
    <mergeCell ref="F7:G7"/>
    <mergeCell ref="D7:E7"/>
    <mergeCell ref="H7:J7"/>
    <mergeCell ref="H9:K9"/>
    <mergeCell ref="J3:K3"/>
    <mergeCell ref="J4:K4"/>
    <mergeCell ref="B3:C3"/>
    <mergeCell ref="B6:C6"/>
    <mergeCell ref="D3:I3"/>
    <mergeCell ref="D4:I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37"/>
  <sheetViews>
    <sheetView showGridLines="0" workbookViewId="0">
      <selection activeCell="C7" sqref="C7"/>
    </sheetView>
  </sheetViews>
  <sheetFormatPr defaultRowHeight="15"/>
  <cols>
    <col min="1" max="1" width="3" style="1" customWidth="1"/>
    <col min="2" max="2" width="7.28515625" style="1" customWidth="1"/>
    <col min="3" max="9" width="9.140625" style="1" customWidth="1"/>
    <col min="10" max="10" width="15.85546875" style="1" bestFit="1" customWidth="1"/>
    <col min="11" max="13" width="9" style="1" customWidth="1"/>
    <col min="14" max="14" width="15.85546875" style="1" bestFit="1" customWidth="1"/>
    <col min="15" max="16" width="9.140625" style="1" customWidth="1"/>
    <col min="17" max="17" width="7.5703125" style="1" bestFit="1" customWidth="1"/>
    <col min="18" max="18" width="15.85546875" style="1" bestFit="1" customWidth="1"/>
    <col min="19" max="19" width="2.85546875" style="1" customWidth="1"/>
    <col min="20" max="16384" width="9.140625" style="1"/>
  </cols>
  <sheetData>
    <row r="1" spans="1:19" ht="15.75" thickBot="1"/>
    <row r="2" spans="1:19" ht="15.7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</row>
    <row r="3" spans="1:19" ht="45" customHeight="1">
      <c r="A3" s="10"/>
      <c r="B3" s="72" t="s">
        <v>181</v>
      </c>
      <c r="C3" s="72"/>
      <c r="D3" s="95" t="str">
        <f>'Basic Information'!$D$3</f>
        <v>St. Augustin Primary Secondary School</v>
      </c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11"/>
    </row>
    <row r="4" spans="1:19" ht="20.25" customHeight="1">
      <c r="A4" s="10"/>
      <c r="B4" s="72"/>
      <c r="C4" s="72"/>
      <c r="D4" s="97" t="str">
        <f>'Basic Information'!$D$4</f>
        <v>24, ABC street, DEF Road, Mumbai</v>
      </c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11"/>
    </row>
    <row r="5" spans="1:19" ht="15.75">
      <c r="A5" s="10"/>
      <c r="B5" s="72"/>
      <c r="C5" s="72"/>
      <c r="D5" s="97" t="str">
        <f>'Basic Information'!D5</f>
        <v>Phone: 9876543210       Email: admin@saphss.com</v>
      </c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11"/>
    </row>
    <row r="6" spans="1:19" ht="18.75" customHeight="1">
      <c r="A6" s="10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1"/>
    </row>
    <row r="7" spans="1:19" ht="18.75" customHeight="1">
      <c r="A7" s="10"/>
      <c r="B7" s="13"/>
      <c r="C7" s="13"/>
      <c r="D7" s="13"/>
      <c r="E7" s="13"/>
      <c r="F7" s="13"/>
      <c r="G7" s="13"/>
      <c r="H7" s="99" t="str">
        <f>"Academic Year" &amp; " " &amp; 'Basic Information'!$D$6</f>
        <v>Academic Year 2020-21</v>
      </c>
      <c r="I7" s="99"/>
      <c r="J7" s="99"/>
      <c r="K7" s="99"/>
      <c r="L7" s="99"/>
      <c r="M7" s="13"/>
      <c r="N7" s="13"/>
      <c r="O7" s="13"/>
      <c r="P7" s="13"/>
      <c r="Q7" s="13"/>
      <c r="R7" s="13"/>
      <c r="S7" s="11"/>
    </row>
    <row r="8" spans="1:19" ht="18.75" customHeight="1">
      <c r="A8" s="1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1"/>
    </row>
    <row r="9" spans="1:19" ht="18.75" customHeight="1" thickBot="1">
      <c r="A9" s="10"/>
      <c r="B9" s="69" t="s">
        <v>88</v>
      </c>
      <c r="C9" s="69"/>
      <c r="D9" s="23"/>
      <c r="E9" s="13"/>
      <c r="F9" s="81" t="s">
        <v>89</v>
      </c>
      <c r="G9" s="81"/>
      <c r="H9" s="78" t="str">
        <f>IF(D9="","",VLOOKUP($D$9,'Mark Sheet'!B3:CY60,2,FALSE))</f>
        <v/>
      </c>
      <c r="I9" s="78"/>
      <c r="J9" s="78"/>
      <c r="K9" s="13"/>
      <c r="L9" s="15" t="s">
        <v>90</v>
      </c>
      <c r="M9" s="23" t="str">
        <f>IF(D9="","",VLOOKUP($D$9,'Mark Sheet'!B3:CY60,102,FALSE))</f>
        <v/>
      </c>
      <c r="N9" s="13"/>
      <c r="O9" s="15" t="s">
        <v>114</v>
      </c>
      <c r="P9" s="23" t="str">
        <f>IF(D9="","",VLOOKUP($D$9,'Mark Sheet'!B3:CY60,3,FALSE))</f>
        <v/>
      </c>
      <c r="Q9" s="13"/>
      <c r="R9" s="13"/>
      <c r="S9" s="11"/>
    </row>
    <row r="10" spans="1:19" ht="18.75" customHeight="1" thickBot="1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1"/>
    </row>
    <row r="11" spans="1:19" ht="18.75" customHeight="1" thickBot="1">
      <c r="A11" s="10"/>
      <c r="B11" s="13"/>
      <c r="C11" s="13"/>
      <c r="D11" s="13"/>
      <c r="E11" s="13"/>
      <c r="F11" s="13"/>
      <c r="G11" s="94" t="str">
        <f>'Basic Information'!J5</f>
        <v>Term -1</v>
      </c>
      <c r="H11" s="94"/>
      <c r="I11" s="94"/>
      <c r="J11" s="94"/>
      <c r="K11" s="94" t="str">
        <f>'Basic Information'!K5</f>
        <v>Term -2</v>
      </c>
      <c r="L11" s="94"/>
      <c r="M11" s="94"/>
      <c r="N11" s="94"/>
      <c r="O11" s="94" t="str">
        <f>'Basic Information'!$L$5</f>
        <v>Final Term</v>
      </c>
      <c r="P11" s="94"/>
      <c r="Q11" s="94"/>
      <c r="R11" s="94"/>
      <c r="S11" s="11"/>
    </row>
    <row r="12" spans="1:19" ht="18.75" customHeight="1" thickBot="1">
      <c r="A12" s="10"/>
      <c r="B12" s="82" t="s">
        <v>93</v>
      </c>
      <c r="C12" s="82"/>
      <c r="D12" s="82"/>
      <c r="E12" s="82"/>
      <c r="F12" s="82"/>
      <c r="G12" s="24" t="s">
        <v>9</v>
      </c>
      <c r="H12" s="24" t="s">
        <v>94</v>
      </c>
      <c r="I12" s="24" t="s">
        <v>30</v>
      </c>
      <c r="J12" s="24" t="s">
        <v>8</v>
      </c>
      <c r="K12" s="24" t="s">
        <v>9</v>
      </c>
      <c r="L12" s="24" t="s">
        <v>94</v>
      </c>
      <c r="M12" s="24" t="s">
        <v>30</v>
      </c>
      <c r="N12" s="24" t="s">
        <v>8</v>
      </c>
      <c r="O12" s="24" t="s">
        <v>9</v>
      </c>
      <c r="P12" s="24" t="s">
        <v>94</v>
      </c>
      <c r="Q12" s="24" t="s">
        <v>30</v>
      </c>
      <c r="R12" s="24" t="s">
        <v>8</v>
      </c>
      <c r="S12" s="11"/>
    </row>
    <row r="13" spans="1:19" ht="18.75" customHeight="1" thickBot="1">
      <c r="A13" s="10"/>
      <c r="B13" s="25">
        <v>1</v>
      </c>
      <c r="C13" s="83" t="str">
        <f>'Mark Sheet'!$E$2</f>
        <v>English</v>
      </c>
      <c r="D13" s="83"/>
      <c r="E13" s="83"/>
      <c r="F13" s="83"/>
      <c r="G13" s="26">
        <f t="shared" ref="G13:G21" si="0">IF($G$11="","",IF($G$11="Term -1",50,IF($G$11="Term -2",50,100)))</f>
        <v>50</v>
      </c>
      <c r="H13" s="26" t="str">
        <f>IF(D9="","",VLOOKUP($D$9,'Mark Sheet'!B3:CY60,4,FALSE))</f>
        <v/>
      </c>
      <c r="I13" s="26" t="str">
        <f>IF(D9="","",VLOOKUP($D$9,'Mark Sheet'!B3:CY60,6,FALSE))</f>
        <v/>
      </c>
      <c r="J13" s="26" t="str">
        <f>IF('Printable Cumm. Report Card'!I13='Basic Information'!$D$11,'Basic Information'!$E$11,IF(I13='Basic Information'!$D$12,'Basic Information'!$E$12,IF(I13='Basic Information'!$D$13,'Basic Information'!$E$13,IF(I13='Basic Information'!$D$14,'Basic Information'!$E$14,IF(I13='Basic Information'!$D$15,'Basic Information'!$E$15,IF(I13='Basic Information'!$D$16,'Basic Information'!$E$16,IF(I13='Basic Information'!$D$17,'Basic Information'!$E$17,"")))))))</f>
        <v/>
      </c>
      <c r="K13" s="26">
        <f t="shared" ref="K13:K21" si="1">IF($K$11="","",IF($K$11="Term -1",50,IF($K$11="Term -2",50,100)))</f>
        <v>50</v>
      </c>
      <c r="L13" s="26" t="str">
        <f>IF(D9="","",VLOOKUP($D$9,'Mark Sheet'!B3:CY60,7,FALSE))</f>
        <v/>
      </c>
      <c r="M13" s="26" t="str">
        <f>IF(D9="","",VLOOKUP($D$9,'Mark Sheet'!B3:CY60,9,FALSE))</f>
        <v/>
      </c>
      <c r="N13" s="26" t="str">
        <f>IF('Printable Cumm. Report Card'!M13='Basic Information'!$D$11,'Basic Information'!$E$11,IF(M13='Basic Information'!$D$12,'Basic Information'!$E$12,IF(M13='Basic Information'!$D$13,'Basic Information'!$E$13,IF(M13='Basic Information'!$D$14,'Basic Information'!$E$14,IF(M13='Basic Information'!$D$15,'Basic Information'!$E$15,IF(M13='Basic Information'!$D$16,'Basic Information'!$E$16,IF(M13='Basic Information'!$D$17,'Basic Information'!$E$17,"")))))))</f>
        <v/>
      </c>
      <c r="O13" s="26">
        <f t="shared" ref="O13:O21" si="2">IF($G$11="","",IF($G$11="Term -1 Report Card",50,IF($G$11="Term -2 Report Card",50,100)))</f>
        <v>100</v>
      </c>
      <c r="P13" s="26" t="str">
        <f>IF(D9="","",VLOOKUP($D$9,'Mark Sheet'!B3:CY60,10,FALSE))</f>
        <v/>
      </c>
      <c r="Q13" s="26" t="str">
        <f>IF(D9="","",VLOOKUP($D$9,'Mark Sheet'!B3:CY60,12,FALSE))</f>
        <v/>
      </c>
      <c r="R13" s="26" t="str">
        <f>IF('Printable Cumm. Report Card'!Q13='Basic Information'!$D$11,'Basic Information'!$E$11,IF(Q13='Basic Information'!$D$12,'Basic Information'!$E$12,IF(Q13='Basic Information'!$D$13,'Basic Information'!$E$13,IF(Q13='Basic Information'!$D$14,'Basic Information'!$E$14,IF(Q13='Basic Information'!$D$15,'Basic Information'!$E$15,IF(Q13='Basic Information'!$D$16,'Basic Information'!$E$16,IF(Q13='Basic Information'!$D$17,'Basic Information'!$E$17,"")))))))</f>
        <v/>
      </c>
      <c r="S13" s="11"/>
    </row>
    <row r="14" spans="1:19" ht="18.75" customHeight="1" thickBot="1">
      <c r="A14" s="10"/>
      <c r="B14" s="25">
        <v>2</v>
      </c>
      <c r="C14" s="83" t="str">
        <f>'Mark Sheet'!$N$2</f>
        <v>Mathematics</v>
      </c>
      <c r="D14" s="83"/>
      <c r="E14" s="83"/>
      <c r="F14" s="83"/>
      <c r="G14" s="26">
        <f t="shared" si="0"/>
        <v>50</v>
      </c>
      <c r="H14" s="26" t="str">
        <f>IF(D9="","",VLOOKUP($D$9,'Mark Sheet'!B3:CY60,13,FALSE))</f>
        <v/>
      </c>
      <c r="I14" s="26" t="str">
        <f>IF(D9="","",VLOOKUP($D$9,'Mark Sheet'!B3:CY60,15,FALSE))</f>
        <v/>
      </c>
      <c r="J14" s="26" t="str">
        <f>IF('Printable Cumm. Report Card'!I14='Basic Information'!$D$11,'Basic Information'!$E$11,IF(I14='Basic Information'!$D$12,'Basic Information'!$E$12,IF(I14='Basic Information'!$D$13,'Basic Information'!$E$13,IF(I14='Basic Information'!$D$14,'Basic Information'!$E$14,IF(I14='Basic Information'!$D$15,'Basic Information'!$E$15,IF(I14='Basic Information'!$D$16,'Basic Information'!$E$16,IF(I14='Basic Information'!$D$17,'Basic Information'!$E$17,"")))))))</f>
        <v/>
      </c>
      <c r="K14" s="26">
        <f t="shared" si="1"/>
        <v>50</v>
      </c>
      <c r="L14" s="26" t="str">
        <f>IF(D9="","",VLOOKUP($D$9,'Mark Sheet'!B3:CY60,16,FALSE))</f>
        <v/>
      </c>
      <c r="M14" s="26" t="str">
        <f>IF(D9="","",VLOOKUP($D$9,'Mark Sheet'!B3:CY60,18,FALSE))</f>
        <v/>
      </c>
      <c r="N14" s="26" t="str">
        <f>IF('Printable Cumm. Report Card'!M14='Basic Information'!$D$11,'Basic Information'!$E$11,IF(M14='Basic Information'!$D$12,'Basic Information'!$E$12,IF(M14='Basic Information'!$D$13,'Basic Information'!$E$13,IF(M14='Basic Information'!$D$14,'Basic Information'!$E$14,IF(M14='Basic Information'!$D$15,'Basic Information'!$E$15,IF(M14='Basic Information'!$D$16,'Basic Information'!$E$16,IF(M14='Basic Information'!$D$17,'Basic Information'!$E$17,"")))))))</f>
        <v/>
      </c>
      <c r="O14" s="26">
        <f t="shared" si="2"/>
        <v>100</v>
      </c>
      <c r="P14" s="26" t="str">
        <f>IF(D9="","",VLOOKUP($D$9,'Mark Sheet'!B3:CY60,19,FALSE))</f>
        <v/>
      </c>
      <c r="Q14" s="26" t="str">
        <f>IF(D9="","",VLOOKUP($D$9,'Mark Sheet'!B3:CY60,21,FALSE))</f>
        <v/>
      </c>
      <c r="R14" s="26" t="str">
        <f>IF('Printable Cumm. Report Card'!Q14='Basic Information'!$D$11,'Basic Information'!$E$11,IF(Q14='Basic Information'!$D$12,'Basic Information'!$E$12,IF(Q14='Basic Information'!$D$13,'Basic Information'!$E$13,IF(Q14='Basic Information'!$D$14,'Basic Information'!$E$14,IF(Q14='Basic Information'!$D$15,'Basic Information'!$E$15,IF(Q14='Basic Information'!$D$16,'Basic Information'!$E$16,IF(Q14='Basic Information'!$D$17,'Basic Information'!$E$17,"")))))))</f>
        <v/>
      </c>
      <c r="S14" s="11"/>
    </row>
    <row r="15" spans="1:19" ht="18.75" customHeight="1" thickBot="1">
      <c r="A15" s="10"/>
      <c r="B15" s="25">
        <v>3</v>
      </c>
      <c r="C15" s="83" t="str">
        <f>'Mark Sheet'!$W$2</f>
        <v>Science</v>
      </c>
      <c r="D15" s="83"/>
      <c r="E15" s="83"/>
      <c r="F15" s="83"/>
      <c r="G15" s="26">
        <f t="shared" si="0"/>
        <v>50</v>
      </c>
      <c r="H15" s="26" t="str">
        <f>IF(D9="","",VLOOKUP($D$9,'Mark Sheet'!B3:CY60,22,FALSE))</f>
        <v/>
      </c>
      <c r="I15" s="26" t="str">
        <f>IF(D9="","",VLOOKUP($D$9,'Mark Sheet'!B3:CY60,24,FALSE))</f>
        <v/>
      </c>
      <c r="J15" s="26" t="str">
        <f>IF('Printable Cumm. Report Card'!I15='Basic Information'!$D$11,'Basic Information'!$E$11,IF(I15='Basic Information'!$D$12,'Basic Information'!$E$12,IF(I15='Basic Information'!$D$13,'Basic Information'!$E$13,IF(I15='Basic Information'!$D$14,'Basic Information'!$E$14,IF(I15='Basic Information'!$D$15,'Basic Information'!$E$15,IF(I15='Basic Information'!$D$16,'Basic Information'!$E$16,IF(I15='Basic Information'!$D$17,'Basic Information'!$E$17,"")))))))</f>
        <v/>
      </c>
      <c r="K15" s="26">
        <f t="shared" si="1"/>
        <v>50</v>
      </c>
      <c r="L15" s="26" t="str">
        <f>IF(D9="","",VLOOKUP($D$9,'Mark Sheet'!B3:CY60,25,FALSE))</f>
        <v/>
      </c>
      <c r="M15" s="26" t="str">
        <f>IF(D9="","",VLOOKUP($D$9,'Mark Sheet'!B3:CY60,27,FALSE))</f>
        <v/>
      </c>
      <c r="N15" s="26" t="str">
        <f>IF('Printable Cumm. Report Card'!M15='Basic Information'!$D$11,'Basic Information'!$E$11,IF(M15='Basic Information'!$D$12,'Basic Information'!$E$12,IF(M15='Basic Information'!$D$13,'Basic Information'!$E$13,IF(M15='Basic Information'!$D$14,'Basic Information'!$E$14,IF(M15='Basic Information'!$D$15,'Basic Information'!$E$15,IF(M15='Basic Information'!$D$16,'Basic Information'!$E$16,IF(M15='Basic Information'!$D$17,'Basic Information'!$E$17,"")))))))</f>
        <v/>
      </c>
      <c r="O15" s="26">
        <f t="shared" si="2"/>
        <v>100</v>
      </c>
      <c r="P15" s="26" t="str">
        <f>IF(D9="","",VLOOKUP($D$9,'Mark Sheet'!B3:CY60,28,FALSE))</f>
        <v/>
      </c>
      <c r="Q15" s="26" t="str">
        <f>IF(D9="","",VLOOKUP($D$9,'Mark Sheet'!B3:CY60,30,FALSE))</f>
        <v/>
      </c>
      <c r="R15" s="26" t="str">
        <f>IF('Printable Cumm. Report Card'!Q15='Basic Information'!$D$11,'Basic Information'!$E$11,IF(Q15='Basic Information'!$D$12,'Basic Information'!$E$12,IF(Q15='Basic Information'!$D$13,'Basic Information'!$E$13,IF(Q15='Basic Information'!$D$14,'Basic Information'!$E$14,IF(Q15='Basic Information'!$D$15,'Basic Information'!$E$15,IF(Q15='Basic Information'!$D$16,'Basic Information'!$E$16,IF(Q15='Basic Information'!$D$17,'Basic Information'!$E$17,"")))))))</f>
        <v/>
      </c>
      <c r="S15" s="11"/>
    </row>
    <row r="16" spans="1:19" ht="18.75" customHeight="1" thickBot="1">
      <c r="A16" s="10"/>
      <c r="B16" s="25">
        <v>4</v>
      </c>
      <c r="C16" s="83" t="str">
        <f>'Mark Sheet'!$AF$2</f>
        <v>Social Science</v>
      </c>
      <c r="D16" s="83"/>
      <c r="E16" s="83"/>
      <c r="F16" s="83"/>
      <c r="G16" s="26">
        <f t="shared" si="0"/>
        <v>50</v>
      </c>
      <c r="H16" s="26" t="str">
        <f>IF(D9="","",VLOOKUP($D$9,'Mark Sheet'!B3:CY60,31,FALSE))</f>
        <v/>
      </c>
      <c r="I16" s="26" t="str">
        <f>IF(D9="","",VLOOKUP($D$9,'Mark Sheet'!B3:CY60,33,FALSE))</f>
        <v/>
      </c>
      <c r="J16" s="26" t="str">
        <f>IF('Printable Cumm. Report Card'!I16='Basic Information'!$D$11,'Basic Information'!$E$11,IF(I16='Basic Information'!$D$12,'Basic Information'!$E$12,IF(I16='Basic Information'!$D$13,'Basic Information'!$E$13,IF(I16='Basic Information'!$D$14,'Basic Information'!$E$14,IF(I16='Basic Information'!$D$15,'Basic Information'!$E$15,IF(I16='Basic Information'!$D$16,'Basic Information'!$E$16,IF(I16='Basic Information'!$D$17,'Basic Information'!$E$17,"")))))))</f>
        <v/>
      </c>
      <c r="K16" s="26">
        <f t="shared" si="1"/>
        <v>50</v>
      </c>
      <c r="L16" s="26" t="str">
        <f>IF(D9="","",VLOOKUP($D$9,'Mark Sheet'!B3:CY60,34,FALSE))</f>
        <v/>
      </c>
      <c r="M16" s="26" t="str">
        <f>IF(D9="","",VLOOKUP($D$9,'Mark Sheet'!B3:CY60,36,FALSE))</f>
        <v/>
      </c>
      <c r="N16" s="26" t="str">
        <f>IF('Printable Cumm. Report Card'!M16='Basic Information'!$D$11,'Basic Information'!$E$11,IF(M16='Basic Information'!$D$12,'Basic Information'!$E$12,IF(M16='Basic Information'!$D$13,'Basic Information'!$E$13,IF(M16='Basic Information'!$D$14,'Basic Information'!$E$14,IF(M16='Basic Information'!$D$15,'Basic Information'!$E$15,IF(M16='Basic Information'!$D$16,'Basic Information'!$E$16,IF(M16='Basic Information'!$D$17,'Basic Information'!$E$17,"")))))))</f>
        <v/>
      </c>
      <c r="O16" s="26">
        <f t="shared" si="2"/>
        <v>100</v>
      </c>
      <c r="P16" s="26" t="str">
        <f>IF(D9="","",VLOOKUP($D$9,'Mark Sheet'!B3:CY60,37,FALSE))</f>
        <v/>
      </c>
      <c r="Q16" s="26" t="str">
        <f>IF(D9="","",VLOOKUP($D$9,'Mark Sheet'!B3:CY60,39,FALSE))</f>
        <v/>
      </c>
      <c r="R16" s="26" t="str">
        <f>IF('Printable Cumm. Report Card'!Q16='Basic Information'!$D$11,'Basic Information'!$E$11,IF(Q16='Basic Information'!$D$12,'Basic Information'!$E$12,IF(Q16='Basic Information'!$D$13,'Basic Information'!$E$13,IF(Q16='Basic Information'!$D$14,'Basic Information'!$E$14,IF(Q16='Basic Information'!$D$15,'Basic Information'!$E$15,IF(Q16='Basic Information'!$D$16,'Basic Information'!$E$16,IF(Q16='Basic Information'!$D$17,'Basic Information'!$E$17,"")))))))</f>
        <v/>
      </c>
      <c r="S16" s="11"/>
    </row>
    <row r="17" spans="1:19" ht="18.75" customHeight="1" thickBot="1">
      <c r="A17" s="10"/>
      <c r="B17" s="25">
        <v>5</v>
      </c>
      <c r="C17" s="83" t="str">
        <f>'Mark Sheet'!$AO$2</f>
        <v>Hindi</v>
      </c>
      <c r="D17" s="83"/>
      <c r="E17" s="83"/>
      <c r="F17" s="83"/>
      <c r="G17" s="26">
        <f t="shared" si="0"/>
        <v>50</v>
      </c>
      <c r="H17" s="26" t="str">
        <f>IF(D9="","",VLOOKUP($D$9,'Mark Sheet'!B3:CY60,40,FALSE))</f>
        <v/>
      </c>
      <c r="I17" s="26" t="str">
        <f>IF(D9="","",VLOOKUP($D$9,'Mark Sheet'!B3:CY60,42,FALSE))</f>
        <v/>
      </c>
      <c r="J17" s="26" t="str">
        <f>IF('Printable Cumm. Report Card'!I17='Basic Information'!$D$11,'Basic Information'!$E$11,IF(I17='Basic Information'!$D$12,'Basic Information'!$E$12,IF(I17='Basic Information'!$D$13,'Basic Information'!$E$13,IF(I17='Basic Information'!$D$14,'Basic Information'!$E$14,IF(I17='Basic Information'!$D$15,'Basic Information'!$E$15,IF(I17='Basic Information'!$D$16,'Basic Information'!$E$16,IF(I17='Basic Information'!$D$17,'Basic Information'!$E$17,"")))))))</f>
        <v/>
      </c>
      <c r="K17" s="26">
        <f t="shared" si="1"/>
        <v>50</v>
      </c>
      <c r="L17" s="26" t="str">
        <f>IF(D9="","",VLOOKUP($D$9,'Mark Sheet'!B3:CY60,43,FALSE))</f>
        <v/>
      </c>
      <c r="M17" s="26" t="str">
        <f>IF(D9="","",VLOOKUP($D$9,'Mark Sheet'!B3:CY60,45,FALSE))</f>
        <v/>
      </c>
      <c r="N17" s="26" t="str">
        <f>IF('Printable Cumm. Report Card'!M17='Basic Information'!$D$11,'Basic Information'!$E$11,IF(M17='Basic Information'!$D$12,'Basic Information'!$E$12,IF(M17='Basic Information'!$D$13,'Basic Information'!$E$13,IF(M17='Basic Information'!$D$14,'Basic Information'!$E$14,IF(M17='Basic Information'!$D$15,'Basic Information'!$E$15,IF(M17='Basic Information'!$D$16,'Basic Information'!$E$16,IF(M17='Basic Information'!$D$17,'Basic Information'!$E$17,"")))))))</f>
        <v/>
      </c>
      <c r="O17" s="26">
        <f t="shared" si="2"/>
        <v>100</v>
      </c>
      <c r="P17" s="26" t="str">
        <f>IF(D9="","",VLOOKUP($D$9,'Mark Sheet'!B3:CY60,46,FALSE))</f>
        <v/>
      </c>
      <c r="Q17" s="26" t="str">
        <f>IF(D9="","",VLOOKUP($D$9,'Mark Sheet'!B3:CY60,48,FALSE))</f>
        <v/>
      </c>
      <c r="R17" s="26" t="str">
        <f>IF('Printable Cumm. Report Card'!Q17='Basic Information'!$D$11,'Basic Information'!$E$11,IF(Q17='Basic Information'!$D$12,'Basic Information'!$E$12,IF(Q17='Basic Information'!$D$13,'Basic Information'!$E$13,IF(Q17='Basic Information'!$D$14,'Basic Information'!$E$14,IF(Q17='Basic Information'!$D$15,'Basic Information'!$E$15,IF(Q17='Basic Information'!$D$16,'Basic Information'!$E$16,IF(Q17='Basic Information'!$D$17,'Basic Information'!$E$17,"")))))))</f>
        <v/>
      </c>
      <c r="S17" s="11"/>
    </row>
    <row r="18" spans="1:19" ht="18.75" customHeight="1" thickBot="1">
      <c r="A18" s="10"/>
      <c r="B18" s="25">
        <v>6</v>
      </c>
      <c r="C18" s="83" t="str">
        <f>'Mark Sheet'!$AX$2</f>
        <v>Physical Education</v>
      </c>
      <c r="D18" s="83"/>
      <c r="E18" s="83"/>
      <c r="F18" s="83"/>
      <c r="G18" s="26">
        <f t="shared" si="0"/>
        <v>50</v>
      </c>
      <c r="H18" s="26" t="str">
        <f>IF(D9="","",VLOOKUP($D$9,'Mark Sheet'!B3:CY60,49,FALSE))</f>
        <v/>
      </c>
      <c r="I18" s="26" t="str">
        <f>IF(D9="","",VLOOKUP($D$9,'Mark Sheet'!B3:CY60,51,FALSE))</f>
        <v/>
      </c>
      <c r="J18" s="26" t="str">
        <f>IF('Printable Cumm. Report Card'!I18='Basic Information'!$D$11,'Basic Information'!$E$11,IF(I18='Basic Information'!$D$12,'Basic Information'!$E$12,IF(I18='Basic Information'!$D$13,'Basic Information'!$E$13,IF(I18='Basic Information'!$D$14,'Basic Information'!$E$14,IF(I18='Basic Information'!$D$15,'Basic Information'!$E$15,IF(I18='Basic Information'!$D$16,'Basic Information'!$E$16,IF(I18='Basic Information'!$D$17,'Basic Information'!$E$17,"")))))))</f>
        <v/>
      </c>
      <c r="K18" s="26">
        <f t="shared" si="1"/>
        <v>50</v>
      </c>
      <c r="L18" s="26" t="str">
        <f>IF(D9="","",VLOOKUP($D$9,'Mark Sheet'!B3:CY60,52,FALSE))</f>
        <v/>
      </c>
      <c r="M18" s="26" t="str">
        <f>IF(D9="","",VLOOKUP($D$9,'Mark Sheet'!B3:CY60,54,FALSE))</f>
        <v/>
      </c>
      <c r="N18" s="26" t="str">
        <f>IF('Printable Cumm. Report Card'!M18='Basic Information'!$D$11,'Basic Information'!$E$11,IF(M18='Basic Information'!$D$12,'Basic Information'!$E$12,IF(M18='Basic Information'!$D$13,'Basic Information'!$E$13,IF(M18='Basic Information'!$D$14,'Basic Information'!$E$14,IF(M18='Basic Information'!$D$15,'Basic Information'!$E$15,IF(M18='Basic Information'!$D$16,'Basic Information'!$E$16,IF(M18='Basic Information'!$D$17,'Basic Information'!$E$17,"")))))))</f>
        <v/>
      </c>
      <c r="O18" s="26">
        <f t="shared" si="2"/>
        <v>100</v>
      </c>
      <c r="P18" s="26" t="str">
        <f>IF(D9="","",VLOOKUP($D$9,'Mark Sheet'!B3:CY60,55,FALSE))</f>
        <v/>
      </c>
      <c r="Q18" s="26" t="str">
        <f>IF(D9="","",VLOOKUP($D$9,'Mark Sheet'!B3:CY60,57,FALSE))</f>
        <v/>
      </c>
      <c r="R18" s="26" t="str">
        <f>IF('Printable Cumm. Report Card'!Q18='Basic Information'!$D$11,'Basic Information'!$E$11,IF(Q18='Basic Information'!$D$12,'Basic Information'!$E$12,IF(Q18='Basic Information'!$D$13,'Basic Information'!$E$13,IF(Q18='Basic Information'!$D$14,'Basic Information'!$E$14,IF(Q18='Basic Information'!$D$15,'Basic Information'!$E$15,IF(Q18='Basic Information'!$D$16,'Basic Information'!$E$16,IF(Q18='Basic Information'!$D$17,'Basic Information'!$E$17,"")))))))</f>
        <v/>
      </c>
      <c r="S18" s="11"/>
    </row>
    <row r="19" spans="1:19" ht="18.75" customHeight="1" thickBot="1">
      <c r="A19" s="10"/>
      <c r="B19" s="25">
        <v>7</v>
      </c>
      <c r="C19" s="83" t="str">
        <f>'Mark Sheet'!$BG$2</f>
        <v>Drawing</v>
      </c>
      <c r="D19" s="83"/>
      <c r="E19" s="83"/>
      <c r="F19" s="83"/>
      <c r="G19" s="26">
        <f t="shared" si="0"/>
        <v>50</v>
      </c>
      <c r="H19" s="26" t="str">
        <f>IF(D9="","",VLOOKUP($D$9,'Mark Sheet'!B3:CY60,58,FALSE))</f>
        <v/>
      </c>
      <c r="I19" s="26" t="str">
        <f>IF(D9="","",VLOOKUP($D$9,'Mark Sheet'!B3:CY60,60,FALSE))</f>
        <v/>
      </c>
      <c r="J19" s="26" t="str">
        <f>IF('Printable Cumm. Report Card'!I19='Basic Information'!$D$11,'Basic Information'!$E$11,IF(I19='Basic Information'!$D$12,'Basic Information'!$E$12,IF(I19='Basic Information'!$D$13,'Basic Information'!$E$13,IF(I19='Basic Information'!$D$14,'Basic Information'!$E$14,IF(I19='Basic Information'!$D$15,'Basic Information'!$E$15,IF(I19='Basic Information'!$D$16,'Basic Information'!$E$16,IF(I19='Basic Information'!$D$17,'Basic Information'!$E$17,"")))))))</f>
        <v/>
      </c>
      <c r="K19" s="26">
        <f t="shared" si="1"/>
        <v>50</v>
      </c>
      <c r="L19" s="26" t="str">
        <f>IF(D9="","",VLOOKUP($D$9,'Mark Sheet'!B3:CY60,61,FALSE))</f>
        <v/>
      </c>
      <c r="M19" s="26" t="str">
        <f>IF(D9="","",VLOOKUP($D$9,'Mark Sheet'!B3:CY60,63,FALSE))</f>
        <v/>
      </c>
      <c r="N19" s="26" t="str">
        <f>IF('Printable Cumm. Report Card'!M19='Basic Information'!$D$11,'Basic Information'!$E$11,IF(M19='Basic Information'!$D$12,'Basic Information'!$E$12,IF(M19='Basic Information'!$D$13,'Basic Information'!$E$13,IF(M19='Basic Information'!$D$14,'Basic Information'!$E$14,IF(M19='Basic Information'!$D$15,'Basic Information'!$E$15,IF(M19='Basic Information'!$D$16,'Basic Information'!$E$16,IF(M19='Basic Information'!$D$17,'Basic Information'!$E$17,"")))))))</f>
        <v/>
      </c>
      <c r="O19" s="26">
        <f t="shared" si="2"/>
        <v>100</v>
      </c>
      <c r="P19" s="26" t="str">
        <f>IF(D9="","",VLOOKUP($D$9,'Mark Sheet'!B3:CY60,64,FALSE))</f>
        <v/>
      </c>
      <c r="Q19" s="26" t="str">
        <f>IF(D9="","",VLOOKUP($D$9,'Mark Sheet'!B3:CY60,66,FALSE))</f>
        <v/>
      </c>
      <c r="R19" s="26" t="str">
        <f>IF('Printable Cumm. Report Card'!Q19='Basic Information'!$D$11,'Basic Information'!$E$11,IF(Q19='Basic Information'!$D$12,'Basic Information'!$E$12,IF(Q19='Basic Information'!$D$13,'Basic Information'!$E$13,IF(Q19='Basic Information'!$D$14,'Basic Information'!$E$14,IF(Q19='Basic Information'!$D$15,'Basic Information'!$E$15,IF(Q19='Basic Information'!$D$16,'Basic Information'!$E$16,IF(Q19='Basic Information'!$D$17,'Basic Information'!$E$17,"")))))))</f>
        <v/>
      </c>
      <c r="S19" s="11"/>
    </row>
    <row r="20" spans="1:19" ht="18.75" customHeight="1" thickBot="1">
      <c r="A20" s="10"/>
      <c r="B20" s="25">
        <v>8</v>
      </c>
      <c r="C20" s="83" t="str">
        <f>'Mark Sheet'!$BP$2</f>
        <v>Sanskrit</v>
      </c>
      <c r="D20" s="83"/>
      <c r="E20" s="83"/>
      <c r="F20" s="83"/>
      <c r="G20" s="26">
        <f t="shared" si="0"/>
        <v>50</v>
      </c>
      <c r="H20" s="26" t="str">
        <f>IF(D9="","",VLOOKUP($D$9,'Mark Sheet'!B3:CY60,67,FALSE))</f>
        <v/>
      </c>
      <c r="I20" s="26" t="str">
        <f>IF(D9="","",VLOOKUP($D$9,'Mark Sheet'!B3:CY60,69,FALSE))</f>
        <v/>
      </c>
      <c r="J20" s="26" t="str">
        <f>IF('Printable Cumm. Report Card'!I20='Basic Information'!$D$11,'Basic Information'!$E$11,IF(I20='Basic Information'!$D$12,'Basic Information'!$E$12,IF(I20='Basic Information'!$D$13,'Basic Information'!$E$13,IF(I20='Basic Information'!$D$14,'Basic Information'!$E$14,IF(I20='Basic Information'!$D$15,'Basic Information'!$E$15,IF(I20='Basic Information'!$D$16,'Basic Information'!$E$16,IF(I20='Basic Information'!$D$17,'Basic Information'!$E$17,"")))))))</f>
        <v/>
      </c>
      <c r="K20" s="26">
        <f t="shared" si="1"/>
        <v>50</v>
      </c>
      <c r="L20" s="26" t="str">
        <f>IF(D9="","",VLOOKUP($D$9,'Mark Sheet'!B3:CY60,70,FALSE))</f>
        <v/>
      </c>
      <c r="M20" s="26" t="str">
        <f>IF(D9="","",VLOOKUP($D$9,'Mark Sheet'!B3:CY60,72,FALSE))</f>
        <v/>
      </c>
      <c r="N20" s="26" t="str">
        <f>IF('Printable Cumm. Report Card'!M20='Basic Information'!$D$11,'Basic Information'!$E$11,IF(M20='Basic Information'!$D$12,'Basic Information'!$E$12,IF(M20='Basic Information'!$D$13,'Basic Information'!$E$13,IF(M20='Basic Information'!$D$14,'Basic Information'!$E$14,IF(M20='Basic Information'!$D$15,'Basic Information'!$E$15,IF(M20='Basic Information'!$D$16,'Basic Information'!$E$16,IF(M20='Basic Information'!$D$17,'Basic Information'!$E$17,"")))))))</f>
        <v/>
      </c>
      <c r="O20" s="26">
        <f t="shared" si="2"/>
        <v>100</v>
      </c>
      <c r="P20" s="26" t="str">
        <f>IF(D9="","",VLOOKUP($D$9,'Mark Sheet'!B3:CY60,73,FALSE))</f>
        <v/>
      </c>
      <c r="Q20" s="26" t="str">
        <f>IF(D9="","",VLOOKUP($D$9,'Mark Sheet'!B3:CY60,75,FALSE))</f>
        <v/>
      </c>
      <c r="R20" s="26" t="str">
        <f>IF('Printable Cumm. Report Card'!Q20='Basic Information'!$D$11,'Basic Information'!$E$11,IF(Q20='Basic Information'!$D$12,'Basic Information'!$E$12,IF(Q20='Basic Information'!$D$13,'Basic Information'!$E$13,IF(Q20='Basic Information'!$D$14,'Basic Information'!$E$14,IF(Q20='Basic Information'!$D$15,'Basic Information'!$E$15,IF(Q20='Basic Information'!$D$16,'Basic Information'!$E$16,IF(Q20='Basic Information'!$D$17,'Basic Information'!$E$17,"")))))))</f>
        <v/>
      </c>
      <c r="S20" s="11"/>
    </row>
    <row r="21" spans="1:19" ht="18.75" customHeight="1" thickBot="1">
      <c r="A21" s="10"/>
      <c r="B21" s="25">
        <v>9</v>
      </c>
      <c r="C21" s="83" t="str">
        <f>'Mark Sheet'!$BY$2</f>
        <v>Moral Science</v>
      </c>
      <c r="D21" s="83"/>
      <c r="E21" s="83"/>
      <c r="F21" s="83"/>
      <c r="G21" s="26">
        <f t="shared" si="0"/>
        <v>50</v>
      </c>
      <c r="H21" s="26" t="str">
        <f>IF(D9="","",VLOOKUP($D$9,'Mark Sheet'!B3:CY60,76,FALSE))</f>
        <v/>
      </c>
      <c r="I21" s="26" t="str">
        <f>IF(D9="","",VLOOKUP($D$9,'Mark Sheet'!B3:CY60,78,FALSE))</f>
        <v/>
      </c>
      <c r="J21" s="26" t="str">
        <f>IF('Printable Cumm. Report Card'!I21='Basic Information'!$D$11,'Basic Information'!$E$11,IF(I21='Basic Information'!$D$12,'Basic Information'!$E$12,IF(I21='Basic Information'!$D$13,'Basic Information'!$E$13,IF(I21='Basic Information'!$D$14,'Basic Information'!$E$14,IF(I21='Basic Information'!$D$15,'Basic Information'!$E$15,IF(I21='Basic Information'!$D$16,'Basic Information'!$E$16,IF(I21='Basic Information'!$D$17,'Basic Information'!$E$17,"")))))))</f>
        <v/>
      </c>
      <c r="K21" s="26">
        <f t="shared" si="1"/>
        <v>50</v>
      </c>
      <c r="L21" s="26" t="str">
        <f>IF(D9="","",VLOOKUP($D$9,'Mark Sheet'!B3:CY60,79,FALSE))</f>
        <v/>
      </c>
      <c r="M21" s="26" t="str">
        <f>IF(D9="","",VLOOKUP($D$9,'Mark Sheet'!B3:CY60,81,FALSE))</f>
        <v/>
      </c>
      <c r="N21" s="26" t="str">
        <f>IF('Printable Cumm. Report Card'!M21='Basic Information'!$D$11,'Basic Information'!$E$11,IF(M21='Basic Information'!$D$12,'Basic Information'!$E$12,IF(M21='Basic Information'!$D$13,'Basic Information'!$E$13,IF(M21='Basic Information'!$D$14,'Basic Information'!$E$14,IF(M21='Basic Information'!$D$15,'Basic Information'!$E$15,IF(M21='Basic Information'!$D$16,'Basic Information'!$E$16,IF(M21='Basic Information'!$D$17,'Basic Information'!$E$17,"")))))))</f>
        <v/>
      </c>
      <c r="O21" s="26">
        <f t="shared" si="2"/>
        <v>100</v>
      </c>
      <c r="P21" s="26" t="str">
        <f>IF(D9="","",VLOOKUP($D$9,'Mark Sheet'!B3:CY60,82,FALSE))</f>
        <v/>
      </c>
      <c r="Q21" s="26" t="str">
        <f>IF(D9="","",VLOOKUP($D$9,'Mark Sheet'!B3:CY60,84,FALSE))</f>
        <v/>
      </c>
      <c r="R21" s="26" t="str">
        <f>IF('Printable Cumm. Report Card'!Q21='Basic Information'!$D$11,'Basic Information'!$E$11,IF(Q21='Basic Information'!$D$12,'Basic Information'!$E$12,IF(Q21='Basic Information'!$D$13,'Basic Information'!$E$13,IF(Q21='Basic Information'!$D$14,'Basic Information'!$E$14,IF(Q21='Basic Information'!$D$15,'Basic Information'!$E$15,IF(Q21='Basic Information'!$D$16,'Basic Information'!$E$16,IF(Q21='Basic Information'!$D$17,'Basic Information'!$E$17,"")))))))</f>
        <v/>
      </c>
      <c r="S21" s="11"/>
    </row>
    <row r="22" spans="1:19" ht="18.75" customHeight="1" thickBot="1">
      <c r="A22" s="10"/>
      <c r="B22" s="91"/>
      <c r="C22" s="92"/>
      <c r="D22" s="92"/>
      <c r="E22" s="93"/>
      <c r="F22" s="36" t="s">
        <v>32</v>
      </c>
      <c r="G22" s="26">
        <f>SUM(G13:G21)</f>
        <v>450</v>
      </c>
      <c r="H22" s="26"/>
      <c r="I22" s="27"/>
      <c r="J22" s="27"/>
      <c r="K22" s="26">
        <f>SUM(K13:K21)</f>
        <v>450</v>
      </c>
      <c r="L22" s="26"/>
      <c r="M22" s="27"/>
      <c r="N22" s="27"/>
      <c r="O22" s="26">
        <f>SUM(O13:O21)</f>
        <v>900</v>
      </c>
      <c r="P22" s="26"/>
      <c r="Q22" s="27"/>
      <c r="R22" s="27"/>
      <c r="S22" s="11"/>
    </row>
    <row r="23" spans="1:19" ht="18.75" customHeight="1">
      <c r="A23" s="10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1"/>
    </row>
    <row r="24" spans="1:19" ht="18.75" customHeight="1">
      <c r="A24" s="10"/>
      <c r="B24" s="13"/>
      <c r="C24" s="13"/>
      <c r="D24" s="13"/>
      <c r="E24" s="13"/>
      <c r="F24" s="13"/>
      <c r="G24" s="81" t="s">
        <v>34</v>
      </c>
      <c r="H24" s="81"/>
      <c r="I24" s="81"/>
      <c r="J24" s="17"/>
      <c r="K24" s="81" t="s">
        <v>41</v>
      </c>
      <c r="L24" s="81"/>
      <c r="M24" s="81"/>
      <c r="N24" s="13"/>
      <c r="O24" s="81" t="s">
        <v>29</v>
      </c>
      <c r="P24" s="81"/>
      <c r="Q24" s="81"/>
      <c r="R24" s="13"/>
      <c r="S24" s="11"/>
    </row>
    <row r="25" spans="1:19" ht="18.75" customHeight="1" thickBot="1">
      <c r="A25" s="10"/>
      <c r="B25" s="81" t="s">
        <v>115</v>
      </c>
      <c r="C25" s="81"/>
      <c r="D25" s="23"/>
      <c r="E25" s="13"/>
      <c r="F25" s="13"/>
      <c r="G25" s="16" t="s">
        <v>184</v>
      </c>
      <c r="H25" s="23" t="str">
        <f>IF(D9="","",VLOOKUP($D$9,'Mark Sheet'!B3:CY60,88,FALSE))</f>
        <v/>
      </c>
      <c r="I25" s="13"/>
      <c r="J25" s="13"/>
      <c r="K25" s="16" t="s">
        <v>184</v>
      </c>
      <c r="L25" s="23" t="str">
        <f>IF(D9="","",VLOOKUP($D$9,'Mark Sheet'!B3:CY60,92,FALSE))</f>
        <v/>
      </c>
      <c r="M25" s="13"/>
      <c r="N25" s="13"/>
      <c r="O25" s="16" t="s">
        <v>184</v>
      </c>
      <c r="P25" s="23" t="str">
        <f>IF(D9="","",VLOOKUP($D$9,'Mark Sheet'!B3:CY60,96,FALSE))</f>
        <v/>
      </c>
      <c r="Q25" s="13"/>
      <c r="R25" s="13"/>
      <c r="S25" s="11"/>
    </row>
    <row r="26" spans="1:19" ht="18.75" customHeight="1" thickBot="1">
      <c r="A26" s="10"/>
      <c r="B26" s="81" t="s">
        <v>196</v>
      </c>
      <c r="C26" s="81"/>
      <c r="D26" s="87" t="str">
        <f>IF(D9="","",VLOOKUP($D$9,'Mark Sheet'!B3:CY60,101,FALSE))</f>
        <v/>
      </c>
      <c r="E26" s="87"/>
      <c r="F26" s="17"/>
      <c r="G26" s="16" t="s">
        <v>185</v>
      </c>
      <c r="H26" s="23" t="str">
        <f>IF(D9="","",VLOOKUP($D$9,'Mark Sheet'!B3:CY60,87,FALSE))</f>
        <v/>
      </c>
      <c r="I26" s="13"/>
      <c r="J26" s="13"/>
      <c r="K26" s="16" t="s">
        <v>185</v>
      </c>
      <c r="L26" s="23" t="str">
        <f>IF(D9="","",VLOOKUP($D$9,'Mark Sheet'!B3:CY60,91,FALSE))</f>
        <v/>
      </c>
      <c r="M26" s="13"/>
      <c r="N26" s="13"/>
      <c r="O26" s="16" t="s">
        <v>185</v>
      </c>
      <c r="P26" s="23" t="str">
        <f>IF(D9="","",VLOOKUP($D$9,'Mark Sheet'!B3:CY60,95,FALSE))</f>
        <v/>
      </c>
      <c r="Q26" s="13"/>
      <c r="R26" s="13"/>
      <c r="S26" s="11"/>
    </row>
    <row r="27" spans="1:19" ht="18.75" customHeight="1" thickBot="1">
      <c r="A27" s="10"/>
      <c r="B27" s="13"/>
      <c r="C27" s="16"/>
      <c r="D27" s="14"/>
      <c r="E27" s="16"/>
      <c r="F27" s="14"/>
      <c r="G27" s="81" t="s">
        <v>186</v>
      </c>
      <c r="H27" s="81"/>
      <c r="I27" s="28" t="str">
        <f>IF(D9="","",VLOOKUP($D$9,'Mark Sheet'!B3:CY60,86,FALSE))</f>
        <v/>
      </c>
      <c r="J27" s="18" t="s">
        <v>7</v>
      </c>
      <c r="K27" s="81" t="s">
        <v>186</v>
      </c>
      <c r="L27" s="81"/>
      <c r="M27" s="28" t="str">
        <f>IF(D9="","",VLOOKUP($D$9,'Mark Sheet'!B3:CY60,90,FALSE))</f>
        <v/>
      </c>
      <c r="N27" s="18" t="s">
        <v>7</v>
      </c>
      <c r="O27" s="81" t="s">
        <v>186</v>
      </c>
      <c r="P27" s="81"/>
      <c r="Q27" s="28" t="str">
        <f>IF(D9="","",VLOOKUP($D$9,'Mark Sheet'!B3:CY60,94,FALSE))</f>
        <v/>
      </c>
      <c r="R27" s="18" t="s">
        <v>7</v>
      </c>
      <c r="S27" s="11"/>
    </row>
    <row r="28" spans="1:19" ht="18.75" customHeight="1">
      <c r="A28" s="10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1"/>
    </row>
    <row r="29" spans="1:19" ht="18.75" customHeight="1">
      <c r="A29" s="10"/>
      <c r="B29" s="13"/>
      <c r="C29" s="86" t="s">
        <v>194</v>
      </c>
      <c r="D29" s="86"/>
      <c r="E29" s="86"/>
      <c r="F29" s="86"/>
      <c r="G29" s="86"/>
      <c r="H29" s="86"/>
      <c r="I29" s="86"/>
      <c r="J29" s="13"/>
      <c r="K29" s="86" t="s">
        <v>195</v>
      </c>
      <c r="L29" s="86"/>
      <c r="M29" s="86"/>
      <c r="N29" s="86"/>
      <c r="O29" s="86"/>
      <c r="P29" s="86"/>
      <c r="Q29" s="86"/>
      <c r="R29" s="13"/>
      <c r="S29" s="11"/>
    </row>
    <row r="30" spans="1:19" ht="18.75" customHeight="1">
      <c r="A30" s="10"/>
      <c r="B30" s="13"/>
      <c r="C30" s="22" t="str">
        <f>'Basic Information'!$B$11 &amp;" - " &amp;'Basic Information'!$C$11</f>
        <v>46 - 50</v>
      </c>
      <c r="D30" s="22" t="str">
        <f>'Basic Information'!$B$12 &amp;" - " &amp;'Basic Information'!$C$12</f>
        <v>41 - 45</v>
      </c>
      <c r="E30" s="22" t="str">
        <f>'Basic Information'!$B$13 &amp;" - " &amp;'Basic Information'!$C$13</f>
        <v>36 - 40</v>
      </c>
      <c r="F30" s="22" t="str">
        <f>'Basic Information'!$B$14 &amp;" - " &amp;'Basic Information'!$C$14</f>
        <v>31 - 35</v>
      </c>
      <c r="G30" s="22" t="str">
        <f>'Basic Information'!$B$15 &amp;" - " &amp;'Basic Information'!$C$15</f>
        <v>26 - 30</v>
      </c>
      <c r="H30" s="22" t="str">
        <f>'Basic Information'!$B$16 &amp;" - " &amp;'Basic Information'!$C$16</f>
        <v>18 - 25</v>
      </c>
      <c r="I30" s="22" t="str">
        <f>'Basic Information'!$B$17 &amp;" - " &amp;'Basic Information'!$C$17</f>
        <v>0 - 17</v>
      </c>
      <c r="J30" s="13"/>
      <c r="K30" s="22" t="str">
        <f>'Basic Information'!$H$11 &amp;" - " &amp;'Basic Information'!$I$11</f>
        <v>91 - 100</v>
      </c>
      <c r="L30" s="22" t="str">
        <f>'Basic Information'!$H$12 &amp;" - " &amp;'Basic Information'!$I$12</f>
        <v>81 - 90</v>
      </c>
      <c r="M30" s="22" t="str">
        <f>'Basic Information'!$H$13 &amp;" - " &amp;'Basic Information'!$I$13</f>
        <v>71 - 80</v>
      </c>
      <c r="N30" s="22" t="str">
        <f>'Basic Information'!$H$14 &amp;" - " &amp;'Basic Information'!$I$14</f>
        <v>61 - 70</v>
      </c>
      <c r="O30" s="22" t="str">
        <f>'Basic Information'!$H$15 &amp;" - " &amp;'Basic Information'!$I$15</f>
        <v>51 - 60</v>
      </c>
      <c r="P30" s="22" t="str">
        <f>'Basic Information'!$H$16 &amp;" - " &amp;'Basic Information'!$I$16</f>
        <v>35 - 50</v>
      </c>
      <c r="Q30" s="22" t="str">
        <f>'Basic Information'!$H$17 &amp;" - " &amp;'Basic Information'!$I$17</f>
        <v>0 - 34</v>
      </c>
      <c r="R30" s="13"/>
      <c r="S30" s="11"/>
    </row>
    <row r="31" spans="1:19" ht="18.75" customHeight="1">
      <c r="A31" s="10"/>
      <c r="B31" s="13"/>
      <c r="C31" s="22" t="str">
        <f>'Basic Information'!$D$11</f>
        <v>O</v>
      </c>
      <c r="D31" s="22" t="str">
        <f>'Basic Information'!$D$12</f>
        <v>A+</v>
      </c>
      <c r="E31" s="22" t="str">
        <f>'Basic Information'!$D$13</f>
        <v>A</v>
      </c>
      <c r="F31" s="22" t="str">
        <f>'Basic Information'!$D$14</f>
        <v>B+</v>
      </c>
      <c r="G31" s="22" t="str">
        <f>'Basic Information'!$D$15</f>
        <v>B</v>
      </c>
      <c r="H31" s="22" t="str">
        <f>'Basic Information'!$D$16</f>
        <v>C</v>
      </c>
      <c r="I31" s="22" t="str">
        <f>'Basic Information'!$D$17</f>
        <v>Fail</v>
      </c>
      <c r="J31" s="13"/>
      <c r="K31" s="22" t="str">
        <f>'Basic Information'!$J$11</f>
        <v>O</v>
      </c>
      <c r="L31" s="22" t="str">
        <f>'Basic Information'!$J$12</f>
        <v>A+</v>
      </c>
      <c r="M31" s="22" t="str">
        <f>'Basic Information'!$J$13</f>
        <v>A</v>
      </c>
      <c r="N31" s="22" t="str">
        <f>'Basic Information'!$J$14</f>
        <v>B+</v>
      </c>
      <c r="O31" s="22" t="str">
        <f>'Basic Information'!$J$15</f>
        <v>B</v>
      </c>
      <c r="P31" s="22" t="str">
        <f>'Basic Information'!$J$16</f>
        <v>C</v>
      </c>
      <c r="Q31" s="22" t="str">
        <f>'Basic Information'!$J$17</f>
        <v>Fail</v>
      </c>
      <c r="R31" s="13"/>
      <c r="S31" s="11"/>
    </row>
    <row r="32" spans="1:19" ht="18.75" customHeight="1">
      <c r="A32" s="10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1"/>
    </row>
    <row r="33" spans="1:19" ht="18.75" customHeight="1" thickBot="1">
      <c r="A33" s="10"/>
      <c r="B33" s="87" t="str">
        <f>'Basic Information'!$D$7</f>
        <v>Jacob Fernandes</v>
      </c>
      <c r="C33" s="87"/>
      <c r="D33" s="87"/>
      <c r="E33" s="87"/>
      <c r="F33" s="13"/>
      <c r="G33" s="13"/>
      <c r="H33" s="87" t="str">
        <f>'Basic Information'!$H$7</f>
        <v>Father Justin</v>
      </c>
      <c r="I33" s="87"/>
      <c r="J33" s="87"/>
      <c r="K33" s="87"/>
      <c r="L33" s="13"/>
      <c r="M33" s="13"/>
      <c r="N33" s="13"/>
      <c r="O33" s="13"/>
      <c r="P33" s="13"/>
      <c r="Q33" s="13"/>
      <c r="R33" s="13"/>
      <c r="S33" s="11"/>
    </row>
    <row r="34" spans="1:19" ht="18.75" customHeight="1">
      <c r="A34" s="10"/>
      <c r="B34" s="74"/>
      <c r="C34" s="75"/>
      <c r="D34" s="75"/>
      <c r="E34" s="76"/>
      <c r="F34" s="13"/>
      <c r="G34" s="13"/>
      <c r="H34" s="74"/>
      <c r="I34" s="75"/>
      <c r="J34" s="75"/>
      <c r="K34" s="76"/>
      <c r="L34" s="13"/>
      <c r="M34" s="13"/>
      <c r="N34" s="74"/>
      <c r="O34" s="75"/>
      <c r="P34" s="75"/>
      <c r="Q34" s="76"/>
      <c r="R34" s="13"/>
      <c r="S34" s="11"/>
    </row>
    <row r="35" spans="1:19" ht="18.75" customHeight="1" thickBot="1">
      <c r="A35" s="10"/>
      <c r="B35" s="77"/>
      <c r="C35" s="78"/>
      <c r="D35" s="78"/>
      <c r="E35" s="79"/>
      <c r="F35" s="13"/>
      <c r="G35" s="13"/>
      <c r="H35" s="77"/>
      <c r="I35" s="78"/>
      <c r="J35" s="78"/>
      <c r="K35" s="79"/>
      <c r="L35" s="13"/>
      <c r="M35" s="13"/>
      <c r="N35" s="77"/>
      <c r="O35" s="78"/>
      <c r="P35" s="78"/>
      <c r="Q35" s="79"/>
      <c r="R35" s="13"/>
      <c r="S35" s="11"/>
    </row>
    <row r="36" spans="1:19" ht="18.75" customHeight="1">
      <c r="A36" s="10"/>
      <c r="B36" s="100" t="s">
        <v>199</v>
      </c>
      <c r="C36" s="100"/>
      <c r="D36" s="100"/>
      <c r="E36" s="100"/>
      <c r="F36" s="13"/>
      <c r="G36" s="13"/>
      <c r="H36" s="100" t="s">
        <v>198</v>
      </c>
      <c r="I36" s="100"/>
      <c r="J36" s="100"/>
      <c r="K36" s="100"/>
      <c r="L36" s="13"/>
      <c r="M36" s="13"/>
      <c r="N36" s="100" t="s">
        <v>197</v>
      </c>
      <c r="O36" s="100"/>
      <c r="P36" s="100"/>
      <c r="Q36" s="100"/>
      <c r="R36" s="13"/>
      <c r="S36" s="11"/>
    </row>
    <row r="37" spans="1:19" ht="18.75" customHeight="1" thickBot="1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1"/>
    </row>
  </sheetData>
  <mergeCells count="41">
    <mergeCell ref="O24:Q24"/>
    <mergeCell ref="B34:E35"/>
    <mergeCell ref="H34:K35"/>
    <mergeCell ref="N34:Q35"/>
    <mergeCell ref="B36:E36"/>
    <mergeCell ref="H36:K36"/>
    <mergeCell ref="N36:Q36"/>
    <mergeCell ref="G27:H27"/>
    <mergeCell ref="K27:L27"/>
    <mergeCell ref="O27:P27"/>
    <mergeCell ref="C29:I29"/>
    <mergeCell ref="K29:Q29"/>
    <mergeCell ref="B33:E33"/>
    <mergeCell ref="H33:K33"/>
    <mergeCell ref="B26:C26"/>
    <mergeCell ref="D26:E26"/>
    <mergeCell ref="C21:F21"/>
    <mergeCell ref="B22:E22"/>
    <mergeCell ref="G24:I24"/>
    <mergeCell ref="K24:M24"/>
    <mergeCell ref="B25:C25"/>
    <mergeCell ref="C20:F20"/>
    <mergeCell ref="G11:J11"/>
    <mergeCell ref="K11:N11"/>
    <mergeCell ref="O11:R11"/>
    <mergeCell ref="B12:F12"/>
    <mergeCell ref="C13:F13"/>
    <mergeCell ref="C14:F14"/>
    <mergeCell ref="C15:F15"/>
    <mergeCell ref="C16:F16"/>
    <mergeCell ref="C17:F17"/>
    <mergeCell ref="C18:F18"/>
    <mergeCell ref="C19:F19"/>
    <mergeCell ref="B9:C9"/>
    <mergeCell ref="F9:G9"/>
    <mergeCell ref="H9:J9"/>
    <mergeCell ref="B3:C5"/>
    <mergeCell ref="D3:R3"/>
    <mergeCell ref="D4:R4"/>
    <mergeCell ref="D5:R5"/>
    <mergeCell ref="H7:L7"/>
  </mergeCells>
  <dataValidations count="1">
    <dataValidation type="list" allowBlank="1" showInputMessage="1" showErrorMessage="1" sqref="D9">
      <formula1>'Mark Sheet'!B6:B60</formula1>
    </dataValidation>
  </dataValidations>
  <pageMargins left="0.39370078740157483" right="0.39370078740157483" top="0.19685039370078741" bottom="0.19685039370078741" header="0.39370078740157483" footer="0.39370078740157483"/>
  <pageSetup paperSize="9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Y60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C6" sqref="C6"/>
    </sheetView>
  </sheetViews>
  <sheetFormatPr defaultRowHeight="15"/>
  <cols>
    <col min="1" max="2" width="9.140625" style="2"/>
    <col min="3" max="3" width="26.140625" style="2" customWidth="1"/>
    <col min="4" max="4" width="6.7109375" style="2" customWidth="1"/>
    <col min="5" max="5" width="6.28515625" style="2" bestFit="1" customWidth="1"/>
    <col min="6" max="6" width="4" style="2" bestFit="1" customWidth="1"/>
    <col min="7" max="8" width="6.28515625" style="2" bestFit="1" customWidth="1"/>
    <col min="9" max="9" width="4" style="2" bestFit="1" customWidth="1"/>
    <col min="10" max="11" width="6.28515625" style="2" bestFit="1" customWidth="1"/>
    <col min="12" max="12" width="4" style="2" bestFit="1" customWidth="1"/>
    <col min="13" max="14" width="6.28515625" style="2" bestFit="1" customWidth="1"/>
    <col min="15" max="15" width="4" style="2" bestFit="1" customWidth="1"/>
    <col min="16" max="17" width="6.28515625" style="2" bestFit="1" customWidth="1"/>
    <col min="18" max="18" width="4" style="2" bestFit="1" customWidth="1"/>
    <col min="19" max="20" width="6.28515625" style="2" bestFit="1" customWidth="1"/>
    <col min="21" max="21" width="4" style="2" bestFit="1" customWidth="1"/>
    <col min="22" max="23" width="6.28515625" style="2" bestFit="1" customWidth="1"/>
    <col min="24" max="24" width="4" style="2" bestFit="1" customWidth="1"/>
    <col min="25" max="26" width="6.28515625" style="2" bestFit="1" customWidth="1"/>
    <col min="27" max="27" width="4" style="2" bestFit="1" customWidth="1"/>
    <col min="28" max="29" width="6.28515625" style="2" bestFit="1" customWidth="1"/>
    <col min="30" max="30" width="4" style="2" bestFit="1" customWidth="1"/>
    <col min="31" max="32" width="6.28515625" style="2" bestFit="1" customWidth="1"/>
    <col min="33" max="33" width="4" style="2" bestFit="1" customWidth="1"/>
    <col min="34" max="35" width="6.28515625" style="2" bestFit="1" customWidth="1"/>
    <col min="36" max="36" width="4" style="2" bestFit="1" customWidth="1"/>
    <col min="37" max="38" width="6.28515625" style="2" bestFit="1" customWidth="1"/>
    <col min="39" max="39" width="4" style="2" bestFit="1" customWidth="1"/>
    <col min="40" max="41" width="6.28515625" style="2" bestFit="1" customWidth="1"/>
    <col min="42" max="42" width="4" style="2" bestFit="1" customWidth="1"/>
    <col min="43" max="44" width="6.28515625" style="2" bestFit="1" customWidth="1"/>
    <col min="45" max="45" width="4" style="2" bestFit="1" customWidth="1"/>
    <col min="46" max="47" width="6.28515625" style="2" bestFit="1" customWidth="1"/>
    <col min="48" max="48" width="4" style="2" bestFit="1" customWidth="1"/>
    <col min="49" max="50" width="6.28515625" style="2" bestFit="1" customWidth="1"/>
    <col min="51" max="51" width="4" style="2" bestFit="1" customWidth="1"/>
    <col min="52" max="53" width="6.28515625" style="2" bestFit="1" customWidth="1"/>
    <col min="54" max="54" width="4" style="2" bestFit="1" customWidth="1"/>
    <col min="55" max="56" width="6.28515625" style="2" bestFit="1" customWidth="1"/>
    <col min="57" max="57" width="4" style="2" bestFit="1" customWidth="1"/>
    <col min="58" max="59" width="6.28515625" style="2" bestFit="1" customWidth="1"/>
    <col min="60" max="60" width="4" style="2" bestFit="1" customWidth="1"/>
    <col min="61" max="62" width="6.28515625" style="2" bestFit="1" customWidth="1"/>
    <col min="63" max="63" width="4" style="2" bestFit="1" customWidth="1"/>
    <col min="64" max="65" width="6.28515625" style="2" bestFit="1" customWidth="1"/>
    <col min="66" max="66" width="4" style="2" bestFit="1" customWidth="1"/>
    <col min="67" max="68" width="6.28515625" style="2" bestFit="1" customWidth="1"/>
    <col min="69" max="69" width="4" style="2" bestFit="1" customWidth="1"/>
    <col min="70" max="71" width="6.28515625" style="2" bestFit="1" customWidth="1"/>
    <col min="72" max="72" width="4" style="2" bestFit="1" customWidth="1"/>
    <col min="73" max="74" width="6.28515625" style="2" bestFit="1" customWidth="1"/>
    <col min="75" max="75" width="4" style="2" bestFit="1" customWidth="1"/>
    <col min="76" max="77" width="6.28515625" style="2" bestFit="1" customWidth="1"/>
    <col min="78" max="78" width="4" style="2" bestFit="1" customWidth="1"/>
    <col min="79" max="80" width="6.28515625" style="2" bestFit="1" customWidth="1"/>
    <col min="81" max="81" width="4" style="2" bestFit="1" customWidth="1"/>
    <col min="82" max="83" width="6.28515625" style="2" bestFit="1" customWidth="1"/>
    <col min="84" max="84" width="4" style="2" bestFit="1" customWidth="1"/>
    <col min="85" max="85" width="6.28515625" style="2" bestFit="1" customWidth="1"/>
    <col min="86" max="86" width="6.5703125" style="2" bestFit="1" customWidth="1"/>
    <col min="87" max="87" width="7.140625" style="2" bestFit="1" customWidth="1"/>
    <col min="88" max="89" width="5.28515625" style="2" bestFit="1" customWidth="1"/>
    <col min="90" max="90" width="6.28515625" style="2" bestFit="1" customWidth="1"/>
    <col min="91" max="91" width="6.5703125" style="2" bestFit="1" customWidth="1"/>
    <col min="92" max="92" width="6.28515625" style="2" bestFit="1" customWidth="1"/>
    <col min="93" max="93" width="5.28515625" style="2" bestFit="1" customWidth="1"/>
    <col min="94" max="94" width="7.28515625" style="2" customWidth="1"/>
    <col min="95" max="95" width="6.5703125" style="2" bestFit="1" customWidth="1"/>
    <col min="96" max="96" width="6.28515625" style="2" bestFit="1" customWidth="1"/>
    <col min="97" max="97" width="5.28515625" style="2" bestFit="1" customWidth="1"/>
    <col min="98" max="99" width="7" style="2" bestFit="1" customWidth="1"/>
    <col min="100" max="100" width="10.28515625" style="2" bestFit="1" customWidth="1"/>
    <col min="101" max="101" width="5.42578125" style="2" bestFit="1" customWidth="1"/>
    <col min="102" max="102" width="14.28515625" style="2" customWidth="1"/>
    <col min="103" max="103" width="8.28515625" style="2" customWidth="1"/>
    <col min="104" max="16384" width="9.140625" style="2"/>
  </cols>
  <sheetData>
    <row r="1" spans="2:103"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3"/>
    </row>
    <row r="2" spans="2:103">
      <c r="B2" s="65" t="s">
        <v>25</v>
      </c>
      <c r="C2" s="65"/>
      <c r="D2" s="65"/>
      <c r="E2" s="65" t="s">
        <v>27</v>
      </c>
      <c r="F2" s="65"/>
      <c r="G2" s="65"/>
      <c r="H2" s="65"/>
      <c r="I2" s="65"/>
      <c r="J2" s="65"/>
      <c r="K2" s="65"/>
      <c r="L2" s="65"/>
      <c r="M2" s="65"/>
      <c r="N2" s="65" t="s">
        <v>95</v>
      </c>
      <c r="O2" s="65"/>
      <c r="P2" s="65"/>
      <c r="Q2" s="65"/>
      <c r="R2" s="65"/>
      <c r="S2" s="65"/>
      <c r="T2" s="65"/>
      <c r="U2" s="65"/>
      <c r="V2" s="65"/>
      <c r="W2" s="65" t="s">
        <v>96</v>
      </c>
      <c r="X2" s="65"/>
      <c r="Y2" s="65"/>
      <c r="Z2" s="65"/>
      <c r="AA2" s="65"/>
      <c r="AB2" s="65"/>
      <c r="AC2" s="65"/>
      <c r="AD2" s="65"/>
      <c r="AE2" s="65"/>
      <c r="AF2" s="65" t="s">
        <v>97</v>
      </c>
      <c r="AG2" s="65"/>
      <c r="AH2" s="65"/>
      <c r="AI2" s="65"/>
      <c r="AJ2" s="65"/>
      <c r="AK2" s="65"/>
      <c r="AL2" s="65"/>
      <c r="AM2" s="65"/>
      <c r="AN2" s="65"/>
      <c r="AO2" s="65" t="s">
        <v>98</v>
      </c>
      <c r="AP2" s="65"/>
      <c r="AQ2" s="65"/>
      <c r="AR2" s="65"/>
      <c r="AS2" s="65"/>
      <c r="AT2" s="65"/>
      <c r="AU2" s="65"/>
      <c r="AV2" s="65"/>
      <c r="AW2" s="65"/>
      <c r="AX2" s="65" t="s">
        <v>99</v>
      </c>
      <c r="AY2" s="65"/>
      <c r="AZ2" s="65"/>
      <c r="BA2" s="65"/>
      <c r="BB2" s="65"/>
      <c r="BC2" s="65"/>
      <c r="BD2" s="65"/>
      <c r="BE2" s="65"/>
      <c r="BF2" s="65"/>
      <c r="BG2" s="65" t="s">
        <v>100</v>
      </c>
      <c r="BH2" s="65"/>
      <c r="BI2" s="65"/>
      <c r="BJ2" s="65"/>
      <c r="BK2" s="65"/>
      <c r="BL2" s="65"/>
      <c r="BM2" s="65"/>
      <c r="BN2" s="65"/>
      <c r="BO2" s="65"/>
      <c r="BP2" s="65" t="s">
        <v>101</v>
      </c>
      <c r="BQ2" s="65"/>
      <c r="BR2" s="65"/>
      <c r="BS2" s="65"/>
      <c r="BT2" s="65"/>
      <c r="BU2" s="65"/>
      <c r="BV2" s="65"/>
      <c r="BW2" s="65"/>
      <c r="BX2" s="65"/>
      <c r="BY2" s="65" t="s">
        <v>102</v>
      </c>
      <c r="BZ2" s="65"/>
      <c r="CA2" s="65"/>
      <c r="CB2" s="65"/>
      <c r="CC2" s="65"/>
      <c r="CD2" s="65"/>
      <c r="CE2" s="65"/>
      <c r="CF2" s="65"/>
      <c r="CG2" s="65"/>
      <c r="CH2" s="65" t="s">
        <v>182</v>
      </c>
      <c r="CI2" s="65"/>
      <c r="CJ2" s="65"/>
      <c r="CK2" s="65"/>
      <c r="CL2" s="65"/>
      <c r="CM2" s="65"/>
      <c r="CN2" s="65"/>
      <c r="CO2" s="65"/>
      <c r="CP2" s="65"/>
      <c r="CQ2" s="65"/>
      <c r="CR2" s="50"/>
      <c r="CS2" s="50"/>
      <c r="CT2" s="65" t="s">
        <v>31</v>
      </c>
      <c r="CU2" s="65"/>
      <c r="CV2" s="65"/>
      <c r="CW2" s="65"/>
      <c r="CX2" s="50"/>
      <c r="CY2" s="50"/>
    </row>
    <row r="3" spans="2:103" ht="15" customHeight="1">
      <c r="B3" s="65"/>
      <c r="C3" s="65"/>
      <c r="D3" s="65"/>
      <c r="E3" s="65" t="s">
        <v>37</v>
      </c>
      <c r="F3" s="65"/>
      <c r="G3" s="65"/>
      <c r="H3" s="65" t="s">
        <v>120</v>
      </c>
      <c r="I3" s="65"/>
      <c r="J3" s="65"/>
      <c r="K3" s="65" t="s">
        <v>29</v>
      </c>
      <c r="L3" s="65"/>
      <c r="M3" s="65"/>
      <c r="N3" s="65" t="s">
        <v>37</v>
      </c>
      <c r="O3" s="65"/>
      <c r="P3" s="65"/>
      <c r="Q3" s="65" t="s">
        <v>120</v>
      </c>
      <c r="R3" s="65"/>
      <c r="S3" s="65"/>
      <c r="T3" s="65" t="s">
        <v>29</v>
      </c>
      <c r="U3" s="65"/>
      <c r="V3" s="65"/>
      <c r="W3" s="65" t="s">
        <v>37</v>
      </c>
      <c r="X3" s="65"/>
      <c r="Y3" s="65"/>
      <c r="Z3" s="65" t="s">
        <v>120</v>
      </c>
      <c r="AA3" s="65"/>
      <c r="AB3" s="65"/>
      <c r="AC3" s="65" t="s">
        <v>29</v>
      </c>
      <c r="AD3" s="65"/>
      <c r="AE3" s="65"/>
      <c r="AF3" s="65" t="s">
        <v>37</v>
      </c>
      <c r="AG3" s="65"/>
      <c r="AH3" s="65"/>
      <c r="AI3" s="65" t="s">
        <v>120</v>
      </c>
      <c r="AJ3" s="65"/>
      <c r="AK3" s="65"/>
      <c r="AL3" s="65" t="s">
        <v>29</v>
      </c>
      <c r="AM3" s="65"/>
      <c r="AN3" s="65"/>
      <c r="AO3" s="65" t="s">
        <v>37</v>
      </c>
      <c r="AP3" s="65"/>
      <c r="AQ3" s="65"/>
      <c r="AR3" s="65" t="s">
        <v>120</v>
      </c>
      <c r="AS3" s="65"/>
      <c r="AT3" s="65"/>
      <c r="AU3" s="65" t="s">
        <v>29</v>
      </c>
      <c r="AV3" s="65"/>
      <c r="AW3" s="65"/>
      <c r="AX3" s="65" t="s">
        <v>37</v>
      </c>
      <c r="AY3" s="65"/>
      <c r="AZ3" s="65"/>
      <c r="BA3" s="65" t="s">
        <v>120</v>
      </c>
      <c r="BB3" s="65"/>
      <c r="BC3" s="65"/>
      <c r="BD3" s="65" t="s">
        <v>29</v>
      </c>
      <c r="BE3" s="65"/>
      <c r="BF3" s="65"/>
      <c r="BG3" s="65" t="s">
        <v>37</v>
      </c>
      <c r="BH3" s="65"/>
      <c r="BI3" s="65"/>
      <c r="BJ3" s="65" t="s">
        <v>120</v>
      </c>
      <c r="BK3" s="65"/>
      <c r="BL3" s="65"/>
      <c r="BM3" s="65" t="s">
        <v>29</v>
      </c>
      <c r="BN3" s="65"/>
      <c r="BO3" s="65"/>
      <c r="BP3" s="65" t="s">
        <v>37</v>
      </c>
      <c r="BQ3" s="65"/>
      <c r="BR3" s="65"/>
      <c r="BS3" s="65" t="s">
        <v>120</v>
      </c>
      <c r="BT3" s="65"/>
      <c r="BU3" s="65"/>
      <c r="BV3" s="65" t="s">
        <v>29</v>
      </c>
      <c r="BW3" s="65"/>
      <c r="BX3" s="65"/>
      <c r="BY3" s="65" t="s">
        <v>37</v>
      </c>
      <c r="BZ3" s="65"/>
      <c r="CA3" s="65"/>
      <c r="CB3" s="65" t="s">
        <v>120</v>
      </c>
      <c r="CC3" s="65"/>
      <c r="CD3" s="65"/>
      <c r="CE3" s="65" t="s">
        <v>29</v>
      </c>
      <c r="CF3" s="65"/>
      <c r="CG3" s="65"/>
      <c r="CH3" s="65" t="s">
        <v>37</v>
      </c>
      <c r="CI3" s="65"/>
      <c r="CJ3" s="65"/>
      <c r="CK3" s="65"/>
      <c r="CL3" s="65" t="s">
        <v>120</v>
      </c>
      <c r="CM3" s="65"/>
      <c r="CN3" s="65"/>
      <c r="CO3" s="65"/>
      <c r="CP3" s="65" t="s">
        <v>29</v>
      </c>
      <c r="CQ3" s="65"/>
      <c r="CR3" s="65"/>
      <c r="CS3" s="65"/>
      <c r="CT3" s="50" t="s">
        <v>28</v>
      </c>
      <c r="CU3" s="50" t="s">
        <v>33</v>
      </c>
      <c r="CV3" s="50" t="s">
        <v>29</v>
      </c>
      <c r="CW3" s="50" t="s">
        <v>32</v>
      </c>
      <c r="CX3" s="68" t="s">
        <v>38</v>
      </c>
      <c r="CY3" s="68" t="s">
        <v>39</v>
      </c>
    </row>
    <row r="4" spans="2:103">
      <c r="B4" s="65" t="s">
        <v>24</v>
      </c>
      <c r="C4" s="65" t="s">
        <v>26</v>
      </c>
      <c r="D4" s="68" t="s">
        <v>91</v>
      </c>
      <c r="E4" s="65" t="s">
        <v>36</v>
      </c>
      <c r="F4" s="65"/>
      <c r="G4" s="55">
        <f>'Basic Information'!$F$9</f>
        <v>50</v>
      </c>
      <c r="H4" s="65" t="s">
        <v>36</v>
      </c>
      <c r="I4" s="65"/>
      <c r="J4" s="55">
        <f>'Basic Information'!$F$9</f>
        <v>50</v>
      </c>
      <c r="K4" s="65" t="s">
        <v>36</v>
      </c>
      <c r="L4" s="65"/>
      <c r="M4" s="55">
        <f>'Basic Information'!$L$9</f>
        <v>100</v>
      </c>
      <c r="N4" s="65" t="s">
        <v>36</v>
      </c>
      <c r="O4" s="65"/>
      <c r="P4" s="55">
        <f>'Basic Information'!$F$9</f>
        <v>50</v>
      </c>
      <c r="Q4" s="65" t="s">
        <v>36</v>
      </c>
      <c r="R4" s="65"/>
      <c r="S4" s="55">
        <f>'Basic Information'!$F$9</f>
        <v>50</v>
      </c>
      <c r="T4" s="65" t="s">
        <v>36</v>
      </c>
      <c r="U4" s="65"/>
      <c r="V4" s="55">
        <f>'Basic Information'!$L$9</f>
        <v>100</v>
      </c>
      <c r="W4" s="65" t="s">
        <v>36</v>
      </c>
      <c r="X4" s="65"/>
      <c r="Y4" s="55">
        <f>'Basic Information'!$F$9</f>
        <v>50</v>
      </c>
      <c r="Z4" s="65" t="s">
        <v>36</v>
      </c>
      <c r="AA4" s="65"/>
      <c r="AB4" s="55">
        <f>'Basic Information'!$F$9</f>
        <v>50</v>
      </c>
      <c r="AC4" s="65" t="s">
        <v>36</v>
      </c>
      <c r="AD4" s="65"/>
      <c r="AE4" s="55">
        <f>'Basic Information'!$L$9</f>
        <v>100</v>
      </c>
      <c r="AF4" s="65" t="s">
        <v>36</v>
      </c>
      <c r="AG4" s="65"/>
      <c r="AH4" s="55">
        <f>'Basic Information'!$F$9</f>
        <v>50</v>
      </c>
      <c r="AI4" s="65" t="s">
        <v>36</v>
      </c>
      <c r="AJ4" s="65"/>
      <c r="AK4" s="55">
        <f>'Basic Information'!$F$9</f>
        <v>50</v>
      </c>
      <c r="AL4" s="65" t="s">
        <v>36</v>
      </c>
      <c r="AM4" s="65"/>
      <c r="AN4" s="55">
        <f>'Basic Information'!$L$9</f>
        <v>100</v>
      </c>
      <c r="AO4" s="65" t="s">
        <v>36</v>
      </c>
      <c r="AP4" s="65"/>
      <c r="AQ4" s="55">
        <f>'Basic Information'!$F$9</f>
        <v>50</v>
      </c>
      <c r="AR4" s="65" t="s">
        <v>36</v>
      </c>
      <c r="AS4" s="65"/>
      <c r="AT4" s="55">
        <f>'Basic Information'!$F$9</f>
        <v>50</v>
      </c>
      <c r="AU4" s="65" t="s">
        <v>36</v>
      </c>
      <c r="AV4" s="65"/>
      <c r="AW4" s="55">
        <f>'Basic Information'!$L$9</f>
        <v>100</v>
      </c>
      <c r="AX4" s="65" t="s">
        <v>36</v>
      </c>
      <c r="AY4" s="65"/>
      <c r="AZ4" s="55">
        <f>'Basic Information'!$F$9</f>
        <v>50</v>
      </c>
      <c r="BA4" s="65" t="s">
        <v>36</v>
      </c>
      <c r="BB4" s="65"/>
      <c r="BC4" s="55">
        <f>'Basic Information'!$F$9</f>
        <v>50</v>
      </c>
      <c r="BD4" s="65" t="s">
        <v>36</v>
      </c>
      <c r="BE4" s="65"/>
      <c r="BF4" s="55">
        <f>'Basic Information'!$L$9</f>
        <v>100</v>
      </c>
      <c r="BG4" s="65" t="s">
        <v>36</v>
      </c>
      <c r="BH4" s="65"/>
      <c r="BI4" s="55">
        <f>'Basic Information'!$F$9</f>
        <v>50</v>
      </c>
      <c r="BJ4" s="65" t="s">
        <v>36</v>
      </c>
      <c r="BK4" s="65"/>
      <c r="BL4" s="55">
        <f>'Basic Information'!$F$9</f>
        <v>50</v>
      </c>
      <c r="BM4" s="65" t="s">
        <v>36</v>
      </c>
      <c r="BN4" s="65"/>
      <c r="BO4" s="55">
        <f>'Basic Information'!$L$9</f>
        <v>100</v>
      </c>
      <c r="BP4" s="65" t="s">
        <v>36</v>
      </c>
      <c r="BQ4" s="65"/>
      <c r="BR4" s="55">
        <f>'Basic Information'!$F$9</f>
        <v>50</v>
      </c>
      <c r="BS4" s="65" t="s">
        <v>36</v>
      </c>
      <c r="BT4" s="65"/>
      <c r="BU4" s="55">
        <f>'Basic Information'!$F$9</f>
        <v>50</v>
      </c>
      <c r="BV4" s="65" t="s">
        <v>36</v>
      </c>
      <c r="BW4" s="65"/>
      <c r="BX4" s="55">
        <f>'Basic Information'!$L$9</f>
        <v>100</v>
      </c>
      <c r="BY4" s="65" t="s">
        <v>36</v>
      </c>
      <c r="BZ4" s="65"/>
      <c r="CA4" s="55">
        <f>'Basic Information'!$F$9</f>
        <v>50</v>
      </c>
      <c r="CB4" s="65" t="s">
        <v>36</v>
      </c>
      <c r="CC4" s="65"/>
      <c r="CD4" s="55">
        <f>'Basic Information'!$F$9</f>
        <v>50</v>
      </c>
      <c r="CE4" s="65" t="s">
        <v>36</v>
      </c>
      <c r="CF4" s="65"/>
      <c r="CG4" s="55">
        <f>'Basic Information'!$L$9</f>
        <v>100</v>
      </c>
      <c r="CH4" s="50"/>
      <c r="CI4" s="50" t="s">
        <v>36</v>
      </c>
      <c r="CJ4" s="50">
        <f>'Basic Information'!$F$9*9</f>
        <v>450</v>
      </c>
      <c r="CK4" s="50"/>
      <c r="CL4" s="50"/>
      <c r="CM4" s="50" t="s">
        <v>36</v>
      </c>
      <c r="CN4" s="50">
        <f>'Basic Information'!$F$9*9</f>
        <v>450</v>
      </c>
      <c r="CO4" s="50"/>
      <c r="CP4" s="50"/>
      <c r="CQ4" s="50" t="s">
        <v>36</v>
      </c>
      <c r="CR4" s="50">
        <f>'Basic Information'!$L$9*9</f>
        <v>900</v>
      </c>
      <c r="CS4" s="50"/>
      <c r="CT4" s="50">
        <f>'Basic Information'!J6</f>
        <v>90</v>
      </c>
      <c r="CU4" s="50">
        <f>'Basic Information'!K6</f>
        <v>90</v>
      </c>
      <c r="CV4" s="50">
        <f>'Basic Information'!L6</f>
        <v>64</v>
      </c>
      <c r="CW4" s="50">
        <f>SUM(CT4:CV4)</f>
        <v>244</v>
      </c>
      <c r="CX4" s="68"/>
      <c r="CY4" s="68"/>
    </row>
    <row r="5" spans="2:103" ht="30">
      <c r="B5" s="65"/>
      <c r="C5" s="65"/>
      <c r="D5" s="68"/>
      <c r="E5" s="50" t="s">
        <v>5</v>
      </c>
      <c r="F5" s="50" t="s">
        <v>7</v>
      </c>
      <c r="G5" s="55" t="s">
        <v>6</v>
      </c>
      <c r="H5" s="50" t="s">
        <v>5</v>
      </c>
      <c r="I5" s="50" t="s">
        <v>7</v>
      </c>
      <c r="J5" s="55" t="s">
        <v>6</v>
      </c>
      <c r="K5" s="50" t="s">
        <v>5</v>
      </c>
      <c r="L5" s="50" t="s">
        <v>7</v>
      </c>
      <c r="M5" s="55" t="s">
        <v>6</v>
      </c>
      <c r="N5" s="50" t="s">
        <v>5</v>
      </c>
      <c r="O5" s="50" t="s">
        <v>7</v>
      </c>
      <c r="P5" s="55" t="s">
        <v>6</v>
      </c>
      <c r="Q5" s="50" t="s">
        <v>5</v>
      </c>
      <c r="R5" s="50" t="s">
        <v>7</v>
      </c>
      <c r="S5" s="55" t="s">
        <v>6</v>
      </c>
      <c r="T5" s="50" t="s">
        <v>5</v>
      </c>
      <c r="U5" s="50" t="s">
        <v>7</v>
      </c>
      <c r="V5" s="55" t="s">
        <v>6</v>
      </c>
      <c r="W5" s="50" t="s">
        <v>5</v>
      </c>
      <c r="X5" s="50" t="s">
        <v>7</v>
      </c>
      <c r="Y5" s="55" t="s">
        <v>6</v>
      </c>
      <c r="Z5" s="50" t="s">
        <v>5</v>
      </c>
      <c r="AA5" s="50" t="s">
        <v>7</v>
      </c>
      <c r="AB5" s="55" t="s">
        <v>6</v>
      </c>
      <c r="AC5" s="50" t="s">
        <v>5</v>
      </c>
      <c r="AD5" s="50" t="s">
        <v>7</v>
      </c>
      <c r="AE5" s="55" t="s">
        <v>6</v>
      </c>
      <c r="AF5" s="50" t="s">
        <v>5</v>
      </c>
      <c r="AG5" s="50" t="s">
        <v>7</v>
      </c>
      <c r="AH5" s="55" t="s">
        <v>6</v>
      </c>
      <c r="AI5" s="50" t="s">
        <v>5</v>
      </c>
      <c r="AJ5" s="50" t="s">
        <v>7</v>
      </c>
      <c r="AK5" s="55" t="s">
        <v>6</v>
      </c>
      <c r="AL5" s="50" t="s">
        <v>5</v>
      </c>
      <c r="AM5" s="50" t="s">
        <v>7</v>
      </c>
      <c r="AN5" s="55" t="s">
        <v>6</v>
      </c>
      <c r="AO5" s="50" t="s">
        <v>5</v>
      </c>
      <c r="AP5" s="50" t="s">
        <v>7</v>
      </c>
      <c r="AQ5" s="55" t="s">
        <v>6</v>
      </c>
      <c r="AR5" s="50" t="s">
        <v>5</v>
      </c>
      <c r="AS5" s="50" t="s">
        <v>7</v>
      </c>
      <c r="AT5" s="55" t="s">
        <v>6</v>
      </c>
      <c r="AU5" s="50" t="s">
        <v>5</v>
      </c>
      <c r="AV5" s="50" t="s">
        <v>7</v>
      </c>
      <c r="AW5" s="55" t="s">
        <v>6</v>
      </c>
      <c r="AX5" s="50" t="s">
        <v>5</v>
      </c>
      <c r="AY5" s="50" t="s">
        <v>7</v>
      </c>
      <c r="AZ5" s="55" t="s">
        <v>6</v>
      </c>
      <c r="BA5" s="50" t="s">
        <v>5</v>
      </c>
      <c r="BB5" s="50" t="s">
        <v>7</v>
      </c>
      <c r="BC5" s="55" t="s">
        <v>6</v>
      </c>
      <c r="BD5" s="50" t="s">
        <v>5</v>
      </c>
      <c r="BE5" s="50" t="s">
        <v>7</v>
      </c>
      <c r="BF5" s="55" t="s">
        <v>6</v>
      </c>
      <c r="BG5" s="50" t="s">
        <v>5</v>
      </c>
      <c r="BH5" s="50" t="s">
        <v>7</v>
      </c>
      <c r="BI5" s="55" t="s">
        <v>6</v>
      </c>
      <c r="BJ5" s="50" t="s">
        <v>5</v>
      </c>
      <c r="BK5" s="50" t="s">
        <v>7</v>
      </c>
      <c r="BL5" s="55" t="s">
        <v>6</v>
      </c>
      <c r="BM5" s="50" t="s">
        <v>5</v>
      </c>
      <c r="BN5" s="50" t="s">
        <v>7</v>
      </c>
      <c r="BO5" s="55" t="s">
        <v>6</v>
      </c>
      <c r="BP5" s="50" t="s">
        <v>5</v>
      </c>
      <c r="BQ5" s="50" t="s">
        <v>7</v>
      </c>
      <c r="BR5" s="55" t="s">
        <v>6</v>
      </c>
      <c r="BS5" s="50" t="s">
        <v>5</v>
      </c>
      <c r="BT5" s="50" t="s">
        <v>7</v>
      </c>
      <c r="BU5" s="55" t="s">
        <v>6</v>
      </c>
      <c r="BV5" s="50" t="s">
        <v>5</v>
      </c>
      <c r="BW5" s="50" t="s">
        <v>7</v>
      </c>
      <c r="BX5" s="55" t="s">
        <v>6</v>
      </c>
      <c r="BY5" s="50" t="s">
        <v>5</v>
      </c>
      <c r="BZ5" s="50" t="s">
        <v>7</v>
      </c>
      <c r="CA5" s="55" t="s">
        <v>6</v>
      </c>
      <c r="CB5" s="50" t="s">
        <v>5</v>
      </c>
      <c r="CC5" s="50" t="s">
        <v>7</v>
      </c>
      <c r="CD5" s="55" t="s">
        <v>6</v>
      </c>
      <c r="CE5" s="50" t="s">
        <v>5</v>
      </c>
      <c r="CF5" s="50" t="s">
        <v>7</v>
      </c>
      <c r="CG5" s="55" t="s">
        <v>6</v>
      </c>
      <c r="CH5" s="50" t="s">
        <v>5</v>
      </c>
      <c r="CI5" s="50" t="s">
        <v>7</v>
      </c>
      <c r="CJ5" s="50" t="s">
        <v>6</v>
      </c>
      <c r="CK5" s="50" t="s">
        <v>183</v>
      </c>
      <c r="CL5" s="50" t="s">
        <v>5</v>
      </c>
      <c r="CM5" s="50" t="s">
        <v>7</v>
      </c>
      <c r="CN5" s="50" t="s">
        <v>6</v>
      </c>
      <c r="CO5" s="50" t="s">
        <v>183</v>
      </c>
      <c r="CP5" s="50" t="s">
        <v>5</v>
      </c>
      <c r="CQ5" s="50" t="s">
        <v>7</v>
      </c>
      <c r="CR5" s="50" t="s">
        <v>6</v>
      </c>
      <c r="CS5" s="50" t="s">
        <v>183</v>
      </c>
      <c r="CT5" s="50" t="s">
        <v>179</v>
      </c>
      <c r="CU5" s="50" t="s">
        <v>179</v>
      </c>
      <c r="CV5" s="50" t="s">
        <v>179</v>
      </c>
      <c r="CW5" s="50" t="s">
        <v>32</v>
      </c>
      <c r="CX5" s="68"/>
      <c r="CY5" s="68"/>
    </row>
    <row r="6" spans="2:103">
      <c r="B6" s="56">
        <v>1</v>
      </c>
      <c r="C6" s="60" t="s">
        <v>44</v>
      </c>
      <c r="D6" s="56" t="str">
        <f>'Basic Information'!$F$6 &amp;" - " &amp;'Basic Information'!$H$6</f>
        <v>7 - B</v>
      </c>
      <c r="E6" s="56">
        <v>50</v>
      </c>
      <c r="F6" s="57">
        <f>E6/$G$4*100</f>
        <v>100</v>
      </c>
      <c r="G6" s="56" t="str">
        <f>IF(F6=0,"",IF(F6&lt;='Basic Information'!$F$17,'Basic Information'!$D$17,IF(F6&lt;='Basic Information'!$F$16,'Basic Information'!$D$16,IF(F6&lt;='Basic Information'!$F$15,'Basic Information'!$D$15,IF(F6&lt;='Basic Information'!$F$14,'Basic Information'!$D$14,IF(F6&lt;='Basic Information'!$F$13,'Basic Information'!$D$13,IF(F6&lt;='Basic Information'!$F$12,'Basic Information'!$D$12,'Basic Information'!$D$11)))))))</f>
        <v>O</v>
      </c>
      <c r="H6" s="56">
        <v>35</v>
      </c>
      <c r="I6" s="57">
        <f>H6/$J$4*100</f>
        <v>70</v>
      </c>
      <c r="J6" s="56" t="str">
        <f>IF(I6=0,"",IF(I6&lt;='Basic Information'!$F$17,'Basic Information'!$D$17,IF(I6&lt;='Basic Information'!$F$16,'Basic Information'!$D$16,IF(I6&lt;='Basic Information'!$F$15,'Basic Information'!$D$15,IF(I6&lt;='Basic Information'!$F$14,'Basic Information'!$D$14,IF(I6&lt;='Basic Information'!$F$13,'Basic Information'!$D$13,IF(I6&lt;='Basic Information'!$F$12,'Basic Information'!$D$12,'Basic Information'!$D$11)))))))</f>
        <v>B+</v>
      </c>
      <c r="K6" s="56">
        <v>90</v>
      </c>
      <c r="L6" s="57">
        <f>K6/$M$4*100</f>
        <v>90</v>
      </c>
      <c r="M6" s="56" t="str">
        <f>IF(L6=0,"",IF(L6&lt;='Basic Information'!$F$17,'Basic Information'!$D$17,IF(L6&lt;='Basic Information'!$F$16,'Basic Information'!$D$16,IF(L6&lt;='Basic Information'!$F$15,'Basic Information'!$D$15,IF(L6&lt;='Basic Information'!$F$14,'Basic Information'!$D$14,IF(L6&lt;='Basic Information'!$F$13,'Basic Information'!$D$13,IF(L6&lt;='Basic Information'!$F$12,'Basic Information'!$D$12,'Basic Information'!$D$11)))))))</f>
        <v>A+</v>
      </c>
      <c r="N6" s="56">
        <v>48</v>
      </c>
      <c r="O6" s="57">
        <f>N6/$P$4*100</f>
        <v>96</v>
      </c>
      <c r="P6" s="56" t="str">
        <f>IF(O6=0,"",IF(O6&lt;='Basic Information'!$F$17,'Basic Information'!$D$17,IF(O6&lt;='Basic Information'!$F$16,'Basic Information'!$D$16,IF(O6&lt;='Basic Information'!$F$15,'Basic Information'!$D$15,IF(O6&lt;='Basic Information'!$F$14,'Basic Information'!$D$14,IF(O6&lt;='Basic Information'!$F$13,'Basic Information'!$D$13,IF(O6&lt;='Basic Information'!$F$12,'Basic Information'!$D$12,'Basic Information'!$D$11)))))))</f>
        <v>O</v>
      </c>
      <c r="Q6" s="56">
        <v>35</v>
      </c>
      <c r="R6" s="57">
        <f>Q6/$S$4*100</f>
        <v>70</v>
      </c>
      <c r="S6" s="56" t="str">
        <f>IF(R6=0,"",IF(R6&lt;='Basic Information'!$F$17,'Basic Information'!$D$17,IF(R6&lt;='Basic Information'!$F$16,'Basic Information'!$D$16,IF(R6&lt;='Basic Information'!$F$15,'Basic Information'!$D$15,IF(R6&lt;='Basic Information'!$F$14,'Basic Information'!$D$14,IF(R6&lt;='Basic Information'!$F$13,'Basic Information'!$D$13,IF(R6&lt;='Basic Information'!$F$12,'Basic Information'!$D$12,'Basic Information'!$D$11)))))))</f>
        <v>B+</v>
      </c>
      <c r="T6" s="56">
        <v>90</v>
      </c>
      <c r="U6" s="57">
        <f>T6/$V$4*100</f>
        <v>90</v>
      </c>
      <c r="V6" s="56" t="str">
        <f>IF(U6=0,"",IF(U6&lt;='Basic Information'!$F$17,'Basic Information'!$D$17,IF(U6&lt;='Basic Information'!$F$16,'Basic Information'!$D$16,IF(U6&lt;='Basic Information'!$F$15,'Basic Information'!$D$15,IF(U6&lt;='Basic Information'!$F$14,'Basic Information'!$D$14,IF(U6&lt;='Basic Information'!$F$13,'Basic Information'!$D$13,IF(U6&lt;='Basic Information'!$F$12,'Basic Information'!$D$12,'Basic Information'!$D$11)))))))</f>
        <v>A+</v>
      </c>
      <c r="W6" s="56">
        <v>46</v>
      </c>
      <c r="X6" s="57">
        <f>W6/$Y$4*100</f>
        <v>92</v>
      </c>
      <c r="Y6" s="56" t="str">
        <f>IF(X6=0,"",IF(X6&lt;='Basic Information'!$F$17,'Basic Information'!$D$17,IF(X6&lt;='Basic Information'!$F$16,'Basic Information'!$D$16,IF(X6&lt;='Basic Information'!$F$15,'Basic Information'!$D$15,IF(X6&lt;='Basic Information'!$F$14,'Basic Information'!$D$14,IF(X6&lt;='Basic Information'!$F$13,'Basic Information'!$D$13,IF(X6&lt;='Basic Information'!$F$12,'Basic Information'!$D$12,'Basic Information'!$D$11)))))))</f>
        <v>O</v>
      </c>
      <c r="Z6" s="56">
        <v>35</v>
      </c>
      <c r="AA6" s="57">
        <f>Z6/$AB$4*100</f>
        <v>70</v>
      </c>
      <c r="AB6" s="56" t="str">
        <f>IF(AA6=0,"",IF(AA6&lt;='Basic Information'!$F$17,'Basic Information'!$D$17,IF(AA6&lt;='Basic Information'!$F$16,'Basic Information'!$D$16,IF(AA6&lt;='Basic Information'!$F$15,'Basic Information'!$D$15,IF(AA6&lt;='Basic Information'!$F$14,'Basic Information'!$D$14,IF(AA6&lt;='Basic Information'!$F$13,'Basic Information'!$D$13,IF(AA6&lt;='Basic Information'!$F$12,'Basic Information'!$D$12,'Basic Information'!$D$11)))))))</f>
        <v>B+</v>
      </c>
      <c r="AC6" s="56">
        <v>90</v>
      </c>
      <c r="AD6" s="57">
        <f>AC6/$AE$4*100</f>
        <v>90</v>
      </c>
      <c r="AE6" s="56" t="str">
        <f>IF(AD6=0,"",IF(AD6&lt;='Basic Information'!$F$17,'Basic Information'!$D$17,IF(AD6&lt;='Basic Information'!$F$16,'Basic Information'!$D$16,IF(AD6&lt;='Basic Information'!$F$15,'Basic Information'!$D$15,IF(AD6&lt;='Basic Information'!$F$14,'Basic Information'!$D$14,IF(AD6&lt;='Basic Information'!$F$13,'Basic Information'!$D$13,IF(AD6&lt;='Basic Information'!$F$12,'Basic Information'!$D$12,'Basic Information'!$D$11)))))))</f>
        <v>A+</v>
      </c>
      <c r="AF6" s="56">
        <v>50</v>
      </c>
      <c r="AG6" s="57">
        <f>AF6/$AH$4*100</f>
        <v>100</v>
      </c>
      <c r="AH6" s="56" t="str">
        <f>IF(AG6=0,"",IF(AG6&lt;='Basic Information'!$F$17,'Basic Information'!$D$17,IF(AG6&lt;='Basic Information'!$F$16,'Basic Information'!$D$16,IF(AG6&lt;='Basic Information'!$F$15,'Basic Information'!$D$15,IF(AG6&lt;='Basic Information'!$F$14,'Basic Information'!$D$14,IF(AG6&lt;='Basic Information'!$F$13,'Basic Information'!$D$13,IF(AG6&lt;='Basic Information'!$F$12,'Basic Information'!$D$12,'Basic Information'!$D$11)))))))</f>
        <v>O</v>
      </c>
      <c r="AI6" s="56">
        <v>35</v>
      </c>
      <c r="AJ6" s="57">
        <f>AI6/$AK$4*100</f>
        <v>70</v>
      </c>
      <c r="AK6" s="56" t="str">
        <f>IF(AJ6=0,"",IF(AJ6&lt;='Basic Information'!$F$17,'Basic Information'!$D$17,IF(AJ6&lt;='Basic Information'!$F$16,'Basic Information'!$D$16,IF(AJ6&lt;='Basic Information'!$F$15,'Basic Information'!$D$15,IF(AJ6&lt;='Basic Information'!$F$14,'Basic Information'!$D$14,IF(AJ6&lt;='Basic Information'!$F$13,'Basic Information'!$D$13,IF(AJ6&lt;='Basic Information'!$F$12,'Basic Information'!$D$12,'Basic Information'!$D$11)))))))</f>
        <v>B+</v>
      </c>
      <c r="AL6" s="56">
        <v>90</v>
      </c>
      <c r="AM6" s="57">
        <f>AL6/$AN$4*100</f>
        <v>90</v>
      </c>
      <c r="AN6" s="56" t="str">
        <f>IF(AM6=0,"",IF(AM6&lt;='Basic Information'!$F$17,'Basic Information'!$D$17,IF(AM6&lt;='Basic Information'!$F$16,'Basic Information'!$D$16,IF(AM6&lt;='Basic Information'!$F$15,'Basic Information'!$D$15,IF(AM6&lt;='Basic Information'!$F$14,'Basic Information'!$D$14,IF(AM6&lt;='Basic Information'!$F$13,'Basic Information'!$D$13,IF(AM6&lt;='Basic Information'!$F$12,'Basic Information'!$D$12,'Basic Information'!$D$11)))))))</f>
        <v>A+</v>
      </c>
      <c r="AO6" s="56">
        <v>50</v>
      </c>
      <c r="AP6" s="57">
        <f>AO6/$AQ$4*100</f>
        <v>100</v>
      </c>
      <c r="AQ6" s="56" t="str">
        <f>IF(AP6=0,"",IF(AP6&lt;='Basic Information'!$F$17,'Basic Information'!$D$17,IF(AP6&lt;='Basic Information'!$F$16,'Basic Information'!$D$16,IF(AP6&lt;='Basic Information'!$F$15,'Basic Information'!$D$15,IF(AP6&lt;='Basic Information'!$F$14,'Basic Information'!$D$14,IF(AP6&lt;='Basic Information'!$F$13,'Basic Information'!$D$13,IF(AP6&lt;='Basic Information'!$F$12,'Basic Information'!$D$12,'Basic Information'!$D$11)))))))</f>
        <v>O</v>
      </c>
      <c r="AR6" s="56">
        <v>35</v>
      </c>
      <c r="AS6" s="57">
        <f>AR6/$AT$4*100</f>
        <v>70</v>
      </c>
      <c r="AT6" s="56" t="str">
        <f>IF(AS6=0,"",IF(AS6&lt;='Basic Information'!$F$17,'Basic Information'!$D$17,IF(AS6&lt;='Basic Information'!$F$16,'Basic Information'!$D$16,IF(AS6&lt;='Basic Information'!$F$15,'Basic Information'!$D$15,IF(AS6&lt;='Basic Information'!$F$14,'Basic Information'!$D$14,IF(AS6&lt;='Basic Information'!$F$13,'Basic Information'!$D$13,IF(AS6&lt;='Basic Information'!$F$12,'Basic Information'!$D$12,'Basic Information'!$D$11)))))))</f>
        <v>B+</v>
      </c>
      <c r="AU6" s="56">
        <v>90</v>
      </c>
      <c r="AV6" s="57">
        <f>AU6/$AW$4*100</f>
        <v>90</v>
      </c>
      <c r="AW6" s="56" t="str">
        <f>IF(AV6=0,"",IF(AV6&lt;='Basic Information'!$F$17,'Basic Information'!$D$17,IF(AV6&lt;='Basic Information'!$F$16,'Basic Information'!$D$16,IF(AV6&lt;='Basic Information'!$F$15,'Basic Information'!$D$15,IF(AV6&lt;='Basic Information'!$F$14,'Basic Information'!$D$14,IF(AV6&lt;='Basic Information'!$F$13,'Basic Information'!$D$13,IF(AV6&lt;='Basic Information'!$F$12,'Basic Information'!$D$12,'Basic Information'!$D$11)))))))</f>
        <v>A+</v>
      </c>
      <c r="AX6" s="56">
        <v>50</v>
      </c>
      <c r="AY6" s="57">
        <f>AX6/$AZ$4*100</f>
        <v>100</v>
      </c>
      <c r="AZ6" s="56" t="str">
        <f>IF(AY6=0,"",IF(AY6&lt;='Basic Information'!$F$17,'Basic Information'!$D$17,IF(AY6&lt;='Basic Information'!$F$16,'Basic Information'!$D$16,IF(AY6&lt;='Basic Information'!$F$15,'Basic Information'!$D$15,IF(AY6&lt;='Basic Information'!$F$14,'Basic Information'!$D$14,IF(AY6&lt;='Basic Information'!$F$13,'Basic Information'!$D$13,IF(AY6&lt;='Basic Information'!$F$12,'Basic Information'!$D$12,'Basic Information'!$D$11)))))))</f>
        <v>O</v>
      </c>
      <c r="BA6" s="56">
        <v>35</v>
      </c>
      <c r="BB6" s="57">
        <f>BA6/$BC$4*100</f>
        <v>70</v>
      </c>
      <c r="BC6" s="56" t="str">
        <f>IF(BB6=0,"",IF(BB6&lt;='Basic Information'!$F$17,'Basic Information'!$D$17,IF(BB6&lt;='Basic Information'!$F$16,'Basic Information'!$D$16,IF(BB6&lt;='Basic Information'!$F$15,'Basic Information'!$D$15,IF(BB6&lt;='Basic Information'!$F$14,'Basic Information'!$D$14,IF(BB6&lt;='Basic Information'!$F$13,'Basic Information'!$D$13,IF(BB6&lt;='Basic Information'!$F$12,'Basic Information'!$D$12,'Basic Information'!$D$11)))))))</f>
        <v>B+</v>
      </c>
      <c r="BD6" s="56">
        <v>90</v>
      </c>
      <c r="BE6" s="57">
        <f>BD6/$BF$4*100</f>
        <v>90</v>
      </c>
      <c r="BF6" s="56" t="str">
        <f>IF(BE6=0,"",IF(BE6&lt;='Basic Information'!$F$17,'Basic Information'!$D$17,IF(BE6&lt;='Basic Information'!$F$16,'Basic Information'!$D$16,IF(BE6&lt;='Basic Information'!$F$15,'Basic Information'!$D$15,IF(BE6&lt;='Basic Information'!$F$14,'Basic Information'!$D$14,IF(BE6&lt;='Basic Information'!$F$13,'Basic Information'!$D$13,IF(BE6&lt;='Basic Information'!$F$12,'Basic Information'!$D$12,'Basic Information'!$D$11)))))))</f>
        <v>A+</v>
      </c>
      <c r="BG6" s="56">
        <v>50</v>
      </c>
      <c r="BH6" s="57">
        <f>BG6/$BI$4*100</f>
        <v>100</v>
      </c>
      <c r="BI6" s="56" t="str">
        <f>IF(BH6=0,"",IF(BH6&lt;='Basic Information'!$F$17,'Basic Information'!$D$17,IF(BH6&lt;='Basic Information'!$F$16,'Basic Information'!$D$16,IF(BH6&lt;='Basic Information'!$F$15,'Basic Information'!$D$15,IF(BH6&lt;='Basic Information'!$F$14,'Basic Information'!$D$14,IF(BH6&lt;='Basic Information'!$F$13,'Basic Information'!$D$13,IF(BH6&lt;='Basic Information'!$F$12,'Basic Information'!$D$12,'Basic Information'!$D$11)))))))</f>
        <v>O</v>
      </c>
      <c r="BJ6" s="56">
        <v>35</v>
      </c>
      <c r="BK6" s="57">
        <f>BJ6/$BL$4*100</f>
        <v>70</v>
      </c>
      <c r="BL6" s="56" t="str">
        <f>IF(BK6=0,"",IF(BK6&lt;='Basic Information'!$F$17,'Basic Information'!$D$17,IF(BK6&lt;='Basic Information'!$F$16,'Basic Information'!$D$16,IF(BK6&lt;='Basic Information'!$F$15,'Basic Information'!$D$15,IF(BK6&lt;='Basic Information'!$F$14,'Basic Information'!$D$14,IF(BK6&lt;='Basic Information'!$F$13,'Basic Information'!$D$13,IF(BK6&lt;='Basic Information'!$F$12,'Basic Information'!$D$12,'Basic Information'!$D$11)))))))</f>
        <v>B+</v>
      </c>
      <c r="BM6" s="56">
        <v>90</v>
      </c>
      <c r="BN6" s="57">
        <f>BM6/$BO$4*100</f>
        <v>90</v>
      </c>
      <c r="BO6" s="56" t="str">
        <f>IF(BN6=0,"",IF(BN6&lt;='Basic Information'!$F$17,'Basic Information'!$D$17,IF(BN6&lt;='Basic Information'!$F$16,'Basic Information'!$D$16,IF(BN6&lt;='Basic Information'!$F$15,'Basic Information'!$D$15,IF(BN6&lt;='Basic Information'!$F$14,'Basic Information'!$D$14,IF(BN6&lt;='Basic Information'!$F$13,'Basic Information'!$D$13,IF(BN6&lt;='Basic Information'!$F$12,'Basic Information'!$D$12,'Basic Information'!$D$11)))))))</f>
        <v>A+</v>
      </c>
      <c r="BP6" s="56">
        <v>50</v>
      </c>
      <c r="BQ6" s="57">
        <f>BP6/$BR$4*100</f>
        <v>100</v>
      </c>
      <c r="BR6" s="56" t="str">
        <f>IF(BQ6=0,"",IF(BQ6&lt;='Basic Information'!$F$17,'Basic Information'!$D$17,IF(BQ6&lt;='Basic Information'!$F$16,'Basic Information'!$D$16,IF(BQ6&lt;='Basic Information'!$F$15,'Basic Information'!$D$15,IF(BQ6&lt;='Basic Information'!$F$14,'Basic Information'!$D$14,IF(BQ6&lt;='Basic Information'!$F$13,'Basic Information'!$D$13,IF(BQ6&lt;='Basic Information'!$F$12,'Basic Information'!$D$12,'Basic Information'!$D$11)))))))</f>
        <v>O</v>
      </c>
      <c r="BS6" s="56">
        <v>35</v>
      </c>
      <c r="BT6" s="57">
        <f>BS6/$BU$4*100</f>
        <v>70</v>
      </c>
      <c r="BU6" s="56" t="str">
        <f>IF(BT6=0,"",IF(BT6&lt;='Basic Information'!$F$17,'Basic Information'!$D$17,IF(BT6&lt;='Basic Information'!$F$16,'Basic Information'!$D$16,IF(BT6&lt;='Basic Information'!$F$15,'Basic Information'!$D$15,IF(BT6&lt;='Basic Information'!$F$14,'Basic Information'!$D$14,IF(BT6&lt;='Basic Information'!$F$13,'Basic Information'!$D$13,IF(BT6&lt;='Basic Information'!$F$12,'Basic Information'!$D$12,'Basic Information'!$D$11)))))))</f>
        <v>B+</v>
      </c>
      <c r="BV6" s="56">
        <v>90</v>
      </c>
      <c r="BW6" s="57">
        <f>BV6/$BX$4*100</f>
        <v>90</v>
      </c>
      <c r="BX6" s="56" t="str">
        <f>IF(BW6=0,"",IF(BW6&lt;='Basic Information'!$F$17,'Basic Information'!$D$17,IF(BW6&lt;='Basic Information'!$F$16,'Basic Information'!$D$16,IF(BW6&lt;='Basic Information'!$F$15,'Basic Information'!$D$15,IF(BW6&lt;='Basic Information'!$F$14,'Basic Information'!$D$14,IF(BW6&lt;='Basic Information'!$F$13,'Basic Information'!$D$13,IF(BW6&lt;='Basic Information'!$F$12,'Basic Information'!$D$12,'Basic Information'!$D$11)))))))</f>
        <v>A+</v>
      </c>
      <c r="BY6" s="56">
        <v>50</v>
      </c>
      <c r="BZ6" s="57">
        <f>BY6/$CA$4*100</f>
        <v>100</v>
      </c>
      <c r="CA6" s="56" t="str">
        <f>IF(BZ6=0,"",IF(BZ6&lt;='Basic Information'!$F$17,'Basic Information'!$D$17,IF(BZ6&lt;='Basic Information'!$F$16,'Basic Information'!$D$16,IF(BZ6&lt;='Basic Information'!$F$15,'Basic Information'!$D$15,IF(BZ6&lt;='Basic Information'!$F$14,'Basic Information'!$D$14,IF(BZ6&lt;='Basic Information'!$F$13,'Basic Information'!$D$13,IF(BZ6&lt;='Basic Information'!$F$12,'Basic Information'!$D$12,'Basic Information'!$D$11)))))))</f>
        <v>O</v>
      </c>
      <c r="CB6" s="56">
        <v>35</v>
      </c>
      <c r="CC6" s="57">
        <f>CB6/$CD$4*100</f>
        <v>70</v>
      </c>
      <c r="CD6" s="56" t="str">
        <f>IF(CC6=0,"",IF(CC6&lt;='Basic Information'!$F$17,'Basic Information'!$D$17,IF(CC6&lt;='Basic Information'!$F$16,'Basic Information'!$D$16,IF(CC6&lt;='Basic Information'!$F$15,'Basic Information'!$D$15,IF(CC6&lt;='Basic Information'!$F$14,'Basic Information'!$D$14,IF(CC6&lt;='Basic Information'!$F$13,'Basic Information'!$D$13,IF(CC6&lt;='Basic Information'!$F$12,'Basic Information'!$D$12,'Basic Information'!$D$11)))))))</f>
        <v>B+</v>
      </c>
      <c r="CE6" s="56">
        <v>90</v>
      </c>
      <c r="CF6" s="57">
        <f>CE6/$CG$4*100</f>
        <v>90</v>
      </c>
      <c r="CG6" s="56" t="str">
        <f>IF(CF6=0,"",IF(CF6&lt;='Basic Information'!$F$17,'Basic Information'!$D$17,IF(CF6&lt;='Basic Information'!$F$16,'Basic Information'!$D$16,IF(CF6&lt;='Basic Information'!$F$15,'Basic Information'!$D$15,IF(CF6&lt;='Basic Information'!$F$14,'Basic Information'!$D$14,IF(CF6&lt;='Basic Information'!$F$13,'Basic Information'!$D$13,IF(CF6&lt;='Basic Information'!$F$12,'Basic Information'!$D$12,'Basic Information'!$D$11)))))))</f>
        <v>A+</v>
      </c>
      <c r="CH6" s="56">
        <f>E6+N6+W6+AF6+AO6+AX6+BG6+BP6+BY6</f>
        <v>444</v>
      </c>
      <c r="CI6" s="58">
        <f>CH6/$CJ$4*100</f>
        <v>98.666666666666671</v>
      </c>
      <c r="CJ6" s="56" t="str">
        <f>IF(CI6=0,"",IF(CI6&lt;='Basic Information'!$F$17,'Basic Information'!$D$17,IF(CI6&lt;='Basic Information'!$F$16,'Basic Information'!$D$16,IF(CI6&lt;='Basic Information'!$F$15,'Basic Information'!$D$15,IF(CI6&lt;='Basic Information'!$F$14,'Basic Information'!$D$14,IF(CI6&lt;='Basic Information'!$F$13,'Basic Information'!$D$13,IF(CI6&lt;='Basic Information'!$F$12,'Basic Information'!$D$12,'Basic Information'!$D$11)))))))</f>
        <v>O</v>
      </c>
      <c r="CK6" s="59">
        <f>IF(CI6&lt;34,"",IF(CH6="","",RANK(CH6,$CH$6:$CH$60,0)))</f>
        <v>1</v>
      </c>
      <c r="CL6" s="56">
        <f>H6+Q6+Z6+AI6+AR6+BA6+BJ6+BS6+CB6</f>
        <v>315</v>
      </c>
      <c r="CM6" s="58">
        <f>CL6/$CN$4*100</f>
        <v>70</v>
      </c>
      <c r="CN6" s="56" t="str">
        <f>IF(CM6=0,"",IF(CM6&lt;='Basic Information'!$F$17,'Basic Information'!$D$17,IF(CM6&lt;='Basic Information'!$F$16,'Basic Information'!$D$16,IF(CM6&lt;='Basic Information'!$F$15,'Basic Information'!$D$15,IF(CM6&lt;='Basic Information'!$F$14,'Basic Information'!$D$14,IF(CM6&lt;='Basic Information'!$F$13,'Basic Information'!$D$13,IF(CM6&lt;='Basic Information'!$F$12,'Basic Information'!$D$12,'Basic Information'!$D$11)))))))</f>
        <v>B+</v>
      </c>
      <c r="CO6" s="59">
        <f>IF(CM6&lt;34,"",IF(CL6="","",RANK(CL6,$CL$6:$CL$60,0)))</f>
        <v>26</v>
      </c>
      <c r="CP6" s="56">
        <f>K6+T6+AC6+AL6+AU6+BD6+BM6+BV6+CE6</f>
        <v>810</v>
      </c>
      <c r="CQ6" s="58">
        <f>CP6/$CR$4*100</f>
        <v>90</v>
      </c>
      <c r="CR6" s="56" t="str">
        <f>IF(CQ6=0,"",IF(CQ6&lt;='Basic Information'!$F$17,'Basic Information'!$D$17,IF(CQ6&lt;='Basic Information'!$F$16,'Basic Information'!$D$16,IF(CQ6&lt;='Basic Information'!$F$15,'Basic Information'!$D$15,IF(CQ6&lt;='Basic Information'!$F$14,'Basic Information'!$D$14,IF(CQ6&lt;='Basic Information'!$F$13,'Basic Information'!$D$13,IF(CQ6&lt;='Basic Information'!$F$12,'Basic Information'!$D$12,'Basic Information'!$D$11)))))))</f>
        <v>A+</v>
      </c>
      <c r="CS6" s="59">
        <f>IF(CQ6&lt;34,"",IF(CP6="","",RANK(CP6,$CP$6:$CP$60,0)))</f>
        <v>12</v>
      </c>
      <c r="CT6" s="56">
        <v>84</v>
      </c>
      <c r="CU6" s="56">
        <v>72</v>
      </c>
      <c r="CV6" s="56">
        <v>52</v>
      </c>
      <c r="CW6" s="56">
        <f>SUM(CT6:CV6)</f>
        <v>208</v>
      </c>
      <c r="CX6" s="56" t="s">
        <v>122</v>
      </c>
      <c r="CY6" s="56" t="s">
        <v>124</v>
      </c>
    </row>
    <row r="7" spans="2:103">
      <c r="B7" s="56">
        <v>2</v>
      </c>
      <c r="C7" s="60" t="s">
        <v>45</v>
      </c>
      <c r="D7" s="56" t="str">
        <f>'Basic Information'!$F$6 &amp;" - " &amp;'Basic Information'!$H$6</f>
        <v>7 - B</v>
      </c>
      <c r="E7" s="56">
        <v>45</v>
      </c>
      <c r="F7" s="57">
        <f t="shared" ref="F7:F60" si="0">E7/$G$4*100</f>
        <v>90</v>
      </c>
      <c r="G7" s="56" t="str">
        <f>IF(F7=0,"",IF(F7&lt;='Basic Information'!$F$17,'Basic Information'!$D$17,IF(F7&lt;='Basic Information'!$F$16,'Basic Information'!$D$16,IF(F7&lt;='Basic Information'!$F$15,'Basic Information'!$D$15,IF(F7&lt;='Basic Information'!$F$14,'Basic Information'!$D$14,IF(F7&lt;='Basic Information'!$F$13,'Basic Information'!$D$13,IF(F7&lt;='Basic Information'!$F$12,'Basic Information'!$D$12,'Basic Information'!$D$11)))))))</f>
        <v>A+</v>
      </c>
      <c r="H7" s="56">
        <v>45</v>
      </c>
      <c r="I7" s="57">
        <f t="shared" ref="I7:I60" si="1">H7/$J$4*100</f>
        <v>90</v>
      </c>
      <c r="J7" s="56" t="str">
        <f>IF(I7=0,"",IF(I7&lt;='Basic Information'!$F$17,'Basic Information'!$D$17,IF(I7&lt;='Basic Information'!$F$16,'Basic Information'!$D$16,IF(I7&lt;='Basic Information'!$F$15,'Basic Information'!$D$15,IF(I7&lt;='Basic Information'!$F$14,'Basic Information'!$D$14,IF(I7&lt;='Basic Information'!$F$13,'Basic Information'!$D$13,IF(I7&lt;='Basic Information'!$F$12,'Basic Information'!$D$12,'Basic Information'!$D$11)))))))</f>
        <v>A+</v>
      </c>
      <c r="K7" s="56">
        <v>90</v>
      </c>
      <c r="L7" s="57">
        <f t="shared" ref="L7:L60" si="2">K7/$M$4*100</f>
        <v>90</v>
      </c>
      <c r="M7" s="56" t="str">
        <f>IF(L7=0,"",IF(L7&lt;='Basic Information'!$F$17,'Basic Information'!$D$17,IF(L7&lt;='Basic Information'!$F$16,'Basic Information'!$D$16,IF(L7&lt;='Basic Information'!$F$15,'Basic Information'!$D$15,IF(L7&lt;='Basic Information'!$F$14,'Basic Information'!$D$14,IF(L7&lt;='Basic Information'!$F$13,'Basic Information'!$D$13,IF(L7&lt;='Basic Information'!$F$12,'Basic Information'!$D$12,'Basic Information'!$D$11)))))))</f>
        <v>A+</v>
      </c>
      <c r="N7" s="56">
        <v>45</v>
      </c>
      <c r="O7" s="57">
        <f t="shared" ref="O7:O60" si="3">N7/$P$4*100</f>
        <v>90</v>
      </c>
      <c r="P7" s="56" t="str">
        <f>IF(O7=0,"",IF(O7&lt;='Basic Information'!$F$17,'Basic Information'!$D$17,IF(O7&lt;='Basic Information'!$F$16,'Basic Information'!$D$16,IF(O7&lt;='Basic Information'!$F$15,'Basic Information'!$D$15,IF(O7&lt;='Basic Information'!$F$14,'Basic Information'!$D$14,IF(O7&lt;='Basic Information'!$F$13,'Basic Information'!$D$13,IF(O7&lt;='Basic Information'!$F$12,'Basic Information'!$D$12,'Basic Information'!$D$11)))))))</f>
        <v>A+</v>
      </c>
      <c r="Q7" s="56">
        <v>45</v>
      </c>
      <c r="R7" s="57">
        <f t="shared" ref="R7:R60" si="4">Q7/$S$4*100</f>
        <v>90</v>
      </c>
      <c r="S7" s="56" t="str">
        <f>IF(R7=0,"",IF(R7&lt;='Basic Information'!$F$17,'Basic Information'!$D$17,IF(R7&lt;='Basic Information'!$F$16,'Basic Information'!$D$16,IF(R7&lt;='Basic Information'!$F$15,'Basic Information'!$D$15,IF(R7&lt;='Basic Information'!$F$14,'Basic Information'!$D$14,IF(R7&lt;='Basic Information'!$F$13,'Basic Information'!$D$13,IF(R7&lt;='Basic Information'!$F$12,'Basic Information'!$D$12,'Basic Information'!$D$11)))))))</f>
        <v>A+</v>
      </c>
      <c r="T7" s="56">
        <v>90</v>
      </c>
      <c r="U7" s="57">
        <f t="shared" ref="U7:U60" si="5">T7/$V$4*100</f>
        <v>90</v>
      </c>
      <c r="V7" s="56" t="str">
        <f>IF(U7=0,"",IF(U7&lt;='Basic Information'!$F$17,'Basic Information'!$D$17,IF(U7&lt;='Basic Information'!$F$16,'Basic Information'!$D$16,IF(U7&lt;='Basic Information'!$F$15,'Basic Information'!$D$15,IF(U7&lt;='Basic Information'!$F$14,'Basic Information'!$D$14,IF(U7&lt;='Basic Information'!$F$13,'Basic Information'!$D$13,IF(U7&lt;='Basic Information'!$F$12,'Basic Information'!$D$12,'Basic Information'!$D$11)))))))</f>
        <v>A+</v>
      </c>
      <c r="W7" s="56">
        <v>45</v>
      </c>
      <c r="X7" s="57">
        <f t="shared" ref="X7:X60" si="6">W7/$Y$4*100</f>
        <v>90</v>
      </c>
      <c r="Y7" s="56" t="str">
        <f>IF(X7=0,"",IF(X7&lt;='Basic Information'!$F$17,'Basic Information'!$D$17,IF(X7&lt;='Basic Information'!$F$16,'Basic Information'!$D$16,IF(X7&lt;='Basic Information'!$F$15,'Basic Information'!$D$15,IF(X7&lt;='Basic Information'!$F$14,'Basic Information'!$D$14,IF(X7&lt;='Basic Information'!$F$13,'Basic Information'!$D$13,IF(X7&lt;='Basic Information'!$F$12,'Basic Information'!$D$12,'Basic Information'!$D$11)))))))</f>
        <v>A+</v>
      </c>
      <c r="Z7" s="56">
        <v>45</v>
      </c>
      <c r="AA7" s="57">
        <f t="shared" ref="AA7:AA60" si="7">Z7/$AB$4*100</f>
        <v>90</v>
      </c>
      <c r="AB7" s="56" t="str">
        <f>IF(AA7=0,"",IF(AA7&lt;='Basic Information'!$F$17,'Basic Information'!$D$17,IF(AA7&lt;='Basic Information'!$F$16,'Basic Information'!$D$16,IF(AA7&lt;='Basic Information'!$F$15,'Basic Information'!$D$15,IF(AA7&lt;='Basic Information'!$F$14,'Basic Information'!$D$14,IF(AA7&lt;='Basic Information'!$F$13,'Basic Information'!$D$13,IF(AA7&lt;='Basic Information'!$F$12,'Basic Information'!$D$12,'Basic Information'!$D$11)))))))</f>
        <v>A+</v>
      </c>
      <c r="AC7" s="56">
        <v>90</v>
      </c>
      <c r="AD7" s="57">
        <f t="shared" ref="AD7:AD60" si="8">AC7/$AE$4*100</f>
        <v>90</v>
      </c>
      <c r="AE7" s="56" t="str">
        <f>IF(AD7=0,"",IF(AD7&lt;='Basic Information'!$F$17,'Basic Information'!$D$17,IF(AD7&lt;='Basic Information'!$F$16,'Basic Information'!$D$16,IF(AD7&lt;='Basic Information'!$F$15,'Basic Information'!$D$15,IF(AD7&lt;='Basic Information'!$F$14,'Basic Information'!$D$14,IF(AD7&lt;='Basic Information'!$F$13,'Basic Information'!$D$13,IF(AD7&lt;='Basic Information'!$F$12,'Basic Information'!$D$12,'Basic Information'!$D$11)))))))</f>
        <v>A+</v>
      </c>
      <c r="AF7" s="56">
        <v>45</v>
      </c>
      <c r="AG7" s="57">
        <f t="shared" ref="AG7:AG60" si="9">AF7/$AH$4*100</f>
        <v>90</v>
      </c>
      <c r="AH7" s="56" t="str">
        <f>IF(AG7=0,"",IF(AG7&lt;='Basic Information'!$F$17,'Basic Information'!$D$17,IF(AG7&lt;='Basic Information'!$F$16,'Basic Information'!$D$16,IF(AG7&lt;='Basic Information'!$F$15,'Basic Information'!$D$15,IF(AG7&lt;='Basic Information'!$F$14,'Basic Information'!$D$14,IF(AG7&lt;='Basic Information'!$F$13,'Basic Information'!$D$13,IF(AG7&lt;='Basic Information'!$F$12,'Basic Information'!$D$12,'Basic Information'!$D$11)))))))</f>
        <v>A+</v>
      </c>
      <c r="AI7" s="56">
        <v>45</v>
      </c>
      <c r="AJ7" s="57">
        <f t="shared" ref="AJ7:AJ60" si="10">AI7/$AK$4*100</f>
        <v>90</v>
      </c>
      <c r="AK7" s="56" t="str">
        <f>IF(AJ7=0,"",IF(AJ7&lt;='Basic Information'!$F$17,'Basic Information'!$D$17,IF(AJ7&lt;='Basic Information'!$F$16,'Basic Information'!$D$16,IF(AJ7&lt;='Basic Information'!$F$15,'Basic Information'!$D$15,IF(AJ7&lt;='Basic Information'!$F$14,'Basic Information'!$D$14,IF(AJ7&lt;='Basic Information'!$F$13,'Basic Information'!$D$13,IF(AJ7&lt;='Basic Information'!$F$12,'Basic Information'!$D$12,'Basic Information'!$D$11)))))))</f>
        <v>A+</v>
      </c>
      <c r="AL7" s="56">
        <v>90</v>
      </c>
      <c r="AM7" s="57">
        <f t="shared" ref="AM7:AM60" si="11">AL7/$AN$4*100</f>
        <v>90</v>
      </c>
      <c r="AN7" s="56" t="str">
        <f>IF(AM7=0,"",IF(AM7&lt;='Basic Information'!$F$17,'Basic Information'!$D$17,IF(AM7&lt;='Basic Information'!$F$16,'Basic Information'!$D$16,IF(AM7&lt;='Basic Information'!$F$15,'Basic Information'!$D$15,IF(AM7&lt;='Basic Information'!$F$14,'Basic Information'!$D$14,IF(AM7&lt;='Basic Information'!$F$13,'Basic Information'!$D$13,IF(AM7&lt;='Basic Information'!$F$12,'Basic Information'!$D$12,'Basic Information'!$D$11)))))))</f>
        <v>A+</v>
      </c>
      <c r="AO7" s="56">
        <v>45</v>
      </c>
      <c r="AP7" s="57">
        <f t="shared" ref="AP7:AP60" si="12">AO7/$AQ$4*100</f>
        <v>90</v>
      </c>
      <c r="AQ7" s="56" t="str">
        <f>IF(AP7=0,"",IF(AP7&lt;='Basic Information'!$F$17,'Basic Information'!$D$17,IF(AP7&lt;='Basic Information'!$F$16,'Basic Information'!$D$16,IF(AP7&lt;='Basic Information'!$F$15,'Basic Information'!$D$15,IF(AP7&lt;='Basic Information'!$F$14,'Basic Information'!$D$14,IF(AP7&lt;='Basic Information'!$F$13,'Basic Information'!$D$13,IF(AP7&lt;='Basic Information'!$F$12,'Basic Information'!$D$12,'Basic Information'!$D$11)))))))</f>
        <v>A+</v>
      </c>
      <c r="AR7" s="56">
        <v>45</v>
      </c>
      <c r="AS7" s="57">
        <f t="shared" ref="AS7:AS60" si="13">AR7/$AT$4*100</f>
        <v>90</v>
      </c>
      <c r="AT7" s="56" t="str">
        <f>IF(AS7=0,"",IF(AS7&lt;='Basic Information'!$F$17,'Basic Information'!$D$17,IF(AS7&lt;='Basic Information'!$F$16,'Basic Information'!$D$16,IF(AS7&lt;='Basic Information'!$F$15,'Basic Information'!$D$15,IF(AS7&lt;='Basic Information'!$F$14,'Basic Information'!$D$14,IF(AS7&lt;='Basic Information'!$F$13,'Basic Information'!$D$13,IF(AS7&lt;='Basic Information'!$F$12,'Basic Information'!$D$12,'Basic Information'!$D$11)))))))</f>
        <v>A+</v>
      </c>
      <c r="AU7" s="56">
        <v>90</v>
      </c>
      <c r="AV7" s="57">
        <f t="shared" ref="AV7:AV60" si="14">AU7/$AW$4*100</f>
        <v>90</v>
      </c>
      <c r="AW7" s="56" t="str">
        <f>IF(AV7=0,"",IF(AV7&lt;='Basic Information'!$F$17,'Basic Information'!$D$17,IF(AV7&lt;='Basic Information'!$F$16,'Basic Information'!$D$16,IF(AV7&lt;='Basic Information'!$F$15,'Basic Information'!$D$15,IF(AV7&lt;='Basic Information'!$F$14,'Basic Information'!$D$14,IF(AV7&lt;='Basic Information'!$F$13,'Basic Information'!$D$13,IF(AV7&lt;='Basic Information'!$F$12,'Basic Information'!$D$12,'Basic Information'!$D$11)))))))</f>
        <v>A+</v>
      </c>
      <c r="AX7" s="56">
        <v>45</v>
      </c>
      <c r="AY7" s="57">
        <f t="shared" ref="AY7:AY60" si="15">AX7/$AZ$4*100</f>
        <v>90</v>
      </c>
      <c r="AZ7" s="56" t="str">
        <f>IF(AY7=0,"",IF(AY7&lt;='Basic Information'!$F$17,'Basic Information'!$D$17,IF(AY7&lt;='Basic Information'!$F$16,'Basic Information'!$D$16,IF(AY7&lt;='Basic Information'!$F$15,'Basic Information'!$D$15,IF(AY7&lt;='Basic Information'!$F$14,'Basic Information'!$D$14,IF(AY7&lt;='Basic Information'!$F$13,'Basic Information'!$D$13,IF(AY7&lt;='Basic Information'!$F$12,'Basic Information'!$D$12,'Basic Information'!$D$11)))))))</f>
        <v>A+</v>
      </c>
      <c r="BA7" s="56">
        <v>45</v>
      </c>
      <c r="BB7" s="57">
        <f t="shared" ref="BB7:BB60" si="16">BA7/$BC$4*100</f>
        <v>90</v>
      </c>
      <c r="BC7" s="56" t="str">
        <f>IF(BB7=0,"",IF(BB7&lt;='Basic Information'!$F$17,'Basic Information'!$D$17,IF(BB7&lt;='Basic Information'!$F$16,'Basic Information'!$D$16,IF(BB7&lt;='Basic Information'!$F$15,'Basic Information'!$D$15,IF(BB7&lt;='Basic Information'!$F$14,'Basic Information'!$D$14,IF(BB7&lt;='Basic Information'!$F$13,'Basic Information'!$D$13,IF(BB7&lt;='Basic Information'!$F$12,'Basic Information'!$D$12,'Basic Information'!$D$11)))))))</f>
        <v>A+</v>
      </c>
      <c r="BD7" s="56">
        <v>90</v>
      </c>
      <c r="BE7" s="57">
        <f t="shared" ref="BE7:BE60" si="17">BD7/$BF$4*100</f>
        <v>90</v>
      </c>
      <c r="BF7" s="56" t="str">
        <f>IF(BE7=0,"",IF(BE7&lt;='Basic Information'!$F$17,'Basic Information'!$D$17,IF(BE7&lt;='Basic Information'!$F$16,'Basic Information'!$D$16,IF(BE7&lt;='Basic Information'!$F$15,'Basic Information'!$D$15,IF(BE7&lt;='Basic Information'!$F$14,'Basic Information'!$D$14,IF(BE7&lt;='Basic Information'!$F$13,'Basic Information'!$D$13,IF(BE7&lt;='Basic Information'!$F$12,'Basic Information'!$D$12,'Basic Information'!$D$11)))))))</f>
        <v>A+</v>
      </c>
      <c r="BG7" s="56">
        <v>45</v>
      </c>
      <c r="BH7" s="57">
        <f t="shared" ref="BH7:BH60" si="18">BG7/$BI$4*100</f>
        <v>90</v>
      </c>
      <c r="BI7" s="56" t="str">
        <f>IF(BH7=0,"",IF(BH7&lt;='Basic Information'!$F$17,'Basic Information'!$D$17,IF(BH7&lt;='Basic Information'!$F$16,'Basic Information'!$D$16,IF(BH7&lt;='Basic Information'!$F$15,'Basic Information'!$D$15,IF(BH7&lt;='Basic Information'!$F$14,'Basic Information'!$D$14,IF(BH7&lt;='Basic Information'!$F$13,'Basic Information'!$D$13,IF(BH7&lt;='Basic Information'!$F$12,'Basic Information'!$D$12,'Basic Information'!$D$11)))))))</f>
        <v>A+</v>
      </c>
      <c r="BJ7" s="56">
        <v>45</v>
      </c>
      <c r="BK7" s="57">
        <f t="shared" ref="BK7:BK60" si="19">BJ7/$BL$4*100</f>
        <v>90</v>
      </c>
      <c r="BL7" s="56" t="str">
        <f>IF(BK7=0,"",IF(BK7&lt;='Basic Information'!$F$17,'Basic Information'!$D$17,IF(BK7&lt;='Basic Information'!$F$16,'Basic Information'!$D$16,IF(BK7&lt;='Basic Information'!$F$15,'Basic Information'!$D$15,IF(BK7&lt;='Basic Information'!$F$14,'Basic Information'!$D$14,IF(BK7&lt;='Basic Information'!$F$13,'Basic Information'!$D$13,IF(BK7&lt;='Basic Information'!$F$12,'Basic Information'!$D$12,'Basic Information'!$D$11)))))))</f>
        <v>A+</v>
      </c>
      <c r="BM7" s="56">
        <v>90</v>
      </c>
      <c r="BN7" s="57">
        <f t="shared" ref="BN7:BN60" si="20">BM7/$BO$4*100</f>
        <v>90</v>
      </c>
      <c r="BO7" s="56" t="str">
        <f>IF(BN7=0,"",IF(BN7&lt;='Basic Information'!$F$17,'Basic Information'!$D$17,IF(BN7&lt;='Basic Information'!$F$16,'Basic Information'!$D$16,IF(BN7&lt;='Basic Information'!$F$15,'Basic Information'!$D$15,IF(BN7&lt;='Basic Information'!$F$14,'Basic Information'!$D$14,IF(BN7&lt;='Basic Information'!$F$13,'Basic Information'!$D$13,IF(BN7&lt;='Basic Information'!$F$12,'Basic Information'!$D$12,'Basic Information'!$D$11)))))))</f>
        <v>A+</v>
      </c>
      <c r="BP7" s="56">
        <v>45</v>
      </c>
      <c r="BQ7" s="57">
        <f t="shared" ref="BQ7:BQ60" si="21">BP7/$BR$4*100</f>
        <v>90</v>
      </c>
      <c r="BR7" s="56" t="str">
        <f>IF(BQ7=0,"",IF(BQ7&lt;='Basic Information'!$F$17,'Basic Information'!$D$17,IF(BQ7&lt;='Basic Information'!$F$16,'Basic Information'!$D$16,IF(BQ7&lt;='Basic Information'!$F$15,'Basic Information'!$D$15,IF(BQ7&lt;='Basic Information'!$F$14,'Basic Information'!$D$14,IF(BQ7&lt;='Basic Information'!$F$13,'Basic Information'!$D$13,IF(BQ7&lt;='Basic Information'!$F$12,'Basic Information'!$D$12,'Basic Information'!$D$11)))))))</f>
        <v>A+</v>
      </c>
      <c r="BS7" s="56">
        <v>45</v>
      </c>
      <c r="BT7" s="57">
        <f t="shared" ref="BT7:BT60" si="22">BS7/$BU$4*100</f>
        <v>90</v>
      </c>
      <c r="BU7" s="56" t="str">
        <f>IF(BT7=0,"",IF(BT7&lt;='Basic Information'!$F$17,'Basic Information'!$D$17,IF(BT7&lt;='Basic Information'!$F$16,'Basic Information'!$D$16,IF(BT7&lt;='Basic Information'!$F$15,'Basic Information'!$D$15,IF(BT7&lt;='Basic Information'!$F$14,'Basic Information'!$D$14,IF(BT7&lt;='Basic Information'!$F$13,'Basic Information'!$D$13,IF(BT7&lt;='Basic Information'!$F$12,'Basic Information'!$D$12,'Basic Information'!$D$11)))))))</f>
        <v>A+</v>
      </c>
      <c r="BV7" s="56">
        <v>90</v>
      </c>
      <c r="BW7" s="57">
        <f t="shared" ref="BW7:BW60" si="23">BV7/$BX$4*100</f>
        <v>90</v>
      </c>
      <c r="BX7" s="56" t="str">
        <f>IF(BW7=0,"",IF(BW7&lt;='Basic Information'!$F$17,'Basic Information'!$D$17,IF(BW7&lt;='Basic Information'!$F$16,'Basic Information'!$D$16,IF(BW7&lt;='Basic Information'!$F$15,'Basic Information'!$D$15,IF(BW7&lt;='Basic Information'!$F$14,'Basic Information'!$D$14,IF(BW7&lt;='Basic Information'!$F$13,'Basic Information'!$D$13,IF(BW7&lt;='Basic Information'!$F$12,'Basic Information'!$D$12,'Basic Information'!$D$11)))))))</f>
        <v>A+</v>
      </c>
      <c r="BY7" s="56">
        <v>45</v>
      </c>
      <c r="BZ7" s="57">
        <f t="shared" ref="BZ7:BZ60" si="24">BY7/$CA$4*100</f>
        <v>90</v>
      </c>
      <c r="CA7" s="56" t="str">
        <f>IF(BZ7=0,"",IF(BZ7&lt;='Basic Information'!$F$17,'Basic Information'!$D$17,IF(BZ7&lt;='Basic Information'!$F$16,'Basic Information'!$D$16,IF(BZ7&lt;='Basic Information'!$F$15,'Basic Information'!$D$15,IF(BZ7&lt;='Basic Information'!$F$14,'Basic Information'!$D$14,IF(BZ7&lt;='Basic Information'!$F$13,'Basic Information'!$D$13,IF(BZ7&lt;='Basic Information'!$F$12,'Basic Information'!$D$12,'Basic Information'!$D$11)))))))</f>
        <v>A+</v>
      </c>
      <c r="CB7" s="56">
        <v>45</v>
      </c>
      <c r="CC7" s="57">
        <f t="shared" ref="CC7:CC60" si="25">CB7/$CD$4*100</f>
        <v>90</v>
      </c>
      <c r="CD7" s="56" t="str">
        <f>IF(CC7=0,"",IF(CC7&lt;='Basic Information'!$F$17,'Basic Information'!$D$17,IF(CC7&lt;='Basic Information'!$F$16,'Basic Information'!$D$16,IF(CC7&lt;='Basic Information'!$F$15,'Basic Information'!$D$15,IF(CC7&lt;='Basic Information'!$F$14,'Basic Information'!$D$14,IF(CC7&lt;='Basic Information'!$F$13,'Basic Information'!$D$13,IF(CC7&lt;='Basic Information'!$F$12,'Basic Information'!$D$12,'Basic Information'!$D$11)))))))</f>
        <v>A+</v>
      </c>
      <c r="CE7" s="56">
        <v>90</v>
      </c>
      <c r="CF7" s="57">
        <f t="shared" ref="CF7:CF60" si="26">CE7/$CG$4*100</f>
        <v>90</v>
      </c>
      <c r="CG7" s="56" t="str">
        <f>IF(CF7=0,"",IF(CF7&lt;='Basic Information'!$F$17,'Basic Information'!$D$17,IF(CF7&lt;='Basic Information'!$F$16,'Basic Information'!$D$16,IF(CF7&lt;='Basic Information'!$F$15,'Basic Information'!$D$15,IF(CF7&lt;='Basic Information'!$F$14,'Basic Information'!$D$14,IF(CF7&lt;='Basic Information'!$F$13,'Basic Information'!$D$13,IF(CF7&lt;='Basic Information'!$F$12,'Basic Information'!$D$12,'Basic Information'!$D$11)))))))</f>
        <v>A+</v>
      </c>
      <c r="CH7" s="56">
        <f t="shared" ref="CH7:CH60" si="27">E7+N7+W7+AF7+AO7+AX7+BG7+BP7+BY7</f>
        <v>405</v>
      </c>
      <c r="CI7" s="58">
        <f t="shared" ref="CI7:CI60" si="28">CH7/$CJ$4*100</f>
        <v>90</v>
      </c>
      <c r="CJ7" s="56" t="str">
        <f>IF(CI7=0,"",IF(CI7&lt;='Basic Information'!$F$17,'Basic Information'!$D$17,IF(CI7&lt;='Basic Information'!$F$16,'Basic Information'!$D$16,IF(CI7&lt;='Basic Information'!$F$15,'Basic Information'!$D$15,IF(CI7&lt;='Basic Information'!$F$14,'Basic Information'!$D$14,IF(CI7&lt;='Basic Information'!$F$13,'Basic Information'!$D$13,IF(CI7&lt;='Basic Information'!$F$12,'Basic Information'!$D$12,'Basic Information'!$D$11)))))))</f>
        <v>A+</v>
      </c>
      <c r="CK7" s="59">
        <f t="shared" ref="CK7:CK60" si="29">IF(CI7&lt;34,"",IF(CH7="","",RANK(CH7,$CH$6:$CH$60,0)))</f>
        <v>13</v>
      </c>
      <c r="CL7" s="56">
        <f t="shared" ref="CL7:CL60" si="30">H7+Q7+Z7+AI7+AR7+BA7+BJ7+BS7+CB7</f>
        <v>405</v>
      </c>
      <c r="CM7" s="58">
        <f t="shared" ref="CM7:CM60" si="31">CL7/$CN$4*100</f>
        <v>90</v>
      </c>
      <c r="CN7" s="56" t="str">
        <f>IF(CM7=0,"",IF(CM7&lt;='Basic Information'!$F$17,'Basic Information'!$D$17,IF(CM7&lt;='Basic Information'!$F$16,'Basic Information'!$D$16,IF(CM7&lt;='Basic Information'!$F$15,'Basic Information'!$D$15,IF(CM7&lt;='Basic Information'!$F$14,'Basic Information'!$D$14,IF(CM7&lt;='Basic Information'!$F$13,'Basic Information'!$D$13,IF(CM7&lt;='Basic Information'!$F$12,'Basic Information'!$D$12,'Basic Information'!$D$11)))))))</f>
        <v>A+</v>
      </c>
      <c r="CO7" s="59">
        <f t="shared" ref="CO7:CO60" si="32">IF(CM7&lt;34,"",IF(CL7="","",RANK(CL7,$CL$6:$CL$60,0)))</f>
        <v>12</v>
      </c>
      <c r="CP7" s="56">
        <f t="shared" ref="CP7:CP60" si="33">K7+T7+AC7+AL7+AU7+BD7+BM7+BV7+CE7</f>
        <v>810</v>
      </c>
      <c r="CQ7" s="58">
        <f t="shared" ref="CQ7:CQ60" si="34">CP7/$CR$4*100</f>
        <v>90</v>
      </c>
      <c r="CR7" s="56" t="str">
        <f>IF(CQ7=0,"",IF(CQ7&lt;='Basic Information'!$F$17,'Basic Information'!$D$17,IF(CQ7&lt;='Basic Information'!$F$16,'Basic Information'!$D$16,IF(CQ7&lt;='Basic Information'!$F$15,'Basic Information'!$D$15,IF(CQ7&lt;='Basic Information'!$F$14,'Basic Information'!$D$14,IF(CQ7&lt;='Basic Information'!$F$13,'Basic Information'!$D$13,IF(CQ7&lt;='Basic Information'!$F$12,'Basic Information'!$D$12,'Basic Information'!$D$11)))))))</f>
        <v>A+</v>
      </c>
      <c r="CS7" s="59">
        <f t="shared" ref="CS7:CS60" si="35">IF(CQ7&lt;34,"",IF(CP7="","",RANK(CP7,$CP$6:$CP$60,0)))</f>
        <v>12</v>
      </c>
      <c r="CT7" s="56">
        <v>65</v>
      </c>
      <c r="CU7" s="56">
        <v>72</v>
      </c>
      <c r="CV7" s="56">
        <v>52</v>
      </c>
      <c r="CW7" s="56">
        <f t="shared" ref="CW7:CW60" si="36">SUM(CT7:CV7)</f>
        <v>189</v>
      </c>
      <c r="CX7" s="56" t="s">
        <v>123</v>
      </c>
      <c r="CY7" s="56" t="s">
        <v>125</v>
      </c>
    </row>
    <row r="8" spans="2:103">
      <c r="B8" s="56">
        <v>3</v>
      </c>
      <c r="C8" s="60" t="s">
        <v>46</v>
      </c>
      <c r="D8" s="56" t="str">
        <f>'Basic Information'!$F$6 &amp;" - " &amp;'Basic Information'!$H$6</f>
        <v>7 - B</v>
      </c>
      <c r="E8" s="56">
        <v>40</v>
      </c>
      <c r="F8" s="57">
        <f t="shared" si="0"/>
        <v>80</v>
      </c>
      <c r="G8" s="56" t="str">
        <f>IF(F8=0,"",IF(F8&lt;='Basic Information'!$F$17,'Basic Information'!$D$17,IF(F8&lt;='Basic Information'!$F$16,'Basic Information'!$D$16,IF(F8&lt;='Basic Information'!$F$15,'Basic Information'!$D$15,IF(F8&lt;='Basic Information'!$F$14,'Basic Information'!$D$14,IF(F8&lt;='Basic Information'!$F$13,'Basic Information'!$D$13,IF(F8&lt;='Basic Information'!$F$12,'Basic Information'!$D$12,'Basic Information'!$D$11)))))))</f>
        <v>A</v>
      </c>
      <c r="H8" s="56">
        <v>40</v>
      </c>
      <c r="I8" s="57">
        <f t="shared" si="1"/>
        <v>80</v>
      </c>
      <c r="J8" s="56" t="str">
        <f>IF(I8=0,"",IF(I8&lt;='Basic Information'!$F$17,'Basic Information'!$D$17,IF(I8&lt;='Basic Information'!$F$16,'Basic Information'!$D$16,IF(I8&lt;='Basic Information'!$F$15,'Basic Information'!$D$15,IF(I8&lt;='Basic Information'!$F$14,'Basic Information'!$D$14,IF(I8&lt;='Basic Information'!$F$13,'Basic Information'!$D$13,IF(I8&lt;='Basic Information'!$F$12,'Basic Information'!$D$12,'Basic Information'!$D$11)))))))</f>
        <v>A</v>
      </c>
      <c r="K8" s="56">
        <v>80</v>
      </c>
      <c r="L8" s="57">
        <f t="shared" si="2"/>
        <v>80</v>
      </c>
      <c r="M8" s="56" t="str">
        <f>IF(L8=0,"",IF(L8&lt;='Basic Information'!$F$17,'Basic Information'!$D$17,IF(L8&lt;='Basic Information'!$F$16,'Basic Information'!$D$16,IF(L8&lt;='Basic Information'!$F$15,'Basic Information'!$D$15,IF(L8&lt;='Basic Information'!$F$14,'Basic Information'!$D$14,IF(L8&lt;='Basic Information'!$F$13,'Basic Information'!$D$13,IF(L8&lt;='Basic Information'!$F$12,'Basic Information'!$D$12,'Basic Information'!$D$11)))))))</f>
        <v>A</v>
      </c>
      <c r="N8" s="56">
        <v>40</v>
      </c>
      <c r="O8" s="57">
        <f t="shared" si="3"/>
        <v>80</v>
      </c>
      <c r="P8" s="56" t="str">
        <f>IF(O8=0,"",IF(O8&lt;='Basic Information'!$F$17,'Basic Information'!$D$17,IF(O8&lt;='Basic Information'!$F$16,'Basic Information'!$D$16,IF(O8&lt;='Basic Information'!$F$15,'Basic Information'!$D$15,IF(O8&lt;='Basic Information'!$F$14,'Basic Information'!$D$14,IF(O8&lt;='Basic Information'!$F$13,'Basic Information'!$D$13,IF(O8&lt;='Basic Information'!$F$12,'Basic Information'!$D$12,'Basic Information'!$D$11)))))))</f>
        <v>A</v>
      </c>
      <c r="Q8" s="56">
        <v>40</v>
      </c>
      <c r="R8" s="57">
        <f t="shared" si="4"/>
        <v>80</v>
      </c>
      <c r="S8" s="56" t="str">
        <f>IF(R8=0,"",IF(R8&lt;='Basic Information'!$F$17,'Basic Information'!$D$17,IF(R8&lt;='Basic Information'!$F$16,'Basic Information'!$D$16,IF(R8&lt;='Basic Information'!$F$15,'Basic Information'!$D$15,IF(R8&lt;='Basic Information'!$F$14,'Basic Information'!$D$14,IF(R8&lt;='Basic Information'!$F$13,'Basic Information'!$D$13,IF(R8&lt;='Basic Information'!$F$12,'Basic Information'!$D$12,'Basic Information'!$D$11)))))))</f>
        <v>A</v>
      </c>
      <c r="T8" s="56">
        <v>80</v>
      </c>
      <c r="U8" s="57">
        <f t="shared" si="5"/>
        <v>80</v>
      </c>
      <c r="V8" s="56" t="str">
        <f>IF(U8=0,"",IF(U8&lt;='Basic Information'!$F$17,'Basic Information'!$D$17,IF(U8&lt;='Basic Information'!$F$16,'Basic Information'!$D$16,IF(U8&lt;='Basic Information'!$F$15,'Basic Information'!$D$15,IF(U8&lt;='Basic Information'!$F$14,'Basic Information'!$D$14,IF(U8&lt;='Basic Information'!$F$13,'Basic Information'!$D$13,IF(U8&lt;='Basic Information'!$F$12,'Basic Information'!$D$12,'Basic Information'!$D$11)))))))</f>
        <v>A</v>
      </c>
      <c r="W8" s="56">
        <v>40</v>
      </c>
      <c r="X8" s="57">
        <f t="shared" si="6"/>
        <v>80</v>
      </c>
      <c r="Y8" s="56" t="str">
        <f>IF(X8=0,"",IF(X8&lt;='Basic Information'!$F$17,'Basic Information'!$D$17,IF(X8&lt;='Basic Information'!$F$16,'Basic Information'!$D$16,IF(X8&lt;='Basic Information'!$F$15,'Basic Information'!$D$15,IF(X8&lt;='Basic Information'!$F$14,'Basic Information'!$D$14,IF(X8&lt;='Basic Information'!$F$13,'Basic Information'!$D$13,IF(X8&lt;='Basic Information'!$F$12,'Basic Information'!$D$12,'Basic Information'!$D$11)))))))</f>
        <v>A</v>
      </c>
      <c r="Z8" s="56">
        <v>40</v>
      </c>
      <c r="AA8" s="57">
        <f t="shared" si="7"/>
        <v>80</v>
      </c>
      <c r="AB8" s="56" t="str">
        <f>IF(AA8=0,"",IF(AA8&lt;='Basic Information'!$F$17,'Basic Information'!$D$17,IF(AA8&lt;='Basic Information'!$F$16,'Basic Information'!$D$16,IF(AA8&lt;='Basic Information'!$F$15,'Basic Information'!$D$15,IF(AA8&lt;='Basic Information'!$F$14,'Basic Information'!$D$14,IF(AA8&lt;='Basic Information'!$F$13,'Basic Information'!$D$13,IF(AA8&lt;='Basic Information'!$F$12,'Basic Information'!$D$12,'Basic Information'!$D$11)))))))</f>
        <v>A</v>
      </c>
      <c r="AC8" s="56">
        <v>80</v>
      </c>
      <c r="AD8" s="57">
        <f t="shared" si="8"/>
        <v>80</v>
      </c>
      <c r="AE8" s="56" t="str">
        <f>IF(AD8=0,"",IF(AD8&lt;='Basic Information'!$F$17,'Basic Information'!$D$17,IF(AD8&lt;='Basic Information'!$F$16,'Basic Information'!$D$16,IF(AD8&lt;='Basic Information'!$F$15,'Basic Information'!$D$15,IF(AD8&lt;='Basic Information'!$F$14,'Basic Information'!$D$14,IF(AD8&lt;='Basic Information'!$F$13,'Basic Information'!$D$13,IF(AD8&lt;='Basic Information'!$F$12,'Basic Information'!$D$12,'Basic Information'!$D$11)))))))</f>
        <v>A</v>
      </c>
      <c r="AF8" s="56">
        <v>40</v>
      </c>
      <c r="AG8" s="57">
        <f t="shared" si="9"/>
        <v>80</v>
      </c>
      <c r="AH8" s="56" t="str">
        <f>IF(AG8=0,"",IF(AG8&lt;='Basic Information'!$F$17,'Basic Information'!$D$17,IF(AG8&lt;='Basic Information'!$F$16,'Basic Information'!$D$16,IF(AG8&lt;='Basic Information'!$F$15,'Basic Information'!$D$15,IF(AG8&lt;='Basic Information'!$F$14,'Basic Information'!$D$14,IF(AG8&lt;='Basic Information'!$F$13,'Basic Information'!$D$13,IF(AG8&lt;='Basic Information'!$F$12,'Basic Information'!$D$12,'Basic Information'!$D$11)))))))</f>
        <v>A</v>
      </c>
      <c r="AI8" s="56">
        <v>40</v>
      </c>
      <c r="AJ8" s="57">
        <f t="shared" si="10"/>
        <v>80</v>
      </c>
      <c r="AK8" s="56" t="str">
        <f>IF(AJ8=0,"",IF(AJ8&lt;='Basic Information'!$F$17,'Basic Information'!$D$17,IF(AJ8&lt;='Basic Information'!$F$16,'Basic Information'!$D$16,IF(AJ8&lt;='Basic Information'!$F$15,'Basic Information'!$D$15,IF(AJ8&lt;='Basic Information'!$F$14,'Basic Information'!$D$14,IF(AJ8&lt;='Basic Information'!$F$13,'Basic Information'!$D$13,IF(AJ8&lt;='Basic Information'!$F$12,'Basic Information'!$D$12,'Basic Information'!$D$11)))))))</f>
        <v>A</v>
      </c>
      <c r="AL8" s="56">
        <v>80</v>
      </c>
      <c r="AM8" s="57">
        <f t="shared" si="11"/>
        <v>80</v>
      </c>
      <c r="AN8" s="56" t="str">
        <f>IF(AM8=0,"",IF(AM8&lt;='Basic Information'!$F$17,'Basic Information'!$D$17,IF(AM8&lt;='Basic Information'!$F$16,'Basic Information'!$D$16,IF(AM8&lt;='Basic Information'!$F$15,'Basic Information'!$D$15,IF(AM8&lt;='Basic Information'!$F$14,'Basic Information'!$D$14,IF(AM8&lt;='Basic Information'!$F$13,'Basic Information'!$D$13,IF(AM8&lt;='Basic Information'!$F$12,'Basic Information'!$D$12,'Basic Information'!$D$11)))))))</f>
        <v>A</v>
      </c>
      <c r="AO8" s="56">
        <v>40</v>
      </c>
      <c r="AP8" s="57">
        <f t="shared" si="12"/>
        <v>80</v>
      </c>
      <c r="AQ8" s="56" t="str">
        <f>IF(AP8=0,"",IF(AP8&lt;='Basic Information'!$F$17,'Basic Information'!$D$17,IF(AP8&lt;='Basic Information'!$F$16,'Basic Information'!$D$16,IF(AP8&lt;='Basic Information'!$F$15,'Basic Information'!$D$15,IF(AP8&lt;='Basic Information'!$F$14,'Basic Information'!$D$14,IF(AP8&lt;='Basic Information'!$F$13,'Basic Information'!$D$13,IF(AP8&lt;='Basic Information'!$F$12,'Basic Information'!$D$12,'Basic Information'!$D$11)))))))</f>
        <v>A</v>
      </c>
      <c r="AR8" s="56">
        <v>40</v>
      </c>
      <c r="AS8" s="57">
        <f t="shared" si="13"/>
        <v>80</v>
      </c>
      <c r="AT8" s="56" t="str">
        <f>IF(AS8=0,"",IF(AS8&lt;='Basic Information'!$F$17,'Basic Information'!$D$17,IF(AS8&lt;='Basic Information'!$F$16,'Basic Information'!$D$16,IF(AS8&lt;='Basic Information'!$F$15,'Basic Information'!$D$15,IF(AS8&lt;='Basic Information'!$F$14,'Basic Information'!$D$14,IF(AS8&lt;='Basic Information'!$F$13,'Basic Information'!$D$13,IF(AS8&lt;='Basic Information'!$F$12,'Basic Information'!$D$12,'Basic Information'!$D$11)))))))</f>
        <v>A</v>
      </c>
      <c r="AU8" s="56">
        <v>80</v>
      </c>
      <c r="AV8" s="57">
        <f t="shared" si="14"/>
        <v>80</v>
      </c>
      <c r="AW8" s="56" t="str">
        <f>IF(AV8=0,"",IF(AV8&lt;='Basic Information'!$F$17,'Basic Information'!$D$17,IF(AV8&lt;='Basic Information'!$F$16,'Basic Information'!$D$16,IF(AV8&lt;='Basic Information'!$F$15,'Basic Information'!$D$15,IF(AV8&lt;='Basic Information'!$F$14,'Basic Information'!$D$14,IF(AV8&lt;='Basic Information'!$F$13,'Basic Information'!$D$13,IF(AV8&lt;='Basic Information'!$F$12,'Basic Information'!$D$12,'Basic Information'!$D$11)))))))</f>
        <v>A</v>
      </c>
      <c r="AX8" s="56">
        <v>40</v>
      </c>
      <c r="AY8" s="57">
        <f t="shared" si="15"/>
        <v>80</v>
      </c>
      <c r="AZ8" s="56" t="str">
        <f>IF(AY8=0,"",IF(AY8&lt;='Basic Information'!$F$17,'Basic Information'!$D$17,IF(AY8&lt;='Basic Information'!$F$16,'Basic Information'!$D$16,IF(AY8&lt;='Basic Information'!$F$15,'Basic Information'!$D$15,IF(AY8&lt;='Basic Information'!$F$14,'Basic Information'!$D$14,IF(AY8&lt;='Basic Information'!$F$13,'Basic Information'!$D$13,IF(AY8&lt;='Basic Information'!$F$12,'Basic Information'!$D$12,'Basic Information'!$D$11)))))))</f>
        <v>A</v>
      </c>
      <c r="BA8" s="56">
        <v>40</v>
      </c>
      <c r="BB8" s="57">
        <f t="shared" si="16"/>
        <v>80</v>
      </c>
      <c r="BC8" s="56" t="str">
        <f>IF(BB8=0,"",IF(BB8&lt;='Basic Information'!$F$17,'Basic Information'!$D$17,IF(BB8&lt;='Basic Information'!$F$16,'Basic Information'!$D$16,IF(BB8&lt;='Basic Information'!$F$15,'Basic Information'!$D$15,IF(BB8&lt;='Basic Information'!$F$14,'Basic Information'!$D$14,IF(BB8&lt;='Basic Information'!$F$13,'Basic Information'!$D$13,IF(BB8&lt;='Basic Information'!$F$12,'Basic Information'!$D$12,'Basic Information'!$D$11)))))))</f>
        <v>A</v>
      </c>
      <c r="BD8" s="56">
        <v>80</v>
      </c>
      <c r="BE8" s="57">
        <f t="shared" si="17"/>
        <v>80</v>
      </c>
      <c r="BF8" s="56" t="str">
        <f>IF(BE8=0,"",IF(BE8&lt;='Basic Information'!$F$17,'Basic Information'!$D$17,IF(BE8&lt;='Basic Information'!$F$16,'Basic Information'!$D$16,IF(BE8&lt;='Basic Information'!$F$15,'Basic Information'!$D$15,IF(BE8&lt;='Basic Information'!$F$14,'Basic Information'!$D$14,IF(BE8&lt;='Basic Information'!$F$13,'Basic Information'!$D$13,IF(BE8&lt;='Basic Information'!$F$12,'Basic Information'!$D$12,'Basic Information'!$D$11)))))))</f>
        <v>A</v>
      </c>
      <c r="BG8" s="56">
        <v>40</v>
      </c>
      <c r="BH8" s="57">
        <f t="shared" si="18"/>
        <v>80</v>
      </c>
      <c r="BI8" s="56" t="str">
        <f>IF(BH8=0,"",IF(BH8&lt;='Basic Information'!$F$17,'Basic Information'!$D$17,IF(BH8&lt;='Basic Information'!$F$16,'Basic Information'!$D$16,IF(BH8&lt;='Basic Information'!$F$15,'Basic Information'!$D$15,IF(BH8&lt;='Basic Information'!$F$14,'Basic Information'!$D$14,IF(BH8&lt;='Basic Information'!$F$13,'Basic Information'!$D$13,IF(BH8&lt;='Basic Information'!$F$12,'Basic Information'!$D$12,'Basic Information'!$D$11)))))))</f>
        <v>A</v>
      </c>
      <c r="BJ8" s="56">
        <v>40</v>
      </c>
      <c r="BK8" s="57">
        <f t="shared" si="19"/>
        <v>80</v>
      </c>
      <c r="BL8" s="56" t="str">
        <f>IF(BK8=0,"",IF(BK8&lt;='Basic Information'!$F$17,'Basic Information'!$D$17,IF(BK8&lt;='Basic Information'!$F$16,'Basic Information'!$D$16,IF(BK8&lt;='Basic Information'!$F$15,'Basic Information'!$D$15,IF(BK8&lt;='Basic Information'!$F$14,'Basic Information'!$D$14,IF(BK8&lt;='Basic Information'!$F$13,'Basic Information'!$D$13,IF(BK8&lt;='Basic Information'!$F$12,'Basic Information'!$D$12,'Basic Information'!$D$11)))))))</f>
        <v>A</v>
      </c>
      <c r="BM8" s="56">
        <v>80</v>
      </c>
      <c r="BN8" s="57">
        <f t="shared" si="20"/>
        <v>80</v>
      </c>
      <c r="BO8" s="56" t="str">
        <f>IF(BN8=0,"",IF(BN8&lt;='Basic Information'!$F$17,'Basic Information'!$D$17,IF(BN8&lt;='Basic Information'!$F$16,'Basic Information'!$D$16,IF(BN8&lt;='Basic Information'!$F$15,'Basic Information'!$D$15,IF(BN8&lt;='Basic Information'!$F$14,'Basic Information'!$D$14,IF(BN8&lt;='Basic Information'!$F$13,'Basic Information'!$D$13,IF(BN8&lt;='Basic Information'!$F$12,'Basic Information'!$D$12,'Basic Information'!$D$11)))))))</f>
        <v>A</v>
      </c>
      <c r="BP8" s="56">
        <v>40</v>
      </c>
      <c r="BQ8" s="57">
        <f t="shared" si="21"/>
        <v>80</v>
      </c>
      <c r="BR8" s="56" t="str">
        <f>IF(BQ8=0,"",IF(BQ8&lt;='Basic Information'!$F$17,'Basic Information'!$D$17,IF(BQ8&lt;='Basic Information'!$F$16,'Basic Information'!$D$16,IF(BQ8&lt;='Basic Information'!$F$15,'Basic Information'!$D$15,IF(BQ8&lt;='Basic Information'!$F$14,'Basic Information'!$D$14,IF(BQ8&lt;='Basic Information'!$F$13,'Basic Information'!$D$13,IF(BQ8&lt;='Basic Information'!$F$12,'Basic Information'!$D$12,'Basic Information'!$D$11)))))))</f>
        <v>A</v>
      </c>
      <c r="BS8" s="56">
        <v>40</v>
      </c>
      <c r="BT8" s="57">
        <f t="shared" si="22"/>
        <v>80</v>
      </c>
      <c r="BU8" s="56" t="str">
        <f>IF(BT8=0,"",IF(BT8&lt;='Basic Information'!$F$17,'Basic Information'!$D$17,IF(BT8&lt;='Basic Information'!$F$16,'Basic Information'!$D$16,IF(BT8&lt;='Basic Information'!$F$15,'Basic Information'!$D$15,IF(BT8&lt;='Basic Information'!$F$14,'Basic Information'!$D$14,IF(BT8&lt;='Basic Information'!$F$13,'Basic Information'!$D$13,IF(BT8&lt;='Basic Information'!$F$12,'Basic Information'!$D$12,'Basic Information'!$D$11)))))))</f>
        <v>A</v>
      </c>
      <c r="BV8" s="56">
        <v>80</v>
      </c>
      <c r="BW8" s="57">
        <f t="shared" si="23"/>
        <v>80</v>
      </c>
      <c r="BX8" s="56" t="str">
        <f>IF(BW8=0,"",IF(BW8&lt;='Basic Information'!$F$17,'Basic Information'!$D$17,IF(BW8&lt;='Basic Information'!$F$16,'Basic Information'!$D$16,IF(BW8&lt;='Basic Information'!$F$15,'Basic Information'!$D$15,IF(BW8&lt;='Basic Information'!$F$14,'Basic Information'!$D$14,IF(BW8&lt;='Basic Information'!$F$13,'Basic Information'!$D$13,IF(BW8&lt;='Basic Information'!$F$12,'Basic Information'!$D$12,'Basic Information'!$D$11)))))))</f>
        <v>A</v>
      </c>
      <c r="BY8" s="56">
        <v>40</v>
      </c>
      <c r="BZ8" s="57">
        <f t="shared" si="24"/>
        <v>80</v>
      </c>
      <c r="CA8" s="56" t="str">
        <f>IF(BZ8=0,"",IF(BZ8&lt;='Basic Information'!$F$17,'Basic Information'!$D$17,IF(BZ8&lt;='Basic Information'!$F$16,'Basic Information'!$D$16,IF(BZ8&lt;='Basic Information'!$F$15,'Basic Information'!$D$15,IF(BZ8&lt;='Basic Information'!$F$14,'Basic Information'!$D$14,IF(BZ8&lt;='Basic Information'!$F$13,'Basic Information'!$D$13,IF(BZ8&lt;='Basic Information'!$F$12,'Basic Information'!$D$12,'Basic Information'!$D$11)))))))</f>
        <v>A</v>
      </c>
      <c r="CB8" s="56">
        <v>40</v>
      </c>
      <c r="CC8" s="57">
        <f t="shared" si="25"/>
        <v>80</v>
      </c>
      <c r="CD8" s="56" t="str">
        <f>IF(CC8=0,"",IF(CC8&lt;='Basic Information'!$F$17,'Basic Information'!$D$17,IF(CC8&lt;='Basic Information'!$F$16,'Basic Information'!$D$16,IF(CC8&lt;='Basic Information'!$F$15,'Basic Information'!$D$15,IF(CC8&lt;='Basic Information'!$F$14,'Basic Information'!$D$14,IF(CC8&lt;='Basic Information'!$F$13,'Basic Information'!$D$13,IF(CC8&lt;='Basic Information'!$F$12,'Basic Information'!$D$12,'Basic Information'!$D$11)))))))</f>
        <v>A</v>
      </c>
      <c r="CE8" s="56">
        <v>80</v>
      </c>
      <c r="CF8" s="57">
        <f t="shared" si="26"/>
        <v>80</v>
      </c>
      <c r="CG8" s="56" t="str">
        <f>IF(CF8=0,"",IF(CF8&lt;='Basic Information'!$F$17,'Basic Information'!$D$17,IF(CF8&lt;='Basic Information'!$F$16,'Basic Information'!$D$16,IF(CF8&lt;='Basic Information'!$F$15,'Basic Information'!$D$15,IF(CF8&lt;='Basic Information'!$F$14,'Basic Information'!$D$14,IF(CF8&lt;='Basic Information'!$F$13,'Basic Information'!$D$13,IF(CF8&lt;='Basic Information'!$F$12,'Basic Information'!$D$12,'Basic Information'!$D$11)))))))</f>
        <v>A</v>
      </c>
      <c r="CH8" s="56">
        <f t="shared" si="27"/>
        <v>360</v>
      </c>
      <c r="CI8" s="58">
        <f t="shared" si="28"/>
        <v>80</v>
      </c>
      <c r="CJ8" s="56" t="str">
        <f>IF(CI8=0,"",IF(CI8&lt;='Basic Information'!$F$17,'Basic Information'!$D$17,IF(CI8&lt;='Basic Information'!$F$16,'Basic Information'!$D$16,IF(CI8&lt;='Basic Information'!$F$15,'Basic Information'!$D$15,IF(CI8&lt;='Basic Information'!$F$14,'Basic Information'!$D$14,IF(CI8&lt;='Basic Information'!$F$13,'Basic Information'!$D$13,IF(CI8&lt;='Basic Information'!$F$12,'Basic Information'!$D$12,'Basic Information'!$D$11)))))))</f>
        <v>A</v>
      </c>
      <c r="CK8" s="59">
        <f t="shared" si="29"/>
        <v>26</v>
      </c>
      <c r="CL8" s="56">
        <f t="shared" si="30"/>
        <v>360</v>
      </c>
      <c r="CM8" s="58">
        <f t="shared" si="31"/>
        <v>80</v>
      </c>
      <c r="CN8" s="56" t="str">
        <f>IF(CM8=0,"",IF(CM8&lt;='Basic Information'!$F$17,'Basic Information'!$D$17,IF(CM8&lt;='Basic Information'!$F$16,'Basic Information'!$D$16,IF(CM8&lt;='Basic Information'!$F$15,'Basic Information'!$D$15,IF(CM8&lt;='Basic Information'!$F$14,'Basic Information'!$D$14,IF(CM8&lt;='Basic Information'!$F$13,'Basic Information'!$D$13,IF(CM8&lt;='Basic Information'!$F$12,'Basic Information'!$D$12,'Basic Information'!$D$11)))))))</f>
        <v>A</v>
      </c>
      <c r="CO8" s="59">
        <f t="shared" si="32"/>
        <v>25</v>
      </c>
      <c r="CP8" s="56">
        <f t="shared" si="33"/>
        <v>720</v>
      </c>
      <c r="CQ8" s="58">
        <f t="shared" si="34"/>
        <v>80</v>
      </c>
      <c r="CR8" s="56" t="str">
        <f>IF(CQ8=0,"",IF(CQ8&lt;='Basic Information'!$F$17,'Basic Information'!$D$17,IF(CQ8&lt;='Basic Information'!$F$16,'Basic Information'!$D$16,IF(CQ8&lt;='Basic Information'!$F$15,'Basic Information'!$D$15,IF(CQ8&lt;='Basic Information'!$F$14,'Basic Information'!$D$14,IF(CQ8&lt;='Basic Information'!$F$13,'Basic Information'!$D$13,IF(CQ8&lt;='Basic Information'!$F$12,'Basic Information'!$D$12,'Basic Information'!$D$11)))))))</f>
        <v>A</v>
      </c>
      <c r="CS8" s="59">
        <f t="shared" si="35"/>
        <v>26</v>
      </c>
      <c r="CT8" s="56">
        <v>66</v>
      </c>
      <c r="CU8" s="56">
        <v>72</v>
      </c>
      <c r="CV8" s="56">
        <v>52</v>
      </c>
      <c r="CW8" s="56">
        <f t="shared" si="36"/>
        <v>190</v>
      </c>
      <c r="CX8" s="56" t="s">
        <v>21</v>
      </c>
      <c r="CY8" s="56" t="s">
        <v>126</v>
      </c>
    </row>
    <row r="9" spans="2:103">
      <c r="B9" s="56">
        <v>4</v>
      </c>
      <c r="C9" s="60" t="s">
        <v>47</v>
      </c>
      <c r="D9" s="56" t="str">
        <f>'Basic Information'!$F$6 &amp;" - " &amp;'Basic Information'!$H$6</f>
        <v>7 - B</v>
      </c>
      <c r="E9" s="56">
        <v>35</v>
      </c>
      <c r="F9" s="57">
        <f t="shared" si="0"/>
        <v>70</v>
      </c>
      <c r="G9" s="56" t="str">
        <f>IF(F9=0,"",IF(F9&lt;='Basic Information'!$F$17,'Basic Information'!$D$17,IF(F9&lt;='Basic Information'!$F$16,'Basic Information'!$D$16,IF(F9&lt;='Basic Information'!$F$15,'Basic Information'!$D$15,IF(F9&lt;='Basic Information'!$F$14,'Basic Information'!$D$14,IF(F9&lt;='Basic Information'!$F$13,'Basic Information'!$D$13,IF(F9&lt;='Basic Information'!$F$12,'Basic Information'!$D$12,'Basic Information'!$D$11)))))))</f>
        <v>B+</v>
      </c>
      <c r="H9" s="56">
        <v>35</v>
      </c>
      <c r="I9" s="57">
        <f t="shared" si="1"/>
        <v>70</v>
      </c>
      <c r="J9" s="56" t="str">
        <f>IF(I9=0,"",IF(I9&lt;='Basic Information'!$F$17,'Basic Information'!$D$17,IF(I9&lt;='Basic Information'!$F$16,'Basic Information'!$D$16,IF(I9&lt;='Basic Information'!$F$15,'Basic Information'!$D$15,IF(I9&lt;='Basic Information'!$F$14,'Basic Information'!$D$14,IF(I9&lt;='Basic Information'!$F$13,'Basic Information'!$D$13,IF(I9&lt;='Basic Information'!$F$12,'Basic Information'!$D$12,'Basic Information'!$D$11)))))))</f>
        <v>B+</v>
      </c>
      <c r="K9" s="56">
        <v>70</v>
      </c>
      <c r="L9" s="57">
        <f t="shared" si="2"/>
        <v>70</v>
      </c>
      <c r="M9" s="56" t="str">
        <f>IF(L9=0,"",IF(L9&lt;='Basic Information'!$F$17,'Basic Information'!$D$17,IF(L9&lt;='Basic Information'!$F$16,'Basic Information'!$D$16,IF(L9&lt;='Basic Information'!$F$15,'Basic Information'!$D$15,IF(L9&lt;='Basic Information'!$F$14,'Basic Information'!$D$14,IF(L9&lt;='Basic Information'!$F$13,'Basic Information'!$D$13,IF(L9&lt;='Basic Information'!$F$12,'Basic Information'!$D$12,'Basic Information'!$D$11)))))))</f>
        <v>B+</v>
      </c>
      <c r="N9" s="56">
        <v>35</v>
      </c>
      <c r="O9" s="57">
        <f t="shared" si="3"/>
        <v>70</v>
      </c>
      <c r="P9" s="56" t="str">
        <f>IF(O9=0,"",IF(O9&lt;='Basic Information'!$F$17,'Basic Information'!$D$17,IF(O9&lt;='Basic Information'!$F$16,'Basic Information'!$D$16,IF(O9&lt;='Basic Information'!$F$15,'Basic Information'!$D$15,IF(O9&lt;='Basic Information'!$F$14,'Basic Information'!$D$14,IF(O9&lt;='Basic Information'!$F$13,'Basic Information'!$D$13,IF(O9&lt;='Basic Information'!$F$12,'Basic Information'!$D$12,'Basic Information'!$D$11)))))))</f>
        <v>B+</v>
      </c>
      <c r="Q9" s="56">
        <v>35</v>
      </c>
      <c r="R9" s="57">
        <f t="shared" si="4"/>
        <v>70</v>
      </c>
      <c r="S9" s="56" t="str">
        <f>IF(R9=0,"",IF(R9&lt;='Basic Information'!$F$17,'Basic Information'!$D$17,IF(R9&lt;='Basic Information'!$F$16,'Basic Information'!$D$16,IF(R9&lt;='Basic Information'!$F$15,'Basic Information'!$D$15,IF(R9&lt;='Basic Information'!$F$14,'Basic Information'!$D$14,IF(R9&lt;='Basic Information'!$F$13,'Basic Information'!$D$13,IF(R9&lt;='Basic Information'!$F$12,'Basic Information'!$D$12,'Basic Information'!$D$11)))))))</f>
        <v>B+</v>
      </c>
      <c r="T9" s="56">
        <v>70</v>
      </c>
      <c r="U9" s="57">
        <f t="shared" si="5"/>
        <v>70</v>
      </c>
      <c r="V9" s="56" t="str">
        <f>IF(U9=0,"",IF(U9&lt;='Basic Information'!$F$17,'Basic Information'!$D$17,IF(U9&lt;='Basic Information'!$F$16,'Basic Information'!$D$16,IF(U9&lt;='Basic Information'!$F$15,'Basic Information'!$D$15,IF(U9&lt;='Basic Information'!$F$14,'Basic Information'!$D$14,IF(U9&lt;='Basic Information'!$F$13,'Basic Information'!$D$13,IF(U9&lt;='Basic Information'!$F$12,'Basic Information'!$D$12,'Basic Information'!$D$11)))))))</f>
        <v>B+</v>
      </c>
      <c r="W9" s="56">
        <v>35</v>
      </c>
      <c r="X9" s="57">
        <f t="shared" si="6"/>
        <v>70</v>
      </c>
      <c r="Y9" s="56" t="str">
        <f>IF(X9=0,"",IF(X9&lt;='Basic Information'!$F$17,'Basic Information'!$D$17,IF(X9&lt;='Basic Information'!$F$16,'Basic Information'!$D$16,IF(X9&lt;='Basic Information'!$F$15,'Basic Information'!$D$15,IF(X9&lt;='Basic Information'!$F$14,'Basic Information'!$D$14,IF(X9&lt;='Basic Information'!$F$13,'Basic Information'!$D$13,IF(X9&lt;='Basic Information'!$F$12,'Basic Information'!$D$12,'Basic Information'!$D$11)))))))</f>
        <v>B+</v>
      </c>
      <c r="Z9" s="56">
        <v>35</v>
      </c>
      <c r="AA9" s="57">
        <f t="shared" si="7"/>
        <v>70</v>
      </c>
      <c r="AB9" s="56" t="str">
        <f>IF(AA9=0,"",IF(AA9&lt;='Basic Information'!$F$17,'Basic Information'!$D$17,IF(AA9&lt;='Basic Information'!$F$16,'Basic Information'!$D$16,IF(AA9&lt;='Basic Information'!$F$15,'Basic Information'!$D$15,IF(AA9&lt;='Basic Information'!$F$14,'Basic Information'!$D$14,IF(AA9&lt;='Basic Information'!$F$13,'Basic Information'!$D$13,IF(AA9&lt;='Basic Information'!$F$12,'Basic Information'!$D$12,'Basic Information'!$D$11)))))))</f>
        <v>B+</v>
      </c>
      <c r="AC9" s="56">
        <v>70</v>
      </c>
      <c r="AD9" s="57">
        <f t="shared" si="8"/>
        <v>70</v>
      </c>
      <c r="AE9" s="56" t="str">
        <f>IF(AD9=0,"",IF(AD9&lt;='Basic Information'!$F$17,'Basic Information'!$D$17,IF(AD9&lt;='Basic Information'!$F$16,'Basic Information'!$D$16,IF(AD9&lt;='Basic Information'!$F$15,'Basic Information'!$D$15,IF(AD9&lt;='Basic Information'!$F$14,'Basic Information'!$D$14,IF(AD9&lt;='Basic Information'!$F$13,'Basic Information'!$D$13,IF(AD9&lt;='Basic Information'!$F$12,'Basic Information'!$D$12,'Basic Information'!$D$11)))))))</f>
        <v>B+</v>
      </c>
      <c r="AF9" s="56">
        <v>35</v>
      </c>
      <c r="AG9" s="57">
        <f t="shared" si="9"/>
        <v>70</v>
      </c>
      <c r="AH9" s="56" t="str">
        <f>IF(AG9=0,"",IF(AG9&lt;='Basic Information'!$F$17,'Basic Information'!$D$17,IF(AG9&lt;='Basic Information'!$F$16,'Basic Information'!$D$16,IF(AG9&lt;='Basic Information'!$F$15,'Basic Information'!$D$15,IF(AG9&lt;='Basic Information'!$F$14,'Basic Information'!$D$14,IF(AG9&lt;='Basic Information'!$F$13,'Basic Information'!$D$13,IF(AG9&lt;='Basic Information'!$F$12,'Basic Information'!$D$12,'Basic Information'!$D$11)))))))</f>
        <v>B+</v>
      </c>
      <c r="AI9" s="56">
        <v>35</v>
      </c>
      <c r="AJ9" s="57">
        <f t="shared" si="10"/>
        <v>70</v>
      </c>
      <c r="AK9" s="56" t="str">
        <f>IF(AJ9=0,"",IF(AJ9&lt;='Basic Information'!$F$17,'Basic Information'!$D$17,IF(AJ9&lt;='Basic Information'!$F$16,'Basic Information'!$D$16,IF(AJ9&lt;='Basic Information'!$F$15,'Basic Information'!$D$15,IF(AJ9&lt;='Basic Information'!$F$14,'Basic Information'!$D$14,IF(AJ9&lt;='Basic Information'!$F$13,'Basic Information'!$D$13,IF(AJ9&lt;='Basic Information'!$F$12,'Basic Information'!$D$12,'Basic Information'!$D$11)))))))</f>
        <v>B+</v>
      </c>
      <c r="AL9" s="56">
        <v>70</v>
      </c>
      <c r="AM9" s="57">
        <f t="shared" si="11"/>
        <v>70</v>
      </c>
      <c r="AN9" s="56" t="str">
        <f>IF(AM9=0,"",IF(AM9&lt;='Basic Information'!$F$17,'Basic Information'!$D$17,IF(AM9&lt;='Basic Information'!$F$16,'Basic Information'!$D$16,IF(AM9&lt;='Basic Information'!$F$15,'Basic Information'!$D$15,IF(AM9&lt;='Basic Information'!$F$14,'Basic Information'!$D$14,IF(AM9&lt;='Basic Information'!$F$13,'Basic Information'!$D$13,IF(AM9&lt;='Basic Information'!$F$12,'Basic Information'!$D$12,'Basic Information'!$D$11)))))))</f>
        <v>B+</v>
      </c>
      <c r="AO9" s="56">
        <v>35</v>
      </c>
      <c r="AP9" s="57">
        <f t="shared" si="12"/>
        <v>70</v>
      </c>
      <c r="AQ9" s="56" t="str">
        <f>IF(AP9=0,"",IF(AP9&lt;='Basic Information'!$F$17,'Basic Information'!$D$17,IF(AP9&lt;='Basic Information'!$F$16,'Basic Information'!$D$16,IF(AP9&lt;='Basic Information'!$F$15,'Basic Information'!$D$15,IF(AP9&lt;='Basic Information'!$F$14,'Basic Information'!$D$14,IF(AP9&lt;='Basic Information'!$F$13,'Basic Information'!$D$13,IF(AP9&lt;='Basic Information'!$F$12,'Basic Information'!$D$12,'Basic Information'!$D$11)))))))</f>
        <v>B+</v>
      </c>
      <c r="AR9" s="56">
        <v>35</v>
      </c>
      <c r="AS9" s="57">
        <f t="shared" si="13"/>
        <v>70</v>
      </c>
      <c r="AT9" s="56" t="str">
        <f>IF(AS9=0,"",IF(AS9&lt;='Basic Information'!$F$17,'Basic Information'!$D$17,IF(AS9&lt;='Basic Information'!$F$16,'Basic Information'!$D$16,IF(AS9&lt;='Basic Information'!$F$15,'Basic Information'!$D$15,IF(AS9&lt;='Basic Information'!$F$14,'Basic Information'!$D$14,IF(AS9&lt;='Basic Information'!$F$13,'Basic Information'!$D$13,IF(AS9&lt;='Basic Information'!$F$12,'Basic Information'!$D$12,'Basic Information'!$D$11)))))))</f>
        <v>B+</v>
      </c>
      <c r="AU9" s="56">
        <v>70</v>
      </c>
      <c r="AV9" s="57">
        <f t="shared" si="14"/>
        <v>70</v>
      </c>
      <c r="AW9" s="56" t="str">
        <f>IF(AV9=0,"",IF(AV9&lt;='Basic Information'!$F$17,'Basic Information'!$D$17,IF(AV9&lt;='Basic Information'!$F$16,'Basic Information'!$D$16,IF(AV9&lt;='Basic Information'!$F$15,'Basic Information'!$D$15,IF(AV9&lt;='Basic Information'!$F$14,'Basic Information'!$D$14,IF(AV9&lt;='Basic Information'!$F$13,'Basic Information'!$D$13,IF(AV9&lt;='Basic Information'!$F$12,'Basic Information'!$D$12,'Basic Information'!$D$11)))))))</f>
        <v>B+</v>
      </c>
      <c r="AX9" s="56">
        <v>35</v>
      </c>
      <c r="AY9" s="57">
        <f t="shared" si="15"/>
        <v>70</v>
      </c>
      <c r="AZ9" s="56" t="str">
        <f>IF(AY9=0,"",IF(AY9&lt;='Basic Information'!$F$17,'Basic Information'!$D$17,IF(AY9&lt;='Basic Information'!$F$16,'Basic Information'!$D$16,IF(AY9&lt;='Basic Information'!$F$15,'Basic Information'!$D$15,IF(AY9&lt;='Basic Information'!$F$14,'Basic Information'!$D$14,IF(AY9&lt;='Basic Information'!$F$13,'Basic Information'!$D$13,IF(AY9&lt;='Basic Information'!$F$12,'Basic Information'!$D$12,'Basic Information'!$D$11)))))))</f>
        <v>B+</v>
      </c>
      <c r="BA9" s="56">
        <v>35</v>
      </c>
      <c r="BB9" s="57">
        <f t="shared" si="16"/>
        <v>70</v>
      </c>
      <c r="BC9" s="56" t="str">
        <f>IF(BB9=0,"",IF(BB9&lt;='Basic Information'!$F$17,'Basic Information'!$D$17,IF(BB9&lt;='Basic Information'!$F$16,'Basic Information'!$D$16,IF(BB9&lt;='Basic Information'!$F$15,'Basic Information'!$D$15,IF(BB9&lt;='Basic Information'!$F$14,'Basic Information'!$D$14,IF(BB9&lt;='Basic Information'!$F$13,'Basic Information'!$D$13,IF(BB9&lt;='Basic Information'!$F$12,'Basic Information'!$D$12,'Basic Information'!$D$11)))))))</f>
        <v>B+</v>
      </c>
      <c r="BD9" s="56">
        <v>70</v>
      </c>
      <c r="BE9" s="57">
        <f t="shared" si="17"/>
        <v>70</v>
      </c>
      <c r="BF9" s="56" t="str">
        <f>IF(BE9=0,"",IF(BE9&lt;='Basic Information'!$F$17,'Basic Information'!$D$17,IF(BE9&lt;='Basic Information'!$F$16,'Basic Information'!$D$16,IF(BE9&lt;='Basic Information'!$F$15,'Basic Information'!$D$15,IF(BE9&lt;='Basic Information'!$F$14,'Basic Information'!$D$14,IF(BE9&lt;='Basic Information'!$F$13,'Basic Information'!$D$13,IF(BE9&lt;='Basic Information'!$F$12,'Basic Information'!$D$12,'Basic Information'!$D$11)))))))</f>
        <v>B+</v>
      </c>
      <c r="BG9" s="56">
        <v>35</v>
      </c>
      <c r="BH9" s="57">
        <f t="shared" si="18"/>
        <v>70</v>
      </c>
      <c r="BI9" s="56" t="str">
        <f>IF(BH9=0,"",IF(BH9&lt;='Basic Information'!$F$17,'Basic Information'!$D$17,IF(BH9&lt;='Basic Information'!$F$16,'Basic Information'!$D$16,IF(BH9&lt;='Basic Information'!$F$15,'Basic Information'!$D$15,IF(BH9&lt;='Basic Information'!$F$14,'Basic Information'!$D$14,IF(BH9&lt;='Basic Information'!$F$13,'Basic Information'!$D$13,IF(BH9&lt;='Basic Information'!$F$12,'Basic Information'!$D$12,'Basic Information'!$D$11)))))))</f>
        <v>B+</v>
      </c>
      <c r="BJ9" s="56">
        <v>35</v>
      </c>
      <c r="BK9" s="57">
        <f t="shared" si="19"/>
        <v>70</v>
      </c>
      <c r="BL9" s="56" t="str">
        <f>IF(BK9=0,"",IF(BK9&lt;='Basic Information'!$F$17,'Basic Information'!$D$17,IF(BK9&lt;='Basic Information'!$F$16,'Basic Information'!$D$16,IF(BK9&lt;='Basic Information'!$F$15,'Basic Information'!$D$15,IF(BK9&lt;='Basic Information'!$F$14,'Basic Information'!$D$14,IF(BK9&lt;='Basic Information'!$F$13,'Basic Information'!$D$13,IF(BK9&lt;='Basic Information'!$F$12,'Basic Information'!$D$12,'Basic Information'!$D$11)))))))</f>
        <v>B+</v>
      </c>
      <c r="BM9" s="56">
        <v>70</v>
      </c>
      <c r="BN9" s="57">
        <f t="shared" si="20"/>
        <v>70</v>
      </c>
      <c r="BO9" s="56" t="str">
        <f>IF(BN9=0,"",IF(BN9&lt;='Basic Information'!$F$17,'Basic Information'!$D$17,IF(BN9&lt;='Basic Information'!$F$16,'Basic Information'!$D$16,IF(BN9&lt;='Basic Information'!$F$15,'Basic Information'!$D$15,IF(BN9&lt;='Basic Information'!$F$14,'Basic Information'!$D$14,IF(BN9&lt;='Basic Information'!$F$13,'Basic Information'!$D$13,IF(BN9&lt;='Basic Information'!$F$12,'Basic Information'!$D$12,'Basic Information'!$D$11)))))))</f>
        <v>B+</v>
      </c>
      <c r="BP9" s="56">
        <v>35</v>
      </c>
      <c r="BQ9" s="57">
        <f t="shared" si="21"/>
        <v>70</v>
      </c>
      <c r="BR9" s="56" t="str">
        <f>IF(BQ9=0,"",IF(BQ9&lt;='Basic Information'!$F$17,'Basic Information'!$D$17,IF(BQ9&lt;='Basic Information'!$F$16,'Basic Information'!$D$16,IF(BQ9&lt;='Basic Information'!$F$15,'Basic Information'!$D$15,IF(BQ9&lt;='Basic Information'!$F$14,'Basic Information'!$D$14,IF(BQ9&lt;='Basic Information'!$F$13,'Basic Information'!$D$13,IF(BQ9&lt;='Basic Information'!$F$12,'Basic Information'!$D$12,'Basic Information'!$D$11)))))))</f>
        <v>B+</v>
      </c>
      <c r="BS9" s="56">
        <v>35</v>
      </c>
      <c r="BT9" s="57">
        <f t="shared" si="22"/>
        <v>70</v>
      </c>
      <c r="BU9" s="56" t="str">
        <f>IF(BT9=0,"",IF(BT9&lt;='Basic Information'!$F$17,'Basic Information'!$D$17,IF(BT9&lt;='Basic Information'!$F$16,'Basic Information'!$D$16,IF(BT9&lt;='Basic Information'!$F$15,'Basic Information'!$D$15,IF(BT9&lt;='Basic Information'!$F$14,'Basic Information'!$D$14,IF(BT9&lt;='Basic Information'!$F$13,'Basic Information'!$D$13,IF(BT9&lt;='Basic Information'!$F$12,'Basic Information'!$D$12,'Basic Information'!$D$11)))))))</f>
        <v>B+</v>
      </c>
      <c r="BV9" s="56">
        <v>70</v>
      </c>
      <c r="BW9" s="57">
        <f t="shared" si="23"/>
        <v>70</v>
      </c>
      <c r="BX9" s="56" t="str">
        <f>IF(BW9=0,"",IF(BW9&lt;='Basic Information'!$F$17,'Basic Information'!$D$17,IF(BW9&lt;='Basic Information'!$F$16,'Basic Information'!$D$16,IF(BW9&lt;='Basic Information'!$F$15,'Basic Information'!$D$15,IF(BW9&lt;='Basic Information'!$F$14,'Basic Information'!$D$14,IF(BW9&lt;='Basic Information'!$F$13,'Basic Information'!$D$13,IF(BW9&lt;='Basic Information'!$F$12,'Basic Information'!$D$12,'Basic Information'!$D$11)))))))</f>
        <v>B+</v>
      </c>
      <c r="BY9" s="56">
        <v>35</v>
      </c>
      <c r="BZ9" s="57">
        <f t="shared" si="24"/>
        <v>70</v>
      </c>
      <c r="CA9" s="56" t="str">
        <f>IF(BZ9=0,"",IF(BZ9&lt;='Basic Information'!$F$17,'Basic Information'!$D$17,IF(BZ9&lt;='Basic Information'!$F$16,'Basic Information'!$D$16,IF(BZ9&lt;='Basic Information'!$F$15,'Basic Information'!$D$15,IF(BZ9&lt;='Basic Information'!$F$14,'Basic Information'!$D$14,IF(BZ9&lt;='Basic Information'!$F$13,'Basic Information'!$D$13,IF(BZ9&lt;='Basic Information'!$F$12,'Basic Information'!$D$12,'Basic Information'!$D$11)))))))</f>
        <v>B+</v>
      </c>
      <c r="CB9" s="56">
        <v>35</v>
      </c>
      <c r="CC9" s="57">
        <f t="shared" si="25"/>
        <v>70</v>
      </c>
      <c r="CD9" s="56" t="str">
        <f>IF(CC9=0,"",IF(CC9&lt;='Basic Information'!$F$17,'Basic Information'!$D$17,IF(CC9&lt;='Basic Information'!$F$16,'Basic Information'!$D$16,IF(CC9&lt;='Basic Information'!$F$15,'Basic Information'!$D$15,IF(CC9&lt;='Basic Information'!$F$14,'Basic Information'!$D$14,IF(CC9&lt;='Basic Information'!$F$13,'Basic Information'!$D$13,IF(CC9&lt;='Basic Information'!$F$12,'Basic Information'!$D$12,'Basic Information'!$D$11)))))))</f>
        <v>B+</v>
      </c>
      <c r="CE9" s="56">
        <v>70</v>
      </c>
      <c r="CF9" s="57">
        <f t="shared" si="26"/>
        <v>70</v>
      </c>
      <c r="CG9" s="56" t="str">
        <f>IF(CF9=0,"",IF(CF9&lt;='Basic Information'!$F$17,'Basic Information'!$D$17,IF(CF9&lt;='Basic Information'!$F$16,'Basic Information'!$D$16,IF(CF9&lt;='Basic Information'!$F$15,'Basic Information'!$D$15,IF(CF9&lt;='Basic Information'!$F$14,'Basic Information'!$D$14,IF(CF9&lt;='Basic Information'!$F$13,'Basic Information'!$D$13,IF(CF9&lt;='Basic Information'!$F$12,'Basic Information'!$D$12,'Basic Information'!$D$11)))))))</f>
        <v>B+</v>
      </c>
      <c r="CH9" s="56">
        <f t="shared" si="27"/>
        <v>315</v>
      </c>
      <c r="CI9" s="58">
        <f t="shared" si="28"/>
        <v>70</v>
      </c>
      <c r="CJ9" s="56" t="str">
        <f>IF(CI9=0,"",IF(CI9&lt;='Basic Information'!$F$17,'Basic Information'!$D$17,IF(CI9&lt;='Basic Information'!$F$16,'Basic Information'!$D$16,IF(CI9&lt;='Basic Information'!$F$15,'Basic Information'!$D$15,IF(CI9&lt;='Basic Information'!$F$14,'Basic Information'!$D$14,IF(CI9&lt;='Basic Information'!$F$13,'Basic Information'!$D$13,IF(CI9&lt;='Basic Information'!$F$12,'Basic Information'!$D$12,'Basic Information'!$D$11)))))))</f>
        <v>B+</v>
      </c>
      <c r="CK9" s="59">
        <f t="shared" si="29"/>
        <v>27</v>
      </c>
      <c r="CL9" s="56">
        <f t="shared" si="30"/>
        <v>315</v>
      </c>
      <c r="CM9" s="58">
        <f t="shared" si="31"/>
        <v>70</v>
      </c>
      <c r="CN9" s="56" t="str">
        <f>IF(CM9=0,"",IF(CM9&lt;='Basic Information'!$F$17,'Basic Information'!$D$17,IF(CM9&lt;='Basic Information'!$F$16,'Basic Information'!$D$16,IF(CM9&lt;='Basic Information'!$F$15,'Basic Information'!$D$15,IF(CM9&lt;='Basic Information'!$F$14,'Basic Information'!$D$14,IF(CM9&lt;='Basic Information'!$F$13,'Basic Information'!$D$13,IF(CM9&lt;='Basic Information'!$F$12,'Basic Information'!$D$12,'Basic Information'!$D$11)))))))</f>
        <v>B+</v>
      </c>
      <c r="CO9" s="59">
        <f t="shared" si="32"/>
        <v>26</v>
      </c>
      <c r="CP9" s="56">
        <f t="shared" si="33"/>
        <v>630</v>
      </c>
      <c r="CQ9" s="58">
        <f t="shared" si="34"/>
        <v>70</v>
      </c>
      <c r="CR9" s="56" t="str">
        <f>IF(CQ9=0,"",IF(CQ9&lt;='Basic Information'!$F$17,'Basic Information'!$D$17,IF(CQ9&lt;='Basic Information'!$F$16,'Basic Information'!$D$16,IF(CQ9&lt;='Basic Information'!$F$15,'Basic Information'!$D$15,IF(CQ9&lt;='Basic Information'!$F$14,'Basic Information'!$D$14,IF(CQ9&lt;='Basic Information'!$F$13,'Basic Information'!$D$13,IF(CQ9&lt;='Basic Information'!$F$12,'Basic Information'!$D$12,'Basic Information'!$D$11)))))))</f>
        <v>B+</v>
      </c>
      <c r="CS9" s="59">
        <f t="shared" si="35"/>
        <v>27</v>
      </c>
      <c r="CT9" s="56">
        <v>67</v>
      </c>
      <c r="CU9" s="56">
        <v>72</v>
      </c>
      <c r="CV9" s="56">
        <v>52</v>
      </c>
      <c r="CW9" s="56">
        <f t="shared" si="36"/>
        <v>191</v>
      </c>
      <c r="CX9" s="56" t="s">
        <v>122</v>
      </c>
      <c r="CY9" s="56" t="s">
        <v>127</v>
      </c>
    </row>
    <row r="10" spans="2:103">
      <c r="B10" s="56">
        <v>5</v>
      </c>
      <c r="C10" s="60" t="s">
        <v>48</v>
      </c>
      <c r="D10" s="56" t="str">
        <f>'Basic Information'!$F$6 &amp;" - " &amp;'Basic Information'!$H$6</f>
        <v>7 - B</v>
      </c>
      <c r="E10" s="56">
        <v>30</v>
      </c>
      <c r="F10" s="57">
        <f t="shared" si="0"/>
        <v>60</v>
      </c>
      <c r="G10" s="56" t="str">
        <f>IF(F10=0,"",IF(F10&lt;='Basic Information'!$F$17,'Basic Information'!$D$17,IF(F10&lt;='Basic Information'!$F$16,'Basic Information'!$D$16,IF(F10&lt;='Basic Information'!$F$15,'Basic Information'!$D$15,IF(F10&lt;='Basic Information'!$F$14,'Basic Information'!$D$14,IF(F10&lt;='Basic Information'!$F$13,'Basic Information'!$D$13,IF(F10&lt;='Basic Information'!$F$12,'Basic Information'!$D$12,'Basic Information'!$D$11)))))))</f>
        <v>B</v>
      </c>
      <c r="H10" s="56">
        <v>30</v>
      </c>
      <c r="I10" s="57">
        <f t="shared" si="1"/>
        <v>60</v>
      </c>
      <c r="J10" s="56" t="str">
        <f>IF(I10=0,"",IF(I10&lt;='Basic Information'!$F$17,'Basic Information'!$D$17,IF(I10&lt;='Basic Information'!$F$16,'Basic Information'!$D$16,IF(I10&lt;='Basic Information'!$F$15,'Basic Information'!$D$15,IF(I10&lt;='Basic Information'!$F$14,'Basic Information'!$D$14,IF(I10&lt;='Basic Information'!$F$13,'Basic Information'!$D$13,IF(I10&lt;='Basic Information'!$F$12,'Basic Information'!$D$12,'Basic Information'!$D$11)))))))</f>
        <v>B</v>
      </c>
      <c r="K10" s="56">
        <v>60</v>
      </c>
      <c r="L10" s="57">
        <f t="shared" si="2"/>
        <v>60</v>
      </c>
      <c r="M10" s="56" t="str">
        <f>IF(L10=0,"",IF(L10&lt;='Basic Information'!$F$17,'Basic Information'!$D$17,IF(L10&lt;='Basic Information'!$F$16,'Basic Information'!$D$16,IF(L10&lt;='Basic Information'!$F$15,'Basic Information'!$D$15,IF(L10&lt;='Basic Information'!$F$14,'Basic Information'!$D$14,IF(L10&lt;='Basic Information'!$F$13,'Basic Information'!$D$13,IF(L10&lt;='Basic Information'!$F$12,'Basic Information'!$D$12,'Basic Information'!$D$11)))))))</f>
        <v>B</v>
      </c>
      <c r="N10" s="56">
        <v>30</v>
      </c>
      <c r="O10" s="57">
        <f t="shared" si="3"/>
        <v>60</v>
      </c>
      <c r="P10" s="56" t="str">
        <f>IF(O10=0,"",IF(O10&lt;='Basic Information'!$F$17,'Basic Information'!$D$17,IF(O10&lt;='Basic Information'!$F$16,'Basic Information'!$D$16,IF(O10&lt;='Basic Information'!$F$15,'Basic Information'!$D$15,IF(O10&lt;='Basic Information'!$F$14,'Basic Information'!$D$14,IF(O10&lt;='Basic Information'!$F$13,'Basic Information'!$D$13,IF(O10&lt;='Basic Information'!$F$12,'Basic Information'!$D$12,'Basic Information'!$D$11)))))))</f>
        <v>B</v>
      </c>
      <c r="Q10" s="56">
        <v>30</v>
      </c>
      <c r="R10" s="57">
        <f t="shared" si="4"/>
        <v>60</v>
      </c>
      <c r="S10" s="56" t="str">
        <f>IF(R10=0,"",IF(R10&lt;='Basic Information'!$F$17,'Basic Information'!$D$17,IF(R10&lt;='Basic Information'!$F$16,'Basic Information'!$D$16,IF(R10&lt;='Basic Information'!$F$15,'Basic Information'!$D$15,IF(R10&lt;='Basic Information'!$F$14,'Basic Information'!$D$14,IF(R10&lt;='Basic Information'!$F$13,'Basic Information'!$D$13,IF(R10&lt;='Basic Information'!$F$12,'Basic Information'!$D$12,'Basic Information'!$D$11)))))))</f>
        <v>B</v>
      </c>
      <c r="T10" s="56">
        <v>60</v>
      </c>
      <c r="U10" s="57">
        <f t="shared" si="5"/>
        <v>60</v>
      </c>
      <c r="V10" s="56" t="str">
        <f>IF(U10=0,"",IF(U10&lt;='Basic Information'!$F$17,'Basic Information'!$D$17,IF(U10&lt;='Basic Information'!$F$16,'Basic Information'!$D$16,IF(U10&lt;='Basic Information'!$F$15,'Basic Information'!$D$15,IF(U10&lt;='Basic Information'!$F$14,'Basic Information'!$D$14,IF(U10&lt;='Basic Information'!$F$13,'Basic Information'!$D$13,IF(U10&lt;='Basic Information'!$F$12,'Basic Information'!$D$12,'Basic Information'!$D$11)))))))</f>
        <v>B</v>
      </c>
      <c r="W10" s="56">
        <v>30</v>
      </c>
      <c r="X10" s="57">
        <f t="shared" si="6"/>
        <v>60</v>
      </c>
      <c r="Y10" s="56" t="str">
        <f>IF(X10=0,"",IF(X10&lt;='Basic Information'!$F$17,'Basic Information'!$D$17,IF(X10&lt;='Basic Information'!$F$16,'Basic Information'!$D$16,IF(X10&lt;='Basic Information'!$F$15,'Basic Information'!$D$15,IF(X10&lt;='Basic Information'!$F$14,'Basic Information'!$D$14,IF(X10&lt;='Basic Information'!$F$13,'Basic Information'!$D$13,IF(X10&lt;='Basic Information'!$F$12,'Basic Information'!$D$12,'Basic Information'!$D$11)))))))</f>
        <v>B</v>
      </c>
      <c r="Z10" s="56">
        <v>30</v>
      </c>
      <c r="AA10" s="57">
        <f t="shared" si="7"/>
        <v>60</v>
      </c>
      <c r="AB10" s="56" t="str">
        <f>IF(AA10=0,"",IF(AA10&lt;='Basic Information'!$F$17,'Basic Information'!$D$17,IF(AA10&lt;='Basic Information'!$F$16,'Basic Information'!$D$16,IF(AA10&lt;='Basic Information'!$F$15,'Basic Information'!$D$15,IF(AA10&lt;='Basic Information'!$F$14,'Basic Information'!$D$14,IF(AA10&lt;='Basic Information'!$F$13,'Basic Information'!$D$13,IF(AA10&lt;='Basic Information'!$F$12,'Basic Information'!$D$12,'Basic Information'!$D$11)))))))</f>
        <v>B</v>
      </c>
      <c r="AC10" s="56">
        <v>60</v>
      </c>
      <c r="AD10" s="57">
        <f t="shared" si="8"/>
        <v>60</v>
      </c>
      <c r="AE10" s="56" t="str">
        <f>IF(AD10=0,"",IF(AD10&lt;='Basic Information'!$F$17,'Basic Information'!$D$17,IF(AD10&lt;='Basic Information'!$F$16,'Basic Information'!$D$16,IF(AD10&lt;='Basic Information'!$F$15,'Basic Information'!$D$15,IF(AD10&lt;='Basic Information'!$F$14,'Basic Information'!$D$14,IF(AD10&lt;='Basic Information'!$F$13,'Basic Information'!$D$13,IF(AD10&lt;='Basic Information'!$F$12,'Basic Information'!$D$12,'Basic Information'!$D$11)))))))</f>
        <v>B</v>
      </c>
      <c r="AF10" s="56">
        <v>30</v>
      </c>
      <c r="AG10" s="57">
        <f t="shared" si="9"/>
        <v>60</v>
      </c>
      <c r="AH10" s="56" t="str">
        <f>IF(AG10=0,"",IF(AG10&lt;='Basic Information'!$F$17,'Basic Information'!$D$17,IF(AG10&lt;='Basic Information'!$F$16,'Basic Information'!$D$16,IF(AG10&lt;='Basic Information'!$F$15,'Basic Information'!$D$15,IF(AG10&lt;='Basic Information'!$F$14,'Basic Information'!$D$14,IF(AG10&lt;='Basic Information'!$F$13,'Basic Information'!$D$13,IF(AG10&lt;='Basic Information'!$F$12,'Basic Information'!$D$12,'Basic Information'!$D$11)))))))</f>
        <v>B</v>
      </c>
      <c r="AI10" s="56">
        <v>30</v>
      </c>
      <c r="AJ10" s="57">
        <f t="shared" si="10"/>
        <v>60</v>
      </c>
      <c r="AK10" s="56" t="str">
        <f>IF(AJ10=0,"",IF(AJ10&lt;='Basic Information'!$F$17,'Basic Information'!$D$17,IF(AJ10&lt;='Basic Information'!$F$16,'Basic Information'!$D$16,IF(AJ10&lt;='Basic Information'!$F$15,'Basic Information'!$D$15,IF(AJ10&lt;='Basic Information'!$F$14,'Basic Information'!$D$14,IF(AJ10&lt;='Basic Information'!$F$13,'Basic Information'!$D$13,IF(AJ10&lt;='Basic Information'!$F$12,'Basic Information'!$D$12,'Basic Information'!$D$11)))))))</f>
        <v>B</v>
      </c>
      <c r="AL10" s="56">
        <v>60</v>
      </c>
      <c r="AM10" s="57">
        <f t="shared" si="11"/>
        <v>60</v>
      </c>
      <c r="AN10" s="56" t="str">
        <f>IF(AM10=0,"",IF(AM10&lt;='Basic Information'!$F$17,'Basic Information'!$D$17,IF(AM10&lt;='Basic Information'!$F$16,'Basic Information'!$D$16,IF(AM10&lt;='Basic Information'!$F$15,'Basic Information'!$D$15,IF(AM10&lt;='Basic Information'!$F$14,'Basic Information'!$D$14,IF(AM10&lt;='Basic Information'!$F$13,'Basic Information'!$D$13,IF(AM10&lt;='Basic Information'!$F$12,'Basic Information'!$D$12,'Basic Information'!$D$11)))))))</f>
        <v>B</v>
      </c>
      <c r="AO10" s="56">
        <v>30</v>
      </c>
      <c r="AP10" s="57">
        <f t="shared" si="12"/>
        <v>60</v>
      </c>
      <c r="AQ10" s="56" t="str">
        <f>IF(AP10=0,"",IF(AP10&lt;='Basic Information'!$F$17,'Basic Information'!$D$17,IF(AP10&lt;='Basic Information'!$F$16,'Basic Information'!$D$16,IF(AP10&lt;='Basic Information'!$F$15,'Basic Information'!$D$15,IF(AP10&lt;='Basic Information'!$F$14,'Basic Information'!$D$14,IF(AP10&lt;='Basic Information'!$F$13,'Basic Information'!$D$13,IF(AP10&lt;='Basic Information'!$F$12,'Basic Information'!$D$12,'Basic Information'!$D$11)))))))</f>
        <v>B</v>
      </c>
      <c r="AR10" s="56">
        <v>30</v>
      </c>
      <c r="AS10" s="57">
        <f t="shared" si="13"/>
        <v>60</v>
      </c>
      <c r="AT10" s="56" t="str">
        <f>IF(AS10=0,"",IF(AS10&lt;='Basic Information'!$F$17,'Basic Information'!$D$17,IF(AS10&lt;='Basic Information'!$F$16,'Basic Information'!$D$16,IF(AS10&lt;='Basic Information'!$F$15,'Basic Information'!$D$15,IF(AS10&lt;='Basic Information'!$F$14,'Basic Information'!$D$14,IF(AS10&lt;='Basic Information'!$F$13,'Basic Information'!$D$13,IF(AS10&lt;='Basic Information'!$F$12,'Basic Information'!$D$12,'Basic Information'!$D$11)))))))</f>
        <v>B</v>
      </c>
      <c r="AU10" s="56">
        <v>60</v>
      </c>
      <c r="AV10" s="57">
        <f t="shared" si="14"/>
        <v>60</v>
      </c>
      <c r="AW10" s="56" t="str">
        <f>IF(AV10=0,"",IF(AV10&lt;='Basic Information'!$F$17,'Basic Information'!$D$17,IF(AV10&lt;='Basic Information'!$F$16,'Basic Information'!$D$16,IF(AV10&lt;='Basic Information'!$F$15,'Basic Information'!$D$15,IF(AV10&lt;='Basic Information'!$F$14,'Basic Information'!$D$14,IF(AV10&lt;='Basic Information'!$F$13,'Basic Information'!$D$13,IF(AV10&lt;='Basic Information'!$F$12,'Basic Information'!$D$12,'Basic Information'!$D$11)))))))</f>
        <v>B</v>
      </c>
      <c r="AX10" s="56">
        <v>30</v>
      </c>
      <c r="AY10" s="57">
        <f t="shared" si="15"/>
        <v>60</v>
      </c>
      <c r="AZ10" s="56" t="str">
        <f>IF(AY10=0,"",IF(AY10&lt;='Basic Information'!$F$17,'Basic Information'!$D$17,IF(AY10&lt;='Basic Information'!$F$16,'Basic Information'!$D$16,IF(AY10&lt;='Basic Information'!$F$15,'Basic Information'!$D$15,IF(AY10&lt;='Basic Information'!$F$14,'Basic Information'!$D$14,IF(AY10&lt;='Basic Information'!$F$13,'Basic Information'!$D$13,IF(AY10&lt;='Basic Information'!$F$12,'Basic Information'!$D$12,'Basic Information'!$D$11)))))))</f>
        <v>B</v>
      </c>
      <c r="BA10" s="56">
        <v>30</v>
      </c>
      <c r="BB10" s="57">
        <f t="shared" si="16"/>
        <v>60</v>
      </c>
      <c r="BC10" s="56" t="str">
        <f>IF(BB10=0,"",IF(BB10&lt;='Basic Information'!$F$17,'Basic Information'!$D$17,IF(BB10&lt;='Basic Information'!$F$16,'Basic Information'!$D$16,IF(BB10&lt;='Basic Information'!$F$15,'Basic Information'!$D$15,IF(BB10&lt;='Basic Information'!$F$14,'Basic Information'!$D$14,IF(BB10&lt;='Basic Information'!$F$13,'Basic Information'!$D$13,IF(BB10&lt;='Basic Information'!$F$12,'Basic Information'!$D$12,'Basic Information'!$D$11)))))))</f>
        <v>B</v>
      </c>
      <c r="BD10" s="56">
        <v>60</v>
      </c>
      <c r="BE10" s="57">
        <f t="shared" si="17"/>
        <v>60</v>
      </c>
      <c r="BF10" s="56" t="str">
        <f>IF(BE10=0,"",IF(BE10&lt;='Basic Information'!$F$17,'Basic Information'!$D$17,IF(BE10&lt;='Basic Information'!$F$16,'Basic Information'!$D$16,IF(BE10&lt;='Basic Information'!$F$15,'Basic Information'!$D$15,IF(BE10&lt;='Basic Information'!$F$14,'Basic Information'!$D$14,IF(BE10&lt;='Basic Information'!$F$13,'Basic Information'!$D$13,IF(BE10&lt;='Basic Information'!$F$12,'Basic Information'!$D$12,'Basic Information'!$D$11)))))))</f>
        <v>B</v>
      </c>
      <c r="BG10" s="56">
        <v>30</v>
      </c>
      <c r="BH10" s="57">
        <f t="shared" si="18"/>
        <v>60</v>
      </c>
      <c r="BI10" s="56" t="str">
        <f>IF(BH10=0,"",IF(BH10&lt;='Basic Information'!$F$17,'Basic Information'!$D$17,IF(BH10&lt;='Basic Information'!$F$16,'Basic Information'!$D$16,IF(BH10&lt;='Basic Information'!$F$15,'Basic Information'!$D$15,IF(BH10&lt;='Basic Information'!$F$14,'Basic Information'!$D$14,IF(BH10&lt;='Basic Information'!$F$13,'Basic Information'!$D$13,IF(BH10&lt;='Basic Information'!$F$12,'Basic Information'!$D$12,'Basic Information'!$D$11)))))))</f>
        <v>B</v>
      </c>
      <c r="BJ10" s="56">
        <v>30</v>
      </c>
      <c r="BK10" s="57">
        <f t="shared" si="19"/>
        <v>60</v>
      </c>
      <c r="BL10" s="56" t="str">
        <f>IF(BK10=0,"",IF(BK10&lt;='Basic Information'!$F$17,'Basic Information'!$D$17,IF(BK10&lt;='Basic Information'!$F$16,'Basic Information'!$D$16,IF(BK10&lt;='Basic Information'!$F$15,'Basic Information'!$D$15,IF(BK10&lt;='Basic Information'!$F$14,'Basic Information'!$D$14,IF(BK10&lt;='Basic Information'!$F$13,'Basic Information'!$D$13,IF(BK10&lt;='Basic Information'!$F$12,'Basic Information'!$D$12,'Basic Information'!$D$11)))))))</f>
        <v>B</v>
      </c>
      <c r="BM10" s="56">
        <v>60</v>
      </c>
      <c r="BN10" s="57">
        <f t="shared" si="20"/>
        <v>60</v>
      </c>
      <c r="BO10" s="56" t="str">
        <f>IF(BN10=0,"",IF(BN10&lt;='Basic Information'!$F$17,'Basic Information'!$D$17,IF(BN10&lt;='Basic Information'!$F$16,'Basic Information'!$D$16,IF(BN10&lt;='Basic Information'!$F$15,'Basic Information'!$D$15,IF(BN10&lt;='Basic Information'!$F$14,'Basic Information'!$D$14,IF(BN10&lt;='Basic Information'!$F$13,'Basic Information'!$D$13,IF(BN10&lt;='Basic Information'!$F$12,'Basic Information'!$D$12,'Basic Information'!$D$11)))))))</f>
        <v>B</v>
      </c>
      <c r="BP10" s="56">
        <v>30</v>
      </c>
      <c r="BQ10" s="57">
        <f t="shared" si="21"/>
        <v>60</v>
      </c>
      <c r="BR10" s="56" t="str">
        <f>IF(BQ10=0,"",IF(BQ10&lt;='Basic Information'!$F$17,'Basic Information'!$D$17,IF(BQ10&lt;='Basic Information'!$F$16,'Basic Information'!$D$16,IF(BQ10&lt;='Basic Information'!$F$15,'Basic Information'!$D$15,IF(BQ10&lt;='Basic Information'!$F$14,'Basic Information'!$D$14,IF(BQ10&lt;='Basic Information'!$F$13,'Basic Information'!$D$13,IF(BQ10&lt;='Basic Information'!$F$12,'Basic Information'!$D$12,'Basic Information'!$D$11)))))))</f>
        <v>B</v>
      </c>
      <c r="BS10" s="56">
        <v>30</v>
      </c>
      <c r="BT10" s="57">
        <f t="shared" si="22"/>
        <v>60</v>
      </c>
      <c r="BU10" s="56" t="str">
        <f>IF(BT10=0,"",IF(BT10&lt;='Basic Information'!$F$17,'Basic Information'!$D$17,IF(BT10&lt;='Basic Information'!$F$16,'Basic Information'!$D$16,IF(BT10&lt;='Basic Information'!$F$15,'Basic Information'!$D$15,IF(BT10&lt;='Basic Information'!$F$14,'Basic Information'!$D$14,IF(BT10&lt;='Basic Information'!$F$13,'Basic Information'!$D$13,IF(BT10&lt;='Basic Information'!$F$12,'Basic Information'!$D$12,'Basic Information'!$D$11)))))))</f>
        <v>B</v>
      </c>
      <c r="BV10" s="56">
        <v>60</v>
      </c>
      <c r="BW10" s="57">
        <f t="shared" si="23"/>
        <v>60</v>
      </c>
      <c r="BX10" s="56" t="str">
        <f>IF(BW10=0,"",IF(BW10&lt;='Basic Information'!$F$17,'Basic Information'!$D$17,IF(BW10&lt;='Basic Information'!$F$16,'Basic Information'!$D$16,IF(BW10&lt;='Basic Information'!$F$15,'Basic Information'!$D$15,IF(BW10&lt;='Basic Information'!$F$14,'Basic Information'!$D$14,IF(BW10&lt;='Basic Information'!$F$13,'Basic Information'!$D$13,IF(BW10&lt;='Basic Information'!$F$12,'Basic Information'!$D$12,'Basic Information'!$D$11)))))))</f>
        <v>B</v>
      </c>
      <c r="BY10" s="56">
        <v>30</v>
      </c>
      <c r="BZ10" s="57">
        <f t="shared" si="24"/>
        <v>60</v>
      </c>
      <c r="CA10" s="56" t="str">
        <f>IF(BZ10=0,"",IF(BZ10&lt;='Basic Information'!$F$17,'Basic Information'!$D$17,IF(BZ10&lt;='Basic Information'!$F$16,'Basic Information'!$D$16,IF(BZ10&lt;='Basic Information'!$F$15,'Basic Information'!$D$15,IF(BZ10&lt;='Basic Information'!$F$14,'Basic Information'!$D$14,IF(BZ10&lt;='Basic Information'!$F$13,'Basic Information'!$D$13,IF(BZ10&lt;='Basic Information'!$F$12,'Basic Information'!$D$12,'Basic Information'!$D$11)))))))</f>
        <v>B</v>
      </c>
      <c r="CB10" s="56">
        <v>30</v>
      </c>
      <c r="CC10" s="57">
        <f t="shared" si="25"/>
        <v>60</v>
      </c>
      <c r="CD10" s="56" t="str">
        <f>IF(CC10=0,"",IF(CC10&lt;='Basic Information'!$F$17,'Basic Information'!$D$17,IF(CC10&lt;='Basic Information'!$F$16,'Basic Information'!$D$16,IF(CC10&lt;='Basic Information'!$F$15,'Basic Information'!$D$15,IF(CC10&lt;='Basic Information'!$F$14,'Basic Information'!$D$14,IF(CC10&lt;='Basic Information'!$F$13,'Basic Information'!$D$13,IF(CC10&lt;='Basic Information'!$F$12,'Basic Information'!$D$12,'Basic Information'!$D$11)))))))</f>
        <v>B</v>
      </c>
      <c r="CE10" s="56">
        <v>60</v>
      </c>
      <c r="CF10" s="57">
        <f t="shared" si="26"/>
        <v>60</v>
      </c>
      <c r="CG10" s="56" t="str">
        <f>IF(CF10=0,"",IF(CF10&lt;='Basic Information'!$F$17,'Basic Information'!$D$17,IF(CF10&lt;='Basic Information'!$F$16,'Basic Information'!$D$16,IF(CF10&lt;='Basic Information'!$F$15,'Basic Information'!$D$15,IF(CF10&lt;='Basic Information'!$F$14,'Basic Information'!$D$14,IF(CF10&lt;='Basic Information'!$F$13,'Basic Information'!$D$13,IF(CF10&lt;='Basic Information'!$F$12,'Basic Information'!$D$12,'Basic Information'!$D$11)))))))</f>
        <v>B</v>
      </c>
      <c r="CH10" s="56">
        <f t="shared" si="27"/>
        <v>270</v>
      </c>
      <c r="CI10" s="58">
        <f t="shared" si="28"/>
        <v>60</v>
      </c>
      <c r="CJ10" s="56" t="str">
        <f>IF(CI10=0,"",IF(CI10&lt;='Basic Information'!$F$17,'Basic Information'!$D$17,IF(CI10&lt;='Basic Information'!$F$16,'Basic Information'!$D$16,IF(CI10&lt;='Basic Information'!$F$15,'Basic Information'!$D$15,IF(CI10&lt;='Basic Information'!$F$14,'Basic Information'!$D$14,IF(CI10&lt;='Basic Information'!$F$13,'Basic Information'!$D$13,IF(CI10&lt;='Basic Information'!$F$12,'Basic Information'!$D$12,'Basic Information'!$D$11)))))))</f>
        <v>B</v>
      </c>
      <c r="CK10" s="59">
        <f t="shared" si="29"/>
        <v>40</v>
      </c>
      <c r="CL10" s="56">
        <f t="shared" si="30"/>
        <v>270</v>
      </c>
      <c r="CM10" s="58">
        <f t="shared" si="31"/>
        <v>60</v>
      </c>
      <c r="CN10" s="56" t="str">
        <f>IF(CM10=0,"",IF(CM10&lt;='Basic Information'!$F$17,'Basic Information'!$D$17,IF(CM10&lt;='Basic Information'!$F$16,'Basic Information'!$D$16,IF(CM10&lt;='Basic Information'!$F$15,'Basic Information'!$D$15,IF(CM10&lt;='Basic Information'!$F$14,'Basic Information'!$D$14,IF(CM10&lt;='Basic Information'!$F$13,'Basic Information'!$D$13,IF(CM10&lt;='Basic Information'!$F$12,'Basic Information'!$D$12,'Basic Information'!$D$11)))))))</f>
        <v>B</v>
      </c>
      <c r="CO10" s="59">
        <f t="shared" si="32"/>
        <v>40</v>
      </c>
      <c r="CP10" s="56">
        <f t="shared" si="33"/>
        <v>540</v>
      </c>
      <c r="CQ10" s="58">
        <f t="shared" si="34"/>
        <v>60</v>
      </c>
      <c r="CR10" s="56" t="str">
        <f>IF(CQ10=0,"",IF(CQ10&lt;='Basic Information'!$F$17,'Basic Information'!$D$17,IF(CQ10&lt;='Basic Information'!$F$16,'Basic Information'!$D$16,IF(CQ10&lt;='Basic Information'!$F$15,'Basic Information'!$D$15,IF(CQ10&lt;='Basic Information'!$F$14,'Basic Information'!$D$14,IF(CQ10&lt;='Basic Information'!$F$13,'Basic Information'!$D$13,IF(CQ10&lt;='Basic Information'!$F$12,'Basic Information'!$D$12,'Basic Information'!$D$11)))))))</f>
        <v>B</v>
      </c>
      <c r="CS10" s="59">
        <f t="shared" si="35"/>
        <v>40</v>
      </c>
      <c r="CT10" s="56">
        <v>68</v>
      </c>
      <c r="CU10" s="56">
        <v>72</v>
      </c>
      <c r="CV10" s="56">
        <v>52</v>
      </c>
      <c r="CW10" s="56">
        <f t="shared" si="36"/>
        <v>192</v>
      </c>
      <c r="CX10" s="56" t="s">
        <v>122</v>
      </c>
      <c r="CY10" s="56" t="s">
        <v>128</v>
      </c>
    </row>
    <row r="11" spans="2:103">
      <c r="B11" s="56">
        <v>6</v>
      </c>
      <c r="C11" s="60" t="s">
        <v>49</v>
      </c>
      <c r="D11" s="56" t="str">
        <f>'Basic Information'!$F$6 &amp;" - " &amp;'Basic Information'!$H$6</f>
        <v>7 - B</v>
      </c>
      <c r="E11" s="56">
        <v>25</v>
      </c>
      <c r="F11" s="57">
        <f t="shared" si="0"/>
        <v>50</v>
      </c>
      <c r="G11" s="56" t="str">
        <f>IF(F11=0,"",IF(F11&lt;='Basic Information'!$F$17,'Basic Information'!$D$17,IF(F11&lt;='Basic Information'!$F$16,'Basic Information'!$D$16,IF(F11&lt;='Basic Information'!$F$15,'Basic Information'!$D$15,IF(F11&lt;='Basic Information'!$F$14,'Basic Information'!$D$14,IF(F11&lt;='Basic Information'!$F$13,'Basic Information'!$D$13,IF(F11&lt;='Basic Information'!$F$12,'Basic Information'!$D$12,'Basic Information'!$D$11)))))))</f>
        <v>C</v>
      </c>
      <c r="H11" s="56">
        <v>25</v>
      </c>
      <c r="I11" s="57">
        <f t="shared" si="1"/>
        <v>50</v>
      </c>
      <c r="J11" s="56" t="str">
        <f>IF(I11=0,"",IF(I11&lt;='Basic Information'!$F$17,'Basic Information'!$D$17,IF(I11&lt;='Basic Information'!$F$16,'Basic Information'!$D$16,IF(I11&lt;='Basic Information'!$F$15,'Basic Information'!$D$15,IF(I11&lt;='Basic Information'!$F$14,'Basic Information'!$D$14,IF(I11&lt;='Basic Information'!$F$13,'Basic Information'!$D$13,IF(I11&lt;='Basic Information'!$F$12,'Basic Information'!$D$12,'Basic Information'!$D$11)))))))</f>
        <v>C</v>
      </c>
      <c r="K11" s="56">
        <v>50</v>
      </c>
      <c r="L11" s="57">
        <f t="shared" si="2"/>
        <v>50</v>
      </c>
      <c r="M11" s="56" t="str">
        <f>IF(L11=0,"",IF(L11&lt;='Basic Information'!$F$17,'Basic Information'!$D$17,IF(L11&lt;='Basic Information'!$F$16,'Basic Information'!$D$16,IF(L11&lt;='Basic Information'!$F$15,'Basic Information'!$D$15,IF(L11&lt;='Basic Information'!$F$14,'Basic Information'!$D$14,IF(L11&lt;='Basic Information'!$F$13,'Basic Information'!$D$13,IF(L11&lt;='Basic Information'!$F$12,'Basic Information'!$D$12,'Basic Information'!$D$11)))))))</f>
        <v>C</v>
      </c>
      <c r="N11" s="56">
        <v>25</v>
      </c>
      <c r="O11" s="57">
        <f t="shared" si="3"/>
        <v>50</v>
      </c>
      <c r="P11" s="56" t="str">
        <f>IF(O11=0,"",IF(O11&lt;='Basic Information'!$F$17,'Basic Information'!$D$17,IF(O11&lt;='Basic Information'!$F$16,'Basic Information'!$D$16,IF(O11&lt;='Basic Information'!$F$15,'Basic Information'!$D$15,IF(O11&lt;='Basic Information'!$F$14,'Basic Information'!$D$14,IF(O11&lt;='Basic Information'!$F$13,'Basic Information'!$D$13,IF(O11&lt;='Basic Information'!$F$12,'Basic Information'!$D$12,'Basic Information'!$D$11)))))))</f>
        <v>C</v>
      </c>
      <c r="Q11" s="56">
        <v>25</v>
      </c>
      <c r="R11" s="57">
        <f t="shared" si="4"/>
        <v>50</v>
      </c>
      <c r="S11" s="56" t="str">
        <f>IF(R11=0,"",IF(R11&lt;='Basic Information'!$F$17,'Basic Information'!$D$17,IF(R11&lt;='Basic Information'!$F$16,'Basic Information'!$D$16,IF(R11&lt;='Basic Information'!$F$15,'Basic Information'!$D$15,IF(R11&lt;='Basic Information'!$F$14,'Basic Information'!$D$14,IF(R11&lt;='Basic Information'!$F$13,'Basic Information'!$D$13,IF(R11&lt;='Basic Information'!$F$12,'Basic Information'!$D$12,'Basic Information'!$D$11)))))))</f>
        <v>C</v>
      </c>
      <c r="T11" s="56">
        <v>50</v>
      </c>
      <c r="U11" s="57">
        <f t="shared" si="5"/>
        <v>50</v>
      </c>
      <c r="V11" s="56" t="str">
        <f>IF(U11=0,"",IF(U11&lt;='Basic Information'!$F$17,'Basic Information'!$D$17,IF(U11&lt;='Basic Information'!$F$16,'Basic Information'!$D$16,IF(U11&lt;='Basic Information'!$F$15,'Basic Information'!$D$15,IF(U11&lt;='Basic Information'!$F$14,'Basic Information'!$D$14,IF(U11&lt;='Basic Information'!$F$13,'Basic Information'!$D$13,IF(U11&lt;='Basic Information'!$F$12,'Basic Information'!$D$12,'Basic Information'!$D$11)))))))</f>
        <v>C</v>
      </c>
      <c r="W11" s="56">
        <v>25</v>
      </c>
      <c r="X11" s="57">
        <f t="shared" si="6"/>
        <v>50</v>
      </c>
      <c r="Y11" s="56" t="str">
        <f>IF(X11=0,"",IF(X11&lt;='Basic Information'!$F$17,'Basic Information'!$D$17,IF(X11&lt;='Basic Information'!$F$16,'Basic Information'!$D$16,IF(X11&lt;='Basic Information'!$F$15,'Basic Information'!$D$15,IF(X11&lt;='Basic Information'!$F$14,'Basic Information'!$D$14,IF(X11&lt;='Basic Information'!$F$13,'Basic Information'!$D$13,IF(X11&lt;='Basic Information'!$F$12,'Basic Information'!$D$12,'Basic Information'!$D$11)))))))</f>
        <v>C</v>
      </c>
      <c r="Z11" s="56">
        <v>25</v>
      </c>
      <c r="AA11" s="57">
        <f t="shared" si="7"/>
        <v>50</v>
      </c>
      <c r="AB11" s="56" t="str">
        <f>IF(AA11=0,"",IF(AA11&lt;='Basic Information'!$F$17,'Basic Information'!$D$17,IF(AA11&lt;='Basic Information'!$F$16,'Basic Information'!$D$16,IF(AA11&lt;='Basic Information'!$F$15,'Basic Information'!$D$15,IF(AA11&lt;='Basic Information'!$F$14,'Basic Information'!$D$14,IF(AA11&lt;='Basic Information'!$F$13,'Basic Information'!$D$13,IF(AA11&lt;='Basic Information'!$F$12,'Basic Information'!$D$12,'Basic Information'!$D$11)))))))</f>
        <v>C</v>
      </c>
      <c r="AC11" s="56">
        <v>50</v>
      </c>
      <c r="AD11" s="57">
        <f t="shared" si="8"/>
        <v>50</v>
      </c>
      <c r="AE11" s="56" t="str">
        <f>IF(AD11=0,"",IF(AD11&lt;='Basic Information'!$F$17,'Basic Information'!$D$17,IF(AD11&lt;='Basic Information'!$F$16,'Basic Information'!$D$16,IF(AD11&lt;='Basic Information'!$F$15,'Basic Information'!$D$15,IF(AD11&lt;='Basic Information'!$F$14,'Basic Information'!$D$14,IF(AD11&lt;='Basic Information'!$F$13,'Basic Information'!$D$13,IF(AD11&lt;='Basic Information'!$F$12,'Basic Information'!$D$12,'Basic Information'!$D$11)))))))</f>
        <v>C</v>
      </c>
      <c r="AF11" s="56">
        <v>25</v>
      </c>
      <c r="AG11" s="57">
        <f t="shared" si="9"/>
        <v>50</v>
      </c>
      <c r="AH11" s="56" t="str">
        <f>IF(AG11=0,"",IF(AG11&lt;='Basic Information'!$F$17,'Basic Information'!$D$17,IF(AG11&lt;='Basic Information'!$F$16,'Basic Information'!$D$16,IF(AG11&lt;='Basic Information'!$F$15,'Basic Information'!$D$15,IF(AG11&lt;='Basic Information'!$F$14,'Basic Information'!$D$14,IF(AG11&lt;='Basic Information'!$F$13,'Basic Information'!$D$13,IF(AG11&lt;='Basic Information'!$F$12,'Basic Information'!$D$12,'Basic Information'!$D$11)))))))</f>
        <v>C</v>
      </c>
      <c r="AI11" s="56">
        <v>25</v>
      </c>
      <c r="AJ11" s="57">
        <f t="shared" si="10"/>
        <v>50</v>
      </c>
      <c r="AK11" s="56" t="str">
        <f>IF(AJ11=0,"",IF(AJ11&lt;='Basic Information'!$F$17,'Basic Information'!$D$17,IF(AJ11&lt;='Basic Information'!$F$16,'Basic Information'!$D$16,IF(AJ11&lt;='Basic Information'!$F$15,'Basic Information'!$D$15,IF(AJ11&lt;='Basic Information'!$F$14,'Basic Information'!$D$14,IF(AJ11&lt;='Basic Information'!$F$13,'Basic Information'!$D$13,IF(AJ11&lt;='Basic Information'!$F$12,'Basic Information'!$D$12,'Basic Information'!$D$11)))))))</f>
        <v>C</v>
      </c>
      <c r="AL11" s="56">
        <v>50</v>
      </c>
      <c r="AM11" s="57">
        <f t="shared" si="11"/>
        <v>50</v>
      </c>
      <c r="AN11" s="56" t="str">
        <f>IF(AM11=0,"",IF(AM11&lt;='Basic Information'!$F$17,'Basic Information'!$D$17,IF(AM11&lt;='Basic Information'!$F$16,'Basic Information'!$D$16,IF(AM11&lt;='Basic Information'!$F$15,'Basic Information'!$D$15,IF(AM11&lt;='Basic Information'!$F$14,'Basic Information'!$D$14,IF(AM11&lt;='Basic Information'!$F$13,'Basic Information'!$D$13,IF(AM11&lt;='Basic Information'!$F$12,'Basic Information'!$D$12,'Basic Information'!$D$11)))))))</f>
        <v>C</v>
      </c>
      <c r="AO11" s="56">
        <v>25</v>
      </c>
      <c r="AP11" s="57">
        <f t="shared" si="12"/>
        <v>50</v>
      </c>
      <c r="AQ11" s="56" t="str">
        <f>IF(AP11=0,"",IF(AP11&lt;='Basic Information'!$F$17,'Basic Information'!$D$17,IF(AP11&lt;='Basic Information'!$F$16,'Basic Information'!$D$16,IF(AP11&lt;='Basic Information'!$F$15,'Basic Information'!$D$15,IF(AP11&lt;='Basic Information'!$F$14,'Basic Information'!$D$14,IF(AP11&lt;='Basic Information'!$F$13,'Basic Information'!$D$13,IF(AP11&lt;='Basic Information'!$F$12,'Basic Information'!$D$12,'Basic Information'!$D$11)))))))</f>
        <v>C</v>
      </c>
      <c r="AR11" s="56">
        <v>25</v>
      </c>
      <c r="AS11" s="57">
        <f t="shared" si="13"/>
        <v>50</v>
      </c>
      <c r="AT11" s="56" t="str">
        <f>IF(AS11=0,"",IF(AS11&lt;='Basic Information'!$F$17,'Basic Information'!$D$17,IF(AS11&lt;='Basic Information'!$F$16,'Basic Information'!$D$16,IF(AS11&lt;='Basic Information'!$F$15,'Basic Information'!$D$15,IF(AS11&lt;='Basic Information'!$F$14,'Basic Information'!$D$14,IF(AS11&lt;='Basic Information'!$F$13,'Basic Information'!$D$13,IF(AS11&lt;='Basic Information'!$F$12,'Basic Information'!$D$12,'Basic Information'!$D$11)))))))</f>
        <v>C</v>
      </c>
      <c r="AU11" s="56">
        <v>50</v>
      </c>
      <c r="AV11" s="57">
        <f t="shared" si="14"/>
        <v>50</v>
      </c>
      <c r="AW11" s="56" t="str">
        <f>IF(AV11=0,"",IF(AV11&lt;='Basic Information'!$F$17,'Basic Information'!$D$17,IF(AV11&lt;='Basic Information'!$F$16,'Basic Information'!$D$16,IF(AV11&lt;='Basic Information'!$F$15,'Basic Information'!$D$15,IF(AV11&lt;='Basic Information'!$F$14,'Basic Information'!$D$14,IF(AV11&lt;='Basic Information'!$F$13,'Basic Information'!$D$13,IF(AV11&lt;='Basic Information'!$F$12,'Basic Information'!$D$12,'Basic Information'!$D$11)))))))</f>
        <v>C</v>
      </c>
      <c r="AX11" s="56">
        <v>25</v>
      </c>
      <c r="AY11" s="57">
        <f t="shared" si="15"/>
        <v>50</v>
      </c>
      <c r="AZ11" s="56" t="str">
        <f>IF(AY11=0,"",IF(AY11&lt;='Basic Information'!$F$17,'Basic Information'!$D$17,IF(AY11&lt;='Basic Information'!$F$16,'Basic Information'!$D$16,IF(AY11&lt;='Basic Information'!$F$15,'Basic Information'!$D$15,IF(AY11&lt;='Basic Information'!$F$14,'Basic Information'!$D$14,IF(AY11&lt;='Basic Information'!$F$13,'Basic Information'!$D$13,IF(AY11&lt;='Basic Information'!$F$12,'Basic Information'!$D$12,'Basic Information'!$D$11)))))))</f>
        <v>C</v>
      </c>
      <c r="BA11" s="56">
        <v>25</v>
      </c>
      <c r="BB11" s="57">
        <f t="shared" si="16"/>
        <v>50</v>
      </c>
      <c r="BC11" s="56" t="str">
        <f>IF(BB11=0,"",IF(BB11&lt;='Basic Information'!$F$17,'Basic Information'!$D$17,IF(BB11&lt;='Basic Information'!$F$16,'Basic Information'!$D$16,IF(BB11&lt;='Basic Information'!$F$15,'Basic Information'!$D$15,IF(BB11&lt;='Basic Information'!$F$14,'Basic Information'!$D$14,IF(BB11&lt;='Basic Information'!$F$13,'Basic Information'!$D$13,IF(BB11&lt;='Basic Information'!$F$12,'Basic Information'!$D$12,'Basic Information'!$D$11)))))))</f>
        <v>C</v>
      </c>
      <c r="BD11" s="56">
        <v>50</v>
      </c>
      <c r="BE11" s="57">
        <f t="shared" si="17"/>
        <v>50</v>
      </c>
      <c r="BF11" s="56" t="str">
        <f>IF(BE11=0,"",IF(BE11&lt;='Basic Information'!$F$17,'Basic Information'!$D$17,IF(BE11&lt;='Basic Information'!$F$16,'Basic Information'!$D$16,IF(BE11&lt;='Basic Information'!$F$15,'Basic Information'!$D$15,IF(BE11&lt;='Basic Information'!$F$14,'Basic Information'!$D$14,IF(BE11&lt;='Basic Information'!$F$13,'Basic Information'!$D$13,IF(BE11&lt;='Basic Information'!$F$12,'Basic Information'!$D$12,'Basic Information'!$D$11)))))))</f>
        <v>C</v>
      </c>
      <c r="BG11" s="56">
        <v>25</v>
      </c>
      <c r="BH11" s="57">
        <f t="shared" si="18"/>
        <v>50</v>
      </c>
      <c r="BI11" s="56" t="str">
        <f>IF(BH11=0,"",IF(BH11&lt;='Basic Information'!$F$17,'Basic Information'!$D$17,IF(BH11&lt;='Basic Information'!$F$16,'Basic Information'!$D$16,IF(BH11&lt;='Basic Information'!$F$15,'Basic Information'!$D$15,IF(BH11&lt;='Basic Information'!$F$14,'Basic Information'!$D$14,IF(BH11&lt;='Basic Information'!$F$13,'Basic Information'!$D$13,IF(BH11&lt;='Basic Information'!$F$12,'Basic Information'!$D$12,'Basic Information'!$D$11)))))))</f>
        <v>C</v>
      </c>
      <c r="BJ11" s="56">
        <v>25</v>
      </c>
      <c r="BK11" s="57">
        <f t="shared" si="19"/>
        <v>50</v>
      </c>
      <c r="BL11" s="56" t="str">
        <f>IF(BK11=0,"",IF(BK11&lt;='Basic Information'!$F$17,'Basic Information'!$D$17,IF(BK11&lt;='Basic Information'!$F$16,'Basic Information'!$D$16,IF(BK11&lt;='Basic Information'!$F$15,'Basic Information'!$D$15,IF(BK11&lt;='Basic Information'!$F$14,'Basic Information'!$D$14,IF(BK11&lt;='Basic Information'!$F$13,'Basic Information'!$D$13,IF(BK11&lt;='Basic Information'!$F$12,'Basic Information'!$D$12,'Basic Information'!$D$11)))))))</f>
        <v>C</v>
      </c>
      <c r="BM11" s="56">
        <v>50</v>
      </c>
      <c r="BN11" s="57">
        <f t="shared" si="20"/>
        <v>50</v>
      </c>
      <c r="BO11" s="56" t="str">
        <f>IF(BN11=0,"",IF(BN11&lt;='Basic Information'!$F$17,'Basic Information'!$D$17,IF(BN11&lt;='Basic Information'!$F$16,'Basic Information'!$D$16,IF(BN11&lt;='Basic Information'!$F$15,'Basic Information'!$D$15,IF(BN11&lt;='Basic Information'!$F$14,'Basic Information'!$D$14,IF(BN11&lt;='Basic Information'!$F$13,'Basic Information'!$D$13,IF(BN11&lt;='Basic Information'!$F$12,'Basic Information'!$D$12,'Basic Information'!$D$11)))))))</f>
        <v>C</v>
      </c>
      <c r="BP11" s="56">
        <v>25</v>
      </c>
      <c r="BQ11" s="57">
        <f t="shared" si="21"/>
        <v>50</v>
      </c>
      <c r="BR11" s="56" t="str">
        <f>IF(BQ11=0,"",IF(BQ11&lt;='Basic Information'!$F$17,'Basic Information'!$D$17,IF(BQ11&lt;='Basic Information'!$F$16,'Basic Information'!$D$16,IF(BQ11&lt;='Basic Information'!$F$15,'Basic Information'!$D$15,IF(BQ11&lt;='Basic Information'!$F$14,'Basic Information'!$D$14,IF(BQ11&lt;='Basic Information'!$F$13,'Basic Information'!$D$13,IF(BQ11&lt;='Basic Information'!$F$12,'Basic Information'!$D$12,'Basic Information'!$D$11)))))))</f>
        <v>C</v>
      </c>
      <c r="BS11" s="56">
        <v>25</v>
      </c>
      <c r="BT11" s="57">
        <f t="shared" si="22"/>
        <v>50</v>
      </c>
      <c r="BU11" s="56" t="str">
        <f>IF(BT11=0,"",IF(BT11&lt;='Basic Information'!$F$17,'Basic Information'!$D$17,IF(BT11&lt;='Basic Information'!$F$16,'Basic Information'!$D$16,IF(BT11&lt;='Basic Information'!$F$15,'Basic Information'!$D$15,IF(BT11&lt;='Basic Information'!$F$14,'Basic Information'!$D$14,IF(BT11&lt;='Basic Information'!$F$13,'Basic Information'!$D$13,IF(BT11&lt;='Basic Information'!$F$12,'Basic Information'!$D$12,'Basic Information'!$D$11)))))))</f>
        <v>C</v>
      </c>
      <c r="BV11" s="56">
        <v>50</v>
      </c>
      <c r="BW11" s="57">
        <f t="shared" si="23"/>
        <v>50</v>
      </c>
      <c r="BX11" s="56" t="str">
        <f>IF(BW11=0,"",IF(BW11&lt;='Basic Information'!$F$17,'Basic Information'!$D$17,IF(BW11&lt;='Basic Information'!$F$16,'Basic Information'!$D$16,IF(BW11&lt;='Basic Information'!$F$15,'Basic Information'!$D$15,IF(BW11&lt;='Basic Information'!$F$14,'Basic Information'!$D$14,IF(BW11&lt;='Basic Information'!$F$13,'Basic Information'!$D$13,IF(BW11&lt;='Basic Information'!$F$12,'Basic Information'!$D$12,'Basic Information'!$D$11)))))))</f>
        <v>C</v>
      </c>
      <c r="BY11" s="56">
        <v>25</v>
      </c>
      <c r="BZ11" s="57">
        <f t="shared" si="24"/>
        <v>50</v>
      </c>
      <c r="CA11" s="56" t="str">
        <f>IF(BZ11=0,"",IF(BZ11&lt;='Basic Information'!$F$17,'Basic Information'!$D$17,IF(BZ11&lt;='Basic Information'!$F$16,'Basic Information'!$D$16,IF(BZ11&lt;='Basic Information'!$F$15,'Basic Information'!$D$15,IF(BZ11&lt;='Basic Information'!$F$14,'Basic Information'!$D$14,IF(BZ11&lt;='Basic Information'!$F$13,'Basic Information'!$D$13,IF(BZ11&lt;='Basic Information'!$F$12,'Basic Information'!$D$12,'Basic Information'!$D$11)))))))</f>
        <v>C</v>
      </c>
      <c r="CB11" s="56">
        <v>25</v>
      </c>
      <c r="CC11" s="57">
        <f t="shared" si="25"/>
        <v>50</v>
      </c>
      <c r="CD11" s="56" t="str">
        <f>IF(CC11=0,"",IF(CC11&lt;='Basic Information'!$F$17,'Basic Information'!$D$17,IF(CC11&lt;='Basic Information'!$F$16,'Basic Information'!$D$16,IF(CC11&lt;='Basic Information'!$F$15,'Basic Information'!$D$15,IF(CC11&lt;='Basic Information'!$F$14,'Basic Information'!$D$14,IF(CC11&lt;='Basic Information'!$F$13,'Basic Information'!$D$13,IF(CC11&lt;='Basic Information'!$F$12,'Basic Information'!$D$12,'Basic Information'!$D$11)))))))</f>
        <v>C</v>
      </c>
      <c r="CE11" s="56">
        <v>50</v>
      </c>
      <c r="CF11" s="57">
        <f t="shared" si="26"/>
        <v>50</v>
      </c>
      <c r="CG11" s="56" t="str">
        <f>IF(CF11=0,"",IF(CF11&lt;='Basic Information'!$F$17,'Basic Information'!$D$17,IF(CF11&lt;='Basic Information'!$F$16,'Basic Information'!$D$16,IF(CF11&lt;='Basic Information'!$F$15,'Basic Information'!$D$15,IF(CF11&lt;='Basic Information'!$F$14,'Basic Information'!$D$14,IF(CF11&lt;='Basic Information'!$F$13,'Basic Information'!$D$13,IF(CF11&lt;='Basic Information'!$F$12,'Basic Information'!$D$12,'Basic Information'!$D$11)))))))</f>
        <v>C</v>
      </c>
      <c r="CH11" s="56">
        <f t="shared" si="27"/>
        <v>225</v>
      </c>
      <c r="CI11" s="58">
        <f t="shared" si="28"/>
        <v>50</v>
      </c>
      <c r="CJ11" s="56" t="str">
        <f>IF(CI11=0,"",IF(CI11&lt;='Basic Information'!$F$17,'Basic Information'!$D$17,IF(CI11&lt;='Basic Information'!$F$16,'Basic Information'!$D$16,IF(CI11&lt;='Basic Information'!$F$15,'Basic Information'!$D$15,IF(CI11&lt;='Basic Information'!$F$14,'Basic Information'!$D$14,IF(CI11&lt;='Basic Information'!$F$13,'Basic Information'!$D$13,IF(CI11&lt;='Basic Information'!$F$12,'Basic Information'!$D$12,'Basic Information'!$D$11)))))))</f>
        <v>C</v>
      </c>
      <c r="CK11" s="59">
        <f t="shared" si="29"/>
        <v>41</v>
      </c>
      <c r="CL11" s="56">
        <f t="shared" si="30"/>
        <v>225</v>
      </c>
      <c r="CM11" s="58">
        <f t="shared" si="31"/>
        <v>50</v>
      </c>
      <c r="CN11" s="56" t="str">
        <f>IF(CM11=0,"",IF(CM11&lt;='Basic Information'!$F$17,'Basic Information'!$D$17,IF(CM11&lt;='Basic Information'!$F$16,'Basic Information'!$D$16,IF(CM11&lt;='Basic Information'!$F$15,'Basic Information'!$D$15,IF(CM11&lt;='Basic Information'!$F$14,'Basic Information'!$D$14,IF(CM11&lt;='Basic Information'!$F$13,'Basic Information'!$D$13,IF(CM11&lt;='Basic Information'!$F$12,'Basic Information'!$D$12,'Basic Information'!$D$11)))))))</f>
        <v>C</v>
      </c>
      <c r="CO11" s="59">
        <f t="shared" si="32"/>
        <v>41</v>
      </c>
      <c r="CP11" s="56">
        <f t="shared" si="33"/>
        <v>450</v>
      </c>
      <c r="CQ11" s="58">
        <f t="shared" si="34"/>
        <v>50</v>
      </c>
      <c r="CR11" s="56" t="str">
        <f>IF(CQ11=0,"",IF(CQ11&lt;='Basic Information'!$F$17,'Basic Information'!$D$17,IF(CQ11&lt;='Basic Information'!$F$16,'Basic Information'!$D$16,IF(CQ11&lt;='Basic Information'!$F$15,'Basic Information'!$D$15,IF(CQ11&lt;='Basic Information'!$F$14,'Basic Information'!$D$14,IF(CQ11&lt;='Basic Information'!$F$13,'Basic Information'!$D$13,IF(CQ11&lt;='Basic Information'!$F$12,'Basic Information'!$D$12,'Basic Information'!$D$11)))))))</f>
        <v>C</v>
      </c>
      <c r="CS11" s="59">
        <f t="shared" si="35"/>
        <v>41</v>
      </c>
      <c r="CT11" s="56">
        <v>69</v>
      </c>
      <c r="CU11" s="56">
        <v>72</v>
      </c>
      <c r="CV11" s="56">
        <v>52</v>
      </c>
      <c r="CW11" s="56">
        <f t="shared" si="36"/>
        <v>193</v>
      </c>
      <c r="CX11" s="56" t="s">
        <v>122</v>
      </c>
      <c r="CY11" s="56" t="s">
        <v>129</v>
      </c>
    </row>
    <row r="12" spans="2:103">
      <c r="B12" s="56">
        <v>7</v>
      </c>
      <c r="C12" s="60" t="s">
        <v>50</v>
      </c>
      <c r="D12" s="56" t="str">
        <f>'Basic Information'!$F$6 &amp;" - " &amp;'Basic Information'!$H$6</f>
        <v>7 - B</v>
      </c>
      <c r="E12" s="56">
        <v>18</v>
      </c>
      <c r="F12" s="57">
        <f t="shared" si="0"/>
        <v>36</v>
      </c>
      <c r="G12" s="56" t="str">
        <f>IF(F12=0,"",IF(F12&lt;='Basic Information'!$F$17,'Basic Information'!$D$17,IF(F12&lt;='Basic Information'!$F$16,'Basic Information'!$D$16,IF(F12&lt;='Basic Information'!$F$15,'Basic Information'!$D$15,IF(F12&lt;='Basic Information'!$F$14,'Basic Information'!$D$14,IF(F12&lt;='Basic Information'!$F$13,'Basic Information'!$D$13,IF(F12&lt;='Basic Information'!$F$12,'Basic Information'!$D$12,'Basic Information'!$D$11)))))))</f>
        <v>C</v>
      </c>
      <c r="H12" s="56">
        <v>18</v>
      </c>
      <c r="I12" s="57">
        <f t="shared" si="1"/>
        <v>36</v>
      </c>
      <c r="J12" s="56" t="str">
        <f>IF(I12=0,"",IF(I12&lt;='Basic Information'!$F$17,'Basic Information'!$D$17,IF(I12&lt;='Basic Information'!$F$16,'Basic Information'!$D$16,IF(I12&lt;='Basic Information'!$F$15,'Basic Information'!$D$15,IF(I12&lt;='Basic Information'!$F$14,'Basic Information'!$D$14,IF(I12&lt;='Basic Information'!$F$13,'Basic Information'!$D$13,IF(I12&lt;='Basic Information'!$F$12,'Basic Information'!$D$12,'Basic Information'!$D$11)))))))</f>
        <v>C</v>
      </c>
      <c r="K12" s="56">
        <v>35</v>
      </c>
      <c r="L12" s="57">
        <f t="shared" si="2"/>
        <v>35</v>
      </c>
      <c r="M12" s="56" t="str">
        <f>IF(L12=0,"",IF(L12&lt;='Basic Information'!$F$17,'Basic Information'!$D$17,IF(L12&lt;='Basic Information'!$F$16,'Basic Information'!$D$16,IF(L12&lt;='Basic Information'!$F$15,'Basic Information'!$D$15,IF(L12&lt;='Basic Information'!$F$14,'Basic Information'!$D$14,IF(L12&lt;='Basic Information'!$F$13,'Basic Information'!$D$13,IF(L12&lt;='Basic Information'!$F$12,'Basic Information'!$D$12,'Basic Information'!$D$11)))))))</f>
        <v>C</v>
      </c>
      <c r="N12" s="56">
        <v>18</v>
      </c>
      <c r="O12" s="57">
        <f t="shared" si="3"/>
        <v>36</v>
      </c>
      <c r="P12" s="56" t="str">
        <f>IF(O12=0,"",IF(O12&lt;='Basic Information'!$F$17,'Basic Information'!$D$17,IF(O12&lt;='Basic Information'!$F$16,'Basic Information'!$D$16,IF(O12&lt;='Basic Information'!$F$15,'Basic Information'!$D$15,IF(O12&lt;='Basic Information'!$F$14,'Basic Information'!$D$14,IF(O12&lt;='Basic Information'!$F$13,'Basic Information'!$D$13,IF(O12&lt;='Basic Information'!$F$12,'Basic Information'!$D$12,'Basic Information'!$D$11)))))))</f>
        <v>C</v>
      </c>
      <c r="Q12" s="56">
        <v>18</v>
      </c>
      <c r="R12" s="57">
        <f t="shared" si="4"/>
        <v>36</v>
      </c>
      <c r="S12" s="56" t="str">
        <f>IF(R12=0,"",IF(R12&lt;='Basic Information'!$F$17,'Basic Information'!$D$17,IF(R12&lt;='Basic Information'!$F$16,'Basic Information'!$D$16,IF(R12&lt;='Basic Information'!$F$15,'Basic Information'!$D$15,IF(R12&lt;='Basic Information'!$F$14,'Basic Information'!$D$14,IF(R12&lt;='Basic Information'!$F$13,'Basic Information'!$D$13,IF(R12&lt;='Basic Information'!$F$12,'Basic Information'!$D$12,'Basic Information'!$D$11)))))))</f>
        <v>C</v>
      </c>
      <c r="T12" s="56">
        <v>35</v>
      </c>
      <c r="U12" s="57">
        <f t="shared" si="5"/>
        <v>35</v>
      </c>
      <c r="V12" s="56" t="str">
        <f>IF(U12=0,"",IF(U12&lt;='Basic Information'!$F$17,'Basic Information'!$D$17,IF(U12&lt;='Basic Information'!$F$16,'Basic Information'!$D$16,IF(U12&lt;='Basic Information'!$F$15,'Basic Information'!$D$15,IF(U12&lt;='Basic Information'!$F$14,'Basic Information'!$D$14,IF(U12&lt;='Basic Information'!$F$13,'Basic Information'!$D$13,IF(U12&lt;='Basic Information'!$F$12,'Basic Information'!$D$12,'Basic Information'!$D$11)))))))</f>
        <v>C</v>
      </c>
      <c r="W12" s="56">
        <v>18</v>
      </c>
      <c r="X12" s="57">
        <f t="shared" si="6"/>
        <v>36</v>
      </c>
      <c r="Y12" s="56" t="str">
        <f>IF(X12=0,"",IF(X12&lt;='Basic Information'!$F$17,'Basic Information'!$D$17,IF(X12&lt;='Basic Information'!$F$16,'Basic Information'!$D$16,IF(X12&lt;='Basic Information'!$F$15,'Basic Information'!$D$15,IF(X12&lt;='Basic Information'!$F$14,'Basic Information'!$D$14,IF(X12&lt;='Basic Information'!$F$13,'Basic Information'!$D$13,IF(X12&lt;='Basic Information'!$F$12,'Basic Information'!$D$12,'Basic Information'!$D$11)))))))</f>
        <v>C</v>
      </c>
      <c r="Z12" s="56">
        <v>18</v>
      </c>
      <c r="AA12" s="57">
        <f t="shared" si="7"/>
        <v>36</v>
      </c>
      <c r="AB12" s="56" t="str">
        <f>IF(AA12=0,"",IF(AA12&lt;='Basic Information'!$F$17,'Basic Information'!$D$17,IF(AA12&lt;='Basic Information'!$F$16,'Basic Information'!$D$16,IF(AA12&lt;='Basic Information'!$F$15,'Basic Information'!$D$15,IF(AA12&lt;='Basic Information'!$F$14,'Basic Information'!$D$14,IF(AA12&lt;='Basic Information'!$F$13,'Basic Information'!$D$13,IF(AA12&lt;='Basic Information'!$F$12,'Basic Information'!$D$12,'Basic Information'!$D$11)))))))</f>
        <v>C</v>
      </c>
      <c r="AC12" s="56">
        <v>35</v>
      </c>
      <c r="AD12" s="57">
        <f t="shared" si="8"/>
        <v>35</v>
      </c>
      <c r="AE12" s="56" t="str">
        <f>IF(AD12=0,"",IF(AD12&lt;='Basic Information'!$F$17,'Basic Information'!$D$17,IF(AD12&lt;='Basic Information'!$F$16,'Basic Information'!$D$16,IF(AD12&lt;='Basic Information'!$F$15,'Basic Information'!$D$15,IF(AD12&lt;='Basic Information'!$F$14,'Basic Information'!$D$14,IF(AD12&lt;='Basic Information'!$F$13,'Basic Information'!$D$13,IF(AD12&lt;='Basic Information'!$F$12,'Basic Information'!$D$12,'Basic Information'!$D$11)))))))</f>
        <v>C</v>
      </c>
      <c r="AF12" s="56">
        <v>18</v>
      </c>
      <c r="AG12" s="57">
        <f t="shared" si="9"/>
        <v>36</v>
      </c>
      <c r="AH12" s="56" t="str">
        <f>IF(AG12=0,"",IF(AG12&lt;='Basic Information'!$F$17,'Basic Information'!$D$17,IF(AG12&lt;='Basic Information'!$F$16,'Basic Information'!$D$16,IF(AG12&lt;='Basic Information'!$F$15,'Basic Information'!$D$15,IF(AG12&lt;='Basic Information'!$F$14,'Basic Information'!$D$14,IF(AG12&lt;='Basic Information'!$F$13,'Basic Information'!$D$13,IF(AG12&lt;='Basic Information'!$F$12,'Basic Information'!$D$12,'Basic Information'!$D$11)))))))</f>
        <v>C</v>
      </c>
      <c r="AI12" s="56">
        <v>18</v>
      </c>
      <c r="AJ12" s="57">
        <f t="shared" si="10"/>
        <v>36</v>
      </c>
      <c r="AK12" s="56" t="str">
        <f>IF(AJ12=0,"",IF(AJ12&lt;='Basic Information'!$F$17,'Basic Information'!$D$17,IF(AJ12&lt;='Basic Information'!$F$16,'Basic Information'!$D$16,IF(AJ12&lt;='Basic Information'!$F$15,'Basic Information'!$D$15,IF(AJ12&lt;='Basic Information'!$F$14,'Basic Information'!$D$14,IF(AJ12&lt;='Basic Information'!$F$13,'Basic Information'!$D$13,IF(AJ12&lt;='Basic Information'!$F$12,'Basic Information'!$D$12,'Basic Information'!$D$11)))))))</f>
        <v>C</v>
      </c>
      <c r="AL12" s="56">
        <v>35</v>
      </c>
      <c r="AM12" s="57">
        <f t="shared" si="11"/>
        <v>35</v>
      </c>
      <c r="AN12" s="56" t="str">
        <f>IF(AM12=0,"",IF(AM12&lt;='Basic Information'!$F$17,'Basic Information'!$D$17,IF(AM12&lt;='Basic Information'!$F$16,'Basic Information'!$D$16,IF(AM12&lt;='Basic Information'!$F$15,'Basic Information'!$D$15,IF(AM12&lt;='Basic Information'!$F$14,'Basic Information'!$D$14,IF(AM12&lt;='Basic Information'!$F$13,'Basic Information'!$D$13,IF(AM12&lt;='Basic Information'!$F$12,'Basic Information'!$D$12,'Basic Information'!$D$11)))))))</f>
        <v>C</v>
      </c>
      <c r="AO12" s="56">
        <v>18</v>
      </c>
      <c r="AP12" s="57">
        <f t="shared" si="12"/>
        <v>36</v>
      </c>
      <c r="AQ12" s="56" t="str">
        <f>IF(AP12=0,"",IF(AP12&lt;='Basic Information'!$F$17,'Basic Information'!$D$17,IF(AP12&lt;='Basic Information'!$F$16,'Basic Information'!$D$16,IF(AP12&lt;='Basic Information'!$F$15,'Basic Information'!$D$15,IF(AP12&lt;='Basic Information'!$F$14,'Basic Information'!$D$14,IF(AP12&lt;='Basic Information'!$F$13,'Basic Information'!$D$13,IF(AP12&lt;='Basic Information'!$F$12,'Basic Information'!$D$12,'Basic Information'!$D$11)))))))</f>
        <v>C</v>
      </c>
      <c r="AR12" s="56">
        <v>18</v>
      </c>
      <c r="AS12" s="57">
        <f t="shared" si="13"/>
        <v>36</v>
      </c>
      <c r="AT12" s="56" t="str">
        <f>IF(AS12=0,"",IF(AS12&lt;='Basic Information'!$F$17,'Basic Information'!$D$17,IF(AS12&lt;='Basic Information'!$F$16,'Basic Information'!$D$16,IF(AS12&lt;='Basic Information'!$F$15,'Basic Information'!$D$15,IF(AS12&lt;='Basic Information'!$F$14,'Basic Information'!$D$14,IF(AS12&lt;='Basic Information'!$F$13,'Basic Information'!$D$13,IF(AS12&lt;='Basic Information'!$F$12,'Basic Information'!$D$12,'Basic Information'!$D$11)))))))</f>
        <v>C</v>
      </c>
      <c r="AU12" s="56">
        <v>35</v>
      </c>
      <c r="AV12" s="57">
        <f t="shared" si="14"/>
        <v>35</v>
      </c>
      <c r="AW12" s="56" t="str">
        <f>IF(AV12=0,"",IF(AV12&lt;='Basic Information'!$F$17,'Basic Information'!$D$17,IF(AV12&lt;='Basic Information'!$F$16,'Basic Information'!$D$16,IF(AV12&lt;='Basic Information'!$F$15,'Basic Information'!$D$15,IF(AV12&lt;='Basic Information'!$F$14,'Basic Information'!$D$14,IF(AV12&lt;='Basic Information'!$F$13,'Basic Information'!$D$13,IF(AV12&lt;='Basic Information'!$F$12,'Basic Information'!$D$12,'Basic Information'!$D$11)))))))</f>
        <v>C</v>
      </c>
      <c r="AX12" s="56">
        <v>18</v>
      </c>
      <c r="AY12" s="57">
        <f t="shared" si="15"/>
        <v>36</v>
      </c>
      <c r="AZ12" s="56" t="str">
        <f>IF(AY12=0,"",IF(AY12&lt;='Basic Information'!$F$17,'Basic Information'!$D$17,IF(AY12&lt;='Basic Information'!$F$16,'Basic Information'!$D$16,IF(AY12&lt;='Basic Information'!$F$15,'Basic Information'!$D$15,IF(AY12&lt;='Basic Information'!$F$14,'Basic Information'!$D$14,IF(AY12&lt;='Basic Information'!$F$13,'Basic Information'!$D$13,IF(AY12&lt;='Basic Information'!$F$12,'Basic Information'!$D$12,'Basic Information'!$D$11)))))))</f>
        <v>C</v>
      </c>
      <c r="BA12" s="56">
        <v>18</v>
      </c>
      <c r="BB12" s="57">
        <f t="shared" si="16"/>
        <v>36</v>
      </c>
      <c r="BC12" s="56" t="str">
        <f>IF(BB12=0,"",IF(BB12&lt;='Basic Information'!$F$17,'Basic Information'!$D$17,IF(BB12&lt;='Basic Information'!$F$16,'Basic Information'!$D$16,IF(BB12&lt;='Basic Information'!$F$15,'Basic Information'!$D$15,IF(BB12&lt;='Basic Information'!$F$14,'Basic Information'!$D$14,IF(BB12&lt;='Basic Information'!$F$13,'Basic Information'!$D$13,IF(BB12&lt;='Basic Information'!$F$12,'Basic Information'!$D$12,'Basic Information'!$D$11)))))))</f>
        <v>C</v>
      </c>
      <c r="BD12" s="56">
        <v>35</v>
      </c>
      <c r="BE12" s="57">
        <f t="shared" si="17"/>
        <v>35</v>
      </c>
      <c r="BF12" s="56" t="str">
        <f>IF(BE12=0,"",IF(BE12&lt;='Basic Information'!$F$17,'Basic Information'!$D$17,IF(BE12&lt;='Basic Information'!$F$16,'Basic Information'!$D$16,IF(BE12&lt;='Basic Information'!$F$15,'Basic Information'!$D$15,IF(BE12&lt;='Basic Information'!$F$14,'Basic Information'!$D$14,IF(BE12&lt;='Basic Information'!$F$13,'Basic Information'!$D$13,IF(BE12&lt;='Basic Information'!$F$12,'Basic Information'!$D$12,'Basic Information'!$D$11)))))))</f>
        <v>C</v>
      </c>
      <c r="BG12" s="56">
        <v>18</v>
      </c>
      <c r="BH12" s="57">
        <f t="shared" si="18"/>
        <v>36</v>
      </c>
      <c r="BI12" s="56" t="str">
        <f>IF(BH12=0,"",IF(BH12&lt;='Basic Information'!$F$17,'Basic Information'!$D$17,IF(BH12&lt;='Basic Information'!$F$16,'Basic Information'!$D$16,IF(BH12&lt;='Basic Information'!$F$15,'Basic Information'!$D$15,IF(BH12&lt;='Basic Information'!$F$14,'Basic Information'!$D$14,IF(BH12&lt;='Basic Information'!$F$13,'Basic Information'!$D$13,IF(BH12&lt;='Basic Information'!$F$12,'Basic Information'!$D$12,'Basic Information'!$D$11)))))))</f>
        <v>C</v>
      </c>
      <c r="BJ12" s="56">
        <v>18</v>
      </c>
      <c r="BK12" s="57">
        <f t="shared" si="19"/>
        <v>36</v>
      </c>
      <c r="BL12" s="56" t="str">
        <f>IF(BK12=0,"",IF(BK12&lt;='Basic Information'!$F$17,'Basic Information'!$D$17,IF(BK12&lt;='Basic Information'!$F$16,'Basic Information'!$D$16,IF(BK12&lt;='Basic Information'!$F$15,'Basic Information'!$D$15,IF(BK12&lt;='Basic Information'!$F$14,'Basic Information'!$D$14,IF(BK12&lt;='Basic Information'!$F$13,'Basic Information'!$D$13,IF(BK12&lt;='Basic Information'!$F$12,'Basic Information'!$D$12,'Basic Information'!$D$11)))))))</f>
        <v>C</v>
      </c>
      <c r="BM12" s="56">
        <v>35</v>
      </c>
      <c r="BN12" s="57">
        <f t="shared" si="20"/>
        <v>35</v>
      </c>
      <c r="BO12" s="56" t="str">
        <f>IF(BN12=0,"",IF(BN12&lt;='Basic Information'!$F$17,'Basic Information'!$D$17,IF(BN12&lt;='Basic Information'!$F$16,'Basic Information'!$D$16,IF(BN12&lt;='Basic Information'!$F$15,'Basic Information'!$D$15,IF(BN12&lt;='Basic Information'!$F$14,'Basic Information'!$D$14,IF(BN12&lt;='Basic Information'!$F$13,'Basic Information'!$D$13,IF(BN12&lt;='Basic Information'!$F$12,'Basic Information'!$D$12,'Basic Information'!$D$11)))))))</f>
        <v>C</v>
      </c>
      <c r="BP12" s="56">
        <v>18</v>
      </c>
      <c r="BQ12" s="57">
        <f t="shared" si="21"/>
        <v>36</v>
      </c>
      <c r="BR12" s="56" t="str">
        <f>IF(BQ12=0,"",IF(BQ12&lt;='Basic Information'!$F$17,'Basic Information'!$D$17,IF(BQ12&lt;='Basic Information'!$F$16,'Basic Information'!$D$16,IF(BQ12&lt;='Basic Information'!$F$15,'Basic Information'!$D$15,IF(BQ12&lt;='Basic Information'!$F$14,'Basic Information'!$D$14,IF(BQ12&lt;='Basic Information'!$F$13,'Basic Information'!$D$13,IF(BQ12&lt;='Basic Information'!$F$12,'Basic Information'!$D$12,'Basic Information'!$D$11)))))))</f>
        <v>C</v>
      </c>
      <c r="BS12" s="56">
        <v>18</v>
      </c>
      <c r="BT12" s="57">
        <f t="shared" si="22"/>
        <v>36</v>
      </c>
      <c r="BU12" s="56" t="str">
        <f>IF(BT12=0,"",IF(BT12&lt;='Basic Information'!$F$17,'Basic Information'!$D$17,IF(BT12&lt;='Basic Information'!$F$16,'Basic Information'!$D$16,IF(BT12&lt;='Basic Information'!$F$15,'Basic Information'!$D$15,IF(BT12&lt;='Basic Information'!$F$14,'Basic Information'!$D$14,IF(BT12&lt;='Basic Information'!$F$13,'Basic Information'!$D$13,IF(BT12&lt;='Basic Information'!$F$12,'Basic Information'!$D$12,'Basic Information'!$D$11)))))))</f>
        <v>C</v>
      </c>
      <c r="BV12" s="56">
        <v>35</v>
      </c>
      <c r="BW12" s="57">
        <f t="shared" si="23"/>
        <v>35</v>
      </c>
      <c r="BX12" s="56" t="str">
        <f>IF(BW12=0,"",IF(BW12&lt;='Basic Information'!$F$17,'Basic Information'!$D$17,IF(BW12&lt;='Basic Information'!$F$16,'Basic Information'!$D$16,IF(BW12&lt;='Basic Information'!$F$15,'Basic Information'!$D$15,IF(BW12&lt;='Basic Information'!$F$14,'Basic Information'!$D$14,IF(BW12&lt;='Basic Information'!$F$13,'Basic Information'!$D$13,IF(BW12&lt;='Basic Information'!$F$12,'Basic Information'!$D$12,'Basic Information'!$D$11)))))))</f>
        <v>C</v>
      </c>
      <c r="BY12" s="56">
        <v>18</v>
      </c>
      <c r="BZ12" s="57">
        <f t="shared" si="24"/>
        <v>36</v>
      </c>
      <c r="CA12" s="56" t="str">
        <f>IF(BZ12=0,"",IF(BZ12&lt;='Basic Information'!$F$17,'Basic Information'!$D$17,IF(BZ12&lt;='Basic Information'!$F$16,'Basic Information'!$D$16,IF(BZ12&lt;='Basic Information'!$F$15,'Basic Information'!$D$15,IF(BZ12&lt;='Basic Information'!$F$14,'Basic Information'!$D$14,IF(BZ12&lt;='Basic Information'!$F$13,'Basic Information'!$D$13,IF(BZ12&lt;='Basic Information'!$F$12,'Basic Information'!$D$12,'Basic Information'!$D$11)))))))</f>
        <v>C</v>
      </c>
      <c r="CB12" s="56">
        <v>18</v>
      </c>
      <c r="CC12" s="57">
        <f t="shared" si="25"/>
        <v>36</v>
      </c>
      <c r="CD12" s="56" t="str">
        <f>IF(CC12=0,"",IF(CC12&lt;='Basic Information'!$F$17,'Basic Information'!$D$17,IF(CC12&lt;='Basic Information'!$F$16,'Basic Information'!$D$16,IF(CC12&lt;='Basic Information'!$F$15,'Basic Information'!$D$15,IF(CC12&lt;='Basic Information'!$F$14,'Basic Information'!$D$14,IF(CC12&lt;='Basic Information'!$F$13,'Basic Information'!$D$13,IF(CC12&lt;='Basic Information'!$F$12,'Basic Information'!$D$12,'Basic Information'!$D$11)))))))</f>
        <v>C</v>
      </c>
      <c r="CE12" s="56">
        <v>35</v>
      </c>
      <c r="CF12" s="57">
        <f t="shared" si="26"/>
        <v>35</v>
      </c>
      <c r="CG12" s="56" t="str">
        <f>IF(CF12=0,"",IF(CF12&lt;='Basic Information'!$F$17,'Basic Information'!$D$17,IF(CF12&lt;='Basic Information'!$F$16,'Basic Information'!$D$16,IF(CF12&lt;='Basic Information'!$F$15,'Basic Information'!$D$15,IF(CF12&lt;='Basic Information'!$F$14,'Basic Information'!$D$14,IF(CF12&lt;='Basic Information'!$F$13,'Basic Information'!$D$13,IF(CF12&lt;='Basic Information'!$F$12,'Basic Information'!$D$12,'Basic Information'!$D$11)))))))</f>
        <v>C</v>
      </c>
      <c r="CH12" s="56">
        <f t="shared" si="27"/>
        <v>162</v>
      </c>
      <c r="CI12" s="58">
        <f t="shared" si="28"/>
        <v>36</v>
      </c>
      <c r="CJ12" s="56" t="str">
        <f>IF(CI12=0,"",IF(CI12&lt;='Basic Information'!$F$17,'Basic Information'!$D$17,IF(CI12&lt;='Basic Information'!$F$16,'Basic Information'!$D$16,IF(CI12&lt;='Basic Information'!$F$15,'Basic Information'!$D$15,IF(CI12&lt;='Basic Information'!$F$14,'Basic Information'!$D$14,IF(CI12&lt;='Basic Information'!$F$13,'Basic Information'!$D$13,IF(CI12&lt;='Basic Information'!$F$12,'Basic Information'!$D$12,'Basic Information'!$D$11)))))))</f>
        <v>C</v>
      </c>
      <c r="CK12" s="59">
        <f t="shared" si="29"/>
        <v>54</v>
      </c>
      <c r="CL12" s="56">
        <f t="shared" si="30"/>
        <v>162</v>
      </c>
      <c r="CM12" s="58">
        <f t="shared" si="31"/>
        <v>36</v>
      </c>
      <c r="CN12" s="56" t="str">
        <f>IF(CM12=0,"",IF(CM12&lt;='Basic Information'!$F$17,'Basic Information'!$D$17,IF(CM12&lt;='Basic Information'!$F$16,'Basic Information'!$D$16,IF(CM12&lt;='Basic Information'!$F$15,'Basic Information'!$D$15,IF(CM12&lt;='Basic Information'!$F$14,'Basic Information'!$D$14,IF(CM12&lt;='Basic Information'!$F$13,'Basic Information'!$D$13,IF(CM12&lt;='Basic Information'!$F$12,'Basic Information'!$D$12,'Basic Information'!$D$11)))))))</f>
        <v>C</v>
      </c>
      <c r="CO12" s="59">
        <f t="shared" si="32"/>
        <v>54</v>
      </c>
      <c r="CP12" s="56">
        <f t="shared" si="33"/>
        <v>315</v>
      </c>
      <c r="CQ12" s="58">
        <f t="shared" si="34"/>
        <v>35</v>
      </c>
      <c r="CR12" s="56" t="str">
        <f>IF(CQ12=0,"",IF(CQ12&lt;='Basic Information'!$F$17,'Basic Information'!$D$17,IF(CQ12&lt;='Basic Information'!$F$16,'Basic Information'!$D$16,IF(CQ12&lt;='Basic Information'!$F$15,'Basic Information'!$D$15,IF(CQ12&lt;='Basic Information'!$F$14,'Basic Information'!$D$14,IF(CQ12&lt;='Basic Information'!$F$13,'Basic Information'!$D$13,IF(CQ12&lt;='Basic Information'!$F$12,'Basic Information'!$D$12,'Basic Information'!$D$11)))))))</f>
        <v>C</v>
      </c>
      <c r="CS12" s="59">
        <f t="shared" si="35"/>
        <v>54</v>
      </c>
      <c r="CT12" s="56">
        <v>70</v>
      </c>
      <c r="CU12" s="56">
        <v>72</v>
      </c>
      <c r="CV12" s="56">
        <v>52</v>
      </c>
      <c r="CW12" s="56">
        <f t="shared" si="36"/>
        <v>194</v>
      </c>
      <c r="CX12" s="56" t="s">
        <v>122</v>
      </c>
      <c r="CY12" s="56" t="s">
        <v>130</v>
      </c>
    </row>
    <row r="13" spans="2:103">
      <c r="B13" s="56">
        <v>8</v>
      </c>
      <c r="C13" s="60" t="s">
        <v>51</v>
      </c>
      <c r="D13" s="56" t="str">
        <f>'Basic Information'!$F$6 &amp;" - " &amp;'Basic Information'!$H$6</f>
        <v>7 - B</v>
      </c>
      <c r="E13" s="56">
        <v>16</v>
      </c>
      <c r="F13" s="57">
        <f t="shared" si="0"/>
        <v>32</v>
      </c>
      <c r="G13" s="56" t="str">
        <f>IF(F13=0,"",IF(F13&lt;='Basic Information'!$F$17,'Basic Information'!$D$17,IF(F13&lt;='Basic Information'!$F$16,'Basic Information'!$D$16,IF(F13&lt;='Basic Information'!$F$15,'Basic Information'!$D$15,IF(F13&lt;='Basic Information'!$F$14,'Basic Information'!$D$14,IF(F13&lt;='Basic Information'!$F$13,'Basic Information'!$D$13,IF(F13&lt;='Basic Information'!$F$12,'Basic Information'!$D$12,'Basic Information'!$D$11)))))))</f>
        <v>Fail</v>
      </c>
      <c r="H13" s="56">
        <v>16</v>
      </c>
      <c r="I13" s="57">
        <f t="shared" si="1"/>
        <v>32</v>
      </c>
      <c r="J13" s="56" t="str">
        <f>IF(I13=0,"",IF(I13&lt;='Basic Information'!$F$17,'Basic Information'!$D$17,IF(I13&lt;='Basic Information'!$F$16,'Basic Information'!$D$16,IF(I13&lt;='Basic Information'!$F$15,'Basic Information'!$D$15,IF(I13&lt;='Basic Information'!$F$14,'Basic Information'!$D$14,IF(I13&lt;='Basic Information'!$F$13,'Basic Information'!$D$13,IF(I13&lt;='Basic Information'!$F$12,'Basic Information'!$D$12,'Basic Information'!$D$11)))))))</f>
        <v>Fail</v>
      </c>
      <c r="K13" s="56">
        <v>30</v>
      </c>
      <c r="L13" s="57">
        <f t="shared" si="2"/>
        <v>30</v>
      </c>
      <c r="M13" s="56" t="str">
        <f>IF(L13=0,"",IF(L13&lt;='Basic Information'!$F$17,'Basic Information'!$D$17,IF(L13&lt;='Basic Information'!$F$16,'Basic Information'!$D$16,IF(L13&lt;='Basic Information'!$F$15,'Basic Information'!$D$15,IF(L13&lt;='Basic Information'!$F$14,'Basic Information'!$D$14,IF(L13&lt;='Basic Information'!$F$13,'Basic Information'!$D$13,IF(L13&lt;='Basic Information'!$F$12,'Basic Information'!$D$12,'Basic Information'!$D$11)))))))</f>
        <v>Fail</v>
      </c>
      <c r="N13" s="56">
        <v>16</v>
      </c>
      <c r="O13" s="57">
        <f t="shared" si="3"/>
        <v>32</v>
      </c>
      <c r="P13" s="56" t="str">
        <f>IF(O13=0,"",IF(O13&lt;='Basic Information'!$F$17,'Basic Information'!$D$17,IF(O13&lt;='Basic Information'!$F$16,'Basic Information'!$D$16,IF(O13&lt;='Basic Information'!$F$15,'Basic Information'!$D$15,IF(O13&lt;='Basic Information'!$F$14,'Basic Information'!$D$14,IF(O13&lt;='Basic Information'!$F$13,'Basic Information'!$D$13,IF(O13&lt;='Basic Information'!$F$12,'Basic Information'!$D$12,'Basic Information'!$D$11)))))))</f>
        <v>Fail</v>
      </c>
      <c r="Q13" s="56">
        <v>16</v>
      </c>
      <c r="R13" s="57">
        <f t="shared" si="4"/>
        <v>32</v>
      </c>
      <c r="S13" s="56" t="str">
        <f>IF(R13=0,"",IF(R13&lt;='Basic Information'!$F$17,'Basic Information'!$D$17,IF(R13&lt;='Basic Information'!$F$16,'Basic Information'!$D$16,IF(R13&lt;='Basic Information'!$F$15,'Basic Information'!$D$15,IF(R13&lt;='Basic Information'!$F$14,'Basic Information'!$D$14,IF(R13&lt;='Basic Information'!$F$13,'Basic Information'!$D$13,IF(R13&lt;='Basic Information'!$F$12,'Basic Information'!$D$12,'Basic Information'!$D$11)))))))</f>
        <v>Fail</v>
      </c>
      <c r="T13" s="56">
        <v>30</v>
      </c>
      <c r="U13" s="57">
        <f t="shared" si="5"/>
        <v>30</v>
      </c>
      <c r="V13" s="56" t="str">
        <f>IF(U13=0,"",IF(U13&lt;='Basic Information'!$F$17,'Basic Information'!$D$17,IF(U13&lt;='Basic Information'!$F$16,'Basic Information'!$D$16,IF(U13&lt;='Basic Information'!$F$15,'Basic Information'!$D$15,IF(U13&lt;='Basic Information'!$F$14,'Basic Information'!$D$14,IF(U13&lt;='Basic Information'!$F$13,'Basic Information'!$D$13,IF(U13&lt;='Basic Information'!$F$12,'Basic Information'!$D$12,'Basic Information'!$D$11)))))))</f>
        <v>Fail</v>
      </c>
      <c r="W13" s="56">
        <v>16</v>
      </c>
      <c r="X13" s="57">
        <f t="shared" si="6"/>
        <v>32</v>
      </c>
      <c r="Y13" s="56" t="str">
        <f>IF(X13=0,"",IF(X13&lt;='Basic Information'!$F$17,'Basic Information'!$D$17,IF(X13&lt;='Basic Information'!$F$16,'Basic Information'!$D$16,IF(X13&lt;='Basic Information'!$F$15,'Basic Information'!$D$15,IF(X13&lt;='Basic Information'!$F$14,'Basic Information'!$D$14,IF(X13&lt;='Basic Information'!$F$13,'Basic Information'!$D$13,IF(X13&lt;='Basic Information'!$F$12,'Basic Information'!$D$12,'Basic Information'!$D$11)))))))</f>
        <v>Fail</v>
      </c>
      <c r="Z13" s="56">
        <v>16</v>
      </c>
      <c r="AA13" s="57">
        <f t="shared" si="7"/>
        <v>32</v>
      </c>
      <c r="AB13" s="56" t="str">
        <f>IF(AA13=0,"",IF(AA13&lt;='Basic Information'!$F$17,'Basic Information'!$D$17,IF(AA13&lt;='Basic Information'!$F$16,'Basic Information'!$D$16,IF(AA13&lt;='Basic Information'!$F$15,'Basic Information'!$D$15,IF(AA13&lt;='Basic Information'!$F$14,'Basic Information'!$D$14,IF(AA13&lt;='Basic Information'!$F$13,'Basic Information'!$D$13,IF(AA13&lt;='Basic Information'!$F$12,'Basic Information'!$D$12,'Basic Information'!$D$11)))))))</f>
        <v>Fail</v>
      </c>
      <c r="AC13" s="56">
        <v>30</v>
      </c>
      <c r="AD13" s="57">
        <f t="shared" si="8"/>
        <v>30</v>
      </c>
      <c r="AE13" s="56" t="str">
        <f>IF(AD13=0,"",IF(AD13&lt;='Basic Information'!$F$17,'Basic Information'!$D$17,IF(AD13&lt;='Basic Information'!$F$16,'Basic Information'!$D$16,IF(AD13&lt;='Basic Information'!$F$15,'Basic Information'!$D$15,IF(AD13&lt;='Basic Information'!$F$14,'Basic Information'!$D$14,IF(AD13&lt;='Basic Information'!$F$13,'Basic Information'!$D$13,IF(AD13&lt;='Basic Information'!$F$12,'Basic Information'!$D$12,'Basic Information'!$D$11)))))))</f>
        <v>Fail</v>
      </c>
      <c r="AF13" s="56">
        <v>16</v>
      </c>
      <c r="AG13" s="57">
        <f t="shared" si="9"/>
        <v>32</v>
      </c>
      <c r="AH13" s="56" t="str">
        <f>IF(AG13=0,"",IF(AG13&lt;='Basic Information'!$F$17,'Basic Information'!$D$17,IF(AG13&lt;='Basic Information'!$F$16,'Basic Information'!$D$16,IF(AG13&lt;='Basic Information'!$F$15,'Basic Information'!$D$15,IF(AG13&lt;='Basic Information'!$F$14,'Basic Information'!$D$14,IF(AG13&lt;='Basic Information'!$F$13,'Basic Information'!$D$13,IF(AG13&lt;='Basic Information'!$F$12,'Basic Information'!$D$12,'Basic Information'!$D$11)))))))</f>
        <v>Fail</v>
      </c>
      <c r="AI13" s="56">
        <v>16</v>
      </c>
      <c r="AJ13" s="57">
        <f t="shared" si="10"/>
        <v>32</v>
      </c>
      <c r="AK13" s="56" t="str">
        <f>IF(AJ13=0,"",IF(AJ13&lt;='Basic Information'!$F$17,'Basic Information'!$D$17,IF(AJ13&lt;='Basic Information'!$F$16,'Basic Information'!$D$16,IF(AJ13&lt;='Basic Information'!$F$15,'Basic Information'!$D$15,IF(AJ13&lt;='Basic Information'!$F$14,'Basic Information'!$D$14,IF(AJ13&lt;='Basic Information'!$F$13,'Basic Information'!$D$13,IF(AJ13&lt;='Basic Information'!$F$12,'Basic Information'!$D$12,'Basic Information'!$D$11)))))))</f>
        <v>Fail</v>
      </c>
      <c r="AL13" s="56">
        <v>30</v>
      </c>
      <c r="AM13" s="57">
        <f t="shared" si="11"/>
        <v>30</v>
      </c>
      <c r="AN13" s="56" t="str">
        <f>IF(AM13=0,"",IF(AM13&lt;='Basic Information'!$F$17,'Basic Information'!$D$17,IF(AM13&lt;='Basic Information'!$F$16,'Basic Information'!$D$16,IF(AM13&lt;='Basic Information'!$F$15,'Basic Information'!$D$15,IF(AM13&lt;='Basic Information'!$F$14,'Basic Information'!$D$14,IF(AM13&lt;='Basic Information'!$F$13,'Basic Information'!$D$13,IF(AM13&lt;='Basic Information'!$F$12,'Basic Information'!$D$12,'Basic Information'!$D$11)))))))</f>
        <v>Fail</v>
      </c>
      <c r="AO13" s="56">
        <v>16</v>
      </c>
      <c r="AP13" s="57">
        <f t="shared" si="12"/>
        <v>32</v>
      </c>
      <c r="AQ13" s="56" t="str">
        <f>IF(AP13=0,"",IF(AP13&lt;='Basic Information'!$F$17,'Basic Information'!$D$17,IF(AP13&lt;='Basic Information'!$F$16,'Basic Information'!$D$16,IF(AP13&lt;='Basic Information'!$F$15,'Basic Information'!$D$15,IF(AP13&lt;='Basic Information'!$F$14,'Basic Information'!$D$14,IF(AP13&lt;='Basic Information'!$F$13,'Basic Information'!$D$13,IF(AP13&lt;='Basic Information'!$F$12,'Basic Information'!$D$12,'Basic Information'!$D$11)))))))</f>
        <v>Fail</v>
      </c>
      <c r="AR13" s="56">
        <v>16</v>
      </c>
      <c r="AS13" s="57">
        <f t="shared" si="13"/>
        <v>32</v>
      </c>
      <c r="AT13" s="56" t="str">
        <f>IF(AS13=0,"",IF(AS13&lt;='Basic Information'!$F$17,'Basic Information'!$D$17,IF(AS13&lt;='Basic Information'!$F$16,'Basic Information'!$D$16,IF(AS13&lt;='Basic Information'!$F$15,'Basic Information'!$D$15,IF(AS13&lt;='Basic Information'!$F$14,'Basic Information'!$D$14,IF(AS13&lt;='Basic Information'!$F$13,'Basic Information'!$D$13,IF(AS13&lt;='Basic Information'!$F$12,'Basic Information'!$D$12,'Basic Information'!$D$11)))))))</f>
        <v>Fail</v>
      </c>
      <c r="AU13" s="56">
        <v>30</v>
      </c>
      <c r="AV13" s="57">
        <f t="shared" si="14"/>
        <v>30</v>
      </c>
      <c r="AW13" s="56" t="str">
        <f>IF(AV13=0,"",IF(AV13&lt;='Basic Information'!$F$17,'Basic Information'!$D$17,IF(AV13&lt;='Basic Information'!$F$16,'Basic Information'!$D$16,IF(AV13&lt;='Basic Information'!$F$15,'Basic Information'!$D$15,IF(AV13&lt;='Basic Information'!$F$14,'Basic Information'!$D$14,IF(AV13&lt;='Basic Information'!$F$13,'Basic Information'!$D$13,IF(AV13&lt;='Basic Information'!$F$12,'Basic Information'!$D$12,'Basic Information'!$D$11)))))))</f>
        <v>Fail</v>
      </c>
      <c r="AX13" s="56">
        <v>16</v>
      </c>
      <c r="AY13" s="57">
        <f t="shared" si="15"/>
        <v>32</v>
      </c>
      <c r="AZ13" s="56" t="str">
        <f>IF(AY13=0,"",IF(AY13&lt;='Basic Information'!$F$17,'Basic Information'!$D$17,IF(AY13&lt;='Basic Information'!$F$16,'Basic Information'!$D$16,IF(AY13&lt;='Basic Information'!$F$15,'Basic Information'!$D$15,IF(AY13&lt;='Basic Information'!$F$14,'Basic Information'!$D$14,IF(AY13&lt;='Basic Information'!$F$13,'Basic Information'!$D$13,IF(AY13&lt;='Basic Information'!$F$12,'Basic Information'!$D$12,'Basic Information'!$D$11)))))))</f>
        <v>Fail</v>
      </c>
      <c r="BA13" s="56">
        <v>16</v>
      </c>
      <c r="BB13" s="57">
        <f t="shared" si="16"/>
        <v>32</v>
      </c>
      <c r="BC13" s="56" t="str">
        <f>IF(BB13=0,"",IF(BB13&lt;='Basic Information'!$F$17,'Basic Information'!$D$17,IF(BB13&lt;='Basic Information'!$F$16,'Basic Information'!$D$16,IF(BB13&lt;='Basic Information'!$F$15,'Basic Information'!$D$15,IF(BB13&lt;='Basic Information'!$F$14,'Basic Information'!$D$14,IF(BB13&lt;='Basic Information'!$F$13,'Basic Information'!$D$13,IF(BB13&lt;='Basic Information'!$F$12,'Basic Information'!$D$12,'Basic Information'!$D$11)))))))</f>
        <v>Fail</v>
      </c>
      <c r="BD13" s="56">
        <v>30</v>
      </c>
      <c r="BE13" s="57">
        <f t="shared" si="17"/>
        <v>30</v>
      </c>
      <c r="BF13" s="56" t="str">
        <f>IF(BE13=0,"",IF(BE13&lt;='Basic Information'!$F$17,'Basic Information'!$D$17,IF(BE13&lt;='Basic Information'!$F$16,'Basic Information'!$D$16,IF(BE13&lt;='Basic Information'!$F$15,'Basic Information'!$D$15,IF(BE13&lt;='Basic Information'!$F$14,'Basic Information'!$D$14,IF(BE13&lt;='Basic Information'!$F$13,'Basic Information'!$D$13,IF(BE13&lt;='Basic Information'!$F$12,'Basic Information'!$D$12,'Basic Information'!$D$11)))))))</f>
        <v>Fail</v>
      </c>
      <c r="BG13" s="56">
        <v>16</v>
      </c>
      <c r="BH13" s="57">
        <f t="shared" si="18"/>
        <v>32</v>
      </c>
      <c r="BI13" s="56" t="str">
        <f>IF(BH13=0,"",IF(BH13&lt;='Basic Information'!$F$17,'Basic Information'!$D$17,IF(BH13&lt;='Basic Information'!$F$16,'Basic Information'!$D$16,IF(BH13&lt;='Basic Information'!$F$15,'Basic Information'!$D$15,IF(BH13&lt;='Basic Information'!$F$14,'Basic Information'!$D$14,IF(BH13&lt;='Basic Information'!$F$13,'Basic Information'!$D$13,IF(BH13&lt;='Basic Information'!$F$12,'Basic Information'!$D$12,'Basic Information'!$D$11)))))))</f>
        <v>Fail</v>
      </c>
      <c r="BJ13" s="56">
        <v>16</v>
      </c>
      <c r="BK13" s="57">
        <f t="shared" si="19"/>
        <v>32</v>
      </c>
      <c r="BL13" s="56" t="str">
        <f>IF(BK13=0,"",IF(BK13&lt;='Basic Information'!$F$17,'Basic Information'!$D$17,IF(BK13&lt;='Basic Information'!$F$16,'Basic Information'!$D$16,IF(BK13&lt;='Basic Information'!$F$15,'Basic Information'!$D$15,IF(BK13&lt;='Basic Information'!$F$14,'Basic Information'!$D$14,IF(BK13&lt;='Basic Information'!$F$13,'Basic Information'!$D$13,IF(BK13&lt;='Basic Information'!$F$12,'Basic Information'!$D$12,'Basic Information'!$D$11)))))))</f>
        <v>Fail</v>
      </c>
      <c r="BM13" s="56">
        <v>30</v>
      </c>
      <c r="BN13" s="57">
        <f t="shared" si="20"/>
        <v>30</v>
      </c>
      <c r="BO13" s="56" t="str">
        <f>IF(BN13=0,"",IF(BN13&lt;='Basic Information'!$F$17,'Basic Information'!$D$17,IF(BN13&lt;='Basic Information'!$F$16,'Basic Information'!$D$16,IF(BN13&lt;='Basic Information'!$F$15,'Basic Information'!$D$15,IF(BN13&lt;='Basic Information'!$F$14,'Basic Information'!$D$14,IF(BN13&lt;='Basic Information'!$F$13,'Basic Information'!$D$13,IF(BN13&lt;='Basic Information'!$F$12,'Basic Information'!$D$12,'Basic Information'!$D$11)))))))</f>
        <v>Fail</v>
      </c>
      <c r="BP13" s="56">
        <v>16</v>
      </c>
      <c r="BQ13" s="57">
        <f t="shared" si="21"/>
        <v>32</v>
      </c>
      <c r="BR13" s="56" t="str">
        <f>IF(BQ13=0,"",IF(BQ13&lt;='Basic Information'!$F$17,'Basic Information'!$D$17,IF(BQ13&lt;='Basic Information'!$F$16,'Basic Information'!$D$16,IF(BQ13&lt;='Basic Information'!$F$15,'Basic Information'!$D$15,IF(BQ13&lt;='Basic Information'!$F$14,'Basic Information'!$D$14,IF(BQ13&lt;='Basic Information'!$F$13,'Basic Information'!$D$13,IF(BQ13&lt;='Basic Information'!$F$12,'Basic Information'!$D$12,'Basic Information'!$D$11)))))))</f>
        <v>Fail</v>
      </c>
      <c r="BS13" s="56">
        <v>16</v>
      </c>
      <c r="BT13" s="57">
        <f t="shared" si="22"/>
        <v>32</v>
      </c>
      <c r="BU13" s="56" t="str">
        <f>IF(BT13=0,"",IF(BT13&lt;='Basic Information'!$F$17,'Basic Information'!$D$17,IF(BT13&lt;='Basic Information'!$F$16,'Basic Information'!$D$16,IF(BT13&lt;='Basic Information'!$F$15,'Basic Information'!$D$15,IF(BT13&lt;='Basic Information'!$F$14,'Basic Information'!$D$14,IF(BT13&lt;='Basic Information'!$F$13,'Basic Information'!$D$13,IF(BT13&lt;='Basic Information'!$F$12,'Basic Information'!$D$12,'Basic Information'!$D$11)))))))</f>
        <v>Fail</v>
      </c>
      <c r="BV13" s="56">
        <v>30</v>
      </c>
      <c r="BW13" s="57">
        <f t="shared" si="23"/>
        <v>30</v>
      </c>
      <c r="BX13" s="56" t="str">
        <f>IF(BW13=0,"",IF(BW13&lt;='Basic Information'!$F$17,'Basic Information'!$D$17,IF(BW13&lt;='Basic Information'!$F$16,'Basic Information'!$D$16,IF(BW13&lt;='Basic Information'!$F$15,'Basic Information'!$D$15,IF(BW13&lt;='Basic Information'!$F$14,'Basic Information'!$D$14,IF(BW13&lt;='Basic Information'!$F$13,'Basic Information'!$D$13,IF(BW13&lt;='Basic Information'!$F$12,'Basic Information'!$D$12,'Basic Information'!$D$11)))))))</f>
        <v>Fail</v>
      </c>
      <c r="BY13" s="56">
        <v>16</v>
      </c>
      <c r="BZ13" s="57">
        <f t="shared" si="24"/>
        <v>32</v>
      </c>
      <c r="CA13" s="56" t="str">
        <f>IF(BZ13=0,"",IF(BZ13&lt;='Basic Information'!$F$17,'Basic Information'!$D$17,IF(BZ13&lt;='Basic Information'!$F$16,'Basic Information'!$D$16,IF(BZ13&lt;='Basic Information'!$F$15,'Basic Information'!$D$15,IF(BZ13&lt;='Basic Information'!$F$14,'Basic Information'!$D$14,IF(BZ13&lt;='Basic Information'!$F$13,'Basic Information'!$D$13,IF(BZ13&lt;='Basic Information'!$F$12,'Basic Information'!$D$12,'Basic Information'!$D$11)))))))</f>
        <v>Fail</v>
      </c>
      <c r="CB13" s="56">
        <v>16</v>
      </c>
      <c r="CC13" s="57">
        <f t="shared" si="25"/>
        <v>32</v>
      </c>
      <c r="CD13" s="56" t="str">
        <f>IF(CC13=0,"",IF(CC13&lt;='Basic Information'!$F$17,'Basic Information'!$D$17,IF(CC13&lt;='Basic Information'!$F$16,'Basic Information'!$D$16,IF(CC13&lt;='Basic Information'!$F$15,'Basic Information'!$D$15,IF(CC13&lt;='Basic Information'!$F$14,'Basic Information'!$D$14,IF(CC13&lt;='Basic Information'!$F$13,'Basic Information'!$D$13,IF(CC13&lt;='Basic Information'!$F$12,'Basic Information'!$D$12,'Basic Information'!$D$11)))))))</f>
        <v>Fail</v>
      </c>
      <c r="CE13" s="56">
        <v>30</v>
      </c>
      <c r="CF13" s="57">
        <f t="shared" si="26"/>
        <v>30</v>
      </c>
      <c r="CG13" s="56" t="str">
        <f>IF(CF13=0,"",IF(CF13&lt;='Basic Information'!$F$17,'Basic Information'!$D$17,IF(CF13&lt;='Basic Information'!$F$16,'Basic Information'!$D$16,IF(CF13&lt;='Basic Information'!$F$15,'Basic Information'!$D$15,IF(CF13&lt;='Basic Information'!$F$14,'Basic Information'!$D$14,IF(CF13&lt;='Basic Information'!$F$13,'Basic Information'!$D$13,IF(CF13&lt;='Basic Information'!$F$12,'Basic Information'!$D$12,'Basic Information'!$D$11)))))))</f>
        <v>Fail</v>
      </c>
      <c r="CH13" s="56">
        <f t="shared" si="27"/>
        <v>144</v>
      </c>
      <c r="CI13" s="58">
        <f t="shared" si="28"/>
        <v>32</v>
      </c>
      <c r="CJ13" s="56" t="str">
        <f>IF(CI13=0,"",IF(CI13&lt;='Basic Information'!$F$17,'Basic Information'!$D$17,IF(CI13&lt;='Basic Information'!$F$16,'Basic Information'!$D$16,IF(CI13&lt;='Basic Information'!$F$15,'Basic Information'!$D$15,IF(CI13&lt;='Basic Information'!$F$14,'Basic Information'!$D$14,IF(CI13&lt;='Basic Information'!$F$13,'Basic Information'!$D$13,IF(CI13&lt;='Basic Information'!$F$12,'Basic Information'!$D$12,'Basic Information'!$D$11)))))))</f>
        <v>Fail</v>
      </c>
      <c r="CK13" s="59" t="str">
        <f t="shared" si="29"/>
        <v/>
      </c>
      <c r="CL13" s="56">
        <f t="shared" si="30"/>
        <v>144</v>
      </c>
      <c r="CM13" s="58">
        <f t="shared" si="31"/>
        <v>32</v>
      </c>
      <c r="CN13" s="56" t="str">
        <f>IF(CM13=0,"",IF(CM13&lt;='Basic Information'!$F$17,'Basic Information'!$D$17,IF(CM13&lt;='Basic Information'!$F$16,'Basic Information'!$D$16,IF(CM13&lt;='Basic Information'!$F$15,'Basic Information'!$D$15,IF(CM13&lt;='Basic Information'!$F$14,'Basic Information'!$D$14,IF(CM13&lt;='Basic Information'!$F$13,'Basic Information'!$D$13,IF(CM13&lt;='Basic Information'!$F$12,'Basic Information'!$D$12,'Basic Information'!$D$11)))))))</f>
        <v>Fail</v>
      </c>
      <c r="CO13" s="59" t="str">
        <f t="shared" si="32"/>
        <v/>
      </c>
      <c r="CP13" s="56">
        <f t="shared" si="33"/>
        <v>270</v>
      </c>
      <c r="CQ13" s="58">
        <f t="shared" si="34"/>
        <v>30</v>
      </c>
      <c r="CR13" s="56" t="str">
        <f>IF(CQ13=0,"",IF(CQ13&lt;='Basic Information'!$F$17,'Basic Information'!$D$17,IF(CQ13&lt;='Basic Information'!$F$16,'Basic Information'!$D$16,IF(CQ13&lt;='Basic Information'!$F$15,'Basic Information'!$D$15,IF(CQ13&lt;='Basic Information'!$F$14,'Basic Information'!$D$14,IF(CQ13&lt;='Basic Information'!$F$13,'Basic Information'!$D$13,IF(CQ13&lt;='Basic Information'!$F$12,'Basic Information'!$D$12,'Basic Information'!$D$11)))))))</f>
        <v>Fail</v>
      </c>
      <c r="CS13" s="59" t="str">
        <f t="shared" si="35"/>
        <v/>
      </c>
      <c r="CT13" s="56">
        <v>71</v>
      </c>
      <c r="CU13" s="56">
        <v>72</v>
      </c>
      <c r="CV13" s="56">
        <v>52</v>
      </c>
      <c r="CW13" s="56">
        <f t="shared" si="36"/>
        <v>195</v>
      </c>
      <c r="CX13" s="56" t="s">
        <v>122</v>
      </c>
      <c r="CY13" s="56" t="s">
        <v>131</v>
      </c>
    </row>
    <row r="14" spans="2:103">
      <c r="B14" s="56">
        <v>9</v>
      </c>
      <c r="C14" s="60" t="s">
        <v>52</v>
      </c>
      <c r="D14" s="56" t="str">
        <f>'Basic Information'!$F$6 &amp;" - " &amp;'Basic Information'!$H$6</f>
        <v>7 - B</v>
      </c>
      <c r="E14" s="56">
        <v>25</v>
      </c>
      <c r="F14" s="57">
        <f t="shared" si="0"/>
        <v>50</v>
      </c>
      <c r="G14" s="56" t="str">
        <f>IF(F14=0,"",IF(F14&lt;='Basic Information'!$F$17,'Basic Information'!$D$17,IF(F14&lt;='Basic Information'!$F$16,'Basic Information'!$D$16,IF(F14&lt;='Basic Information'!$F$15,'Basic Information'!$D$15,IF(F14&lt;='Basic Information'!$F$14,'Basic Information'!$D$14,IF(F14&lt;='Basic Information'!$F$13,'Basic Information'!$D$13,IF(F14&lt;='Basic Information'!$F$12,'Basic Information'!$D$12,'Basic Information'!$D$11)))))))</f>
        <v>C</v>
      </c>
      <c r="H14" s="56">
        <v>25</v>
      </c>
      <c r="I14" s="57">
        <f t="shared" si="1"/>
        <v>50</v>
      </c>
      <c r="J14" s="56" t="str">
        <f>IF(I14=0,"",IF(I14&lt;='Basic Information'!$F$17,'Basic Information'!$D$17,IF(I14&lt;='Basic Information'!$F$16,'Basic Information'!$D$16,IF(I14&lt;='Basic Information'!$F$15,'Basic Information'!$D$15,IF(I14&lt;='Basic Information'!$F$14,'Basic Information'!$D$14,IF(I14&lt;='Basic Information'!$F$13,'Basic Information'!$D$13,IF(I14&lt;='Basic Information'!$F$12,'Basic Information'!$D$12,'Basic Information'!$D$11)))))))</f>
        <v>C</v>
      </c>
      <c r="K14" s="56">
        <v>50</v>
      </c>
      <c r="L14" s="57">
        <f t="shared" si="2"/>
        <v>50</v>
      </c>
      <c r="M14" s="56" t="str">
        <f>IF(L14=0,"",IF(L14&lt;='Basic Information'!$F$17,'Basic Information'!$D$17,IF(L14&lt;='Basic Information'!$F$16,'Basic Information'!$D$16,IF(L14&lt;='Basic Information'!$F$15,'Basic Information'!$D$15,IF(L14&lt;='Basic Information'!$F$14,'Basic Information'!$D$14,IF(L14&lt;='Basic Information'!$F$13,'Basic Information'!$D$13,IF(L14&lt;='Basic Information'!$F$12,'Basic Information'!$D$12,'Basic Information'!$D$11)))))))</f>
        <v>C</v>
      </c>
      <c r="N14" s="56">
        <v>25</v>
      </c>
      <c r="O14" s="57">
        <f t="shared" si="3"/>
        <v>50</v>
      </c>
      <c r="P14" s="56" t="str">
        <f>IF(O14=0,"",IF(O14&lt;='Basic Information'!$F$17,'Basic Information'!$D$17,IF(O14&lt;='Basic Information'!$F$16,'Basic Information'!$D$16,IF(O14&lt;='Basic Information'!$F$15,'Basic Information'!$D$15,IF(O14&lt;='Basic Information'!$F$14,'Basic Information'!$D$14,IF(O14&lt;='Basic Information'!$F$13,'Basic Information'!$D$13,IF(O14&lt;='Basic Information'!$F$12,'Basic Information'!$D$12,'Basic Information'!$D$11)))))))</f>
        <v>C</v>
      </c>
      <c r="Q14" s="56">
        <v>25</v>
      </c>
      <c r="R14" s="57">
        <f t="shared" si="4"/>
        <v>50</v>
      </c>
      <c r="S14" s="56" t="str">
        <f>IF(R14=0,"",IF(R14&lt;='Basic Information'!$F$17,'Basic Information'!$D$17,IF(R14&lt;='Basic Information'!$F$16,'Basic Information'!$D$16,IF(R14&lt;='Basic Information'!$F$15,'Basic Information'!$D$15,IF(R14&lt;='Basic Information'!$F$14,'Basic Information'!$D$14,IF(R14&lt;='Basic Information'!$F$13,'Basic Information'!$D$13,IF(R14&lt;='Basic Information'!$F$12,'Basic Information'!$D$12,'Basic Information'!$D$11)))))))</f>
        <v>C</v>
      </c>
      <c r="T14" s="56">
        <v>50</v>
      </c>
      <c r="U14" s="57">
        <f t="shared" si="5"/>
        <v>50</v>
      </c>
      <c r="V14" s="56" t="str">
        <f>IF(U14=0,"",IF(U14&lt;='Basic Information'!$F$17,'Basic Information'!$D$17,IF(U14&lt;='Basic Information'!$F$16,'Basic Information'!$D$16,IF(U14&lt;='Basic Information'!$F$15,'Basic Information'!$D$15,IF(U14&lt;='Basic Information'!$F$14,'Basic Information'!$D$14,IF(U14&lt;='Basic Information'!$F$13,'Basic Information'!$D$13,IF(U14&lt;='Basic Information'!$F$12,'Basic Information'!$D$12,'Basic Information'!$D$11)))))))</f>
        <v>C</v>
      </c>
      <c r="W14" s="56">
        <v>25</v>
      </c>
      <c r="X14" s="57">
        <f t="shared" si="6"/>
        <v>50</v>
      </c>
      <c r="Y14" s="56" t="str">
        <f>IF(X14=0,"",IF(X14&lt;='Basic Information'!$F$17,'Basic Information'!$D$17,IF(X14&lt;='Basic Information'!$F$16,'Basic Information'!$D$16,IF(X14&lt;='Basic Information'!$F$15,'Basic Information'!$D$15,IF(X14&lt;='Basic Information'!$F$14,'Basic Information'!$D$14,IF(X14&lt;='Basic Information'!$F$13,'Basic Information'!$D$13,IF(X14&lt;='Basic Information'!$F$12,'Basic Information'!$D$12,'Basic Information'!$D$11)))))))</f>
        <v>C</v>
      </c>
      <c r="Z14" s="56">
        <v>25</v>
      </c>
      <c r="AA14" s="57">
        <f t="shared" si="7"/>
        <v>50</v>
      </c>
      <c r="AB14" s="56" t="str">
        <f>IF(AA14=0,"",IF(AA14&lt;='Basic Information'!$F$17,'Basic Information'!$D$17,IF(AA14&lt;='Basic Information'!$F$16,'Basic Information'!$D$16,IF(AA14&lt;='Basic Information'!$F$15,'Basic Information'!$D$15,IF(AA14&lt;='Basic Information'!$F$14,'Basic Information'!$D$14,IF(AA14&lt;='Basic Information'!$F$13,'Basic Information'!$D$13,IF(AA14&lt;='Basic Information'!$F$12,'Basic Information'!$D$12,'Basic Information'!$D$11)))))))</f>
        <v>C</v>
      </c>
      <c r="AC14" s="56">
        <v>50</v>
      </c>
      <c r="AD14" s="57">
        <f t="shared" si="8"/>
        <v>50</v>
      </c>
      <c r="AE14" s="56" t="str">
        <f>IF(AD14=0,"",IF(AD14&lt;='Basic Information'!$F$17,'Basic Information'!$D$17,IF(AD14&lt;='Basic Information'!$F$16,'Basic Information'!$D$16,IF(AD14&lt;='Basic Information'!$F$15,'Basic Information'!$D$15,IF(AD14&lt;='Basic Information'!$F$14,'Basic Information'!$D$14,IF(AD14&lt;='Basic Information'!$F$13,'Basic Information'!$D$13,IF(AD14&lt;='Basic Information'!$F$12,'Basic Information'!$D$12,'Basic Information'!$D$11)))))))</f>
        <v>C</v>
      </c>
      <c r="AF14" s="56">
        <v>25</v>
      </c>
      <c r="AG14" s="57">
        <f t="shared" si="9"/>
        <v>50</v>
      </c>
      <c r="AH14" s="56" t="str">
        <f>IF(AG14=0,"",IF(AG14&lt;='Basic Information'!$F$17,'Basic Information'!$D$17,IF(AG14&lt;='Basic Information'!$F$16,'Basic Information'!$D$16,IF(AG14&lt;='Basic Information'!$F$15,'Basic Information'!$D$15,IF(AG14&lt;='Basic Information'!$F$14,'Basic Information'!$D$14,IF(AG14&lt;='Basic Information'!$F$13,'Basic Information'!$D$13,IF(AG14&lt;='Basic Information'!$F$12,'Basic Information'!$D$12,'Basic Information'!$D$11)))))))</f>
        <v>C</v>
      </c>
      <c r="AI14" s="56">
        <v>25</v>
      </c>
      <c r="AJ14" s="57">
        <f t="shared" si="10"/>
        <v>50</v>
      </c>
      <c r="AK14" s="56" t="str">
        <f>IF(AJ14=0,"",IF(AJ14&lt;='Basic Information'!$F$17,'Basic Information'!$D$17,IF(AJ14&lt;='Basic Information'!$F$16,'Basic Information'!$D$16,IF(AJ14&lt;='Basic Information'!$F$15,'Basic Information'!$D$15,IF(AJ14&lt;='Basic Information'!$F$14,'Basic Information'!$D$14,IF(AJ14&lt;='Basic Information'!$F$13,'Basic Information'!$D$13,IF(AJ14&lt;='Basic Information'!$F$12,'Basic Information'!$D$12,'Basic Information'!$D$11)))))))</f>
        <v>C</v>
      </c>
      <c r="AL14" s="56">
        <v>50</v>
      </c>
      <c r="AM14" s="57">
        <f t="shared" si="11"/>
        <v>50</v>
      </c>
      <c r="AN14" s="56" t="str">
        <f>IF(AM14=0,"",IF(AM14&lt;='Basic Information'!$F$17,'Basic Information'!$D$17,IF(AM14&lt;='Basic Information'!$F$16,'Basic Information'!$D$16,IF(AM14&lt;='Basic Information'!$F$15,'Basic Information'!$D$15,IF(AM14&lt;='Basic Information'!$F$14,'Basic Information'!$D$14,IF(AM14&lt;='Basic Information'!$F$13,'Basic Information'!$D$13,IF(AM14&lt;='Basic Information'!$F$12,'Basic Information'!$D$12,'Basic Information'!$D$11)))))))</f>
        <v>C</v>
      </c>
      <c r="AO14" s="56">
        <v>25</v>
      </c>
      <c r="AP14" s="57">
        <f t="shared" si="12"/>
        <v>50</v>
      </c>
      <c r="AQ14" s="56" t="str">
        <f>IF(AP14=0,"",IF(AP14&lt;='Basic Information'!$F$17,'Basic Information'!$D$17,IF(AP14&lt;='Basic Information'!$F$16,'Basic Information'!$D$16,IF(AP14&lt;='Basic Information'!$F$15,'Basic Information'!$D$15,IF(AP14&lt;='Basic Information'!$F$14,'Basic Information'!$D$14,IF(AP14&lt;='Basic Information'!$F$13,'Basic Information'!$D$13,IF(AP14&lt;='Basic Information'!$F$12,'Basic Information'!$D$12,'Basic Information'!$D$11)))))))</f>
        <v>C</v>
      </c>
      <c r="AR14" s="56">
        <v>25</v>
      </c>
      <c r="AS14" s="57">
        <f t="shared" si="13"/>
        <v>50</v>
      </c>
      <c r="AT14" s="56" t="str">
        <f>IF(AS14=0,"",IF(AS14&lt;='Basic Information'!$F$17,'Basic Information'!$D$17,IF(AS14&lt;='Basic Information'!$F$16,'Basic Information'!$D$16,IF(AS14&lt;='Basic Information'!$F$15,'Basic Information'!$D$15,IF(AS14&lt;='Basic Information'!$F$14,'Basic Information'!$D$14,IF(AS14&lt;='Basic Information'!$F$13,'Basic Information'!$D$13,IF(AS14&lt;='Basic Information'!$F$12,'Basic Information'!$D$12,'Basic Information'!$D$11)))))))</f>
        <v>C</v>
      </c>
      <c r="AU14" s="56">
        <v>50</v>
      </c>
      <c r="AV14" s="57">
        <f t="shared" si="14"/>
        <v>50</v>
      </c>
      <c r="AW14" s="56" t="str">
        <f>IF(AV14=0,"",IF(AV14&lt;='Basic Information'!$F$17,'Basic Information'!$D$17,IF(AV14&lt;='Basic Information'!$F$16,'Basic Information'!$D$16,IF(AV14&lt;='Basic Information'!$F$15,'Basic Information'!$D$15,IF(AV14&lt;='Basic Information'!$F$14,'Basic Information'!$D$14,IF(AV14&lt;='Basic Information'!$F$13,'Basic Information'!$D$13,IF(AV14&lt;='Basic Information'!$F$12,'Basic Information'!$D$12,'Basic Information'!$D$11)))))))</f>
        <v>C</v>
      </c>
      <c r="AX14" s="56">
        <v>25</v>
      </c>
      <c r="AY14" s="57">
        <f t="shared" si="15"/>
        <v>50</v>
      </c>
      <c r="AZ14" s="56" t="str">
        <f>IF(AY14=0,"",IF(AY14&lt;='Basic Information'!$F$17,'Basic Information'!$D$17,IF(AY14&lt;='Basic Information'!$F$16,'Basic Information'!$D$16,IF(AY14&lt;='Basic Information'!$F$15,'Basic Information'!$D$15,IF(AY14&lt;='Basic Information'!$F$14,'Basic Information'!$D$14,IF(AY14&lt;='Basic Information'!$F$13,'Basic Information'!$D$13,IF(AY14&lt;='Basic Information'!$F$12,'Basic Information'!$D$12,'Basic Information'!$D$11)))))))</f>
        <v>C</v>
      </c>
      <c r="BA14" s="56">
        <v>25</v>
      </c>
      <c r="BB14" s="57">
        <f t="shared" si="16"/>
        <v>50</v>
      </c>
      <c r="BC14" s="56" t="str">
        <f>IF(BB14=0,"",IF(BB14&lt;='Basic Information'!$F$17,'Basic Information'!$D$17,IF(BB14&lt;='Basic Information'!$F$16,'Basic Information'!$D$16,IF(BB14&lt;='Basic Information'!$F$15,'Basic Information'!$D$15,IF(BB14&lt;='Basic Information'!$F$14,'Basic Information'!$D$14,IF(BB14&lt;='Basic Information'!$F$13,'Basic Information'!$D$13,IF(BB14&lt;='Basic Information'!$F$12,'Basic Information'!$D$12,'Basic Information'!$D$11)))))))</f>
        <v>C</v>
      </c>
      <c r="BD14" s="56">
        <v>50</v>
      </c>
      <c r="BE14" s="57">
        <f t="shared" si="17"/>
        <v>50</v>
      </c>
      <c r="BF14" s="56" t="str">
        <f>IF(BE14=0,"",IF(BE14&lt;='Basic Information'!$F$17,'Basic Information'!$D$17,IF(BE14&lt;='Basic Information'!$F$16,'Basic Information'!$D$16,IF(BE14&lt;='Basic Information'!$F$15,'Basic Information'!$D$15,IF(BE14&lt;='Basic Information'!$F$14,'Basic Information'!$D$14,IF(BE14&lt;='Basic Information'!$F$13,'Basic Information'!$D$13,IF(BE14&lt;='Basic Information'!$F$12,'Basic Information'!$D$12,'Basic Information'!$D$11)))))))</f>
        <v>C</v>
      </c>
      <c r="BG14" s="56">
        <v>25</v>
      </c>
      <c r="BH14" s="57">
        <f t="shared" si="18"/>
        <v>50</v>
      </c>
      <c r="BI14" s="56" t="str">
        <f>IF(BH14=0,"",IF(BH14&lt;='Basic Information'!$F$17,'Basic Information'!$D$17,IF(BH14&lt;='Basic Information'!$F$16,'Basic Information'!$D$16,IF(BH14&lt;='Basic Information'!$F$15,'Basic Information'!$D$15,IF(BH14&lt;='Basic Information'!$F$14,'Basic Information'!$D$14,IF(BH14&lt;='Basic Information'!$F$13,'Basic Information'!$D$13,IF(BH14&lt;='Basic Information'!$F$12,'Basic Information'!$D$12,'Basic Information'!$D$11)))))))</f>
        <v>C</v>
      </c>
      <c r="BJ14" s="56">
        <v>25</v>
      </c>
      <c r="BK14" s="57">
        <f t="shared" si="19"/>
        <v>50</v>
      </c>
      <c r="BL14" s="56" t="str">
        <f>IF(BK14=0,"",IF(BK14&lt;='Basic Information'!$F$17,'Basic Information'!$D$17,IF(BK14&lt;='Basic Information'!$F$16,'Basic Information'!$D$16,IF(BK14&lt;='Basic Information'!$F$15,'Basic Information'!$D$15,IF(BK14&lt;='Basic Information'!$F$14,'Basic Information'!$D$14,IF(BK14&lt;='Basic Information'!$F$13,'Basic Information'!$D$13,IF(BK14&lt;='Basic Information'!$F$12,'Basic Information'!$D$12,'Basic Information'!$D$11)))))))</f>
        <v>C</v>
      </c>
      <c r="BM14" s="56">
        <v>50</v>
      </c>
      <c r="BN14" s="57">
        <f t="shared" si="20"/>
        <v>50</v>
      </c>
      <c r="BO14" s="56" t="str">
        <f>IF(BN14=0,"",IF(BN14&lt;='Basic Information'!$F$17,'Basic Information'!$D$17,IF(BN14&lt;='Basic Information'!$F$16,'Basic Information'!$D$16,IF(BN14&lt;='Basic Information'!$F$15,'Basic Information'!$D$15,IF(BN14&lt;='Basic Information'!$F$14,'Basic Information'!$D$14,IF(BN14&lt;='Basic Information'!$F$13,'Basic Information'!$D$13,IF(BN14&lt;='Basic Information'!$F$12,'Basic Information'!$D$12,'Basic Information'!$D$11)))))))</f>
        <v>C</v>
      </c>
      <c r="BP14" s="56">
        <v>25</v>
      </c>
      <c r="BQ14" s="57">
        <f t="shared" si="21"/>
        <v>50</v>
      </c>
      <c r="BR14" s="56" t="str">
        <f>IF(BQ14=0,"",IF(BQ14&lt;='Basic Information'!$F$17,'Basic Information'!$D$17,IF(BQ14&lt;='Basic Information'!$F$16,'Basic Information'!$D$16,IF(BQ14&lt;='Basic Information'!$F$15,'Basic Information'!$D$15,IF(BQ14&lt;='Basic Information'!$F$14,'Basic Information'!$D$14,IF(BQ14&lt;='Basic Information'!$F$13,'Basic Information'!$D$13,IF(BQ14&lt;='Basic Information'!$F$12,'Basic Information'!$D$12,'Basic Information'!$D$11)))))))</f>
        <v>C</v>
      </c>
      <c r="BS14" s="56">
        <v>25</v>
      </c>
      <c r="BT14" s="57">
        <f t="shared" si="22"/>
        <v>50</v>
      </c>
      <c r="BU14" s="56" t="str">
        <f>IF(BT14=0,"",IF(BT14&lt;='Basic Information'!$F$17,'Basic Information'!$D$17,IF(BT14&lt;='Basic Information'!$F$16,'Basic Information'!$D$16,IF(BT14&lt;='Basic Information'!$F$15,'Basic Information'!$D$15,IF(BT14&lt;='Basic Information'!$F$14,'Basic Information'!$D$14,IF(BT14&lt;='Basic Information'!$F$13,'Basic Information'!$D$13,IF(BT14&lt;='Basic Information'!$F$12,'Basic Information'!$D$12,'Basic Information'!$D$11)))))))</f>
        <v>C</v>
      </c>
      <c r="BV14" s="56">
        <v>50</v>
      </c>
      <c r="BW14" s="57">
        <f t="shared" si="23"/>
        <v>50</v>
      </c>
      <c r="BX14" s="56" t="str">
        <f>IF(BW14=0,"",IF(BW14&lt;='Basic Information'!$F$17,'Basic Information'!$D$17,IF(BW14&lt;='Basic Information'!$F$16,'Basic Information'!$D$16,IF(BW14&lt;='Basic Information'!$F$15,'Basic Information'!$D$15,IF(BW14&lt;='Basic Information'!$F$14,'Basic Information'!$D$14,IF(BW14&lt;='Basic Information'!$F$13,'Basic Information'!$D$13,IF(BW14&lt;='Basic Information'!$F$12,'Basic Information'!$D$12,'Basic Information'!$D$11)))))))</f>
        <v>C</v>
      </c>
      <c r="BY14" s="56">
        <v>25</v>
      </c>
      <c r="BZ14" s="57">
        <f t="shared" si="24"/>
        <v>50</v>
      </c>
      <c r="CA14" s="56" t="str">
        <f>IF(BZ14=0,"",IF(BZ14&lt;='Basic Information'!$F$17,'Basic Information'!$D$17,IF(BZ14&lt;='Basic Information'!$F$16,'Basic Information'!$D$16,IF(BZ14&lt;='Basic Information'!$F$15,'Basic Information'!$D$15,IF(BZ14&lt;='Basic Information'!$F$14,'Basic Information'!$D$14,IF(BZ14&lt;='Basic Information'!$F$13,'Basic Information'!$D$13,IF(BZ14&lt;='Basic Information'!$F$12,'Basic Information'!$D$12,'Basic Information'!$D$11)))))))</f>
        <v>C</v>
      </c>
      <c r="CB14" s="56">
        <v>25</v>
      </c>
      <c r="CC14" s="57">
        <f t="shared" si="25"/>
        <v>50</v>
      </c>
      <c r="CD14" s="56" t="str">
        <f>IF(CC14=0,"",IF(CC14&lt;='Basic Information'!$F$17,'Basic Information'!$D$17,IF(CC14&lt;='Basic Information'!$F$16,'Basic Information'!$D$16,IF(CC14&lt;='Basic Information'!$F$15,'Basic Information'!$D$15,IF(CC14&lt;='Basic Information'!$F$14,'Basic Information'!$D$14,IF(CC14&lt;='Basic Information'!$F$13,'Basic Information'!$D$13,IF(CC14&lt;='Basic Information'!$F$12,'Basic Information'!$D$12,'Basic Information'!$D$11)))))))</f>
        <v>C</v>
      </c>
      <c r="CE14" s="56">
        <v>50</v>
      </c>
      <c r="CF14" s="57">
        <f t="shared" si="26"/>
        <v>50</v>
      </c>
      <c r="CG14" s="56" t="str">
        <f>IF(CF14=0,"",IF(CF14&lt;='Basic Information'!$F$17,'Basic Information'!$D$17,IF(CF14&lt;='Basic Information'!$F$16,'Basic Information'!$D$16,IF(CF14&lt;='Basic Information'!$F$15,'Basic Information'!$D$15,IF(CF14&lt;='Basic Information'!$F$14,'Basic Information'!$D$14,IF(CF14&lt;='Basic Information'!$F$13,'Basic Information'!$D$13,IF(CF14&lt;='Basic Information'!$F$12,'Basic Information'!$D$12,'Basic Information'!$D$11)))))))</f>
        <v>C</v>
      </c>
      <c r="CH14" s="56">
        <f t="shared" si="27"/>
        <v>225</v>
      </c>
      <c r="CI14" s="58">
        <f t="shared" si="28"/>
        <v>50</v>
      </c>
      <c r="CJ14" s="56" t="str">
        <f>IF(CI14=0,"",IF(CI14&lt;='Basic Information'!$F$17,'Basic Information'!$D$17,IF(CI14&lt;='Basic Information'!$F$16,'Basic Information'!$D$16,IF(CI14&lt;='Basic Information'!$F$15,'Basic Information'!$D$15,IF(CI14&lt;='Basic Information'!$F$14,'Basic Information'!$D$14,IF(CI14&lt;='Basic Information'!$F$13,'Basic Information'!$D$13,IF(CI14&lt;='Basic Information'!$F$12,'Basic Information'!$D$12,'Basic Information'!$D$11)))))))</f>
        <v>C</v>
      </c>
      <c r="CK14" s="59">
        <f t="shared" si="29"/>
        <v>41</v>
      </c>
      <c r="CL14" s="56">
        <f t="shared" si="30"/>
        <v>225</v>
      </c>
      <c r="CM14" s="58">
        <f t="shared" si="31"/>
        <v>50</v>
      </c>
      <c r="CN14" s="56" t="str">
        <f>IF(CM14=0,"",IF(CM14&lt;='Basic Information'!$F$17,'Basic Information'!$D$17,IF(CM14&lt;='Basic Information'!$F$16,'Basic Information'!$D$16,IF(CM14&lt;='Basic Information'!$F$15,'Basic Information'!$D$15,IF(CM14&lt;='Basic Information'!$F$14,'Basic Information'!$D$14,IF(CM14&lt;='Basic Information'!$F$13,'Basic Information'!$D$13,IF(CM14&lt;='Basic Information'!$F$12,'Basic Information'!$D$12,'Basic Information'!$D$11)))))))</f>
        <v>C</v>
      </c>
      <c r="CO14" s="59">
        <f t="shared" si="32"/>
        <v>41</v>
      </c>
      <c r="CP14" s="56">
        <f t="shared" si="33"/>
        <v>450</v>
      </c>
      <c r="CQ14" s="58">
        <f t="shared" si="34"/>
        <v>50</v>
      </c>
      <c r="CR14" s="56" t="str">
        <f>IF(CQ14=0,"",IF(CQ14&lt;='Basic Information'!$F$17,'Basic Information'!$D$17,IF(CQ14&lt;='Basic Information'!$F$16,'Basic Information'!$D$16,IF(CQ14&lt;='Basic Information'!$F$15,'Basic Information'!$D$15,IF(CQ14&lt;='Basic Information'!$F$14,'Basic Information'!$D$14,IF(CQ14&lt;='Basic Information'!$F$13,'Basic Information'!$D$13,IF(CQ14&lt;='Basic Information'!$F$12,'Basic Information'!$D$12,'Basic Information'!$D$11)))))))</f>
        <v>C</v>
      </c>
      <c r="CS14" s="59">
        <f t="shared" si="35"/>
        <v>41</v>
      </c>
      <c r="CT14" s="56">
        <v>72</v>
      </c>
      <c r="CU14" s="56">
        <v>72</v>
      </c>
      <c r="CV14" s="56">
        <v>52</v>
      </c>
      <c r="CW14" s="56">
        <f t="shared" si="36"/>
        <v>196</v>
      </c>
      <c r="CX14" s="56" t="s">
        <v>122</v>
      </c>
      <c r="CY14" s="56" t="s">
        <v>132</v>
      </c>
    </row>
    <row r="15" spans="2:103">
      <c r="B15" s="56">
        <v>10</v>
      </c>
      <c r="C15" s="60" t="s">
        <v>53</v>
      </c>
      <c r="D15" s="56" t="str">
        <f>'Basic Information'!$F$6 &amp;" - " &amp;'Basic Information'!$H$6</f>
        <v>7 - B</v>
      </c>
      <c r="E15" s="56">
        <v>35</v>
      </c>
      <c r="F15" s="57">
        <f t="shared" si="0"/>
        <v>70</v>
      </c>
      <c r="G15" s="56" t="str">
        <f>IF(F15=0,"",IF(F15&lt;='Basic Information'!$F$17,'Basic Information'!$D$17,IF(F15&lt;='Basic Information'!$F$16,'Basic Information'!$D$16,IF(F15&lt;='Basic Information'!$F$15,'Basic Information'!$D$15,IF(F15&lt;='Basic Information'!$F$14,'Basic Information'!$D$14,IF(F15&lt;='Basic Information'!$F$13,'Basic Information'!$D$13,IF(F15&lt;='Basic Information'!$F$12,'Basic Information'!$D$12,'Basic Information'!$D$11)))))))</f>
        <v>B+</v>
      </c>
      <c r="H15" s="56">
        <v>35</v>
      </c>
      <c r="I15" s="57">
        <f t="shared" si="1"/>
        <v>70</v>
      </c>
      <c r="J15" s="56" t="str">
        <f>IF(I15=0,"",IF(I15&lt;='Basic Information'!$F$17,'Basic Information'!$D$17,IF(I15&lt;='Basic Information'!$F$16,'Basic Information'!$D$16,IF(I15&lt;='Basic Information'!$F$15,'Basic Information'!$D$15,IF(I15&lt;='Basic Information'!$F$14,'Basic Information'!$D$14,IF(I15&lt;='Basic Information'!$F$13,'Basic Information'!$D$13,IF(I15&lt;='Basic Information'!$F$12,'Basic Information'!$D$12,'Basic Information'!$D$11)))))))</f>
        <v>B+</v>
      </c>
      <c r="K15" s="56">
        <v>70</v>
      </c>
      <c r="L15" s="57">
        <f t="shared" si="2"/>
        <v>70</v>
      </c>
      <c r="M15" s="56" t="str">
        <f>IF(L15=0,"",IF(L15&lt;='Basic Information'!$F$17,'Basic Information'!$D$17,IF(L15&lt;='Basic Information'!$F$16,'Basic Information'!$D$16,IF(L15&lt;='Basic Information'!$F$15,'Basic Information'!$D$15,IF(L15&lt;='Basic Information'!$F$14,'Basic Information'!$D$14,IF(L15&lt;='Basic Information'!$F$13,'Basic Information'!$D$13,IF(L15&lt;='Basic Information'!$F$12,'Basic Information'!$D$12,'Basic Information'!$D$11)))))))</f>
        <v>B+</v>
      </c>
      <c r="N15" s="56">
        <v>35</v>
      </c>
      <c r="O15" s="57">
        <f t="shared" si="3"/>
        <v>70</v>
      </c>
      <c r="P15" s="56" t="str">
        <f>IF(O15=0,"",IF(O15&lt;='Basic Information'!$F$17,'Basic Information'!$D$17,IF(O15&lt;='Basic Information'!$F$16,'Basic Information'!$D$16,IF(O15&lt;='Basic Information'!$F$15,'Basic Information'!$D$15,IF(O15&lt;='Basic Information'!$F$14,'Basic Information'!$D$14,IF(O15&lt;='Basic Information'!$F$13,'Basic Information'!$D$13,IF(O15&lt;='Basic Information'!$F$12,'Basic Information'!$D$12,'Basic Information'!$D$11)))))))</f>
        <v>B+</v>
      </c>
      <c r="Q15" s="56">
        <v>35</v>
      </c>
      <c r="R15" s="57">
        <f t="shared" si="4"/>
        <v>70</v>
      </c>
      <c r="S15" s="56" t="str">
        <f>IF(R15=0,"",IF(R15&lt;='Basic Information'!$F$17,'Basic Information'!$D$17,IF(R15&lt;='Basic Information'!$F$16,'Basic Information'!$D$16,IF(R15&lt;='Basic Information'!$F$15,'Basic Information'!$D$15,IF(R15&lt;='Basic Information'!$F$14,'Basic Information'!$D$14,IF(R15&lt;='Basic Information'!$F$13,'Basic Information'!$D$13,IF(R15&lt;='Basic Information'!$F$12,'Basic Information'!$D$12,'Basic Information'!$D$11)))))))</f>
        <v>B+</v>
      </c>
      <c r="T15" s="56">
        <v>70</v>
      </c>
      <c r="U15" s="57">
        <f t="shared" si="5"/>
        <v>70</v>
      </c>
      <c r="V15" s="56" t="str">
        <f>IF(U15=0,"",IF(U15&lt;='Basic Information'!$F$17,'Basic Information'!$D$17,IF(U15&lt;='Basic Information'!$F$16,'Basic Information'!$D$16,IF(U15&lt;='Basic Information'!$F$15,'Basic Information'!$D$15,IF(U15&lt;='Basic Information'!$F$14,'Basic Information'!$D$14,IF(U15&lt;='Basic Information'!$F$13,'Basic Information'!$D$13,IF(U15&lt;='Basic Information'!$F$12,'Basic Information'!$D$12,'Basic Information'!$D$11)))))))</f>
        <v>B+</v>
      </c>
      <c r="W15" s="56">
        <v>35</v>
      </c>
      <c r="X15" s="57">
        <f t="shared" si="6"/>
        <v>70</v>
      </c>
      <c r="Y15" s="56" t="str">
        <f>IF(X15=0,"",IF(X15&lt;='Basic Information'!$F$17,'Basic Information'!$D$17,IF(X15&lt;='Basic Information'!$F$16,'Basic Information'!$D$16,IF(X15&lt;='Basic Information'!$F$15,'Basic Information'!$D$15,IF(X15&lt;='Basic Information'!$F$14,'Basic Information'!$D$14,IF(X15&lt;='Basic Information'!$F$13,'Basic Information'!$D$13,IF(X15&lt;='Basic Information'!$F$12,'Basic Information'!$D$12,'Basic Information'!$D$11)))))))</f>
        <v>B+</v>
      </c>
      <c r="Z15" s="56">
        <v>35</v>
      </c>
      <c r="AA15" s="57">
        <f t="shared" si="7"/>
        <v>70</v>
      </c>
      <c r="AB15" s="56" t="str">
        <f>IF(AA15=0,"",IF(AA15&lt;='Basic Information'!$F$17,'Basic Information'!$D$17,IF(AA15&lt;='Basic Information'!$F$16,'Basic Information'!$D$16,IF(AA15&lt;='Basic Information'!$F$15,'Basic Information'!$D$15,IF(AA15&lt;='Basic Information'!$F$14,'Basic Information'!$D$14,IF(AA15&lt;='Basic Information'!$F$13,'Basic Information'!$D$13,IF(AA15&lt;='Basic Information'!$F$12,'Basic Information'!$D$12,'Basic Information'!$D$11)))))))</f>
        <v>B+</v>
      </c>
      <c r="AC15" s="56">
        <v>70</v>
      </c>
      <c r="AD15" s="57">
        <f t="shared" si="8"/>
        <v>70</v>
      </c>
      <c r="AE15" s="56" t="str">
        <f>IF(AD15=0,"",IF(AD15&lt;='Basic Information'!$F$17,'Basic Information'!$D$17,IF(AD15&lt;='Basic Information'!$F$16,'Basic Information'!$D$16,IF(AD15&lt;='Basic Information'!$F$15,'Basic Information'!$D$15,IF(AD15&lt;='Basic Information'!$F$14,'Basic Information'!$D$14,IF(AD15&lt;='Basic Information'!$F$13,'Basic Information'!$D$13,IF(AD15&lt;='Basic Information'!$F$12,'Basic Information'!$D$12,'Basic Information'!$D$11)))))))</f>
        <v>B+</v>
      </c>
      <c r="AF15" s="56">
        <v>35</v>
      </c>
      <c r="AG15" s="57">
        <f t="shared" si="9"/>
        <v>70</v>
      </c>
      <c r="AH15" s="56" t="str">
        <f>IF(AG15=0,"",IF(AG15&lt;='Basic Information'!$F$17,'Basic Information'!$D$17,IF(AG15&lt;='Basic Information'!$F$16,'Basic Information'!$D$16,IF(AG15&lt;='Basic Information'!$F$15,'Basic Information'!$D$15,IF(AG15&lt;='Basic Information'!$F$14,'Basic Information'!$D$14,IF(AG15&lt;='Basic Information'!$F$13,'Basic Information'!$D$13,IF(AG15&lt;='Basic Information'!$F$12,'Basic Information'!$D$12,'Basic Information'!$D$11)))))))</f>
        <v>B+</v>
      </c>
      <c r="AI15" s="56">
        <v>35</v>
      </c>
      <c r="AJ15" s="57">
        <f t="shared" si="10"/>
        <v>70</v>
      </c>
      <c r="AK15" s="56" t="str">
        <f>IF(AJ15=0,"",IF(AJ15&lt;='Basic Information'!$F$17,'Basic Information'!$D$17,IF(AJ15&lt;='Basic Information'!$F$16,'Basic Information'!$D$16,IF(AJ15&lt;='Basic Information'!$F$15,'Basic Information'!$D$15,IF(AJ15&lt;='Basic Information'!$F$14,'Basic Information'!$D$14,IF(AJ15&lt;='Basic Information'!$F$13,'Basic Information'!$D$13,IF(AJ15&lt;='Basic Information'!$F$12,'Basic Information'!$D$12,'Basic Information'!$D$11)))))))</f>
        <v>B+</v>
      </c>
      <c r="AL15" s="56">
        <v>70</v>
      </c>
      <c r="AM15" s="57">
        <f t="shared" si="11"/>
        <v>70</v>
      </c>
      <c r="AN15" s="56" t="str">
        <f>IF(AM15=0,"",IF(AM15&lt;='Basic Information'!$F$17,'Basic Information'!$D$17,IF(AM15&lt;='Basic Information'!$F$16,'Basic Information'!$D$16,IF(AM15&lt;='Basic Information'!$F$15,'Basic Information'!$D$15,IF(AM15&lt;='Basic Information'!$F$14,'Basic Information'!$D$14,IF(AM15&lt;='Basic Information'!$F$13,'Basic Information'!$D$13,IF(AM15&lt;='Basic Information'!$F$12,'Basic Information'!$D$12,'Basic Information'!$D$11)))))))</f>
        <v>B+</v>
      </c>
      <c r="AO15" s="56">
        <v>35</v>
      </c>
      <c r="AP15" s="57">
        <f t="shared" si="12"/>
        <v>70</v>
      </c>
      <c r="AQ15" s="56" t="str">
        <f>IF(AP15=0,"",IF(AP15&lt;='Basic Information'!$F$17,'Basic Information'!$D$17,IF(AP15&lt;='Basic Information'!$F$16,'Basic Information'!$D$16,IF(AP15&lt;='Basic Information'!$F$15,'Basic Information'!$D$15,IF(AP15&lt;='Basic Information'!$F$14,'Basic Information'!$D$14,IF(AP15&lt;='Basic Information'!$F$13,'Basic Information'!$D$13,IF(AP15&lt;='Basic Information'!$F$12,'Basic Information'!$D$12,'Basic Information'!$D$11)))))))</f>
        <v>B+</v>
      </c>
      <c r="AR15" s="56">
        <v>35</v>
      </c>
      <c r="AS15" s="57">
        <f t="shared" si="13"/>
        <v>70</v>
      </c>
      <c r="AT15" s="56" t="str">
        <f>IF(AS15=0,"",IF(AS15&lt;='Basic Information'!$F$17,'Basic Information'!$D$17,IF(AS15&lt;='Basic Information'!$F$16,'Basic Information'!$D$16,IF(AS15&lt;='Basic Information'!$F$15,'Basic Information'!$D$15,IF(AS15&lt;='Basic Information'!$F$14,'Basic Information'!$D$14,IF(AS15&lt;='Basic Information'!$F$13,'Basic Information'!$D$13,IF(AS15&lt;='Basic Information'!$F$12,'Basic Information'!$D$12,'Basic Information'!$D$11)))))))</f>
        <v>B+</v>
      </c>
      <c r="AU15" s="56">
        <v>70</v>
      </c>
      <c r="AV15" s="57">
        <f t="shared" si="14"/>
        <v>70</v>
      </c>
      <c r="AW15" s="56" t="str">
        <f>IF(AV15=0,"",IF(AV15&lt;='Basic Information'!$F$17,'Basic Information'!$D$17,IF(AV15&lt;='Basic Information'!$F$16,'Basic Information'!$D$16,IF(AV15&lt;='Basic Information'!$F$15,'Basic Information'!$D$15,IF(AV15&lt;='Basic Information'!$F$14,'Basic Information'!$D$14,IF(AV15&lt;='Basic Information'!$F$13,'Basic Information'!$D$13,IF(AV15&lt;='Basic Information'!$F$12,'Basic Information'!$D$12,'Basic Information'!$D$11)))))))</f>
        <v>B+</v>
      </c>
      <c r="AX15" s="56">
        <v>35</v>
      </c>
      <c r="AY15" s="57">
        <f t="shared" si="15"/>
        <v>70</v>
      </c>
      <c r="AZ15" s="56" t="str">
        <f>IF(AY15=0,"",IF(AY15&lt;='Basic Information'!$F$17,'Basic Information'!$D$17,IF(AY15&lt;='Basic Information'!$F$16,'Basic Information'!$D$16,IF(AY15&lt;='Basic Information'!$F$15,'Basic Information'!$D$15,IF(AY15&lt;='Basic Information'!$F$14,'Basic Information'!$D$14,IF(AY15&lt;='Basic Information'!$F$13,'Basic Information'!$D$13,IF(AY15&lt;='Basic Information'!$F$12,'Basic Information'!$D$12,'Basic Information'!$D$11)))))))</f>
        <v>B+</v>
      </c>
      <c r="BA15" s="56">
        <v>35</v>
      </c>
      <c r="BB15" s="57">
        <f t="shared" si="16"/>
        <v>70</v>
      </c>
      <c r="BC15" s="56" t="str">
        <f>IF(BB15=0,"",IF(BB15&lt;='Basic Information'!$F$17,'Basic Information'!$D$17,IF(BB15&lt;='Basic Information'!$F$16,'Basic Information'!$D$16,IF(BB15&lt;='Basic Information'!$F$15,'Basic Information'!$D$15,IF(BB15&lt;='Basic Information'!$F$14,'Basic Information'!$D$14,IF(BB15&lt;='Basic Information'!$F$13,'Basic Information'!$D$13,IF(BB15&lt;='Basic Information'!$F$12,'Basic Information'!$D$12,'Basic Information'!$D$11)))))))</f>
        <v>B+</v>
      </c>
      <c r="BD15" s="56">
        <v>70</v>
      </c>
      <c r="BE15" s="57">
        <f t="shared" si="17"/>
        <v>70</v>
      </c>
      <c r="BF15" s="56" t="str">
        <f>IF(BE15=0,"",IF(BE15&lt;='Basic Information'!$F$17,'Basic Information'!$D$17,IF(BE15&lt;='Basic Information'!$F$16,'Basic Information'!$D$16,IF(BE15&lt;='Basic Information'!$F$15,'Basic Information'!$D$15,IF(BE15&lt;='Basic Information'!$F$14,'Basic Information'!$D$14,IF(BE15&lt;='Basic Information'!$F$13,'Basic Information'!$D$13,IF(BE15&lt;='Basic Information'!$F$12,'Basic Information'!$D$12,'Basic Information'!$D$11)))))))</f>
        <v>B+</v>
      </c>
      <c r="BG15" s="56">
        <v>35</v>
      </c>
      <c r="BH15" s="57">
        <f t="shared" si="18"/>
        <v>70</v>
      </c>
      <c r="BI15" s="56" t="str">
        <f>IF(BH15=0,"",IF(BH15&lt;='Basic Information'!$F$17,'Basic Information'!$D$17,IF(BH15&lt;='Basic Information'!$F$16,'Basic Information'!$D$16,IF(BH15&lt;='Basic Information'!$F$15,'Basic Information'!$D$15,IF(BH15&lt;='Basic Information'!$F$14,'Basic Information'!$D$14,IF(BH15&lt;='Basic Information'!$F$13,'Basic Information'!$D$13,IF(BH15&lt;='Basic Information'!$F$12,'Basic Information'!$D$12,'Basic Information'!$D$11)))))))</f>
        <v>B+</v>
      </c>
      <c r="BJ15" s="56">
        <v>35</v>
      </c>
      <c r="BK15" s="57">
        <f t="shared" si="19"/>
        <v>70</v>
      </c>
      <c r="BL15" s="56" t="str">
        <f>IF(BK15=0,"",IF(BK15&lt;='Basic Information'!$F$17,'Basic Information'!$D$17,IF(BK15&lt;='Basic Information'!$F$16,'Basic Information'!$D$16,IF(BK15&lt;='Basic Information'!$F$15,'Basic Information'!$D$15,IF(BK15&lt;='Basic Information'!$F$14,'Basic Information'!$D$14,IF(BK15&lt;='Basic Information'!$F$13,'Basic Information'!$D$13,IF(BK15&lt;='Basic Information'!$F$12,'Basic Information'!$D$12,'Basic Information'!$D$11)))))))</f>
        <v>B+</v>
      </c>
      <c r="BM15" s="56">
        <v>70</v>
      </c>
      <c r="BN15" s="57">
        <f t="shared" si="20"/>
        <v>70</v>
      </c>
      <c r="BO15" s="56" t="str">
        <f>IF(BN15=0,"",IF(BN15&lt;='Basic Information'!$F$17,'Basic Information'!$D$17,IF(BN15&lt;='Basic Information'!$F$16,'Basic Information'!$D$16,IF(BN15&lt;='Basic Information'!$F$15,'Basic Information'!$D$15,IF(BN15&lt;='Basic Information'!$F$14,'Basic Information'!$D$14,IF(BN15&lt;='Basic Information'!$F$13,'Basic Information'!$D$13,IF(BN15&lt;='Basic Information'!$F$12,'Basic Information'!$D$12,'Basic Information'!$D$11)))))))</f>
        <v>B+</v>
      </c>
      <c r="BP15" s="56">
        <v>35</v>
      </c>
      <c r="BQ15" s="57">
        <f t="shared" si="21"/>
        <v>70</v>
      </c>
      <c r="BR15" s="56" t="str">
        <f>IF(BQ15=0,"",IF(BQ15&lt;='Basic Information'!$F$17,'Basic Information'!$D$17,IF(BQ15&lt;='Basic Information'!$F$16,'Basic Information'!$D$16,IF(BQ15&lt;='Basic Information'!$F$15,'Basic Information'!$D$15,IF(BQ15&lt;='Basic Information'!$F$14,'Basic Information'!$D$14,IF(BQ15&lt;='Basic Information'!$F$13,'Basic Information'!$D$13,IF(BQ15&lt;='Basic Information'!$F$12,'Basic Information'!$D$12,'Basic Information'!$D$11)))))))</f>
        <v>B+</v>
      </c>
      <c r="BS15" s="56">
        <v>35</v>
      </c>
      <c r="BT15" s="57">
        <f t="shared" si="22"/>
        <v>70</v>
      </c>
      <c r="BU15" s="56" t="str">
        <f>IF(BT15=0,"",IF(BT15&lt;='Basic Information'!$F$17,'Basic Information'!$D$17,IF(BT15&lt;='Basic Information'!$F$16,'Basic Information'!$D$16,IF(BT15&lt;='Basic Information'!$F$15,'Basic Information'!$D$15,IF(BT15&lt;='Basic Information'!$F$14,'Basic Information'!$D$14,IF(BT15&lt;='Basic Information'!$F$13,'Basic Information'!$D$13,IF(BT15&lt;='Basic Information'!$F$12,'Basic Information'!$D$12,'Basic Information'!$D$11)))))))</f>
        <v>B+</v>
      </c>
      <c r="BV15" s="56">
        <v>70</v>
      </c>
      <c r="BW15" s="57">
        <f t="shared" si="23"/>
        <v>70</v>
      </c>
      <c r="BX15" s="56" t="str">
        <f>IF(BW15=0,"",IF(BW15&lt;='Basic Information'!$F$17,'Basic Information'!$D$17,IF(BW15&lt;='Basic Information'!$F$16,'Basic Information'!$D$16,IF(BW15&lt;='Basic Information'!$F$15,'Basic Information'!$D$15,IF(BW15&lt;='Basic Information'!$F$14,'Basic Information'!$D$14,IF(BW15&lt;='Basic Information'!$F$13,'Basic Information'!$D$13,IF(BW15&lt;='Basic Information'!$F$12,'Basic Information'!$D$12,'Basic Information'!$D$11)))))))</f>
        <v>B+</v>
      </c>
      <c r="BY15" s="56">
        <v>35</v>
      </c>
      <c r="BZ15" s="57">
        <f t="shared" si="24"/>
        <v>70</v>
      </c>
      <c r="CA15" s="56" t="str">
        <f>IF(BZ15=0,"",IF(BZ15&lt;='Basic Information'!$F$17,'Basic Information'!$D$17,IF(BZ15&lt;='Basic Information'!$F$16,'Basic Information'!$D$16,IF(BZ15&lt;='Basic Information'!$F$15,'Basic Information'!$D$15,IF(BZ15&lt;='Basic Information'!$F$14,'Basic Information'!$D$14,IF(BZ15&lt;='Basic Information'!$F$13,'Basic Information'!$D$13,IF(BZ15&lt;='Basic Information'!$F$12,'Basic Information'!$D$12,'Basic Information'!$D$11)))))))</f>
        <v>B+</v>
      </c>
      <c r="CB15" s="56">
        <v>35</v>
      </c>
      <c r="CC15" s="57">
        <f t="shared" si="25"/>
        <v>70</v>
      </c>
      <c r="CD15" s="56" t="str">
        <f>IF(CC15=0,"",IF(CC15&lt;='Basic Information'!$F$17,'Basic Information'!$D$17,IF(CC15&lt;='Basic Information'!$F$16,'Basic Information'!$D$16,IF(CC15&lt;='Basic Information'!$F$15,'Basic Information'!$D$15,IF(CC15&lt;='Basic Information'!$F$14,'Basic Information'!$D$14,IF(CC15&lt;='Basic Information'!$F$13,'Basic Information'!$D$13,IF(CC15&lt;='Basic Information'!$F$12,'Basic Information'!$D$12,'Basic Information'!$D$11)))))))</f>
        <v>B+</v>
      </c>
      <c r="CE15" s="56">
        <v>70</v>
      </c>
      <c r="CF15" s="57">
        <f t="shared" si="26"/>
        <v>70</v>
      </c>
      <c r="CG15" s="56" t="str">
        <f>IF(CF15=0,"",IF(CF15&lt;='Basic Information'!$F$17,'Basic Information'!$D$17,IF(CF15&lt;='Basic Information'!$F$16,'Basic Information'!$D$16,IF(CF15&lt;='Basic Information'!$F$15,'Basic Information'!$D$15,IF(CF15&lt;='Basic Information'!$F$14,'Basic Information'!$D$14,IF(CF15&lt;='Basic Information'!$F$13,'Basic Information'!$D$13,IF(CF15&lt;='Basic Information'!$F$12,'Basic Information'!$D$12,'Basic Information'!$D$11)))))))</f>
        <v>B+</v>
      </c>
      <c r="CH15" s="56">
        <f t="shared" si="27"/>
        <v>315</v>
      </c>
      <c r="CI15" s="58">
        <f t="shared" si="28"/>
        <v>70</v>
      </c>
      <c r="CJ15" s="56" t="str">
        <f>IF(CI15=0,"",IF(CI15&lt;='Basic Information'!$F$17,'Basic Information'!$D$17,IF(CI15&lt;='Basic Information'!$F$16,'Basic Information'!$D$16,IF(CI15&lt;='Basic Information'!$F$15,'Basic Information'!$D$15,IF(CI15&lt;='Basic Information'!$F$14,'Basic Information'!$D$14,IF(CI15&lt;='Basic Information'!$F$13,'Basic Information'!$D$13,IF(CI15&lt;='Basic Information'!$F$12,'Basic Information'!$D$12,'Basic Information'!$D$11)))))))</f>
        <v>B+</v>
      </c>
      <c r="CK15" s="59">
        <f t="shared" si="29"/>
        <v>27</v>
      </c>
      <c r="CL15" s="56">
        <f t="shared" si="30"/>
        <v>315</v>
      </c>
      <c r="CM15" s="58">
        <f t="shared" si="31"/>
        <v>70</v>
      </c>
      <c r="CN15" s="56" t="str">
        <f>IF(CM15=0,"",IF(CM15&lt;='Basic Information'!$F$17,'Basic Information'!$D$17,IF(CM15&lt;='Basic Information'!$F$16,'Basic Information'!$D$16,IF(CM15&lt;='Basic Information'!$F$15,'Basic Information'!$D$15,IF(CM15&lt;='Basic Information'!$F$14,'Basic Information'!$D$14,IF(CM15&lt;='Basic Information'!$F$13,'Basic Information'!$D$13,IF(CM15&lt;='Basic Information'!$F$12,'Basic Information'!$D$12,'Basic Information'!$D$11)))))))</f>
        <v>B+</v>
      </c>
      <c r="CO15" s="59">
        <f t="shared" si="32"/>
        <v>26</v>
      </c>
      <c r="CP15" s="56">
        <f t="shared" si="33"/>
        <v>630</v>
      </c>
      <c r="CQ15" s="58">
        <f t="shared" si="34"/>
        <v>70</v>
      </c>
      <c r="CR15" s="56" t="str">
        <f>IF(CQ15=0,"",IF(CQ15&lt;='Basic Information'!$F$17,'Basic Information'!$D$17,IF(CQ15&lt;='Basic Information'!$F$16,'Basic Information'!$D$16,IF(CQ15&lt;='Basic Information'!$F$15,'Basic Information'!$D$15,IF(CQ15&lt;='Basic Information'!$F$14,'Basic Information'!$D$14,IF(CQ15&lt;='Basic Information'!$F$13,'Basic Information'!$D$13,IF(CQ15&lt;='Basic Information'!$F$12,'Basic Information'!$D$12,'Basic Information'!$D$11)))))))</f>
        <v>B+</v>
      </c>
      <c r="CS15" s="59">
        <f t="shared" si="35"/>
        <v>27</v>
      </c>
      <c r="CT15" s="56">
        <v>73</v>
      </c>
      <c r="CU15" s="56">
        <v>72</v>
      </c>
      <c r="CV15" s="56">
        <v>52</v>
      </c>
      <c r="CW15" s="56">
        <f t="shared" si="36"/>
        <v>197</v>
      </c>
      <c r="CX15" s="56" t="s">
        <v>122</v>
      </c>
      <c r="CY15" s="56" t="s">
        <v>133</v>
      </c>
    </row>
    <row r="16" spans="2:103">
      <c r="B16" s="56">
        <v>11</v>
      </c>
      <c r="C16" s="60" t="s">
        <v>54</v>
      </c>
      <c r="D16" s="56" t="str">
        <f>'Basic Information'!$F$6 &amp;" - " &amp;'Basic Information'!$H$6</f>
        <v>7 - B</v>
      </c>
      <c r="E16" s="56">
        <v>45</v>
      </c>
      <c r="F16" s="57">
        <f t="shared" si="0"/>
        <v>90</v>
      </c>
      <c r="G16" s="56" t="str">
        <f>IF(F16=0,"",IF(F16&lt;='Basic Information'!$F$17,'Basic Information'!$D$17,IF(F16&lt;='Basic Information'!$F$16,'Basic Information'!$D$16,IF(F16&lt;='Basic Information'!$F$15,'Basic Information'!$D$15,IF(F16&lt;='Basic Information'!$F$14,'Basic Information'!$D$14,IF(F16&lt;='Basic Information'!$F$13,'Basic Information'!$D$13,IF(F16&lt;='Basic Information'!$F$12,'Basic Information'!$D$12,'Basic Information'!$D$11)))))))</f>
        <v>A+</v>
      </c>
      <c r="H16" s="56">
        <v>45</v>
      </c>
      <c r="I16" s="57">
        <f t="shared" si="1"/>
        <v>90</v>
      </c>
      <c r="J16" s="56" t="str">
        <f>IF(I16=0,"",IF(I16&lt;='Basic Information'!$F$17,'Basic Information'!$D$17,IF(I16&lt;='Basic Information'!$F$16,'Basic Information'!$D$16,IF(I16&lt;='Basic Information'!$F$15,'Basic Information'!$D$15,IF(I16&lt;='Basic Information'!$F$14,'Basic Information'!$D$14,IF(I16&lt;='Basic Information'!$F$13,'Basic Information'!$D$13,IF(I16&lt;='Basic Information'!$F$12,'Basic Information'!$D$12,'Basic Information'!$D$11)))))))</f>
        <v>A+</v>
      </c>
      <c r="K16" s="56">
        <v>90</v>
      </c>
      <c r="L16" s="57">
        <f t="shared" si="2"/>
        <v>90</v>
      </c>
      <c r="M16" s="56" t="str">
        <f>IF(L16=0,"",IF(L16&lt;='Basic Information'!$F$17,'Basic Information'!$D$17,IF(L16&lt;='Basic Information'!$F$16,'Basic Information'!$D$16,IF(L16&lt;='Basic Information'!$F$15,'Basic Information'!$D$15,IF(L16&lt;='Basic Information'!$F$14,'Basic Information'!$D$14,IF(L16&lt;='Basic Information'!$F$13,'Basic Information'!$D$13,IF(L16&lt;='Basic Information'!$F$12,'Basic Information'!$D$12,'Basic Information'!$D$11)))))))</f>
        <v>A+</v>
      </c>
      <c r="N16" s="56">
        <v>45</v>
      </c>
      <c r="O16" s="57">
        <f t="shared" si="3"/>
        <v>90</v>
      </c>
      <c r="P16" s="56" t="str">
        <f>IF(O16=0,"",IF(O16&lt;='Basic Information'!$F$17,'Basic Information'!$D$17,IF(O16&lt;='Basic Information'!$F$16,'Basic Information'!$D$16,IF(O16&lt;='Basic Information'!$F$15,'Basic Information'!$D$15,IF(O16&lt;='Basic Information'!$F$14,'Basic Information'!$D$14,IF(O16&lt;='Basic Information'!$F$13,'Basic Information'!$D$13,IF(O16&lt;='Basic Information'!$F$12,'Basic Information'!$D$12,'Basic Information'!$D$11)))))))</f>
        <v>A+</v>
      </c>
      <c r="Q16" s="56">
        <v>45</v>
      </c>
      <c r="R16" s="57">
        <f t="shared" si="4"/>
        <v>90</v>
      </c>
      <c r="S16" s="56" t="str">
        <f>IF(R16=0,"",IF(R16&lt;='Basic Information'!$F$17,'Basic Information'!$D$17,IF(R16&lt;='Basic Information'!$F$16,'Basic Information'!$D$16,IF(R16&lt;='Basic Information'!$F$15,'Basic Information'!$D$15,IF(R16&lt;='Basic Information'!$F$14,'Basic Information'!$D$14,IF(R16&lt;='Basic Information'!$F$13,'Basic Information'!$D$13,IF(R16&lt;='Basic Information'!$F$12,'Basic Information'!$D$12,'Basic Information'!$D$11)))))))</f>
        <v>A+</v>
      </c>
      <c r="T16" s="56">
        <v>90</v>
      </c>
      <c r="U16" s="57">
        <f t="shared" si="5"/>
        <v>90</v>
      </c>
      <c r="V16" s="56" t="str">
        <f>IF(U16=0,"",IF(U16&lt;='Basic Information'!$F$17,'Basic Information'!$D$17,IF(U16&lt;='Basic Information'!$F$16,'Basic Information'!$D$16,IF(U16&lt;='Basic Information'!$F$15,'Basic Information'!$D$15,IF(U16&lt;='Basic Information'!$F$14,'Basic Information'!$D$14,IF(U16&lt;='Basic Information'!$F$13,'Basic Information'!$D$13,IF(U16&lt;='Basic Information'!$F$12,'Basic Information'!$D$12,'Basic Information'!$D$11)))))))</f>
        <v>A+</v>
      </c>
      <c r="W16" s="56">
        <v>45</v>
      </c>
      <c r="X16" s="57">
        <f t="shared" si="6"/>
        <v>90</v>
      </c>
      <c r="Y16" s="56" t="str">
        <f>IF(X16=0,"",IF(X16&lt;='Basic Information'!$F$17,'Basic Information'!$D$17,IF(X16&lt;='Basic Information'!$F$16,'Basic Information'!$D$16,IF(X16&lt;='Basic Information'!$F$15,'Basic Information'!$D$15,IF(X16&lt;='Basic Information'!$F$14,'Basic Information'!$D$14,IF(X16&lt;='Basic Information'!$F$13,'Basic Information'!$D$13,IF(X16&lt;='Basic Information'!$F$12,'Basic Information'!$D$12,'Basic Information'!$D$11)))))))</f>
        <v>A+</v>
      </c>
      <c r="Z16" s="56">
        <v>45</v>
      </c>
      <c r="AA16" s="57">
        <f t="shared" si="7"/>
        <v>90</v>
      </c>
      <c r="AB16" s="56" t="str">
        <f>IF(AA16=0,"",IF(AA16&lt;='Basic Information'!$F$17,'Basic Information'!$D$17,IF(AA16&lt;='Basic Information'!$F$16,'Basic Information'!$D$16,IF(AA16&lt;='Basic Information'!$F$15,'Basic Information'!$D$15,IF(AA16&lt;='Basic Information'!$F$14,'Basic Information'!$D$14,IF(AA16&lt;='Basic Information'!$F$13,'Basic Information'!$D$13,IF(AA16&lt;='Basic Information'!$F$12,'Basic Information'!$D$12,'Basic Information'!$D$11)))))))</f>
        <v>A+</v>
      </c>
      <c r="AC16" s="56">
        <v>90</v>
      </c>
      <c r="AD16" s="57">
        <f t="shared" si="8"/>
        <v>90</v>
      </c>
      <c r="AE16" s="56" t="str">
        <f>IF(AD16=0,"",IF(AD16&lt;='Basic Information'!$F$17,'Basic Information'!$D$17,IF(AD16&lt;='Basic Information'!$F$16,'Basic Information'!$D$16,IF(AD16&lt;='Basic Information'!$F$15,'Basic Information'!$D$15,IF(AD16&lt;='Basic Information'!$F$14,'Basic Information'!$D$14,IF(AD16&lt;='Basic Information'!$F$13,'Basic Information'!$D$13,IF(AD16&lt;='Basic Information'!$F$12,'Basic Information'!$D$12,'Basic Information'!$D$11)))))))</f>
        <v>A+</v>
      </c>
      <c r="AF16" s="56">
        <v>45</v>
      </c>
      <c r="AG16" s="57">
        <f t="shared" si="9"/>
        <v>90</v>
      </c>
      <c r="AH16" s="56" t="str">
        <f>IF(AG16=0,"",IF(AG16&lt;='Basic Information'!$F$17,'Basic Information'!$D$17,IF(AG16&lt;='Basic Information'!$F$16,'Basic Information'!$D$16,IF(AG16&lt;='Basic Information'!$F$15,'Basic Information'!$D$15,IF(AG16&lt;='Basic Information'!$F$14,'Basic Information'!$D$14,IF(AG16&lt;='Basic Information'!$F$13,'Basic Information'!$D$13,IF(AG16&lt;='Basic Information'!$F$12,'Basic Information'!$D$12,'Basic Information'!$D$11)))))))</f>
        <v>A+</v>
      </c>
      <c r="AI16" s="56">
        <v>45</v>
      </c>
      <c r="AJ16" s="57">
        <f t="shared" si="10"/>
        <v>90</v>
      </c>
      <c r="AK16" s="56" t="str">
        <f>IF(AJ16=0,"",IF(AJ16&lt;='Basic Information'!$F$17,'Basic Information'!$D$17,IF(AJ16&lt;='Basic Information'!$F$16,'Basic Information'!$D$16,IF(AJ16&lt;='Basic Information'!$F$15,'Basic Information'!$D$15,IF(AJ16&lt;='Basic Information'!$F$14,'Basic Information'!$D$14,IF(AJ16&lt;='Basic Information'!$F$13,'Basic Information'!$D$13,IF(AJ16&lt;='Basic Information'!$F$12,'Basic Information'!$D$12,'Basic Information'!$D$11)))))))</f>
        <v>A+</v>
      </c>
      <c r="AL16" s="56">
        <v>90</v>
      </c>
      <c r="AM16" s="57">
        <f t="shared" si="11"/>
        <v>90</v>
      </c>
      <c r="AN16" s="56" t="str">
        <f>IF(AM16=0,"",IF(AM16&lt;='Basic Information'!$F$17,'Basic Information'!$D$17,IF(AM16&lt;='Basic Information'!$F$16,'Basic Information'!$D$16,IF(AM16&lt;='Basic Information'!$F$15,'Basic Information'!$D$15,IF(AM16&lt;='Basic Information'!$F$14,'Basic Information'!$D$14,IF(AM16&lt;='Basic Information'!$F$13,'Basic Information'!$D$13,IF(AM16&lt;='Basic Information'!$F$12,'Basic Information'!$D$12,'Basic Information'!$D$11)))))))</f>
        <v>A+</v>
      </c>
      <c r="AO16" s="56">
        <v>45</v>
      </c>
      <c r="AP16" s="57">
        <f t="shared" si="12"/>
        <v>90</v>
      </c>
      <c r="AQ16" s="56" t="str">
        <f>IF(AP16=0,"",IF(AP16&lt;='Basic Information'!$F$17,'Basic Information'!$D$17,IF(AP16&lt;='Basic Information'!$F$16,'Basic Information'!$D$16,IF(AP16&lt;='Basic Information'!$F$15,'Basic Information'!$D$15,IF(AP16&lt;='Basic Information'!$F$14,'Basic Information'!$D$14,IF(AP16&lt;='Basic Information'!$F$13,'Basic Information'!$D$13,IF(AP16&lt;='Basic Information'!$F$12,'Basic Information'!$D$12,'Basic Information'!$D$11)))))))</f>
        <v>A+</v>
      </c>
      <c r="AR16" s="56">
        <v>45</v>
      </c>
      <c r="AS16" s="57">
        <f t="shared" si="13"/>
        <v>90</v>
      </c>
      <c r="AT16" s="56" t="str">
        <f>IF(AS16=0,"",IF(AS16&lt;='Basic Information'!$F$17,'Basic Information'!$D$17,IF(AS16&lt;='Basic Information'!$F$16,'Basic Information'!$D$16,IF(AS16&lt;='Basic Information'!$F$15,'Basic Information'!$D$15,IF(AS16&lt;='Basic Information'!$F$14,'Basic Information'!$D$14,IF(AS16&lt;='Basic Information'!$F$13,'Basic Information'!$D$13,IF(AS16&lt;='Basic Information'!$F$12,'Basic Information'!$D$12,'Basic Information'!$D$11)))))))</f>
        <v>A+</v>
      </c>
      <c r="AU16" s="56">
        <v>90</v>
      </c>
      <c r="AV16" s="57">
        <f t="shared" si="14"/>
        <v>90</v>
      </c>
      <c r="AW16" s="56" t="str">
        <f>IF(AV16=0,"",IF(AV16&lt;='Basic Information'!$F$17,'Basic Information'!$D$17,IF(AV16&lt;='Basic Information'!$F$16,'Basic Information'!$D$16,IF(AV16&lt;='Basic Information'!$F$15,'Basic Information'!$D$15,IF(AV16&lt;='Basic Information'!$F$14,'Basic Information'!$D$14,IF(AV16&lt;='Basic Information'!$F$13,'Basic Information'!$D$13,IF(AV16&lt;='Basic Information'!$F$12,'Basic Information'!$D$12,'Basic Information'!$D$11)))))))</f>
        <v>A+</v>
      </c>
      <c r="AX16" s="56">
        <v>45</v>
      </c>
      <c r="AY16" s="57">
        <f t="shared" si="15"/>
        <v>90</v>
      </c>
      <c r="AZ16" s="56" t="str">
        <f>IF(AY16=0,"",IF(AY16&lt;='Basic Information'!$F$17,'Basic Information'!$D$17,IF(AY16&lt;='Basic Information'!$F$16,'Basic Information'!$D$16,IF(AY16&lt;='Basic Information'!$F$15,'Basic Information'!$D$15,IF(AY16&lt;='Basic Information'!$F$14,'Basic Information'!$D$14,IF(AY16&lt;='Basic Information'!$F$13,'Basic Information'!$D$13,IF(AY16&lt;='Basic Information'!$F$12,'Basic Information'!$D$12,'Basic Information'!$D$11)))))))</f>
        <v>A+</v>
      </c>
      <c r="BA16" s="56">
        <v>45</v>
      </c>
      <c r="BB16" s="57">
        <f t="shared" si="16"/>
        <v>90</v>
      </c>
      <c r="BC16" s="56" t="str">
        <f>IF(BB16=0,"",IF(BB16&lt;='Basic Information'!$F$17,'Basic Information'!$D$17,IF(BB16&lt;='Basic Information'!$F$16,'Basic Information'!$D$16,IF(BB16&lt;='Basic Information'!$F$15,'Basic Information'!$D$15,IF(BB16&lt;='Basic Information'!$F$14,'Basic Information'!$D$14,IF(BB16&lt;='Basic Information'!$F$13,'Basic Information'!$D$13,IF(BB16&lt;='Basic Information'!$F$12,'Basic Information'!$D$12,'Basic Information'!$D$11)))))))</f>
        <v>A+</v>
      </c>
      <c r="BD16" s="56">
        <v>90</v>
      </c>
      <c r="BE16" s="57">
        <f t="shared" si="17"/>
        <v>90</v>
      </c>
      <c r="BF16" s="56" t="str">
        <f>IF(BE16=0,"",IF(BE16&lt;='Basic Information'!$F$17,'Basic Information'!$D$17,IF(BE16&lt;='Basic Information'!$F$16,'Basic Information'!$D$16,IF(BE16&lt;='Basic Information'!$F$15,'Basic Information'!$D$15,IF(BE16&lt;='Basic Information'!$F$14,'Basic Information'!$D$14,IF(BE16&lt;='Basic Information'!$F$13,'Basic Information'!$D$13,IF(BE16&lt;='Basic Information'!$F$12,'Basic Information'!$D$12,'Basic Information'!$D$11)))))))</f>
        <v>A+</v>
      </c>
      <c r="BG16" s="56">
        <v>45</v>
      </c>
      <c r="BH16" s="57">
        <f t="shared" si="18"/>
        <v>90</v>
      </c>
      <c r="BI16" s="56" t="str">
        <f>IF(BH16=0,"",IF(BH16&lt;='Basic Information'!$F$17,'Basic Information'!$D$17,IF(BH16&lt;='Basic Information'!$F$16,'Basic Information'!$D$16,IF(BH16&lt;='Basic Information'!$F$15,'Basic Information'!$D$15,IF(BH16&lt;='Basic Information'!$F$14,'Basic Information'!$D$14,IF(BH16&lt;='Basic Information'!$F$13,'Basic Information'!$D$13,IF(BH16&lt;='Basic Information'!$F$12,'Basic Information'!$D$12,'Basic Information'!$D$11)))))))</f>
        <v>A+</v>
      </c>
      <c r="BJ16" s="56">
        <v>45</v>
      </c>
      <c r="BK16" s="57">
        <f t="shared" si="19"/>
        <v>90</v>
      </c>
      <c r="BL16" s="56" t="str">
        <f>IF(BK16=0,"",IF(BK16&lt;='Basic Information'!$F$17,'Basic Information'!$D$17,IF(BK16&lt;='Basic Information'!$F$16,'Basic Information'!$D$16,IF(BK16&lt;='Basic Information'!$F$15,'Basic Information'!$D$15,IF(BK16&lt;='Basic Information'!$F$14,'Basic Information'!$D$14,IF(BK16&lt;='Basic Information'!$F$13,'Basic Information'!$D$13,IF(BK16&lt;='Basic Information'!$F$12,'Basic Information'!$D$12,'Basic Information'!$D$11)))))))</f>
        <v>A+</v>
      </c>
      <c r="BM16" s="56">
        <v>90</v>
      </c>
      <c r="BN16" s="57">
        <f t="shared" si="20"/>
        <v>90</v>
      </c>
      <c r="BO16" s="56" t="str">
        <f>IF(BN16=0,"",IF(BN16&lt;='Basic Information'!$F$17,'Basic Information'!$D$17,IF(BN16&lt;='Basic Information'!$F$16,'Basic Information'!$D$16,IF(BN16&lt;='Basic Information'!$F$15,'Basic Information'!$D$15,IF(BN16&lt;='Basic Information'!$F$14,'Basic Information'!$D$14,IF(BN16&lt;='Basic Information'!$F$13,'Basic Information'!$D$13,IF(BN16&lt;='Basic Information'!$F$12,'Basic Information'!$D$12,'Basic Information'!$D$11)))))))</f>
        <v>A+</v>
      </c>
      <c r="BP16" s="56">
        <v>45</v>
      </c>
      <c r="BQ16" s="57">
        <f t="shared" si="21"/>
        <v>90</v>
      </c>
      <c r="BR16" s="56" t="str">
        <f>IF(BQ16=0,"",IF(BQ16&lt;='Basic Information'!$F$17,'Basic Information'!$D$17,IF(BQ16&lt;='Basic Information'!$F$16,'Basic Information'!$D$16,IF(BQ16&lt;='Basic Information'!$F$15,'Basic Information'!$D$15,IF(BQ16&lt;='Basic Information'!$F$14,'Basic Information'!$D$14,IF(BQ16&lt;='Basic Information'!$F$13,'Basic Information'!$D$13,IF(BQ16&lt;='Basic Information'!$F$12,'Basic Information'!$D$12,'Basic Information'!$D$11)))))))</f>
        <v>A+</v>
      </c>
      <c r="BS16" s="56">
        <v>45</v>
      </c>
      <c r="BT16" s="57">
        <f t="shared" si="22"/>
        <v>90</v>
      </c>
      <c r="BU16" s="56" t="str">
        <f>IF(BT16=0,"",IF(BT16&lt;='Basic Information'!$F$17,'Basic Information'!$D$17,IF(BT16&lt;='Basic Information'!$F$16,'Basic Information'!$D$16,IF(BT16&lt;='Basic Information'!$F$15,'Basic Information'!$D$15,IF(BT16&lt;='Basic Information'!$F$14,'Basic Information'!$D$14,IF(BT16&lt;='Basic Information'!$F$13,'Basic Information'!$D$13,IF(BT16&lt;='Basic Information'!$F$12,'Basic Information'!$D$12,'Basic Information'!$D$11)))))))</f>
        <v>A+</v>
      </c>
      <c r="BV16" s="56">
        <v>90</v>
      </c>
      <c r="BW16" s="57">
        <f t="shared" si="23"/>
        <v>90</v>
      </c>
      <c r="BX16" s="56" t="str">
        <f>IF(BW16=0,"",IF(BW16&lt;='Basic Information'!$F$17,'Basic Information'!$D$17,IF(BW16&lt;='Basic Information'!$F$16,'Basic Information'!$D$16,IF(BW16&lt;='Basic Information'!$F$15,'Basic Information'!$D$15,IF(BW16&lt;='Basic Information'!$F$14,'Basic Information'!$D$14,IF(BW16&lt;='Basic Information'!$F$13,'Basic Information'!$D$13,IF(BW16&lt;='Basic Information'!$F$12,'Basic Information'!$D$12,'Basic Information'!$D$11)))))))</f>
        <v>A+</v>
      </c>
      <c r="BY16" s="56">
        <v>45</v>
      </c>
      <c r="BZ16" s="57">
        <f t="shared" si="24"/>
        <v>90</v>
      </c>
      <c r="CA16" s="56" t="str">
        <f>IF(BZ16=0,"",IF(BZ16&lt;='Basic Information'!$F$17,'Basic Information'!$D$17,IF(BZ16&lt;='Basic Information'!$F$16,'Basic Information'!$D$16,IF(BZ16&lt;='Basic Information'!$F$15,'Basic Information'!$D$15,IF(BZ16&lt;='Basic Information'!$F$14,'Basic Information'!$D$14,IF(BZ16&lt;='Basic Information'!$F$13,'Basic Information'!$D$13,IF(BZ16&lt;='Basic Information'!$F$12,'Basic Information'!$D$12,'Basic Information'!$D$11)))))))</f>
        <v>A+</v>
      </c>
      <c r="CB16" s="56">
        <v>45</v>
      </c>
      <c r="CC16" s="57">
        <f t="shared" si="25"/>
        <v>90</v>
      </c>
      <c r="CD16" s="56" t="str">
        <f>IF(CC16=0,"",IF(CC16&lt;='Basic Information'!$F$17,'Basic Information'!$D$17,IF(CC16&lt;='Basic Information'!$F$16,'Basic Information'!$D$16,IF(CC16&lt;='Basic Information'!$F$15,'Basic Information'!$D$15,IF(CC16&lt;='Basic Information'!$F$14,'Basic Information'!$D$14,IF(CC16&lt;='Basic Information'!$F$13,'Basic Information'!$D$13,IF(CC16&lt;='Basic Information'!$F$12,'Basic Information'!$D$12,'Basic Information'!$D$11)))))))</f>
        <v>A+</v>
      </c>
      <c r="CE16" s="56">
        <v>90</v>
      </c>
      <c r="CF16" s="57">
        <f t="shared" si="26"/>
        <v>90</v>
      </c>
      <c r="CG16" s="56" t="str">
        <f>IF(CF16=0,"",IF(CF16&lt;='Basic Information'!$F$17,'Basic Information'!$D$17,IF(CF16&lt;='Basic Information'!$F$16,'Basic Information'!$D$16,IF(CF16&lt;='Basic Information'!$F$15,'Basic Information'!$D$15,IF(CF16&lt;='Basic Information'!$F$14,'Basic Information'!$D$14,IF(CF16&lt;='Basic Information'!$F$13,'Basic Information'!$D$13,IF(CF16&lt;='Basic Information'!$F$12,'Basic Information'!$D$12,'Basic Information'!$D$11)))))))</f>
        <v>A+</v>
      </c>
      <c r="CH16" s="56">
        <f t="shared" si="27"/>
        <v>405</v>
      </c>
      <c r="CI16" s="58">
        <f t="shared" si="28"/>
        <v>90</v>
      </c>
      <c r="CJ16" s="56" t="str">
        <f>IF(CI16=0,"",IF(CI16&lt;='Basic Information'!$F$17,'Basic Information'!$D$17,IF(CI16&lt;='Basic Information'!$F$16,'Basic Information'!$D$16,IF(CI16&lt;='Basic Information'!$F$15,'Basic Information'!$D$15,IF(CI16&lt;='Basic Information'!$F$14,'Basic Information'!$D$14,IF(CI16&lt;='Basic Information'!$F$13,'Basic Information'!$D$13,IF(CI16&lt;='Basic Information'!$F$12,'Basic Information'!$D$12,'Basic Information'!$D$11)))))))</f>
        <v>A+</v>
      </c>
      <c r="CK16" s="59">
        <f t="shared" si="29"/>
        <v>13</v>
      </c>
      <c r="CL16" s="56">
        <f t="shared" si="30"/>
        <v>405</v>
      </c>
      <c r="CM16" s="58">
        <f t="shared" si="31"/>
        <v>90</v>
      </c>
      <c r="CN16" s="56" t="str">
        <f>IF(CM16=0,"",IF(CM16&lt;='Basic Information'!$F$17,'Basic Information'!$D$17,IF(CM16&lt;='Basic Information'!$F$16,'Basic Information'!$D$16,IF(CM16&lt;='Basic Information'!$F$15,'Basic Information'!$D$15,IF(CM16&lt;='Basic Information'!$F$14,'Basic Information'!$D$14,IF(CM16&lt;='Basic Information'!$F$13,'Basic Information'!$D$13,IF(CM16&lt;='Basic Information'!$F$12,'Basic Information'!$D$12,'Basic Information'!$D$11)))))))</f>
        <v>A+</v>
      </c>
      <c r="CO16" s="59">
        <f t="shared" si="32"/>
        <v>12</v>
      </c>
      <c r="CP16" s="56">
        <f t="shared" si="33"/>
        <v>810</v>
      </c>
      <c r="CQ16" s="58">
        <f t="shared" si="34"/>
        <v>90</v>
      </c>
      <c r="CR16" s="56" t="str">
        <f>IF(CQ16=0,"",IF(CQ16&lt;='Basic Information'!$F$17,'Basic Information'!$D$17,IF(CQ16&lt;='Basic Information'!$F$16,'Basic Information'!$D$16,IF(CQ16&lt;='Basic Information'!$F$15,'Basic Information'!$D$15,IF(CQ16&lt;='Basic Information'!$F$14,'Basic Information'!$D$14,IF(CQ16&lt;='Basic Information'!$F$13,'Basic Information'!$D$13,IF(CQ16&lt;='Basic Information'!$F$12,'Basic Information'!$D$12,'Basic Information'!$D$11)))))))</f>
        <v>A+</v>
      </c>
      <c r="CS16" s="59">
        <f t="shared" si="35"/>
        <v>12</v>
      </c>
      <c r="CT16" s="56">
        <v>74</v>
      </c>
      <c r="CU16" s="56">
        <v>72</v>
      </c>
      <c r="CV16" s="56">
        <v>52</v>
      </c>
      <c r="CW16" s="56">
        <f t="shared" si="36"/>
        <v>198</v>
      </c>
      <c r="CX16" s="56" t="s">
        <v>122</v>
      </c>
      <c r="CY16" s="56" t="s">
        <v>134</v>
      </c>
    </row>
    <row r="17" spans="2:103">
      <c r="B17" s="56">
        <v>12</v>
      </c>
      <c r="C17" s="60" t="s">
        <v>55</v>
      </c>
      <c r="D17" s="56" t="str">
        <f>'Basic Information'!$F$6 &amp;" - " &amp;'Basic Information'!$H$6</f>
        <v>7 - B</v>
      </c>
      <c r="E17" s="56">
        <v>49</v>
      </c>
      <c r="F17" s="57">
        <f t="shared" si="0"/>
        <v>98</v>
      </c>
      <c r="G17" s="56" t="str">
        <f>IF(F17=0,"",IF(F17&lt;='Basic Information'!$F$17,'Basic Information'!$D$17,IF(F17&lt;='Basic Information'!$F$16,'Basic Information'!$D$16,IF(F17&lt;='Basic Information'!$F$15,'Basic Information'!$D$15,IF(F17&lt;='Basic Information'!$F$14,'Basic Information'!$D$14,IF(F17&lt;='Basic Information'!$F$13,'Basic Information'!$D$13,IF(F17&lt;='Basic Information'!$F$12,'Basic Information'!$D$12,'Basic Information'!$D$11)))))))</f>
        <v>O</v>
      </c>
      <c r="H17" s="56">
        <v>49</v>
      </c>
      <c r="I17" s="57">
        <f t="shared" si="1"/>
        <v>98</v>
      </c>
      <c r="J17" s="56" t="str">
        <f>IF(I17=0,"",IF(I17&lt;='Basic Information'!$F$17,'Basic Information'!$D$17,IF(I17&lt;='Basic Information'!$F$16,'Basic Information'!$D$16,IF(I17&lt;='Basic Information'!$F$15,'Basic Information'!$D$15,IF(I17&lt;='Basic Information'!$F$14,'Basic Information'!$D$14,IF(I17&lt;='Basic Information'!$F$13,'Basic Information'!$D$13,IF(I17&lt;='Basic Information'!$F$12,'Basic Information'!$D$12,'Basic Information'!$D$11)))))))</f>
        <v>O</v>
      </c>
      <c r="K17" s="56">
        <v>98</v>
      </c>
      <c r="L17" s="57">
        <f t="shared" si="2"/>
        <v>98</v>
      </c>
      <c r="M17" s="56" t="str">
        <f>IF(L17=0,"",IF(L17&lt;='Basic Information'!$F$17,'Basic Information'!$D$17,IF(L17&lt;='Basic Information'!$F$16,'Basic Information'!$D$16,IF(L17&lt;='Basic Information'!$F$15,'Basic Information'!$D$15,IF(L17&lt;='Basic Information'!$F$14,'Basic Information'!$D$14,IF(L17&lt;='Basic Information'!$F$13,'Basic Information'!$D$13,IF(L17&lt;='Basic Information'!$F$12,'Basic Information'!$D$12,'Basic Information'!$D$11)))))))</f>
        <v>O</v>
      </c>
      <c r="N17" s="56">
        <v>49</v>
      </c>
      <c r="O17" s="57">
        <f t="shared" si="3"/>
        <v>98</v>
      </c>
      <c r="P17" s="56" t="str">
        <f>IF(O17=0,"",IF(O17&lt;='Basic Information'!$F$17,'Basic Information'!$D$17,IF(O17&lt;='Basic Information'!$F$16,'Basic Information'!$D$16,IF(O17&lt;='Basic Information'!$F$15,'Basic Information'!$D$15,IF(O17&lt;='Basic Information'!$F$14,'Basic Information'!$D$14,IF(O17&lt;='Basic Information'!$F$13,'Basic Information'!$D$13,IF(O17&lt;='Basic Information'!$F$12,'Basic Information'!$D$12,'Basic Information'!$D$11)))))))</f>
        <v>O</v>
      </c>
      <c r="Q17" s="56">
        <v>49</v>
      </c>
      <c r="R17" s="57">
        <f t="shared" si="4"/>
        <v>98</v>
      </c>
      <c r="S17" s="56" t="str">
        <f>IF(R17=0,"",IF(R17&lt;='Basic Information'!$F$17,'Basic Information'!$D$17,IF(R17&lt;='Basic Information'!$F$16,'Basic Information'!$D$16,IF(R17&lt;='Basic Information'!$F$15,'Basic Information'!$D$15,IF(R17&lt;='Basic Information'!$F$14,'Basic Information'!$D$14,IF(R17&lt;='Basic Information'!$F$13,'Basic Information'!$D$13,IF(R17&lt;='Basic Information'!$F$12,'Basic Information'!$D$12,'Basic Information'!$D$11)))))))</f>
        <v>O</v>
      </c>
      <c r="T17" s="56">
        <v>98</v>
      </c>
      <c r="U17" s="57">
        <f t="shared" si="5"/>
        <v>98</v>
      </c>
      <c r="V17" s="56" t="str">
        <f>IF(U17=0,"",IF(U17&lt;='Basic Information'!$F$17,'Basic Information'!$D$17,IF(U17&lt;='Basic Information'!$F$16,'Basic Information'!$D$16,IF(U17&lt;='Basic Information'!$F$15,'Basic Information'!$D$15,IF(U17&lt;='Basic Information'!$F$14,'Basic Information'!$D$14,IF(U17&lt;='Basic Information'!$F$13,'Basic Information'!$D$13,IF(U17&lt;='Basic Information'!$F$12,'Basic Information'!$D$12,'Basic Information'!$D$11)))))))</f>
        <v>O</v>
      </c>
      <c r="W17" s="56">
        <v>49</v>
      </c>
      <c r="X17" s="57">
        <f t="shared" si="6"/>
        <v>98</v>
      </c>
      <c r="Y17" s="56" t="str">
        <f>IF(X17=0,"",IF(X17&lt;='Basic Information'!$F$17,'Basic Information'!$D$17,IF(X17&lt;='Basic Information'!$F$16,'Basic Information'!$D$16,IF(X17&lt;='Basic Information'!$F$15,'Basic Information'!$D$15,IF(X17&lt;='Basic Information'!$F$14,'Basic Information'!$D$14,IF(X17&lt;='Basic Information'!$F$13,'Basic Information'!$D$13,IF(X17&lt;='Basic Information'!$F$12,'Basic Information'!$D$12,'Basic Information'!$D$11)))))))</f>
        <v>O</v>
      </c>
      <c r="Z17" s="56">
        <v>49</v>
      </c>
      <c r="AA17" s="57">
        <f t="shared" si="7"/>
        <v>98</v>
      </c>
      <c r="AB17" s="56" t="str">
        <f>IF(AA17=0,"",IF(AA17&lt;='Basic Information'!$F$17,'Basic Information'!$D$17,IF(AA17&lt;='Basic Information'!$F$16,'Basic Information'!$D$16,IF(AA17&lt;='Basic Information'!$F$15,'Basic Information'!$D$15,IF(AA17&lt;='Basic Information'!$F$14,'Basic Information'!$D$14,IF(AA17&lt;='Basic Information'!$F$13,'Basic Information'!$D$13,IF(AA17&lt;='Basic Information'!$F$12,'Basic Information'!$D$12,'Basic Information'!$D$11)))))))</f>
        <v>O</v>
      </c>
      <c r="AC17" s="56">
        <v>98</v>
      </c>
      <c r="AD17" s="57">
        <f t="shared" si="8"/>
        <v>98</v>
      </c>
      <c r="AE17" s="56" t="str">
        <f>IF(AD17=0,"",IF(AD17&lt;='Basic Information'!$F$17,'Basic Information'!$D$17,IF(AD17&lt;='Basic Information'!$F$16,'Basic Information'!$D$16,IF(AD17&lt;='Basic Information'!$F$15,'Basic Information'!$D$15,IF(AD17&lt;='Basic Information'!$F$14,'Basic Information'!$D$14,IF(AD17&lt;='Basic Information'!$F$13,'Basic Information'!$D$13,IF(AD17&lt;='Basic Information'!$F$12,'Basic Information'!$D$12,'Basic Information'!$D$11)))))))</f>
        <v>O</v>
      </c>
      <c r="AF17" s="56">
        <v>49</v>
      </c>
      <c r="AG17" s="57">
        <f t="shared" si="9"/>
        <v>98</v>
      </c>
      <c r="AH17" s="56" t="str">
        <f>IF(AG17=0,"",IF(AG17&lt;='Basic Information'!$F$17,'Basic Information'!$D$17,IF(AG17&lt;='Basic Information'!$F$16,'Basic Information'!$D$16,IF(AG17&lt;='Basic Information'!$F$15,'Basic Information'!$D$15,IF(AG17&lt;='Basic Information'!$F$14,'Basic Information'!$D$14,IF(AG17&lt;='Basic Information'!$F$13,'Basic Information'!$D$13,IF(AG17&lt;='Basic Information'!$F$12,'Basic Information'!$D$12,'Basic Information'!$D$11)))))))</f>
        <v>O</v>
      </c>
      <c r="AI17" s="56">
        <v>49</v>
      </c>
      <c r="AJ17" s="57">
        <f t="shared" si="10"/>
        <v>98</v>
      </c>
      <c r="AK17" s="56" t="str">
        <f>IF(AJ17=0,"",IF(AJ17&lt;='Basic Information'!$F$17,'Basic Information'!$D$17,IF(AJ17&lt;='Basic Information'!$F$16,'Basic Information'!$D$16,IF(AJ17&lt;='Basic Information'!$F$15,'Basic Information'!$D$15,IF(AJ17&lt;='Basic Information'!$F$14,'Basic Information'!$D$14,IF(AJ17&lt;='Basic Information'!$F$13,'Basic Information'!$D$13,IF(AJ17&lt;='Basic Information'!$F$12,'Basic Information'!$D$12,'Basic Information'!$D$11)))))))</f>
        <v>O</v>
      </c>
      <c r="AL17" s="56">
        <v>98</v>
      </c>
      <c r="AM17" s="57">
        <f t="shared" si="11"/>
        <v>98</v>
      </c>
      <c r="AN17" s="56" t="str">
        <f>IF(AM17=0,"",IF(AM17&lt;='Basic Information'!$F$17,'Basic Information'!$D$17,IF(AM17&lt;='Basic Information'!$F$16,'Basic Information'!$D$16,IF(AM17&lt;='Basic Information'!$F$15,'Basic Information'!$D$15,IF(AM17&lt;='Basic Information'!$F$14,'Basic Information'!$D$14,IF(AM17&lt;='Basic Information'!$F$13,'Basic Information'!$D$13,IF(AM17&lt;='Basic Information'!$F$12,'Basic Information'!$D$12,'Basic Information'!$D$11)))))))</f>
        <v>O</v>
      </c>
      <c r="AO17" s="56">
        <v>49</v>
      </c>
      <c r="AP17" s="57">
        <f t="shared" si="12"/>
        <v>98</v>
      </c>
      <c r="AQ17" s="56" t="str">
        <f>IF(AP17=0,"",IF(AP17&lt;='Basic Information'!$F$17,'Basic Information'!$D$17,IF(AP17&lt;='Basic Information'!$F$16,'Basic Information'!$D$16,IF(AP17&lt;='Basic Information'!$F$15,'Basic Information'!$D$15,IF(AP17&lt;='Basic Information'!$F$14,'Basic Information'!$D$14,IF(AP17&lt;='Basic Information'!$F$13,'Basic Information'!$D$13,IF(AP17&lt;='Basic Information'!$F$12,'Basic Information'!$D$12,'Basic Information'!$D$11)))))))</f>
        <v>O</v>
      </c>
      <c r="AR17" s="56">
        <v>49</v>
      </c>
      <c r="AS17" s="57">
        <f t="shared" si="13"/>
        <v>98</v>
      </c>
      <c r="AT17" s="56" t="str">
        <f>IF(AS17=0,"",IF(AS17&lt;='Basic Information'!$F$17,'Basic Information'!$D$17,IF(AS17&lt;='Basic Information'!$F$16,'Basic Information'!$D$16,IF(AS17&lt;='Basic Information'!$F$15,'Basic Information'!$D$15,IF(AS17&lt;='Basic Information'!$F$14,'Basic Information'!$D$14,IF(AS17&lt;='Basic Information'!$F$13,'Basic Information'!$D$13,IF(AS17&lt;='Basic Information'!$F$12,'Basic Information'!$D$12,'Basic Information'!$D$11)))))))</f>
        <v>O</v>
      </c>
      <c r="AU17" s="56">
        <v>98</v>
      </c>
      <c r="AV17" s="57">
        <f t="shared" si="14"/>
        <v>98</v>
      </c>
      <c r="AW17" s="56" t="str">
        <f>IF(AV17=0,"",IF(AV17&lt;='Basic Information'!$F$17,'Basic Information'!$D$17,IF(AV17&lt;='Basic Information'!$F$16,'Basic Information'!$D$16,IF(AV17&lt;='Basic Information'!$F$15,'Basic Information'!$D$15,IF(AV17&lt;='Basic Information'!$F$14,'Basic Information'!$D$14,IF(AV17&lt;='Basic Information'!$F$13,'Basic Information'!$D$13,IF(AV17&lt;='Basic Information'!$F$12,'Basic Information'!$D$12,'Basic Information'!$D$11)))))))</f>
        <v>O</v>
      </c>
      <c r="AX17" s="56">
        <v>49</v>
      </c>
      <c r="AY17" s="57">
        <f t="shared" si="15"/>
        <v>98</v>
      </c>
      <c r="AZ17" s="56" t="str">
        <f>IF(AY17=0,"",IF(AY17&lt;='Basic Information'!$F$17,'Basic Information'!$D$17,IF(AY17&lt;='Basic Information'!$F$16,'Basic Information'!$D$16,IF(AY17&lt;='Basic Information'!$F$15,'Basic Information'!$D$15,IF(AY17&lt;='Basic Information'!$F$14,'Basic Information'!$D$14,IF(AY17&lt;='Basic Information'!$F$13,'Basic Information'!$D$13,IF(AY17&lt;='Basic Information'!$F$12,'Basic Information'!$D$12,'Basic Information'!$D$11)))))))</f>
        <v>O</v>
      </c>
      <c r="BA17" s="56">
        <v>49</v>
      </c>
      <c r="BB17" s="57">
        <f t="shared" si="16"/>
        <v>98</v>
      </c>
      <c r="BC17" s="56" t="str">
        <f>IF(BB17=0,"",IF(BB17&lt;='Basic Information'!$F$17,'Basic Information'!$D$17,IF(BB17&lt;='Basic Information'!$F$16,'Basic Information'!$D$16,IF(BB17&lt;='Basic Information'!$F$15,'Basic Information'!$D$15,IF(BB17&lt;='Basic Information'!$F$14,'Basic Information'!$D$14,IF(BB17&lt;='Basic Information'!$F$13,'Basic Information'!$D$13,IF(BB17&lt;='Basic Information'!$F$12,'Basic Information'!$D$12,'Basic Information'!$D$11)))))))</f>
        <v>O</v>
      </c>
      <c r="BD17" s="56">
        <v>98</v>
      </c>
      <c r="BE17" s="57">
        <f t="shared" si="17"/>
        <v>98</v>
      </c>
      <c r="BF17" s="56" t="str">
        <f>IF(BE17=0,"",IF(BE17&lt;='Basic Information'!$F$17,'Basic Information'!$D$17,IF(BE17&lt;='Basic Information'!$F$16,'Basic Information'!$D$16,IF(BE17&lt;='Basic Information'!$F$15,'Basic Information'!$D$15,IF(BE17&lt;='Basic Information'!$F$14,'Basic Information'!$D$14,IF(BE17&lt;='Basic Information'!$F$13,'Basic Information'!$D$13,IF(BE17&lt;='Basic Information'!$F$12,'Basic Information'!$D$12,'Basic Information'!$D$11)))))))</f>
        <v>O</v>
      </c>
      <c r="BG17" s="56">
        <v>49</v>
      </c>
      <c r="BH17" s="57">
        <f t="shared" si="18"/>
        <v>98</v>
      </c>
      <c r="BI17" s="56" t="str">
        <f>IF(BH17=0,"",IF(BH17&lt;='Basic Information'!$F$17,'Basic Information'!$D$17,IF(BH17&lt;='Basic Information'!$F$16,'Basic Information'!$D$16,IF(BH17&lt;='Basic Information'!$F$15,'Basic Information'!$D$15,IF(BH17&lt;='Basic Information'!$F$14,'Basic Information'!$D$14,IF(BH17&lt;='Basic Information'!$F$13,'Basic Information'!$D$13,IF(BH17&lt;='Basic Information'!$F$12,'Basic Information'!$D$12,'Basic Information'!$D$11)))))))</f>
        <v>O</v>
      </c>
      <c r="BJ17" s="56">
        <v>49</v>
      </c>
      <c r="BK17" s="57">
        <f t="shared" si="19"/>
        <v>98</v>
      </c>
      <c r="BL17" s="56" t="str">
        <f>IF(BK17=0,"",IF(BK17&lt;='Basic Information'!$F$17,'Basic Information'!$D$17,IF(BK17&lt;='Basic Information'!$F$16,'Basic Information'!$D$16,IF(BK17&lt;='Basic Information'!$F$15,'Basic Information'!$D$15,IF(BK17&lt;='Basic Information'!$F$14,'Basic Information'!$D$14,IF(BK17&lt;='Basic Information'!$F$13,'Basic Information'!$D$13,IF(BK17&lt;='Basic Information'!$F$12,'Basic Information'!$D$12,'Basic Information'!$D$11)))))))</f>
        <v>O</v>
      </c>
      <c r="BM17" s="56">
        <v>98</v>
      </c>
      <c r="BN17" s="57">
        <f t="shared" si="20"/>
        <v>98</v>
      </c>
      <c r="BO17" s="56" t="str">
        <f>IF(BN17=0,"",IF(BN17&lt;='Basic Information'!$F$17,'Basic Information'!$D$17,IF(BN17&lt;='Basic Information'!$F$16,'Basic Information'!$D$16,IF(BN17&lt;='Basic Information'!$F$15,'Basic Information'!$D$15,IF(BN17&lt;='Basic Information'!$F$14,'Basic Information'!$D$14,IF(BN17&lt;='Basic Information'!$F$13,'Basic Information'!$D$13,IF(BN17&lt;='Basic Information'!$F$12,'Basic Information'!$D$12,'Basic Information'!$D$11)))))))</f>
        <v>O</v>
      </c>
      <c r="BP17" s="56">
        <v>49</v>
      </c>
      <c r="BQ17" s="57">
        <f t="shared" si="21"/>
        <v>98</v>
      </c>
      <c r="BR17" s="56" t="str">
        <f>IF(BQ17=0,"",IF(BQ17&lt;='Basic Information'!$F$17,'Basic Information'!$D$17,IF(BQ17&lt;='Basic Information'!$F$16,'Basic Information'!$D$16,IF(BQ17&lt;='Basic Information'!$F$15,'Basic Information'!$D$15,IF(BQ17&lt;='Basic Information'!$F$14,'Basic Information'!$D$14,IF(BQ17&lt;='Basic Information'!$F$13,'Basic Information'!$D$13,IF(BQ17&lt;='Basic Information'!$F$12,'Basic Information'!$D$12,'Basic Information'!$D$11)))))))</f>
        <v>O</v>
      </c>
      <c r="BS17" s="56">
        <v>49</v>
      </c>
      <c r="BT17" s="57">
        <f t="shared" si="22"/>
        <v>98</v>
      </c>
      <c r="BU17" s="56" t="str">
        <f>IF(BT17=0,"",IF(BT17&lt;='Basic Information'!$F$17,'Basic Information'!$D$17,IF(BT17&lt;='Basic Information'!$F$16,'Basic Information'!$D$16,IF(BT17&lt;='Basic Information'!$F$15,'Basic Information'!$D$15,IF(BT17&lt;='Basic Information'!$F$14,'Basic Information'!$D$14,IF(BT17&lt;='Basic Information'!$F$13,'Basic Information'!$D$13,IF(BT17&lt;='Basic Information'!$F$12,'Basic Information'!$D$12,'Basic Information'!$D$11)))))))</f>
        <v>O</v>
      </c>
      <c r="BV17" s="56">
        <v>98</v>
      </c>
      <c r="BW17" s="57">
        <f t="shared" si="23"/>
        <v>98</v>
      </c>
      <c r="BX17" s="56" t="str">
        <f>IF(BW17=0,"",IF(BW17&lt;='Basic Information'!$F$17,'Basic Information'!$D$17,IF(BW17&lt;='Basic Information'!$F$16,'Basic Information'!$D$16,IF(BW17&lt;='Basic Information'!$F$15,'Basic Information'!$D$15,IF(BW17&lt;='Basic Information'!$F$14,'Basic Information'!$D$14,IF(BW17&lt;='Basic Information'!$F$13,'Basic Information'!$D$13,IF(BW17&lt;='Basic Information'!$F$12,'Basic Information'!$D$12,'Basic Information'!$D$11)))))))</f>
        <v>O</v>
      </c>
      <c r="BY17" s="56">
        <v>49</v>
      </c>
      <c r="BZ17" s="57">
        <f t="shared" si="24"/>
        <v>98</v>
      </c>
      <c r="CA17" s="56" t="str">
        <f>IF(BZ17=0,"",IF(BZ17&lt;='Basic Information'!$F$17,'Basic Information'!$D$17,IF(BZ17&lt;='Basic Information'!$F$16,'Basic Information'!$D$16,IF(BZ17&lt;='Basic Information'!$F$15,'Basic Information'!$D$15,IF(BZ17&lt;='Basic Information'!$F$14,'Basic Information'!$D$14,IF(BZ17&lt;='Basic Information'!$F$13,'Basic Information'!$D$13,IF(BZ17&lt;='Basic Information'!$F$12,'Basic Information'!$D$12,'Basic Information'!$D$11)))))))</f>
        <v>O</v>
      </c>
      <c r="CB17" s="56">
        <v>49</v>
      </c>
      <c r="CC17" s="57">
        <f t="shared" si="25"/>
        <v>98</v>
      </c>
      <c r="CD17" s="56" t="str">
        <f>IF(CC17=0,"",IF(CC17&lt;='Basic Information'!$F$17,'Basic Information'!$D$17,IF(CC17&lt;='Basic Information'!$F$16,'Basic Information'!$D$16,IF(CC17&lt;='Basic Information'!$F$15,'Basic Information'!$D$15,IF(CC17&lt;='Basic Information'!$F$14,'Basic Information'!$D$14,IF(CC17&lt;='Basic Information'!$F$13,'Basic Information'!$D$13,IF(CC17&lt;='Basic Information'!$F$12,'Basic Information'!$D$12,'Basic Information'!$D$11)))))))</f>
        <v>O</v>
      </c>
      <c r="CE17" s="56">
        <v>98</v>
      </c>
      <c r="CF17" s="57">
        <f t="shared" si="26"/>
        <v>98</v>
      </c>
      <c r="CG17" s="56" t="str">
        <f>IF(CF17=0,"",IF(CF17&lt;='Basic Information'!$F$17,'Basic Information'!$D$17,IF(CF17&lt;='Basic Information'!$F$16,'Basic Information'!$D$16,IF(CF17&lt;='Basic Information'!$F$15,'Basic Information'!$D$15,IF(CF17&lt;='Basic Information'!$F$14,'Basic Information'!$D$14,IF(CF17&lt;='Basic Information'!$F$13,'Basic Information'!$D$13,IF(CF17&lt;='Basic Information'!$F$12,'Basic Information'!$D$12,'Basic Information'!$D$11)))))))</f>
        <v>O</v>
      </c>
      <c r="CH17" s="56">
        <f t="shared" si="27"/>
        <v>441</v>
      </c>
      <c r="CI17" s="58">
        <f t="shared" si="28"/>
        <v>98</v>
      </c>
      <c r="CJ17" s="56" t="str">
        <f>IF(CI17=0,"",IF(CI17&lt;='Basic Information'!$F$17,'Basic Information'!$D$17,IF(CI17&lt;='Basic Information'!$F$16,'Basic Information'!$D$16,IF(CI17&lt;='Basic Information'!$F$15,'Basic Information'!$D$15,IF(CI17&lt;='Basic Information'!$F$14,'Basic Information'!$D$14,IF(CI17&lt;='Basic Information'!$F$13,'Basic Information'!$D$13,IF(CI17&lt;='Basic Information'!$F$12,'Basic Information'!$D$12,'Basic Information'!$D$11)))))))</f>
        <v>O</v>
      </c>
      <c r="CK17" s="59">
        <f t="shared" si="29"/>
        <v>2</v>
      </c>
      <c r="CL17" s="56">
        <f t="shared" si="30"/>
        <v>441</v>
      </c>
      <c r="CM17" s="58">
        <f t="shared" si="31"/>
        <v>98</v>
      </c>
      <c r="CN17" s="56" t="str">
        <f>IF(CM17=0,"",IF(CM17&lt;='Basic Information'!$F$17,'Basic Information'!$D$17,IF(CM17&lt;='Basic Information'!$F$16,'Basic Information'!$D$16,IF(CM17&lt;='Basic Information'!$F$15,'Basic Information'!$D$15,IF(CM17&lt;='Basic Information'!$F$14,'Basic Information'!$D$14,IF(CM17&lt;='Basic Information'!$F$13,'Basic Information'!$D$13,IF(CM17&lt;='Basic Information'!$F$12,'Basic Information'!$D$12,'Basic Information'!$D$11)))))))</f>
        <v>O</v>
      </c>
      <c r="CO17" s="59">
        <f t="shared" si="32"/>
        <v>1</v>
      </c>
      <c r="CP17" s="56">
        <f t="shared" si="33"/>
        <v>882</v>
      </c>
      <c r="CQ17" s="58">
        <f t="shared" si="34"/>
        <v>98</v>
      </c>
      <c r="CR17" s="56" t="str">
        <f>IF(CQ17=0,"",IF(CQ17&lt;='Basic Information'!$F$17,'Basic Information'!$D$17,IF(CQ17&lt;='Basic Information'!$F$16,'Basic Information'!$D$16,IF(CQ17&lt;='Basic Information'!$F$15,'Basic Information'!$D$15,IF(CQ17&lt;='Basic Information'!$F$14,'Basic Information'!$D$14,IF(CQ17&lt;='Basic Information'!$F$13,'Basic Information'!$D$13,IF(CQ17&lt;='Basic Information'!$F$12,'Basic Information'!$D$12,'Basic Information'!$D$11)))))))</f>
        <v>O</v>
      </c>
      <c r="CS17" s="59">
        <f t="shared" si="35"/>
        <v>1</v>
      </c>
      <c r="CT17" s="56">
        <v>75</v>
      </c>
      <c r="CU17" s="56">
        <v>72</v>
      </c>
      <c r="CV17" s="56">
        <v>52</v>
      </c>
      <c r="CW17" s="56">
        <f t="shared" si="36"/>
        <v>199</v>
      </c>
      <c r="CX17" s="56" t="s">
        <v>122</v>
      </c>
      <c r="CY17" s="56" t="s">
        <v>135</v>
      </c>
    </row>
    <row r="18" spans="2:103">
      <c r="B18" s="56">
        <v>13</v>
      </c>
      <c r="C18" s="60" t="s">
        <v>56</v>
      </c>
      <c r="D18" s="56" t="str">
        <f>'Basic Information'!$F$6 &amp;" - " &amp;'Basic Information'!$H$6</f>
        <v>7 - B</v>
      </c>
      <c r="E18" s="56">
        <v>25</v>
      </c>
      <c r="F18" s="57">
        <f t="shared" si="0"/>
        <v>50</v>
      </c>
      <c r="G18" s="56" t="str">
        <f>IF(F18=0,"",IF(F18&lt;='Basic Information'!$F$17,'Basic Information'!$D$17,IF(F18&lt;='Basic Information'!$F$16,'Basic Information'!$D$16,IF(F18&lt;='Basic Information'!$F$15,'Basic Information'!$D$15,IF(F18&lt;='Basic Information'!$F$14,'Basic Information'!$D$14,IF(F18&lt;='Basic Information'!$F$13,'Basic Information'!$D$13,IF(F18&lt;='Basic Information'!$F$12,'Basic Information'!$D$12,'Basic Information'!$D$11)))))))</f>
        <v>C</v>
      </c>
      <c r="H18" s="56">
        <v>25</v>
      </c>
      <c r="I18" s="57">
        <f t="shared" si="1"/>
        <v>50</v>
      </c>
      <c r="J18" s="56" t="str">
        <f>IF(I18=0,"",IF(I18&lt;='Basic Information'!$F$17,'Basic Information'!$D$17,IF(I18&lt;='Basic Information'!$F$16,'Basic Information'!$D$16,IF(I18&lt;='Basic Information'!$F$15,'Basic Information'!$D$15,IF(I18&lt;='Basic Information'!$F$14,'Basic Information'!$D$14,IF(I18&lt;='Basic Information'!$F$13,'Basic Information'!$D$13,IF(I18&lt;='Basic Information'!$F$12,'Basic Information'!$D$12,'Basic Information'!$D$11)))))))</f>
        <v>C</v>
      </c>
      <c r="K18" s="56">
        <v>50</v>
      </c>
      <c r="L18" s="57">
        <f t="shared" si="2"/>
        <v>50</v>
      </c>
      <c r="M18" s="56" t="str">
        <f>IF(L18=0,"",IF(L18&lt;='Basic Information'!$F$17,'Basic Information'!$D$17,IF(L18&lt;='Basic Information'!$F$16,'Basic Information'!$D$16,IF(L18&lt;='Basic Information'!$F$15,'Basic Information'!$D$15,IF(L18&lt;='Basic Information'!$F$14,'Basic Information'!$D$14,IF(L18&lt;='Basic Information'!$F$13,'Basic Information'!$D$13,IF(L18&lt;='Basic Information'!$F$12,'Basic Information'!$D$12,'Basic Information'!$D$11)))))))</f>
        <v>C</v>
      </c>
      <c r="N18" s="56">
        <v>25</v>
      </c>
      <c r="O18" s="57">
        <f t="shared" si="3"/>
        <v>50</v>
      </c>
      <c r="P18" s="56" t="str">
        <f>IF(O18=0,"",IF(O18&lt;='Basic Information'!$F$17,'Basic Information'!$D$17,IF(O18&lt;='Basic Information'!$F$16,'Basic Information'!$D$16,IF(O18&lt;='Basic Information'!$F$15,'Basic Information'!$D$15,IF(O18&lt;='Basic Information'!$F$14,'Basic Information'!$D$14,IF(O18&lt;='Basic Information'!$F$13,'Basic Information'!$D$13,IF(O18&lt;='Basic Information'!$F$12,'Basic Information'!$D$12,'Basic Information'!$D$11)))))))</f>
        <v>C</v>
      </c>
      <c r="Q18" s="56">
        <v>25</v>
      </c>
      <c r="R18" s="57">
        <f t="shared" si="4"/>
        <v>50</v>
      </c>
      <c r="S18" s="56" t="str">
        <f>IF(R18=0,"",IF(R18&lt;='Basic Information'!$F$17,'Basic Information'!$D$17,IF(R18&lt;='Basic Information'!$F$16,'Basic Information'!$D$16,IF(R18&lt;='Basic Information'!$F$15,'Basic Information'!$D$15,IF(R18&lt;='Basic Information'!$F$14,'Basic Information'!$D$14,IF(R18&lt;='Basic Information'!$F$13,'Basic Information'!$D$13,IF(R18&lt;='Basic Information'!$F$12,'Basic Information'!$D$12,'Basic Information'!$D$11)))))))</f>
        <v>C</v>
      </c>
      <c r="T18" s="56">
        <v>50</v>
      </c>
      <c r="U18" s="57">
        <f t="shared" si="5"/>
        <v>50</v>
      </c>
      <c r="V18" s="56" t="str">
        <f>IF(U18=0,"",IF(U18&lt;='Basic Information'!$F$17,'Basic Information'!$D$17,IF(U18&lt;='Basic Information'!$F$16,'Basic Information'!$D$16,IF(U18&lt;='Basic Information'!$F$15,'Basic Information'!$D$15,IF(U18&lt;='Basic Information'!$F$14,'Basic Information'!$D$14,IF(U18&lt;='Basic Information'!$F$13,'Basic Information'!$D$13,IF(U18&lt;='Basic Information'!$F$12,'Basic Information'!$D$12,'Basic Information'!$D$11)))))))</f>
        <v>C</v>
      </c>
      <c r="W18" s="56">
        <v>25</v>
      </c>
      <c r="X18" s="57">
        <f t="shared" si="6"/>
        <v>50</v>
      </c>
      <c r="Y18" s="56" t="str">
        <f>IF(X18=0,"",IF(X18&lt;='Basic Information'!$F$17,'Basic Information'!$D$17,IF(X18&lt;='Basic Information'!$F$16,'Basic Information'!$D$16,IF(X18&lt;='Basic Information'!$F$15,'Basic Information'!$D$15,IF(X18&lt;='Basic Information'!$F$14,'Basic Information'!$D$14,IF(X18&lt;='Basic Information'!$F$13,'Basic Information'!$D$13,IF(X18&lt;='Basic Information'!$F$12,'Basic Information'!$D$12,'Basic Information'!$D$11)))))))</f>
        <v>C</v>
      </c>
      <c r="Z18" s="56">
        <v>25</v>
      </c>
      <c r="AA18" s="57">
        <f t="shared" si="7"/>
        <v>50</v>
      </c>
      <c r="AB18" s="56" t="str">
        <f>IF(AA18=0,"",IF(AA18&lt;='Basic Information'!$F$17,'Basic Information'!$D$17,IF(AA18&lt;='Basic Information'!$F$16,'Basic Information'!$D$16,IF(AA18&lt;='Basic Information'!$F$15,'Basic Information'!$D$15,IF(AA18&lt;='Basic Information'!$F$14,'Basic Information'!$D$14,IF(AA18&lt;='Basic Information'!$F$13,'Basic Information'!$D$13,IF(AA18&lt;='Basic Information'!$F$12,'Basic Information'!$D$12,'Basic Information'!$D$11)))))))</f>
        <v>C</v>
      </c>
      <c r="AC18" s="56">
        <v>50</v>
      </c>
      <c r="AD18" s="57">
        <f t="shared" si="8"/>
        <v>50</v>
      </c>
      <c r="AE18" s="56" t="str">
        <f>IF(AD18=0,"",IF(AD18&lt;='Basic Information'!$F$17,'Basic Information'!$D$17,IF(AD18&lt;='Basic Information'!$F$16,'Basic Information'!$D$16,IF(AD18&lt;='Basic Information'!$F$15,'Basic Information'!$D$15,IF(AD18&lt;='Basic Information'!$F$14,'Basic Information'!$D$14,IF(AD18&lt;='Basic Information'!$F$13,'Basic Information'!$D$13,IF(AD18&lt;='Basic Information'!$F$12,'Basic Information'!$D$12,'Basic Information'!$D$11)))))))</f>
        <v>C</v>
      </c>
      <c r="AF18" s="56">
        <v>25</v>
      </c>
      <c r="AG18" s="57">
        <f t="shared" si="9"/>
        <v>50</v>
      </c>
      <c r="AH18" s="56" t="str">
        <f>IF(AG18=0,"",IF(AG18&lt;='Basic Information'!$F$17,'Basic Information'!$D$17,IF(AG18&lt;='Basic Information'!$F$16,'Basic Information'!$D$16,IF(AG18&lt;='Basic Information'!$F$15,'Basic Information'!$D$15,IF(AG18&lt;='Basic Information'!$F$14,'Basic Information'!$D$14,IF(AG18&lt;='Basic Information'!$F$13,'Basic Information'!$D$13,IF(AG18&lt;='Basic Information'!$F$12,'Basic Information'!$D$12,'Basic Information'!$D$11)))))))</f>
        <v>C</v>
      </c>
      <c r="AI18" s="56">
        <v>25</v>
      </c>
      <c r="AJ18" s="57">
        <f t="shared" si="10"/>
        <v>50</v>
      </c>
      <c r="AK18" s="56" t="str">
        <f>IF(AJ18=0,"",IF(AJ18&lt;='Basic Information'!$F$17,'Basic Information'!$D$17,IF(AJ18&lt;='Basic Information'!$F$16,'Basic Information'!$D$16,IF(AJ18&lt;='Basic Information'!$F$15,'Basic Information'!$D$15,IF(AJ18&lt;='Basic Information'!$F$14,'Basic Information'!$D$14,IF(AJ18&lt;='Basic Information'!$F$13,'Basic Information'!$D$13,IF(AJ18&lt;='Basic Information'!$F$12,'Basic Information'!$D$12,'Basic Information'!$D$11)))))))</f>
        <v>C</v>
      </c>
      <c r="AL18" s="56">
        <v>50</v>
      </c>
      <c r="AM18" s="57">
        <f t="shared" si="11"/>
        <v>50</v>
      </c>
      <c r="AN18" s="56" t="str">
        <f>IF(AM18=0,"",IF(AM18&lt;='Basic Information'!$F$17,'Basic Information'!$D$17,IF(AM18&lt;='Basic Information'!$F$16,'Basic Information'!$D$16,IF(AM18&lt;='Basic Information'!$F$15,'Basic Information'!$D$15,IF(AM18&lt;='Basic Information'!$F$14,'Basic Information'!$D$14,IF(AM18&lt;='Basic Information'!$F$13,'Basic Information'!$D$13,IF(AM18&lt;='Basic Information'!$F$12,'Basic Information'!$D$12,'Basic Information'!$D$11)))))))</f>
        <v>C</v>
      </c>
      <c r="AO18" s="56">
        <v>25</v>
      </c>
      <c r="AP18" s="57">
        <f t="shared" si="12"/>
        <v>50</v>
      </c>
      <c r="AQ18" s="56" t="str">
        <f>IF(AP18=0,"",IF(AP18&lt;='Basic Information'!$F$17,'Basic Information'!$D$17,IF(AP18&lt;='Basic Information'!$F$16,'Basic Information'!$D$16,IF(AP18&lt;='Basic Information'!$F$15,'Basic Information'!$D$15,IF(AP18&lt;='Basic Information'!$F$14,'Basic Information'!$D$14,IF(AP18&lt;='Basic Information'!$F$13,'Basic Information'!$D$13,IF(AP18&lt;='Basic Information'!$F$12,'Basic Information'!$D$12,'Basic Information'!$D$11)))))))</f>
        <v>C</v>
      </c>
      <c r="AR18" s="56">
        <v>25</v>
      </c>
      <c r="AS18" s="57">
        <f t="shared" si="13"/>
        <v>50</v>
      </c>
      <c r="AT18" s="56" t="str">
        <f>IF(AS18=0,"",IF(AS18&lt;='Basic Information'!$F$17,'Basic Information'!$D$17,IF(AS18&lt;='Basic Information'!$F$16,'Basic Information'!$D$16,IF(AS18&lt;='Basic Information'!$F$15,'Basic Information'!$D$15,IF(AS18&lt;='Basic Information'!$F$14,'Basic Information'!$D$14,IF(AS18&lt;='Basic Information'!$F$13,'Basic Information'!$D$13,IF(AS18&lt;='Basic Information'!$F$12,'Basic Information'!$D$12,'Basic Information'!$D$11)))))))</f>
        <v>C</v>
      </c>
      <c r="AU18" s="56">
        <v>50</v>
      </c>
      <c r="AV18" s="57">
        <f t="shared" si="14"/>
        <v>50</v>
      </c>
      <c r="AW18" s="56" t="str">
        <f>IF(AV18=0,"",IF(AV18&lt;='Basic Information'!$F$17,'Basic Information'!$D$17,IF(AV18&lt;='Basic Information'!$F$16,'Basic Information'!$D$16,IF(AV18&lt;='Basic Information'!$F$15,'Basic Information'!$D$15,IF(AV18&lt;='Basic Information'!$F$14,'Basic Information'!$D$14,IF(AV18&lt;='Basic Information'!$F$13,'Basic Information'!$D$13,IF(AV18&lt;='Basic Information'!$F$12,'Basic Information'!$D$12,'Basic Information'!$D$11)))))))</f>
        <v>C</v>
      </c>
      <c r="AX18" s="56">
        <v>25</v>
      </c>
      <c r="AY18" s="57">
        <f t="shared" si="15"/>
        <v>50</v>
      </c>
      <c r="AZ18" s="56" t="str">
        <f>IF(AY18=0,"",IF(AY18&lt;='Basic Information'!$F$17,'Basic Information'!$D$17,IF(AY18&lt;='Basic Information'!$F$16,'Basic Information'!$D$16,IF(AY18&lt;='Basic Information'!$F$15,'Basic Information'!$D$15,IF(AY18&lt;='Basic Information'!$F$14,'Basic Information'!$D$14,IF(AY18&lt;='Basic Information'!$F$13,'Basic Information'!$D$13,IF(AY18&lt;='Basic Information'!$F$12,'Basic Information'!$D$12,'Basic Information'!$D$11)))))))</f>
        <v>C</v>
      </c>
      <c r="BA18" s="56">
        <v>25</v>
      </c>
      <c r="BB18" s="57">
        <f t="shared" si="16"/>
        <v>50</v>
      </c>
      <c r="BC18" s="56" t="str">
        <f>IF(BB18=0,"",IF(BB18&lt;='Basic Information'!$F$17,'Basic Information'!$D$17,IF(BB18&lt;='Basic Information'!$F$16,'Basic Information'!$D$16,IF(BB18&lt;='Basic Information'!$F$15,'Basic Information'!$D$15,IF(BB18&lt;='Basic Information'!$F$14,'Basic Information'!$D$14,IF(BB18&lt;='Basic Information'!$F$13,'Basic Information'!$D$13,IF(BB18&lt;='Basic Information'!$F$12,'Basic Information'!$D$12,'Basic Information'!$D$11)))))))</f>
        <v>C</v>
      </c>
      <c r="BD18" s="56">
        <v>50</v>
      </c>
      <c r="BE18" s="57">
        <f t="shared" si="17"/>
        <v>50</v>
      </c>
      <c r="BF18" s="56" t="str">
        <f>IF(BE18=0,"",IF(BE18&lt;='Basic Information'!$F$17,'Basic Information'!$D$17,IF(BE18&lt;='Basic Information'!$F$16,'Basic Information'!$D$16,IF(BE18&lt;='Basic Information'!$F$15,'Basic Information'!$D$15,IF(BE18&lt;='Basic Information'!$F$14,'Basic Information'!$D$14,IF(BE18&lt;='Basic Information'!$F$13,'Basic Information'!$D$13,IF(BE18&lt;='Basic Information'!$F$12,'Basic Information'!$D$12,'Basic Information'!$D$11)))))))</f>
        <v>C</v>
      </c>
      <c r="BG18" s="56">
        <v>25</v>
      </c>
      <c r="BH18" s="57">
        <f t="shared" si="18"/>
        <v>50</v>
      </c>
      <c r="BI18" s="56" t="str">
        <f>IF(BH18=0,"",IF(BH18&lt;='Basic Information'!$F$17,'Basic Information'!$D$17,IF(BH18&lt;='Basic Information'!$F$16,'Basic Information'!$D$16,IF(BH18&lt;='Basic Information'!$F$15,'Basic Information'!$D$15,IF(BH18&lt;='Basic Information'!$F$14,'Basic Information'!$D$14,IF(BH18&lt;='Basic Information'!$F$13,'Basic Information'!$D$13,IF(BH18&lt;='Basic Information'!$F$12,'Basic Information'!$D$12,'Basic Information'!$D$11)))))))</f>
        <v>C</v>
      </c>
      <c r="BJ18" s="56">
        <v>25</v>
      </c>
      <c r="BK18" s="57">
        <f t="shared" si="19"/>
        <v>50</v>
      </c>
      <c r="BL18" s="56" t="str">
        <f>IF(BK18=0,"",IF(BK18&lt;='Basic Information'!$F$17,'Basic Information'!$D$17,IF(BK18&lt;='Basic Information'!$F$16,'Basic Information'!$D$16,IF(BK18&lt;='Basic Information'!$F$15,'Basic Information'!$D$15,IF(BK18&lt;='Basic Information'!$F$14,'Basic Information'!$D$14,IF(BK18&lt;='Basic Information'!$F$13,'Basic Information'!$D$13,IF(BK18&lt;='Basic Information'!$F$12,'Basic Information'!$D$12,'Basic Information'!$D$11)))))))</f>
        <v>C</v>
      </c>
      <c r="BM18" s="56">
        <v>50</v>
      </c>
      <c r="BN18" s="57">
        <f t="shared" si="20"/>
        <v>50</v>
      </c>
      <c r="BO18" s="56" t="str">
        <f>IF(BN18=0,"",IF(BN18&lt;='Basic Information'!$F$17,'Basic Information'!$D$17,IF(BN18&lt;='Basic Information'!$F$16,'Basic Information'!$D$16,IF(BN18&lt;='Basic Information'!$F$15,'Basic Information'!$D$15,IF(BN18&lt;='Basic Information'!$F$14,'Basic Information'!$D$14,IF(BN18&lt;='Basic Information'!$F$13,'Basic Information'!$D$13,IF(BN18&lt;='Basic Information'!$F$12,'Basic Information'!$D$12,'Basic Information'!$D$11)))))))</f>
        <v>C</v>
      </c>
      <c r="BP18" s="56">
        <v>25</v>
      </c>
      <c r="BQ18" s="57">
        <f t="shared" si="21"/>
        <v>50</v>
      </c>
      <c r="BR18" s="56" t="str">
        <f>IF(BQ18=0,"",IF(BQ18&lt;='Basic Information'!$F$17,'Basic Information'!$D$17,IF(BQ18&lt;='Basic Information'!$F$16,'Basic Information'!$D$16,IF(BQ18&lt;='Basic Information'!$F$15,'Basic Information'!$D$15,IF(BQ18&lt;='Basic Information'!$F$14,'Basic Information'!$D$14,IF(BQ18&lt;='Basic Information'!$F$13,'Basic Information'!$D$13,IF(BQ18&lt;='Basic Information'!$F$12,'Basic Information'!$D$12,'Basic Information'!$D$11)))))))</f>
        <v>C</v>
      </c>
      <c r="BS18" s="56">
        <v>25</v>
      </c>
      <c r="BT18" s="57">
        <f t="shared" si="22"/>
        <v>50</v>
      </c>
      <c r="BU18" s="56" t="str">
        <f>IF(BT18=0,"",IF(BT18&lt;='Basic Information'!$F$17,'Basic Information'!$D$17,IF(BT18&lt;='Basic Information'!$F$16,'Basic Information'!$D$16,IF(BT18&lt;='Basic Information'!$F$15,'Basic Information'!$D$15,IF(BT18&lt;='Basic Information'!$F$14,'Basic Information'!$D$14,IF(BT18&lt;='Basic Information'!$F$13,'Basic Information'!$D$13,IF(BT18&lt;='Basic Information'!$F$12,'Basic Information'!$D$12,'Basic Information'!$D$11)))))))</f>
        <v>C</v>
      </c>
      <c r="BV18" s="56">
        <v>50</v>
      </c>
      <c r="BW18" s="57">
        <f t="shared" si="23"/>
        <v>50</v>
      </c>
      <c r="BX18" s="56" t="str">
        <f>IF(BW18=0,"",IF(BW18&lt;='Basic Information'!$F$17,'Basic Information'!$D$17,IF(BW18&lt;='Basic Information'!$F$16,'Basic Information'!$D$16,IF(BW18&lt;='Basic Information'!$F$15,'Basic Information'!$D$15,IF(BW18&lt;='Basic Information'!$F$14,'Basic Information'!$D$14,IF(BW18&lt;='Basic Information'!$F$13,'Basic Information'!$D$13,IF(BW18&lt;='Basic Information'!$F$12,'Basic Information'!$D$12,'Basic Information'!$D$11)))))))</f>
        <v>C</v>
      </c>
      <c r="BY18" s="56">
        <v>25</v>
      </c>
      <c r="BZ18" s="57">
        <f t="shared" si="24"/>
        <v>50</v>
      </c>
      <c r="CA18" s="56" t="str">
        <f>IF(BZ18=0,"",IF(BZ18&lt;='Basic Information'!$F$17,'Basic Information'!$D$17,IF(BZ18&lt;='Basic Information'!$F$16,'Basic Information'!$D$16,IF(BZ18&lt;='Basic Information'!$F$15,'Basic Information'!$D$15,IF(BZ18&lt;='Basic Information'!$F$14,'Basic Information'!$D$14,IF(BZ18&lt;='Basic Information'!$F$13,'Basic Information'!$D$13,IF(BZ18&lt;='Basic Information'!$F$12,'Basic Information'!$D$12,'Basic Information'!$D$11)))))))</f>
        <v>C</v>
      </c>
      <c r="CB18" s="56">
        <v>25</v>
      </c>
      <c r="CC18" s="57">
        <f t="shared" si="25"/>
        <v>50</v>
      </c>
      <c r="CD18" s="56" t="str">
        <f>IF(CC18=0,"",IF(CC18&lt;='Basic Information'!$F$17,'Basic Information'!$D$17,IF(CC18&lt;='Basic Information'!$F$16,'Basic Information'!$D$16,IF(CC18&lt;='Basic Information'!$F$15,'Basic Information'!$D$15,IF(CC18&lt;='Basic Information'!$F$14,'Basic Information'!$D$14,IF(CC18&lt;='Basic Information'!$F$13,'Basic Information'!$D$13,IF(CC18&lt;='Basic Information'!$F$12,'Basic Information'!$D$12,'Basic Information'!$D$11)))))))</f>
        <v>C</v>
      </c>
      <c r="CE18" s="56">
        <v>50</v>
      </c>
      <c r="CF18" s="57">
        <f t="shared" si="26"/>
        <v>50</v>
      </c>
      <c r="CG18" s="56" t="str">
        <f>IF(CF18=0,"",IF(CF18&lt;='Basic Information'!$F$17,'Basic Information'!$D$17,IF(CF18&lt;='Basic Information'!$F$16,'Basic Information'!$D$16,IF(CF18&lt;='Basic Information'!$F$15,'Basic Information'!$D$15,IF(CF18&lt;='Basic Information'!$F$14,'Basic Information'!$D$14,IF(CF18&lt;='Basic Information'!$F$13,'Basic Information'!$D$13,IF(CF18&lt;='Basic Information'!$F$12,'Basic Information'!$D$12,'Basic Information'!$D$11)))))))</f>
        <v>C</v>
      </c>
      <c r="CH18" s="56">
        <f t="shared" si="27"/>
        <v>225</v>
      </c>
      <c r="CI18" s="58">
        <f t="shared" si="28"/>
        <v>50</v>
      </c>
      <c r="CJ18" s="56" t="str">
        <f>IF(CI18=0,"",IF(CI18&lt;='Basic Information'!$F$17,'Basic Information'!$D$17,IF(CI18&lt;='Basic Information'!$F$16,'Basic Information'!$D$16,IF(CI18&lt;='Basic Information'!$F$15,'Basic Information'!$D$15,IF(CI18&lt;='Basic Information'!$F$14,'Basic Information'!$D$14,IF(CI18&lt;='Basic Information'!$F$13,'Basic Information'!$D$13,IF(CI18&lt;='Basic Information'!$F$12,'Basic Information'!$D$12,'Basic Information'!$D$11)))))))</f>
        <v>C</v>
      </c>
      <c r="CK18" s="59">
        <f t="shared" si="29"/>
        <v>41</v>
      </c>
      <c r="CL18" s="56">
        <f t="shared" si="30"/>
        <v>225</v>
      </c>
      <c r="CM18" s="58">
        <f t="shared" si="31"/>
        <v>50</v>
      </c>
      <c r="CN18" s="56" t="str">
        <f>IF(CM18=0,"",IF(CM18&lt;='Basic Information'!$F$17,'Basic Information'!$D$17,IF(CM18&lt;='Basic Information'!$F$16,'Basic Information'!$D$16,IF(CM18&lt;='Basic Information'!$F$15,'Basic Information'!$D$15,IF(CM18&lt;='Basic Information'!$F$14,'Basic Information'!$D$14,IF(CM18&lt;='Basic Information'!$F$13,'Basic Information'!$D$13,IF(CM18&lt;='Basic Information'!$F$12,'Basic Information'!$D$12,'Basic Information'!$D$11)))))))</f>
        <v>C</v>
      </c>
      <c r="CO18" s="59">
        <f t="shared" si="32"/>
        <v>41</v>
      </c>
      <c r="CP18" s="56">
        <f t="shared" si="33"/>
        <v>450</v>
      </c>
      <c r="CQ18" s="58">
        <f t="shared" si="34"/>
        <v>50</v>
      </c>
      <c r="CR18" s="56" t="str">
        <f>IF(CQ18=0,"",IF(CQ18&lt;='Basic Information'!$F$17,'Basic Information'!$D$17,IF(CQ18&lt;='Basic Information'!$F$16,'Basic Information'!$D$16,IF(CQ18&lt;='Basic Information'!$F$15,'Basic Information'!$D$15,IF(CQ18&lt;='Basic Information'!$F$14,'Basic Information'!$D$14,IF(CQ18&lt;='Basic Information'!$F$13,'Basic Information'!$D$13,IF(CQ18&lt;='Basic Information'!$F$12,'Basic Information'!$D$12,'Basic Information'!$D$11)))))))</f>
        <v>C</v>
      </c>
      <c r="CS18" s="59">
        <f t="shared" si="35"/>
        <v>41</v>
      </c>
      <c r="CT18" s="56">
        <v>76</v>
      </c>
      <c r="CU18" s="56">
        <v>72</v>
      </c>
      <c r="CV18" s="56">
        <v>52</v>
      </c>
      <c r="CW18" s="56">
        <f t="shared" si="36"/>
        <v>200</v>
      </c>
      <c r="CX18" s="56" t="s">
        <v>122</v>
      </c>
      <c r="CY18" s="56" t="s">
        <v>136</v>
      </c>
    </row>
    <row r="19" spans="2:103">
      <c r="B19" s="56">
        <v>14</v>
      </c>
      <c r="C19" s="60" t="s">
        <v>57</v>
      </c>
      <c r="D19" s="56" t="str">
        <f>'Basic Information'!$F$6 &amp;" - " &amp;'Basic Information'!$H$6</f>
        <v>7 - B</v>
      </c>
      <c r="E19" s="56">
        <v>35</v>
      </c>
      <c r="F19" s="57">
        <f t="shared" si="0"/>
        <v>70</v>
      </c>
      <c r="G19" s="56" t="str">
        <f>IF(F19=0,"",IF(F19&lt;='Basic Information'!$F$17,'Basic Information'!$D$17,IF(F19&lt;='Basic Information'!$F$16,'Basic Information'!$D$16,IF(F19&lt;='Basic Information'!$F$15,'Basic Information'!$D$15,IF(F19&lt;='Basic Information'!$F$14,'Basic Information'!$D$14,IF(F19&lt;='Basic Information'!$F$13,'Basic Information'!$D$13,IF(F19&lt;='Basic Information'!$F$12,'Basic Information'!$D$12,'Basic Information'!$D$11)))))))</f>
        <v>B+</v>
      </c>
      <c r="H19" s="56">
        <v>35</v>
      </c>
      <c r="I19" s="57">
        <f t="shared" si="1"/>
        <v>70</v>
      </c>
      <c r="J19" s="56" t="str">
        <f>IF(I19=0,"",IF(I19&lt;='Basic Information'!$F$17,'Basic Information'!$D$17,IF(I19&lt;='Basic Information'!$F$16,'Basic Information'!$D$16,IF(I19&lt;='Basic Information'!$F$15,'Basic Information'!$D$15,IF(I19&lt;='Basic Information'!$F$14,'Basic Information'!$D$14,IF(I19&lt;='Basic Information'!$F$13,'Basic Information'!$D$13,IF(I19&lt;='Basic Information'!$F$12,'Basic Information'!$D$12,'Basic Information'!$D$11)))))))</f>
        <v>B+</v>
      </c>
      <c r="K19" s="56">
        <v>70</v>
      </c>
      <c r="L19" s="57">
        <f t="shared" si="2"/>
        <v>70</v>
      </c>
      <c r="M19" s="56" t="str">
        <f>IF(L19=0,"",IF(L19&lt;='Basic Information'!$F$17,'Basic Information'!$D$17,IF(L19&lt;='Basic Information'!$F$16,'Basic Information'!$D$16,IF(L19&lt;='Basic Information'!$F$15,'Basic Information'!$D$15,IF(L19&lt;='Basic Information'!$F$14,'Basic Information'!$D$14,IF(L19&lt;='Basic Information'!$F$13,'Basic Information'!$D$13,IF(L19&lt;='Basic Information'!$F$12,'Basic Information'!$D$12,'Basic Information'!$D$11)))))))</f>
        <v>B+</v>
      </c>
      <c r="N19" s="56">
        <v>35</v>
      </c>
      <c r="O19" s="57">
        <f t="shared" si="3"/>
        <v>70</v>
      </c>
      <c r="P19" s="56" t="str">
        <f>IF(O19=0,"",IF(O19&lt;='Basic Information'!$F$17,'Basic Information'!$D$17,IF(O19&lt;='Basic Information'!$F$16,'Basic Information'!$D$16,IF(O19&lt;='Basic Information'!$F$15,'Basic Information'!$D$15,IF(O19&lt;='Basic Information'!$F$14,'Basic Information'!$D$14,IF(O19&lt;='Basic Information'!$F$13,'Basic Information'!$D$13,IF(O19&lt;='Basic Information'!$F$12,'Basic Information'!$D$12,'Basic Information'!$D$11)))))))</f>
        <v>B+</v>
      </c>
      <c r="Q19" s="56">
        <v>35</v>
      </c>
      <c r="R19" s="57">
        <f t="shared" si="4"/>
        <v>70</v>
      </c>
      <c r="S19" s="56" t="str">
        <f>IF(R19=0,"",IF(R19&lt;='Basic Information'!$F$17,'Basic Information'!$D$17,IF(R19&lt;='Basic Information'!$F$16,'Basic Information'!$D$16,IF(R19&lt;='Basic Information'!$F$15,'Basic Information'!$D$15,IF(R19&lt;='Basic Information'!$F$14,'Basic Information'!$D$14,IF(R19&lt;='Basic Information'!$F$13,'Basic Information'!$D$13,IF(R19&lt;='Basic Information'!$F$12,'Basic Information'!$D$12,'Basic Information'!$D$11)))))))</f>
        <v>B+</v>
      </c>
      <c r="T19" s="56">
        <v>70</v>
      </c>
      <c r="U19" s="57">
        <f t="shared" si="5"/>
        <v>70</v>
      </c>
      <c r="V19" s="56" t="str">
        <f>IF(U19=0,"",IF(U19&lt;='Basic Information'!$F$17,'Basic Information'!$D$17,IF(U19&lt;='Basic Information'!$F$16,'Basic Information'!$D$16,IF(U19&lt;='Basic Information'!$F$15,'Basic Information'!$D$15,IF(U19&lt;='Basic Information'!$F$14,'Basic Information'!$D$14,IF(U19&lt;='Basic Information'!$F$13,'Basic Information'!$D$13,IF(U19&lt;='Basic Information'!$F$12,'Basic Information'!$D$12,'Basic Information'!$D$11)))))))</f>
        <v>B+</v>
      </c>
      <c r="W19" s="56">
        <v>35</v>
      </c>
      <c r="X19" s="57">
        <f t="shared" si="6"/>
        <v>70</v>
      </c>
      <c r="Y19" s="56" t="str">
        <f>IF(X19=0,"",IF(X19&lt;='Basic Information'!$F$17,'Basic Information'!$D$17,IF(X19&lt;='Basic Information'!$F$16,'Basic Information'!$D$16,IF(X19&lt;='Basic Information'!$F$15,'Basic Information'!$D$15,IF(X19&lt;='Basic Information'!$F$14,'Basic Information'!$D$14,IF(X19&lt;='Basic Information'!$F$13,'Basic Information'!$D$13,IF(X19&lt;='Basic Information'!$F$12,'Basic Information'!$D$12,'Basic Information'!$D$11)))))))</f>
        <v>B+</v>
      </c>
      <c r="Z19" s="56">
        <v>35</v>
      </c>
      <c r="AA19" s="57">
        <f t="shared" si="7"/>
        <v>70</v>
      </c>
      <c r="AB19" s="56" t="str">
        <f>IF(AA19=0,"",IF(AA19&lt;='Basic Information'!$F$17,'Basic Information'!$D$17,IF(AA19&lt;='Basic Information'!$F$16,'Basic Information'!$D$16,IF(AA19&lt;='Basic Information'!$F$15,'Basic Information'!$D$15,IF(AA19&lt;='Basic Information'!$F$14,'Basic Information'!$D$14,IF(AA19&lt;='Basic Information'!$F$13,'Basic Information'!$D$13,IF(AA19&lt;='Basic Information'!$F$12,'Basic Information'!$D$12,'Basic Information'!$D$11)))))))</f>
        <v>B+</v>
      </c>
      <c r="AC19" s="56">
        <v>70</v>
      </c>
      <c r="AD19" s="57">
        <f t="shared" si="8"/>
        <v>70</v>
      </c>
      <c r="AE19" s="56" t="str">
        <f>IF(AD19=0,"",IF(AD19&lt;='Basic Information'!$F$17,'Basic Information'!$D$17,IF(AD19&lt;='Basic Information'!$F$16,'Basic Information'!$D$16,IF(AD19&lt;='Basic Information'!$F$15,'Basic Information'!$D$15,IF(AD19&lt;='Basic Information'!$F$14,'Basic Information'!$D$14,IF(AD19&lt;='Basic Information'!$F$13,'Basic Information'!$D$13,IF(AD19&lt;='Basic Information'!$F$12,'Basic Information'!$D$12,'Basic Information'!$D$11)))))))</f>
        <v>B+</v>
      </c>
      <c r="AF19" s="56">
        <v>35</v>
      </c>
      <c r="AG19" s="57">
        <f t="shared" si="9"/>
        <v>70</v>
      </c>
      <c r="AH19" s="56" t="str">
        <f>IF(AG19=0,"",IF(AG19&lt;='Basic Information'!$F$17,'Basic Information'!$D$17,IF(AG19&lt;='Basic Information'!$F$16,'Basic Information'!$D$16,IF(AG19&lt;='Basic Information'!$F$15,'Basic Information'!$D$15,IF(AG19&lt;='Basic Information'!$F$14,'Basic Information'!$D$14,IF(AG19&lt;='Basic Information'!$F$13,'Basic Information'!$D$13,IF(AG19&lt;='Basic Information'!$F$12,'Basic Information'!$D$12,'Basic Information'!$D$11)))))))</f>
        <v>B+</v>
      </c>
      <c r="AI19" s="56">
        <v>35</v>
      </c>
      <c r="AJ19" s="57">
        <f t="shared" si="10"/>
        <v>70</v>
      </c>
      <c r="AK19" s="56" t="str">
        <f>IF(AJ19=0,"",IF(AJ19&lt;='Basic Information'!$F$17,'Basic Information'!$D$17,IF(AJ19&lt;='Basic Information'!$F$16,'Basic Information'!$D$16,IF(AJ19&lt;='Basic Information'!$F$15,'Basic Information'!$D$15,IF(AJ19&lt;='Basic Information'!$F$14,'Basic Information'!$D$14,IF(AJ19&lt;='Basic Information'!$F$13,'Basic Information'!$D$13,IF(AJ19&lt;='Basic Information'!$F$12,'Basic Information'!$D$12,'Basic Information'!$D$11)))))))</f>
        <v>B+</v>
      </c>
      <c r="AL19" s="56">
        <v>70</v>
      </c>
      <c r="AM19" s="57">
        <f t="shared" si="11"/>
        <v>70</v>
      </c>
      <c r="AN19" s="56" t="str">
        <f>IF(AM19=0,"",IF(AM19&lt;='Basic Information'!$F$17,'Basic Information'!$D$17,IF(AM19&lt;='Basic Information'!$F$16,'Basic Information'!$D$16,IF(AM19&lt;='Basic Information'!$F$15,'Basic Information'!$D$15,IF(AM19&lt;='Basic Information'!$F$14,'Basic Information'!$D$14,IF(AM19&lt;='Basic Information'!$F$13,'Basic Information'!$D$13,IF(AM19&lt;='Basic Information'!$F$12,'Basic Information'!$D$12,'Basic Information'!$D$11)))))))</f>
        <v>B+</v>
      </c>
      <c r="AO19" s="56">
        <v>35</v>
      </c>
      <c r="AP19" s="57">
        <f t="shared" si="12"/>
        <v>70</v>
      </c>
      <c r="AQ19" s="56" t="str">
        <f>IF(AP19=0,"",IF(AP19&lt;='Basic Information'!$F$17,'Basic Information'!$D$17,IF(AP19&lt;='Basic Information'!$F$16,'Basic Information'!$D$16,IF(AP19&lt;='Basic Information'!$F$15,'Basic Information'!$D$15,IF(AP19&lt;='Basic Information'!$F$14,'Basic Information'!$D$14,IF(AP19&lt;='Basic Information'!$F$13,'Basic Information'!$D$13,IF(AP19&lt;='Basic Information'!$F$12,'Basic Information'!$D$12,'Basic Information'!$D$11)))))))</f>
        <v>B+</v>
      </c>
      <c r="AR19" s="56">
        <v>35</v>
      </c>
      <c r="AS19" s="57">
        <f t="shared" si="13"/>
        <v>70</v>
      </c>
      <c r="AT19" s="56" t="str">
        <f>IF(AS19=0,"",IF(AS19&lt;='Basic Information'!$F$17,'Basic Information'!$D$17,IF(AS19&lt;='Basic Information'!$F$16,'Basic Information'!$D$16,IF(AS19&lt;='Basic Information'!$F$15,'Basic Information'!$D$15,IF(AS19&lt;='Basic Information'!$F$14,'Basic Information'!$D$14,IF(AS19&lt;='Basic Information'!$F$13,'Basic Information'!$D$13,IF(AS19&lt;='Basic Information'!$F$12,'Basic Information'!$D$12,'Basic Information'!$D$11)))))))</f>
        <v>B+</v>
      </c>
      <c r="AU19" s="56">
        <v>70</v>
      </c>
      <c r="AV19" s="57">
        <f t="shared" si="14"/>
        <v>70</v>
      </c>
      <c r="AW19" s="56" t="str">
        <f>IF(AV19=0,"",IF(AV19&lt;='Basic Information'!$F$17,'Basic Information'!$D$17,IF(AV19&lt;='Basic Information'!$F$16,'Basic Information'!$D$16,IF(AV19&lt;='Basic Information'!$F$15,'Basic Information'!$D$15,IF(AV19&lt;='Basic Information'!$F$14,'Basic Information'!$D$14,IF(AV19&lt;='Basic Information'!$F$13,'Basic Information'!$D$13,IF(AV19&lt;='Basic Information'!$F$12,'Basic Information'!$D$12,'Basic Information'!$D$11)))))))</f>
        <v>B+</v>
      </c>
      <c r="AX19" s="56">
        <v>35</v>
      </c>
      <c r="AY19" s="57">
        <f t="shared" si="15"/>
        <v>70</v>
      </c>
      <c r="AZ19" s="56" t="str">
        <f>IF(AY19=0,"",IF(AY19&lt;='Basic Information'!$F$17,'Basic Information'!$D$17,IF(AY19&lt;='Basic Information'!$F$16,'Basic Information'!$D$16,IF(AY19&lt;='Basic Information'!$F$15,'Basic Information'!$D$15,IF(AY19&lt;='Basic Information'!$F$14,'Basic Information'!$D$14,IF(AY19&lt;='Basic Information'!$F$13,'Basic Information'!$D$13,IF(AY19&lt;='Basic Information'!$F$12,'Basic Information'!$D$12,'Basic Information'!$D$11)))))))</f>
        <v>B+</v>
      </c>
      <c r="BA19" s="56">
        <v>35</v>
      </c>
      <c r="BB19" s="57">
        <f t="shared" si="16"/>
        <v>70</v>
      </c>
      <c r="BC19" s="56" t="str">
        <f>IF(BB19=0,"",IF(BB19&lt;='Basic Information'!$F$17,'Basic Information'!$D$17,IF(BB19&lt;='Basic Information'!$F$16,'Basic Information'!$D$16,IF(BB19&lt;='Basic Information'!$F$15,'Basic Information'!$D$15,IF(BB19&lt;='Basic Information'!$F$14,'Basic Information'!$D$14,IF(BB19&lt;='Basic Information'!$F$13,'Basic Information'!$D$13,IF(BB19&lt;='Basic Information'!$F$12,'Basic Information'!$D$12,'Basic Information'!$D$11)))))))</f>
        <v>B+</v>
      </c>
      <c r="BD19" s="56">
        <v>70</v>
      </c>
      <c r="BE19" s="57">
        <f t="shared" si="17"/>
        <v>70</v>
      </c>
      <c r="BF19" s="56" t="str">
        <f>IF(BE19=0,"",IF(BE19&lt;='Basic Information'!$F$17,'Basic Information'!$D$17,IF(BE19&lt;='Basic Information'!$F$16,'Basic Information'!$D$16,IF(BE19&lt;='Basic Information'!$F$15,'Basic Information'!$D$15,IF(BE19&lt;='Basic Information'!$F$14,'Basic Information'!$D$14,IF(BE19&lt;='Basic Information'!$F$13,'Basic Information'!$D$13,IF(BE19&lt;='Basic Information'!$F$12,'Basic Information'!$D$12,'Basic Information'!$D$11)))))))</f>
        <v>B+</v>
      </c>
      <c r="BG19" s="56">
        <v>35</v>
      </c>
      <c r="BH19" s="57">
        <f t="shared" si="18"/>
        <v>70</v>
      </c>
      <c r="BI19" s="56" t="str">
        <f>IF(BH19=0,"",IF(BH19&lt;='Basic Information'!$F$17,'Basic Information'!$D$17,IF(BH19&lt;='Basic Information'!$F$16,'Basic Information'!$D$16,IF(BH19&lt;='Basic Information'!$F$15,'Basic Information'!$D$15,IF(BH19&lt;='Basic Information'!$F$14,'Basic Information'!$D$14,IF(BH19&lt;='Basic Information'!$F$13,'Basic Information'!$D$13,IF(BH19&lt;='Basic Information'!$F$12,'Basic Information'!$D$12,'Basic Information'!$D$11)))))))</f>
        <v>B+</v>
      </c>
      <c r="BJ19" s="56">
        <v>35</v>
      </c>
      <c r="BK19" s="57">
        <f t="shared" si="19"/>
        <v>70</v>
      </c>
      <c r="BL19" s="56" t="str">
        <f>IF(BK19=0,"",IF(BK19&lt;='Basic Information'!$F$17,'Basic Information'!$D$17,IF(BK19&lt;='Basic Information'!$F$16,'Basic Information'!$D$16,IF(BK19&lt;='Basic Information'!$F$15,'Basic Information'!$D$15,IF(BK19&lt;='Basic Information'!$F$14,'Basic Information'!$D$14,IF(BK19&lt;='Basic Information'!$F$13,'Basic Information'!$D$13,IF(BK19&lt;='Basic Information'!$F$12,'Basic Information'!$D$12,'Basic Information'!$D$11)))))))</f>
        <v>B+</v>
      </c>
      <c r="BM19" s="56">
        <v>70</v>
      </c>
      <c r="BN19" s="57">
        <f t="shared" si="20"/>
        <v>70</v>
      </c>
      <c r="BO19" s="56" t="str">
        <f>IF(BN19=0,"",IF(BN19&lt;='Basic Information'!$F$17,'Basic Information'!$D$17,IF(BN19&lt;='Basic Information'!$F$16,'Basic Information'!$D$16,IF(BN19&lt;='Basic Information'!$F$15,'Basic Information'!$D$15,IF(BN19&lt;='Basic Information'!$F$14,'Basic Information'!$D$14,IF(BN19&lt;='Basic Information'!$F$13,'Basic Information'!$D$13,IF(BN19&lt;='Basic Information'!$F$12,'Basic Information'!$D$12,'Basic Information'!$D$11)))))))</f>
        <v>B+</v>
      </c>
      <c r="BP19" s="56">
        <v>35</v>
      </c>
      <c r="BQ19" s="57">
        <f t="shared" si="21"/>
        <v>70</v>
      </c>
      <c r="BR19" s="56" t="str">
        <f>IF(BQ19=0,"",IF(BQ19&lt;='Basic Information'!$F$17,'Basic Information'!$D$17,IF(BQ19&lt;='Basic Information'!$F$16,'Basic Information'!$D$16,IF(BQ19&lt;='Basic Information'!$F$15,'Basic Information'!$D$15,IF(BQ19&lt;='Basic Information'!$F$14,'Basic Information'!$D$14,IF(BQ19&lt;='Basic Information'!$F$13,'Basic Information'!$D$13,IF(BQ19&lt;='Basic Information'!$F$12,'Basic Information'!$D$12,'Basic Information'!$D$11)))))))</f>
        <v>B+</v>
      </c>
      <c r="BS19" s="56">
        <v>35</v>
      </c>
      <c r="BT19" s="57">
        <f t="shared" si="22"/>
        <v>70</v>
      </c>
      <c r="BU19" s="56" t="str">
        <f>IF(BT19=0,"",IF(BT19&lt;='Basic Information'!$F$17,'Basic Information'!$D$17,IF(BT19&lt;='Basic Information'!$F$16,'Basic Information'!$D$16,IF(BT19&lt;='Basic Information'!$F$15,'Basic Information'!$D$15,IF(BT19&lt;='Basic Information'!$F$14,'Basic Information'!$D$14,IF(BT19&lt;='Basic Information'!$F$13,'Basic Information'!$D$13,IF(BT19&lt;='Basic Information'!$F$12,'Basic Information'!$D$12,'Basic Information'!$D$11)))))))</f>
        <v>B+</v>
      </c>
      <c r="BV19" s="56">
        <v>70</v>
      </c>
      <c r="BW19" s="57">
        <f t="shared" si="23"/>
        <v>70</v>
      </c>
      <c r="BX19" s="56" t="str">
        <f>IF(BW19=0,"",IF(BW19&lt;='Basic Information'!$F$17,'Basic Information'!$D$17,IF(BW19&lt;='Basic Information'!$F$16,'Basic Information'!$D$16,IF(BW19&lt;='Basic Information'!$F$15,'Basic Information'!$D$15,IF(BW19&lt;='Basic Information'!$F$14,'Basic Information'!$D$14,IF(BW19&lt;='Basic Information'!$F$13,'Basic Information'!$D$13,IF(BW19&lt;='Basic Information'!$F$12,'Basic Information'!$D$12,'Basic Information'!$D$11)))))))</f>
        <v>B+</v>
      </c>
      <c r="BY19" s="56">
        <v>35</v>
      </c>
      <c r="BZ19" s="57">
        <f t="shared" si="24"/>
        <v>70</v>
      </c>
      <c r="CA19" s="56" t="str">
        <f>IF(BZ19=0,"",IF(BZ19&lt;='Basic Information'!$F$17,'Basic Information'!$D$17,IF(BZ19&lt;='Basic Information'!$F$16,'Basic Information'!$D$16,IF(BZ19&lt;='Basic Information'!$F$15,'Basic Information'!$D$15,IF(BZ19&lt;='Basic Information'!$F$14,'Basic Information'!$D$14,IF(BZ19&lt;='Basic Information'!$F$13,'Basic Information'!$D$13,IF(BZ19&lt;='Basic Information'!$F$12,'Basic Information'!$D$12,'Basic Information'!$D$11)))))))</f>
        <v>B+</v>
      </c>
      <c r="CB19" s="56">
        <v>35</v>
      </c>
      <c r="CC19" s="57">
        <f t="shared" si="25"/>
        <v>70</v>
      </c>
      <c r="CD19" s="56" t="str">
        <f>IF(CC19=0,"",IF(CC19&lt;='Basic Information'!$F$17,'Basic Information'!$D$17,IF(CC19&lt;='Basic Information'!$F$16,'Basic Information'!$D$16,IF(CC19&lt;='Basic Information'!$F$15,'Basic Information'!$D$15,IF(CC19&lt;='Basic Information'!$F$14,'Basic Information'!$D$14,IF(CC19&lt;='Basic Information'!$F$13,'Basic Information'!$D$13,IF(CC19&lt;='Basic Information'!$F$12,'Basic Information'!$D$12,'Basic Information'!$D$11)))))))</f>
        <v>B+</v>
      </c>
      <c r="CE19" s="56">
        <v>70</v>
      </c>
      <c r="CF19" s="57">
        <f t="shared" si="26"/>
        <v>70</v>
      </c>
      <c r="CG19" s="56" t="str">
        <f>IF(CF19=0,"",IF(CF19&lt;='Basic Information'!$F$17,'Basic Information'!$D$17,IF(CF19&lt;='Basic Information'!$F$16,'Basic Information'!$D$16,IF(CF19&lt;='Basic Information'!$F$15,'Basic Information'!$D$15,IF(CF19&lt;='Basic Information'!$F$14,'Basic Information'!$D$14,IF(CF19&lt;='Basic Information'!$F$13,'Basic Information'!$D$13,IF(CF19&lt;='Basic Information'!$F$12,'Basic Information'!$D$12,'Basic Information'!$D$11)))))))</f>
        <v>B+</v>
      </c>
      <c r="CH19" s="56">
        <f t="shared" si="27"/>
        <v>315</v>
      </c>
      <c r="CI19" s="58">
        <f t="shared" si="28"/>
        <v>70</v>
      </c>
      <c r="CJ19" s="56" t="str">
        <f>IF(CI19=0,"",IF(CI19&lt;='Basic Information'!$F$17,'Basic Information'!$D$17,IF(CI19&lt;='Basic Information'!$F$16,'Basic Information'!$D$16,IF(CI19&lt;='Basic Information'!$F$15,'Basic Information'!$D$15,IF(CI19&lt;='Basic Information'!$F$14,'Basic Information'!$D$14,IF(CI19&lt;='Basic Information'!$F$13,'Basic Information'!$D$13,IF(CI19&lt;='Basic Information'!$F$12,'Basic Information'!$D$12,'Basic Information'!$D$11)))))))</f>
        <v>B+</v>
      </c>
      <c r="CK19" s="59">
        <f t="shared" si="29"/>
        <v>27</v>
      </c>
      <c r="CL19" s="56">
        <f t="shared" si="30"/>
        <v>315</v>
      </c>
      <c r="CM19" s="58">
        <f t="shared" si="31"/>
        <v>70</v>
      </c>
      <c r="CN19" s="56" t="str">
        <f>IF(CM19=0,"",IF(CM19&lt;='Basic Information'!$F$17,'Basic Information'!$D$17,IF(CM19&lt;='Basic Information'!$F$16,'Basic Information'!$D$16,IF(CM19&lt;='Basic Information'!$F$15,'Basic Information'!$D$15,IF(CM19&lt;='Basic Information'!$F$14,'Basic Information'!$D$14,IF(CM19&lt;='Basic Information'!$F$13,'Basic Information'!$D$13,IF(CM19&lt;='Basic Information'!$F$12,'Basic Information'!$D$12,'Basic Information'!$D$11)))))))</f>
        <v>B+</v>
      </c>
      <c r="CO19" s="59">
        <f t="shared" si="32"/>
        <v>26</v>
      </c>
      <c r="CP19" s="56">
        <f t="shared" si="33"/>
        <v>630</v>
      </c>
      <c r="CQ19" s="58">
        <f t="shared" si="34"/>
        <v>70</v>
      </c>
      <c r="CR19" s="56" t="str">
        <f>IF(CQ19=0,"",IF(CQ19&lt;='Basic Information'!$F$17,'Basic Information'!$D$17,IF(CQ19&lt;='Basic Information'!$F$16,'Basic Information'!$D$16,IF(CQ19&lt;='Basic Information'!$F$15,'Basic Information'!$D$15,IF(CQ19&lt;='Basic Information'!$F$14,'Basic Information'!$D$14,IF(CQ19&lt;='Basic Information'!$F$13,'Basic Information'!$D$13,IF(CQ19&lt;='Basic Information'!$F$12,'Basic Information'!$D$12,'Basic Information'!$D$11)))))))</f>
        <v>B+</v>
      </c>
      <c r="CS19" s="59">
        <f t="shared" si="35"/>
        <v>27</v>
      </c>
      <c r="CT19" s="56">
        <v>77</v>
      </c>
      <c r="CU19" s="56">
        <v>72</v>
      </c>
      <c r="CV19" s="56">
        <v>52</v>
      </c>
      <c r="CW19" s="56">
        <f t="shared" si="36"/>
        <v>201</v>
      </c>
      <c r="CX19" s="56" t="s">
        <v>122</v>
      </c>
      <c r="CY19" s="56" t="s">
        <v>137</v>
      </c>
    </row>
    <row r="20" spans="2:103">
      <c r="B20" s="56">
        <v>15</v>
      </c>
      <c r="C20" s="60" t="s">
        <v>58</v>
      </c>
      <c r="D20" s="56" t="str">
        <f>'Basic Information'!$F$6 &amp;" - " &amp;'Basic Information'!$H$6</f>
        <v>7 - B</v>
      </c>
      <c r="E20" s="56">
        <v>45</v>
      </c>
      <c r="F20" s="57">
        <f t="shared" si="0"/>
        <v>90</v>
      </c>
      <c r="G20" s="56" t="str">
        <f>IF(F20=0,"",IF(F20&lt;='Basic Information'!$F$17,'Basic Information'!$D$17,IF(F20&lt;='Basic Information'!$F$16,'Basic Information'!$D$16,IF(F20&lt;='Basic Information'!$F$15,'Basic Information'!$D$15,IF(F20&lt;='Basic Information'!$F$14,'Basic Information'!$D$14,IF(F20&lt;='Basic Information'!$F$13,'Basic Information'!$D$13,IF(F20&lt;='Basic Information'!$F$12,'Basic Information'!$D$12,'Basic Information'!$D$11)))))))</f>
        <v>A+</v>
      </c>
      <c r="H20" s="56">
        <v>45</v>
      </c>
      <c r="I20" s="57">
        <f t="shared" si="1"/>
        <v>90</v>
      </c>
      <c r="J20" s="56" t="str">
        <f>IF(I20=0,"",IF(I20&lt;='Basic Information'!$F$17,'Basic Information'!$D$17,IF(I20&lt;='Basic Information'!$F$16,'Basic Information'!$D$16,IF(I20&lt;='Basic Information'!$F$15,'Basic Information'!$D$15,IF(I20&lt;='Basic Information'!$F$14,'Basic Information'!$D$14,IF(I20&lt;='Basic Information'!$F$13,'Basic Information'!$D$13,IF(I20&lt;='Basic Information'!$F$12,'Basic Information'!$D$12,'Basic Information'!$D$11)))))))</f>
        <v>A+</v>
      </c>
      <c r="K20" s="56">
        <v>90</v>
      </c>
      <c r="L20" s="57">
        <f t="shared" si="2"/>
        <v>90</v>
      </c>
      <c r="M20" s="56" t="str">
        <f>IF(L20=0,"",IF(L20&lt;='Basic Information'!$F$17,'Basic Information'!$D$17,IF(L20&lt;='Basic Information'!$F$16,'Basic Information'!$D$16,IF(L20&lt;='Basic Information'!$F$15,'Basic Information'!$D$15,IF(L20&lt;='Basic Information'!$F$14,'Basic Information'!$D$14,IF(L20&lt;='Basic Information'!$F$13,'Basic Information'!$D$13,IF(L20&lt;='Basic Information'!$F$12,'Basic Information'!$D$12,'Basic Information'!$D$11)))))))</f>
        <v>A+</v>
      </c>
      <c r="N20" s="56">
        <v>45</v>
      </c>
      <c r="O20" s="57">
        <f t="shared" si="3"/>
        <v>90</v>
      </c>
      <c r="P20" s="56" t="str">
        <f>IF(O20=0,"",IF(O20&lt;='Basic Information'!$F$17,'Basic Information'!$D$17,IF(O20&lt;='Basic Information'!$F$16,'Basic Information'!$D$16,IF(O20&lt;='Basic Information'!$F$15,'Basic Information'!$D$15,IF(O20&lt;='Basic Information'!$F$14,'Basic Information'!$D$14,IF(O20&lt;='Basic Information'!$F$13,'Basic Information'!$D$13,IF(O20&lt;='Basic Information'!$F$12,'Basic Information'!$D$12,'Basic Information'!$D$11)))))))</f>
        <v>A+</v>
      </c>
      <c r="Q20" s="56">
        <v>45</v>
      </c>
      <c r="R20" s="57">
        <f t="shared" si="4"/>
        <v>90</v>
      </c>
      <c r="S20" s="56" t="str">
        <f>IF(R20=0,"",IF(R20&lt;='Basic Information'!$F$17,'Basic Information'!$D$17,IF(R20&lt;='Basic Information'!$F$16,'Basic Information'!$D$16,IF(R20&lt;='Basic Information'!$F$15,'Basic Information'!$D$15,IF(R20&lt;='Basic Information'!$F$14,'Basic Information'!$D$14,IF(R20&lt;='Basic Information'!$F$13,'Basic Information'!$D$13,IF(R20&lt;='Basic Information'!$F$12,'Basic Information'!$D$12,'Basic Information'!$D$11)))))))</f>
        <v>A+</v>
      </c>
      <c r="T20" s="56">
        <v>90</v>
      </c>
      <c r="U20" s="57">
        <f t="shared" si="5"/>
        <v>90</v>
      </c>
      <c r="V20" s="56" t="str">
        <f>IF(U20=0,"",IF(U20&lt;='Basic Information'!$F$17,'Basic Information'!$D$17,IF(U20&lt;='Basic Information'!$F$16,'Basic Information'!$D$16,IF(U20&lt;='Basic Information'!$F$15,'Basic Information'!$D$15,IF(U20&lt;='Basic Information'!$F$14,'Basic Information'!$D$14,IF(U20&lt;='Basic Information'!$F$13,'Basic Information'!$D$13,IF(U20&lt;='Basic Information'!$F$12,'Basic Information'!$D$12,'Basic Information'!$D$11)))))))</f>
        <v>A+</v>
      </c>
      <c r="W20" s="56">
        <v>45</v>
      </c>
      <c r="X20" s="57">
        <f t="shared" si="6"/>
        <v>90</v>
      </c>
      <c r="Y20" s="56" t="str">
        <f>IF(X20=0,"",IF(X20&lt;='Basic Information'!$F$17,'Basic Information'!$D$17,IF(X20&lt;='Basic Information'!$F$16,'Basic Information'!$D$16,IF(X20&lt;='Basic Information'!$F$15,'Basic Information'!$D$15,IF(X20&lt;='Basic Information'!$F$14,'Basic Information'!$D$14,IF(X20&lt;='Basic Information'!$F$13,'Basic Information'!$D$13,IF(X20&lt;='Basic Information'!$F$12,'Basic Information'!$D$12,'Basic Information'!$D$11)))))))</f>
        <v>A+</v>
      </c>
      <c r="Z20" s="56">
        <v>45</v>
      </c>
      <c r="AA20" s="57">
        <f t="shared" si="7"/>
        <v>90</v>
      </c>
      <c r="AB20" s="56" t="str">
        <f>IF(AA20=0,"",IF(AA20&lt;='Basic Information'!$F$17,'Basic Information'!$D$17,IF(AA20&lt;='Basic Information'!$F$16,'Basic Information'!$D$16,IF(AA20&lt;='Basic Information'!$F$15,'Basic Information'!$D$15,IF(AA20&lt;='Basic Information'!$F$14,'Basic Information'!$D$14,IF(AA20&lt;='Basic Information'!$F$13,'Basic Information'!$D$13,IF(AA20&lt;='Basic Information'!$F$12,'Basic Information'!$D$12,'Basic Information'!$D$11)))))))</f>
        <v>A+</v>
      </c>
      <c r="AC20" s="56">
        <v>90</v>
      </c>
      <c r="AD20" s="57">
        <f t="shared" si="8"/>
        <v>90</v>
      </c>
      <c r="AE20" s="56" t="str">
        <f>IF(AD20=0,"",IF(AD20&lt;='Basic Information'!$F$17,'Basic Information'!$D$17,IF(AD20&lt;='Basic Information'!$F$16,'Basic Information'!$D$16,IF(AD20&lt;='Basic Information'!$F$15,'Basic Information'!$D$15,IF(AD20&lt;='Basic Information'!$F$14,'Basic Information'!$D$14,IF(AD20&lt;='Basic Information'!$F$13,'Basic Information'!$D$13,IF(AD20&lt;='Basic Information'!$F$12,'Basic Information'!$D$12,'Basic Information'!$D$11)))))))</f>
        <v>A+</v>
      </c>
      <c r="AF20" s="56">
        <v>45</v>
      </c>
      <c r="AG20" s="57">
        <f t="shared" si="9"/>
        <v>90</v>
      </c>
      <c r="AH20" s="56" t="str">
        <f>IF(AG20=0,"",IF(AG20&lt;='Basic Information'!$F$17,'Basic Information'!$D$17,IF(AG20&lt;='Basic Information'!$F$16,'Basic Information'!$D$16,IF(AG20&lt;='Basic Information'!$F$15,'Basic Information'!$D$15,IF(AG20&lt;='Basic Information'!$F$14,'Basic Information'!$D$14,IF(AG20&lt;='Basic Information'!$F$13,'Basic Information'!$D$13,IF(AG20&lt;='Basic Information'!$F$12,'Basic Information'!$D$12,'Basic Information'!$D$11)))))))</f>
        <v>A+</v>
      </c>
      <c r="AI20" s="56">
        <v>45</v>
      </c>
      <c r="AJ20" s="57">
        <f t="shared" si="10"/>
        <v>90</v>
      </c>
      <c r="AK20" s="56" t="str">
        <f>IF(AJ20=0,"",IF(AJ20&lt;='Basic Information'!$F$17,'Basic Information'!$D$17,IF(AJ20&lt;='Basic Information'!$F$16,'Basic Information'!$D$16,IF(AJ20&lt;='Basic Information'!$F$15,'Basic Information'!$D$15,IF(AJ20&lt;='Basic Information'!$F$14,'Basic Information'!$D$14,IF(AJ20&lt;='Basic Information'!$F$13,'Basic Information'!$D$13,IF(AJ20&lt;='Basic Information'!$F$12,'Basic Information'!$D$12,'Basic Information'!$D$11)))))))</f>
        <v>A+</v>
      </c>
      <c r="AL20" s="56">
        <v>90</v>
      </c>
      <c r="AM20" s="57">
        <f t="shared" si="11"/>
        <v>90</v>
      </c>
      <c r="AN20" s="56" t="str">
        <f>IF(AM20=0,"",IF(AM20&lt;='Basic Information'!$F$17,'Basic Information'!$D$17,IF(AM20&lt;='Basic Information'!$F$16,'Basic Information'!$D$16,IF(AM20&lt;='Basic Information'!$F$15,'Basic Information'!$D$15,IF(AM20&lt;='Basic Information'!$F$14,'Basic Information'!$D$14,IF(AM20&lt;='Basic Information'!$F$13,'Basic Information'!$D$13,IF(AM20&lt;='Basic Information'!$F$12,'Basic Information'!$D$12,'Basic Information'!$D$11)))))))</f>
        <v>A+</v>
      </c>
      <c r="AO20" s="56">
        <v>45</v>
      </c>
      <c r="AP20" s="57">
        <f t="shared" si="12"/>
        <v>90</v>
      </c>
      <c r="AQ20" s="56" t="str">
        <f>IF(AP20=0,"",IF(AP20&lt;='Basic Information'!$F$17,'Basic Information'!$D$17,IF(AP20&lt;='Basic Information'!$F$16,'Basic Information'!$D$16,IF(AP20&lt;='Basic Information'!$F$15,'Basic Information'!$D$15,IF(AP20&lt;='Basic Information'!$F$14,'Basic Information'!$D$14,IF(AP20&lt;='Basic Information'!$F$13,'Basic Information'!$D$13,IF(AP20&lt;='Basic Information'!$F$12,'Basic Information'!$D$12,'Basic Information'!$D$11)))))))</f>
        <v>A+</v>
      </c>
      <c r="AR20" s="56">
        <v>45</v>
      </c>
      <c r="AS20" s="57">
        <f t="shared" si="13"/>
        <v>90</v>
      </c>
      <c r="AT20" s="56" t="str">
        <f>IF(AS20=0,"",IF(AS20&lt;='Basic Information'!$F$17,'Basic Information'!$D$17,IF(AS20&lt;='Basic Information'!$F$16,'Basic Information'!$D$16,IF(AS20&lt;='Basic Information'!$F$15,'Basic Information'!$D$15,IF(AS20&lt;='Basic Information'!$F$14,'Basic Information'!$D$14,IF(AS20&lt;='Basic Information'!$F$13,'Basic Information'!$D$13,IF(AS20&lt;='Basic Information'!$F$12,'Basic Information'!$D$12,'Basic Information'!$D$11)))))))</f>
        <v>A+</v>
      </c>
      <c r="AU20" s="56">
        <v>90</v>
      </c>
      <c r="AV20" s="57">
        <f t="shared" si="14"/>
        <v>90</v>
      </c>
      <c r="AW20" s="56" t="str">
        <f>IF(AV20=0,"",IF(AV20&lt;='Basic Information'!$F$17,'Basic Information'!$D$17,IF(AV20&lt;='Basic Information'!$F$16,'Basic Information'!$D$16,IF(AV20&lt;='Basic Information'!$F$15,'Basic Information'!$D$15,IF(AV20&lt;='Basic Information'!$F$14,'Basic Information'!$D$14,IF(AV20&lt;='Basic Information'!$F$13,'Basic Information'!$D$13,IF(AV20&lt;='Basic Information'!$F$12,'Basic Information'!$D$12,'Basic Information'!$D$11)))))))</f>
        <v>A+</v>
      </c>
      <c r="AX20" s="56">
        <v>45</v>
      </c>
      <c r="AY20" s="57">
        <f t="shared" si="15"/>
        <v>90</v>
      </c>
      <c r="AZ20" s="56" t="str">
        <f>IF(AY20=0,"",IF(AY20&lt;='Basic Information'!$F$17,'Basic Information'!$D$17,IF(AY20&lt;='Basic Information'!$F$16,'Basic Information'!$D$16,IF(AY20&lt;='Basic Information'!$F$15,'Basic Information'!$D$15,IF(AY20&lt;='Basic Information'!$F$14,'Basic Information'!$D$14,IF(AY20&lt;='Basic Information'!$F$13,'Basic Information'!$D$13,IF(AY20&lt;='Basic Information'!$F$12,'Basic Information'!$D$12,'Basic Information'!$D$11)))))))</f>
        <v>A+</v>
      </c>
      <c r="BA20" s="56">
        <v>45</v>
      </c>
      <c r="BB20" s="57">
        <f t="shared" si="16"/>
        <v>90</v>
      </c>
      <c r="BC20" s="56" t="str">
        <f>IF(BB20=0,"",IF(BB20&lt;='Basic Information'!$F$17,'Basic Information'!$D$17,IF(BB20&lt;='Basic Information'!$F$16,'Basic Information'!$D$16,IF(BB20&lt;='Basic Information'!$F$15,'Basic Information'!$D$15,IF(BB20&lt;='Basic Information'!$F$14,'Basic Information'!$D$14,IF(BB20&lt;='Basic Information'!$F$13,'Basic Information'!$D$13,IF(BB20&lt;='Basic Information'!$F$12,'Basic Information'!$D$12,'Basic Information'!$D$11)))))))</f>
        <v>A+</v>
      </c>
      <c r="BD20" s="56">
        <v>90</v>
      </c>
      <c r="BE20" s="57">
        <f t="shared" si="17"/>
        <v>90</v>
      </c>
      <c r="BF20" s="56" t="str">
        <f>IF(BE20=0,"",IF(BE20&lt;='Basic Information'!$F$17,'Basic Information'!$D$17,IF(BE20&lt;='Basic Information'!$F$16,'Basic Information'!$D$16,IF(BE20&lt;='Basic Information'!$F$15,'Basic Information'!$D$15,IF(BE20&lt;='Basic Information'!$F$14,'Basic Information'!$D$14,IF(BE20&lt;='Basic Information'!$F$13,'Basic Information'!$D$13,IF(BE20&lt;='Basic Information'!$F$12,'Basic Information'!$D$12,'Basic Information'!$D$11)))))))</f>
        <v>A+</v>
      </c>
      <c r="BG20" s="56">
        <v>45</v>
      </c>
      <c r="BH20" s="57">
        <f t="shared" si="18"/>
        <v>90</v>
      </c>
      <c r="BI20" s="56" t="str">
        <f>IF(BH20=0,"",IF(BH20&lt;='Basic Information'!$F$17,'Basic Information'!$D$17,IF(BH20&lt;='Basic Information'!$F$16,'Basic Information'!$D$16,IF(BH20&lt;='Basic Information'!$F$15,'Basic Information'!$D$15,IF(BH20&lt;='Basic Information'!$F$14,'Basic Information'!$D$14,IF(BH20&lt;='Basic Information'!$F$13,'Basic Information'!$D$13,IF(BH20&lt;='Basic Information'!$F$12,'Basic Information'!$D$12,'Basic Information'!$D$11)))))))</f>
        <v>A+</v>
      </c>
      <c r="BJ20" s="56">
        <v>45</v>
      </c>
      <c r="BK20" s="57">
        <f t="shared" si="19"/>
        <v>90</v>
      </c>
      <c r="BL20" s="56" t="str">
        <f>IF(BK20=0,"",IF(BK20&lt;='Basic Information'!$F$17,'Basic Information'!$D$17,IF(BK20&lt;='Basic Information'!$F$16,'Basic Information'!$D$16,IF(BK20&lt;='Basic Information'!$F$15,'Basic Information'!$D$15,IF(BK20&lt;='Basic Information'!$F$14,'Basic Information'!$D$14,IF(BK20&lt;='Basic Information'!$F$13,'Basic Information'!$D$13,IF(BK20&lt;='Basic Information'!$F$12,'Basic Information'!$D$12,'Basic Information'!$D$11)))))))</f>
        <v>A+</v>
      </c>
      <c r="BM20" s="56">
        <v>90</v>
      </c>
      <c r="BN20" s="57">
        <f t="shared" si="20"/>
        <v>90</v>
      </c>
      <c r="BO20" s="56" t="str">
        <f>IF(BN20=0,"",IF(BN20&lt;='Basic Information'!$F$17,'Basic Information'!$D$17,IF(BN20&lt;='Basic Information'!$F$16,'Basic Information'!$D$16,IF(BN20&lt;='Basic Information'!$F$15,'Basic Information'!$D$15,IF(BN20&lt;='Basic Information'!$F$14,'Basic Information'!$D$14,IF(BN20&lt;='Basic Information'!$F$13,'Basic Information'!$D$13,IF(BN20&lt;='Basic Information'!$F$12,'Basic Information'!$D$12,'Basic Information'!$D$11)))))))</f>
        <v>A+</v>
      </c>
      <c r="BP20" s="56">
        <v>45</v>
      </c>
      <c r="BQ20" s="57">
        <f t="shared" si="21"/>
        <v>90</v>
      </c>
      <c r="BR20" s="56" t="str">
        <f>IF(BQ20=0,"",IF(BQ20&lt;='Basic Information'!$F$17,'Basic Information'!$D$17,IF(BQ20&lt;='Basic Information'!$F$16,'Basic Information'!$D$16,IF(BQ20&lt;='Basic Information'!$F$15,'Basic Information'!$D$15,IF(BQ20&lt;='Basic Information'!$F$14,'Basic Information'!$D$14,IF(BQ20&lt;='Basic Information'!$F$13,'Basic Information'!$D$13,IF(BQ20&lt;='Basic Information'!$F$12,'Basic Information'!$D$12,'Basic Information'!$D$11)))))))</f>
        <v>A+</v>
      </c>
      <c r="BS20" s="56">
        <v>45</v>
      </c>
      <c r="BT20" s="57">
        <f t="shared" si="22"/>
        <v>90</v>
      </c>
      <c r="BU20" s="56" t="str">
        <f>IF(BT20=0,"",IF(BT20&lt;='Basic Information'!$F$17,'Basic Information'!$D$17,IF(BT20&lt;='Basic Information'!$F$16,'Basic Information'!$D$16,IF(BT20&lt;='Basic Information'!$F$15,'Basic Information'!$D$15,IF(BT20&lt;='Basic Information'!$F$14,'Basic Information'!$D$14,IF(BT20&lt;='Basic Information'!$F$13,'Basic Information'!$D$13,IF(BT20&lt;='Basic Information'!$F$12,'Basic Information'!$D$12,'Basic Information'!$D$11)))))))</f>
        <v>A+</v>
      </c>
      <c r="BV20" s="56">
        <v>90</v>
      </c>
      <c r="BW20" s="57">
        <f t="shared" si="23"/>
        <v>90</v>
      </c>
      <c r="BX20" s="56" t="str">
        <f>IF(BW20=0,"",IF(BW20&lt;='Basic Information'!$F$17,'Basic Information'!$D$17,IF(BW20&lt;='Basic Information'!$F$16,'Basic Information'!$D$16,IF(BW20&lt;='Basic Information'!$F$15,'Basic Information'!$D$15,IF(BW20&lt;='Basic Information'!$F$14,'Basic Information'!$D$14,IF(BW20&lt;='Basic Information'!$F$13,'Basic Information'!$D$13,IF(BW20&lt;='Basic Information'!$F$12,'Basic Information'!$D$12,'Basic Information'!$D$11)))))))</f>
        <v>A+</v>
      </c>
      <c r="BY20" s="56">
        <v>45</v>
      </c>
      <c r="BZ20" s="57">
        <f t="shared" si="24"/>
        <v>90</v>
      </c>
      <c r="CA20" s="56" t="str">
        <f>IF(BZ20=0,"",IF(BZ20&lt;='Basic Information'!$F$17,'Basic Information'!$D$17,IF(BZ20&lt;='Basic Information'!$F$16,'Basic Information'!$D$16,IF(BZ20&lt;='Basic Information'!$F$15,'Basic Information'!$D$15,IF(BZ20&lt;='Basic Information'!$F$14,'Basic Information'!$D$14,IF(BZ20&lt;='Basic Information'!$F$13,'Basic Information'!$D$13,IF(BZ20&lt;='Basic Information'!$F$12,'Basic Information'!$D$12,'Basic Information'!$D$11)))))))</f>
        <v>A+</v>
      </c>
      <c r="CB20" s="56">
        <v>45</v>
      </c>
      <c r="CC20" s="57">
        <f t="shared" si="25"/>
        <v>90</v>
      </c>
      <c r="CD20" s="56" t="str">
        <f>IF(CC20=0,"",IF(CC20&lt;='Basic Information'!$F$17,'Basic Information'!$D$17,IF(CC20&lt;='Basic Information'!$F$16,'Basic Information'!$D$16,IF(CC20&lt;='Basic Information'!$F$15,'Basic Information'!$D$15,IF(CC20&lt;='Basic Information'!$F$14,'Basic Information'!$D$14,IF(CC20&lt;='Basic Information'!$F$13,'Basic Information'!$D$13,IF(CC20&lt;='Basic Information'!$F$12,'Basic Information'!$D$12,'Basic Information'!$D$11)))))))</f>
        <v>A+</v>
      </c>
      <c r="CE20" s="56">
        <v>90</v>
      </c>
      <c r="CF20" s="57">
        <f t="shared" si="26"/>
        <v>90</v>
      </c>
      <c r="CG20" s="56" t="str">
        <f>IF(CF20=0,"",IF(CF20&lt;='Basic Information'!$F$17,'Basic Information'!$D$17,IF(CF20&lt;='Basic Information'!$F$16,'Basic Information'!$D$16,IF(CF20&lt;='Basic Information'!$F$15,'Basic Information'!$D$15,IF(CF20&lt;='Basic Information'!$F$14,'Basic Information'!$D$14,IF(CF20&lt;='Basic Information'!$F$13,'Basic Information'!$D$13,IF(CF20&lt;='Basic Information'!$F$12,'Basic Information'!$D$12,'Basic Information'!$D$11)))))))</f>
        <v>A+</v>
      </c>
      <c r="CH20" s="56">
        <f t="shared" si="27"/>
        <v>405</v>
      </c>
      <c r="CI20" s="58">
        <f t="shared" si="28"/>
        <v>90</v>
      </c>
      <c r="CJ20" s="56" t="str">
        <f>IF(CI20=0,"",IF(CI20&lt;='Basic Information'!$F$17,'Basic Information'!$D$17,IF(CI20&lt;='Basic Information'!$F$16,'Basic Information'!$D$16,IF(CI20&lt;='Basic Information'!$F$15,'Basic Information'!$D$15,IF(CI20&lt;='Basic Information'!$F$14,'Basic Information'!$D$14,IF(CI20&lt;='Basic Information'!$F$13,'Basic Information'!$D$13,IF(CI20&lt;='Basic Information'!$F$12,'Basic Information'!$D$12,'Basic Information'!$D$11)))))))</f>
        <v>A+</v>
      </c>
      <c r="CK20" s="59">
        <f t="shared" si="29"/>
        <v>13</v>
      </c>
      <c r="CL20" s="56">
        <f t="shared" si="30"/>
        <v>405</v>
      </c>
      <c r="CM20" s="58">
        <f t="shared" si="31"/>
        <v>90</v>
      </c>
      <c r="CN20" s="56" t="str">
        <f>IF(CM20=0,"",IF(CM20&lt;='Basic Information'!$F$17,'Basic Information'!$D$17,IF(CM20&lt;='Basic Information'!$F$16,'Basic Information'!$D$16,IF(CM20&lt;='Basic Information'!$F$15,'Basic Information'!$D$15,IF(CM20&lt;='Basic Information'!$F$14,'Basic Information'!$D$14,IF(CM20&lt;='Basic Information'!$F$13,'Basic Information'!$D$13,IF(CM20&lt;='Basic Information'!$F$12,'Basic Information'!$D$12,'Basic Information'!$D$11)))))))</f>
        <v>A+</v>
      </c>
      <c r="CO20" s="59">
        <f t="shared" si="32"/>
        <v>12</v>
      </c>
      <c r="CP20" s="56">
        <f t="shared" si="33"/>
        <v>810</v>
      </c>
      <c r="CQ20" s="58">
        <f t="shared" si="34"/>
        <v>90</v>
      </c>
      <c r="CR20" s="56" t="str">
        <f>IF(CQ20=0,"",IF(CQ20&lt;='Basic Information'!$F$17,'Basic Information'!$D$17,IF(CQ20&lt;='Basic Information'!$F$16,'Basic Information'!$D$16,IF(CQ20&lt;='Basic Information'!$F$15,'Basic Information'!$D$15,IF(CQ20&lt;='Basic Information'!$F$14,'Basic Information'!$D$14,IF(CQ20&lt;='Basic Information'!$F$13,'Basic Information'!$D$13,IF(CQ20&lt;='Basic Information'!$F$12,'Basic Information'!$D$12,'Basic Information'!$D$11)))))))</f>
        <v>A+</v>
      </c>
      <c r="CS20" s="59">
        <f t="shared" si="35"/>
        <v>12</v>
      </c>
      <c r="CT20" s="56">
        <v>78</v>
      </c>
      <c r="CU20" s="56">
        <v>72</v>
      </c>
      <c r="CV20" s="56">
        <v>52</v>
      </c>
      <c r="CW20" s="56">
        <f t="shared" si="36"/>
        <v>202</v>
      </c>
      <c r="CX20" s="56" t="s">
        <v>122</v>
      </c>
      <c r="CY20" s="56" t="s">
        <v>138</v>
      </c>
    </row>
    <row r="21" spans="2:103">
      <c r="B21" s="56">
        <v>16</v>
      </c>
      <c r="C21" s="60" t="s">
        <v>59</v>
      </c>
      <c r="D21" s="56" t="str">
        <f>'Basic Information'!$F$6 &amp;" - " &amp;'Basic Information'!$H$6</f>
        <v>7 - B</v>
      </c>
      <c r="E21" s="56">
        <v>49</v>
      </c>
      <c r="F21" s="57">
        <f t="shared" si="0"/>
        <v>98</v>
      </c>
      <c r="G21" s="56" t="str">
        <f>IF(F21=0,"",IF(F21&lt;='Basic Information'!$F$17,'Basic Information'!$D$17,IF(F21&lt;='Basic Information'!$F$16,'Basic Information'!$D$16,IF(F21&lt;='Basic Information'!$F$15,'Basic Information'!$D$15,IF(F21&lt;='Basic Information'!$F$14,'Basic Information'!$D$14,IF(F21&lt;='Basic Information'!$F$13,'Basic Information'!$D$13,IF(F21&lt;='Basic Information'!$F$12,'Basic Information'!$D$12,'Basic Information'!$D$11)))))))</f>
        <v>O</v>
      </c>
      <c r="H21" s="56">
        <v>49</v>
      </c>
      <c r="I21" s="57">
        <f t="shared" si="1"/>
        <v>98</v>
      </c>
      <c r="J21" s="56" t="str">
        <f>IF(I21=0,"",IF(I21&lt;='Basic Information'!$F$17,'Basic Information'!$D$17,IF(I21&lt;='Basic Information'!$F$16,'Basic Information'!$D$16,IF(I21&lt;='Basic Information'!$F$15,'Basic Information'!$D$15,IF(I21&lt;='Basic Information'!$F$14,'Basic Information'!$D$14,IF(I21&lt;='Basic Information'!$F$13,'Basic Information'!$D$13,IF(I21&lt;='Basic Information'!$F$12,'Basic Information'!$D$12,'Basic Information'!$D$11)))))))</f>
        <v>O</v>
      </c>
      <c r="K21" s="56">
        <v>98</v>
      </c>
      <c r="L21" s="57">
        <f t="shared" si="2"/>
        <v>98</v>
      </c>
      <c r="M21" s="56" t="str">
        <f>IF(L21=0,"",IF(L21&lt;='Basic Information'!$F$17,'Basic Information'!$D$17,IF(L21&lt;='Basic Information'!$F$16,'Basic Information'!$D$16,IF(L21&lt;='Basic Information'!$F$15,'Basic Information'!$D$15,IF(L21&lt;='Basic Information'!$F$14,'Basic Information'!$D$14,IF(L21&lt;='Basic Information'!$F$13,'Basic Information'!$D$13,IF(L21&lt;='Basic Information'!$F$12,'Basic Information'!$D$12,'Basic Information'!$D$11)))))))</f>
        <v>O</v>
      </c>
      <c r="N21" s="56">
        <v>49</v>
      </c>
      <c r="O21" s="57">
        <f t="shared" si="3"/>
        <v>98</v>
      </c>
      <c r="P21" s="56" t="str">
        <f>IF(O21=0,"",IF(O21&lt;='Basic Information'!$F$17,'Basic Information'!$D$17,IF(O21&lt;='Basic Information'!$F$16,'Basic Information'!$D$16,IF(O21&lt;='Basic Information'!$F$15,'Basic Information'!$D$15,IF(O21&lt;='Basic Information'!$F$14,'Basic Information'!$D$14,IF(O21&lt;='Basic Information'!$F$13,'Basic Information'!$D$13,IF(O21&lt;='Basic Information'!$F$12,'Basic Information'!$D$12,'Basic Information'!$D$11)))))))</f>
        <v>O</v>
      </c>
      <c r="Q21" s="56">
        <v>49</v>
      </c>
      <c r="R21" s="57">
        <f t="shared" si="4"/>
        <v>98</v>
      </c>
      <c r="S21" s="56" t="str">
        <f>IF(R21=0,"",IF(R21&lt;='Basic Information'!$F$17,'Basic Information'!$D$17,IF(R21&lt;='Basic Information'!$F$16,'Basic Information'!$D$16,IF(R21&lt;='Basic Information'!$F$15,'Basic Information'!$D$15,IF(R21&lt;='Basic Information'!$F$14,'Basic Information'!$D$14,IF(R21&lt;='Basic Information'!$F$13,'Basic Information'!$D$13,IF(R21&lt;='Basic Information'!$F$12,'Basic Information'!$D$12,'Basic Information'!$D$11)))))))</f>
        <v>O</v>
      </c>
      <c r="T21" s="56">
        <v>98</v>
      </c>
      <c r="U21" s="57">
        <f t="shared" si="5"/>
        <v>98</v>
      </c>
      <c r="V21" s="56" t="str">
        <f>IF(U21=0,"",IF(U21&lt;='Basic Information'!$F$17,'Basic Information'!$D$17,IF(U21&lt;='Basic Information'!$F$16,'Basic Information'!$D$16,IF(U21&lt;='Basic Information'!$F$15,'Basic Information'!$D$15,IF(U21&lt;='Basic Information'!$F$14,'Basic Information'!$D$14,IF(U21&lt;='Basic Information'!$F$13,'Basic Information'!$D$13,IF(U21&lt;='Basic Information'!$F$12,'Basic Information'!$D$12,'Basic Information'!$D$11)))))))</f>
        <v>O</v>
      </c>
      <c r="W21" s="56">
        <v>49</v>
      </c>
      <c r="X21" s="57">
        <f t="shared" si="6"/>
        <v>98</v>
      </c>
      <c r="Y21" s="56" t="str">
        <f>IF(X21=0,"",IF(X21&lt;='Basic Information'!$F$17,'Basic Information'!$D$17,IF(X21&lt;='Basic Information'!$F$16,'Basic Information'!$D$16,IF(X21&lt;='Basic Information'!$F$15,'Basic Information'!$D$15,IF(X21&lt;='Basic Information'!$F$14,'Basic Information'!$D$14,IF(X21&lt;='Basic Information'!$F$13,'Basic Information'!$D$13,IF(X21&lt;='Basic Information'!$F$12,'Basic Information'!$D$12,'Basic Information'!$D$11)))))))</f>
        <v>O</v>
      </c>
      <c r="Z21" s="56">
        <v>49</v>
      </c>
      <c r="AA21" s="57">
        <f t="shared" si="7"/>
        <v>98</v>
      </c>
      <c r="AB21" s="56" t="str">
        <f>IF(AA21=0,"",IF(AA21&lt;='Basic Information'!$F$17,'Basic Information'!$D$17,IF(AA21&lt;='Basic Information'!$F$16,'Basic Information'!$D$16,IF(AA21&lt;='Basic Information'!$F$15,'Basic Information'!$D$15,IF(AA21&lt;='Basic Information'!$F$14,'Basic Information'!$D$14,IF(AA21&lt;='Basic Information'!$F$13,'Basic Information'!$D$13,IF(AA21&lt;='Basic Information'!$F$12,'Basic Information'!$D$12,'Basic Information'!$D$11)))))))</f>
        <v>O</v>
      </c>
      <c r="AC21" s="56">
        <v>98</v>
      </c>
      <c r="AD21" s="57">
        <f t="shared" si="8"/>
        <v>98</v>
      </c>
      <c r="AE21" s="56" t="str">
        <f>IF(AD21=0,"",IF(AD21&lt;='Basic Information'!$F$17,'Basic Information'!$D$17,IF(AD21&lt;='Basic Information'!$F$16,'Basic Information'!$D$16,IF(AD21&lt;='Basic Information'!$F$15,'Basic Information'!$D$15,IF(AD21&lt;='Basic Information'!$F$14,'Basic Information'!$D$14,IF(AD21&lt;='Basic Information'!$F$13,'Basic Information'!$D$13,IF(AD21&lt;='Basic Information'!$F$12,'Basic Information'!$D$12,'Basic Information'!$D$11)))))))</f>
        <v>O</v>
      </c>
      <c r="AF21" s="56">
        <v>49</v>
      </c>
      <c r="AG21" s="57">
        <f t="shared" si="9"/>
        <v>98</v>
      </c>
      <c r="AH21" s="56" t="str">
        <f>IF(AG21=0,"",IF(AG21&lt;='Basic Information'!$F$17,'Basic Information'!$D$17,IF(AG21&lt;='Basic Information'!$F$16,'Basic Information'!$D$16,IF(AG21&lt;='Basic Information'!$F$15,'Basic Information'!$D$15,IF(AG21&lt;='Basic Information'!$F$14,'Basic Information'!$D$14,IF(AG21&lt;='Basic Information'!$F$13,'Basic Information'!$D$13,IF(AG21&lt;='Basic Information'!$F$12,'Basic Information'!$D$12,'Basic Information'!$D$11)))))))</f>
        <v>O</v>
      </c>
      <c r="AI21" s="56">
        <v>49</v>
      </c>
      <c r="AJ21" s="57">
        <f t="shared" si="10"/>
        <v>98</v>
      </c>
      <c r="AK21" s="56" t="str">
        <f>IF(AJ21=0,"",IF(AJ21&lt;='Basic Information'!$F$17,'Basic Information'!$D$17,IF(AJ21&lt;='Basic Information'!$F$16,'Basic Information'!$D$16,IF(AJ21&lt;='Basic Information'!$F$15,'Basic Information'!$D$15,IF(AJ21&lt;='Basic Information'!$F$14,'Basic Information'!$D$14,IF(AJ21&lt;='Basic Information'!$F$13,'Basic Information'!$D$13,IF(AJ21&lt;='Basic Information'!$F$12,'Basic Information'!$D$12,'Basic Information'!$D$11)))))))</f>
        <v>O</v>
      </c>
      <c r="AL21" s="56">
        <v>98</v>
      </c>
      <c r="AM21" s="57">
        <f t="shared" si="11"/>
        <v>98</v>
      </c>
      <c r="AN21" s="56" t="str">
        <f>IF(AM21=0,"",IF(AM21&lt;='Basic Information'!$F$17,'Basic Information'!$D$17,IF(AM21&lt;='Basic Information'!$F$16,'Basic Information'!$D$16,IF(AM21&lt;='Basic Information'!$F$15,'Basic Information'!$D$15,IF(AM21&lt;='Basic Information'!$F$14,'Basic Information'!$D$14,IF(AM21&lt;='Basic Information'!$F$13,'Basic Information'!$D$13,IF(AM21&lt;='Basic Information'!$F$12,'Basic Information'!$D$12,'Basic Information'!$D$11)))))))</f>
        <v>O</v>
      </c>
      <c r="AO21" s="56">
        <v>49</v>
      </c>
      <c r="AP21" s="57">
        <f t="shared" si="12"/>
        <v>98</v>
      </c>
      <c r="AQ21" s="56" t="str">
        <f>IF(AP21=0,"",IF(AP21&lt;='Basic Information'!$F$17,'Basic Information'!$D$17,IF(AP21&lt;='Basic Information'!$F$16,'Basic Information'!$D$16,IF(AP21&lt;='Basic Information'!$F$15,'Basic Information'!$D$15,IF(AP21&lt;='Basic Information'!$F$14,'Basic Information'!$D$14,IF(AP21&lt;='Basic Information'!$F$13,'Basic Information'!$D$13,IF(AP21&lt;='Basic Information'!$F$12,'Basic Information'!$D$12,'Basic Information'!$D$11)))))))</f>
        <v>O</v>
      </c>
      <c r="AR21" s="56">
        <v>49</v>
      </c>
      <c r="AS21" s="57">
        <f t="shared" si="13"/>
        <v>98</v>
      </c>
      <c r="AT21" s="56" t="str">
        <f>IF(AS21=0,"",IF(AS21&lt;='Basic Information'!$F$17,'Basic Information'!$D$17,IF(AS21&lt;='Basic Information'!$F$16,'Basic Information'!$D$16,IF(AS21&lt;='Basic Information'!$F$15,'Basic Information'!$D$15,IF(AS21&lt;='Basic Information'!$F$14,'Basic Information'!$D$14,IF(AS21&lt;='Basic Information'!$F$13,'Basic Information'!$D$13,IF(AS21&lt;='Basic Information'!$F$12,'Basic Information'!$D$12,'Basic Information'!$D$11)))))))</f>
        <v>O</v>
      </c>
      <c r="AU21" s="56">
        <v>98</v>
      </c>
      <c r="AV21" s="57">
        <f t="shared" si="14"/>
        <v>98</v>
      </c>
      <c r="AW21" s="56" t="str">
        <f>IF(AV21=0,"",IF(AV21&lt;='Basic Information'!$F$17,'Basic Information'!$D$17,IF(AV21&lt;='Basic Information'!$F$16,'Basic Information'!$D$16,IF(AV21&lt;='Basic Information'!$F$15,'Basic Information'!$D$15,IF(AV21&lt;='Basic Information'!$F$14,'Basic Information'!$D$14,IF(AV21&lt;='Basic Information'!$F$13,'Basic Information'!$D$13,IF(AV21&lt;='Basic Information'!$F$12,'Basic Information'!$D$12,'Basic Information'!$D$11)))))))</f>
        <v>O</v>
      </c>
      <c r="AX21" s="56">
        <v>49</v>
      </c>
      <c r="AY21" s="57">
        <f t="shared" si="15"/>
        <v>98</v>
      </c>
      <c r="AZ21" s="56" t="str">
        <f>IF(AY21=0,"",IF(AY21&lt;='Basic Information'!$F$17,'Basic Information'!$D$17,IF(AY21&lt;='Basic Information'!$F$16,'Basic Information'!$D$16,IF(AY21&lt;='Basic Information'!$F$15,'Basic Information'!$D$15,IF(AY21&lt;='Basic Information'!$F$14,'Basic Information'!$D$14,IF(AY21&lt;='Basic Information'!$F$13,'Basic Information'!$D$13,IF(AY21&lt;='Basic Information'!$F$12,'Basic Information'!$D$12,'Basic Information'!$D$11)))))))</f>
        <v>O</v>
      </c>
      <c r="BA21" s="56">
        <v>49</v>
      </c>
      <c r="BB21" s="57">
        <f t="shared" si="16"/>
        <v>98</v>
      </c>
      <c r="BC21" s="56" t="str">
        <f>IF(BB21=0,"",IF(BB21&lt;='Basic Information'!$F$17,'Basic Information'!$D$17,IF(BB21&lt;='Basic Information'!$F$16,'Basic Information'!$D$16,IF(BB21&lt;='Basic Information'!$F$15,'Basic Information'!$D$15,IF(BB21&lt;='Basic Information'!$F$14,'Basic Information'!$D$14,IF(BB21&lt;='Basic Information'!$F$13,'Basic Information'!$D$13,IF(BB21&lt;='Basic Information'!$F$12,'Basic Information'!$D$12,'Basic Information'!$D$11)))))))</f>
        <v>O</v>
      </c>
      <c r="BD21" s="56">
        <v>98</v>
      </c>
      <c r="BE21" s="57">
        <f t="shared" si="17"/>
        <v>98</v>
      </c>
      <c r="BF21" s="56" t="str">
        <f>IF(BE21=0,"",IF(BE21&lt;='Basic Information'!$F$17,'Basic Information'!$D$17,IF(BE21&lt;='Basic Information'!$F$16,'Basic Information'!$D$16,IF(BE21&lt;='Basic Information'!$F$15,'Basic Information'!$D$15,IF(BE21&lt;='Basic Information'!$F$14,'Basic Information'!$D$14,IF(BE21&lt;='Basic Information'!$F$13,'Basic Information'!$D$13,IF(BE21&lt;='Basic Information'!$F$12,'Basic Information'!$D$12,'Basic Information'!$D$11)))))))</f>
        <v>O</v>
      </c>
      <c r="BG21" s="56">
        <v>49</v>
      </c>
      <c r="BH21" s="57">
        <f t="shared" si="18"/>
        <v>98</v>
      </c>
      <c r="BI21" s="56" t="str">
        <f>IF(BH21=0,"",IF(BH21&lt;='Basic Information'!$F$17,'Basic Information'!$D$17,IF(BH21&lt;='Basic Information'!$F$16,'Basic Information'!$D$16,IF(BH21&lt;='Basic Information'!$F$15,'Basic Information'!$D$15,IF(BH21&lt;='Basic Information'!$F$14,'Basic Information'!$D$14,IF(BH21&lt;='Basic Information'!$F$13,'Basic Information'!$D$13,IF(BH21&lt;='Basic Information'!$F$12,'Basic Information'!$D$12,'Basic Information'!$D$11)))))))</f>
        <v>O</v>
      </c>
      <c r="BJ21" s="56">
        <v>49</v>
      </c>
      <c r="BK21" s="57">
        <f t="shared" si="19"/>
        <v>98</v>
      </c>
      <c r="BL21" s="56" t="str">
        <f>IF(BK21=0,"",IF(BK21&lt;='Basic Information'!$F$17,'Basic Information'!$D$17,IF(BK21&lt;='Basic Information'!$F$16,'Basic Information'!$D$16,IF(BK21&lt;='Basic Information'!$F$15,'Basic Information'!$D$15,IF(BK21&lt;='Basic Information'!$F$14,'Basic Information'!$D$14,IF(BK21&lt;='Basic Information'!$F$13,'Basic Information'!$D$13,IF(BK21&lt;='Basic Information'!$F$12,'Basic Information'!$D$12,'Basic Information'!$D$11)))))))</f>
        <v>O</v>
      </c>
      <c r="BM21" s="56">
        <v>98</v>
      </c>
      <c r="BN21" s="57">
        <f t="shared" si="20"/>
        <v>98</v>
      </c>
      <c r="BO21" s="56" t="str">
        <f>IF(BN21=0,"",IF(BN21&lt;='Basic Information'!$F$17,'Basic Information'!$D$17,IF(BN21&lt;='Basic Information'!$F$16,'Basic Information'!$D$16,IF(BN21&lt;='Basic Information'!$F$15,'Basic Information'!$D$15,IF(BN21&lt;='Basic Information'!$F$14,'Basic Information'!$D$14,IF(BN21&lt;='Basic Information'!$F$13,'Basic Information'!$D$13,IF(BN21&lt;='Basic Information'!$F$12,'Basic Information'!$D$12,'Basic Information'!$D$11)))))))</f>
        <v>O</v>
      </c>
      <c r="BP21" s="56">
        <v>49</v>
      </c>
      <c r="BQ21" s="57">
        <f t="shared" si="21"/>
        <v>98</v>
      </c>
      <c r="BR21" s="56" t="str">
        <f>IF(BQ21=0,"",IF(BQ21&lt;='Basic Information'!$F$17,'Basic Information'!$D$17,IF(BQ21&lt;='Basic Information'!$F$16,'Basic Information'!$D$16,IF(BQ21&lt;='Basic Information'!$F$15,'Basic Information'!$D$15,IF(BQ21&lt;='Basic Information'!$F$14,'Basic Information'!$D$14,IF(BQ21&lt;='Basic Information'!$F$13,'Basic Information'!$D$13,IF(BQ21&lt;='Basic Information'!$F$12,'Basic Information'!$D$12,'Basic Information'!$D$11)))))))</f>
        <v>O</v>
      </c>
      <c r="BS21" s="56">
        <v>49</v>
      </c>
      <c r="BT21" s="57">
        <f t="shared" si="22"/>
        <v>98</v>
      </c>
      <c r="BU21" s="56" t="str">
        <f>IF(BT21=0,"",IF(BT21&lt;='Basic Information'!$F$17,'Basic Information'!$D$17,IF(BT21&lt;='Basic Information'!$F$16,'Basic Information'!$D$16,IF(BT21&lt;='Basic Information'!$F$15,'Basic Information'!$D$15,IF(BT21&lt;='Basic Information'!$F$14,'Basic Information'!$D$14,IF(BT21&lt;='Basic Information'!$F$13,'Basic Information'!$D$13,IF(BT21&lt;='Basic Information'!$F$12,'Basic Information'!$D$12,'Basic Information'!$D$11)))))))</f>
        <v>O</v>
      </c>
      <c r="BV21" s="56">
        <v>98</v>
      </c>
      <c r="BW21" s="57">
        <f t="shared" si="23"/>
        <v>98</v>
      </c>
      <c r="BX21" s="56" t="str">
        <f>IF(BW21=0,"",IF(BW21&lt;='Basic Information'!$F$17,'Basic Information'!$D$17,IF(BW21&lt;='Basic Information'!$F$16,'Basic Information'!$D$16,IF(BW21&lt;='Basic Information'!$F$15,'Basic Information'!$D$15,IF(BW21&lt;='Basic Information'!$F$14,'Basic Information'!$D$14,IF(BW21&lt;='Basic Information'!$F$13,'Basic Information'!$D$13,IF(BW21&lt;='Basic Information'!$F$12,'Basic Information'!$D$12,'Basic Information'!$D$11)))))))</f>
        <v>O</v>
      </c>
      <c r="BY21" s="56">
        <v>49</v>
      </c>
      <c r="BZ21" s="57">
        <f t="shared" si="24"/>
        <v>98</v>
      </c>
      <c r="CA21" s="56" t="str">
        <f>IF(BZ21=0,"",IF(BZ21&lt;='Basic Information'!$F$17,'Basic Information'!$D$17,IF(BZ21&lt;='Basic Information'!$F$16,'Basic Information'!$D$16,IF(BZ21&lt;='Basic Information'!$F$15,'Basic Information'!$D$15,IF(BZ21&lt;='Basic Information'!$F$14,'Basic Information'!$D$14,IF(BZ21&lt;='Basic Information'!$F$13,'Basic Information'!$D$13,IF(BZ21&lt;='Basic Information'!$F$12,'Basic Information'!$D$12,'Basic Information'!$D$11)))))))</f>
        <v>O</v>
      </c>
      <c r="CB21" s="56">
        <v>49</v>
      </c>
      <c r="CC21" s="57">
        <f t="shared" si="25"/>
        <v>98</v>
      </c>
      <c r="CD21" s="56" t="str">
        <f>IF(CC21=0,"",IF(CC21&lt;='Basic Information'!$F$17,'Basic Information'!$D$17,IF(CC21&lt;='Basic Information'!$F$16,'Basic Information'!$D$16,IF(CC21&lt;='Basic Information'!$F$15,'Basic Information'!$D$15,IF(CC21&lt;='Basic Information'!$F$14,'Basic Information'!$D$14,IF(CC21&lt;='Basic Information'!$F$13,'Basic Information'!$D$13,IF(CC21&lt;='Basic Information'!$F$12,'Basic Information'!$D$12,'Basic Information'!$D$11)))))))</f>
        <v>O</v>
      </c>
      <c r="CE21" s="56">
        <v>98</v>
      </c>
      <c r="CF21" s="57">
        <f t="shared" si="26"/>
        <v>98</v>
      </c>
      <c r="CG21" s="56" t="str">
        <f>IF(CF21=0,"",IF(CF21&lt;='Basic Information'!$F$17,'Basic Information'!$D$17,IF(CF21&lt;='Basic Information'!$F$16,'Basic Information'!$D$16,IF(CF21&lt;='Basic Information'!$F$15,'Basic Information'!$D$15,IF(CF21&lt;='Basic Information'!$F$14,'Basic Information'!$D$14,IF(CF21&lt;='Basic Information'!$F$13,'Basic Information'!$D$13,IF(CF21&lt;='Basic Information'!$F$12,'Basic Information'!$D$12,'Basic Information'!$D$11)))))))</f>
        <v>O</v>
      </c>
      <c r="CH21" s="56">
        <f t="shared" si="27"/>
        <v>441</v>
      </c>
      <c r="CI21" s="58">
        <f t="shared" si="28"/>
        <v>98</v>
      </c>
      <c r="CJ21" s="56" t="str">
        <f>IF(CI21=0,"",IF(CI21&lt;='Basic Information'!$F$17,'Basic Information'!$D$17,IF(CI21&lt;='Basic Information'!$F$16,'Basic Information'!$D$16,IF(CI21&lt;='Basic Information'!$F$15,'Basic Information'!$D$15,IF(CI21&lt;='Basic Information'!$F$14,'Basic Information'!$D$14,IF(CI21&lt;='Basic Information'!$F$13,'Basic Information'!$D$13,IF(CI21&lt;='Basic Information'!$F$12,'Basic Information'!$D$12,'Basic Information'!$D$11)))))))</f>
        <v>O</v>
      </c>
      <c r="CK21" s="59">
        <f t="shared" si="29"/>
        <v>2</v>
      </c>
      <c r="CL21" s="56">
        <f t="shared" si="30"/>
        <v>441</v>
      </c>
      <c r="CM21" s="58">
        <f t="shared" si="31"/>
        <v>98</v>
      </c>
      <c r="CN21" s="56" t="str">
        <f>IF(CM21=0,"",IF(CM21&lt;='Basic Information'!$F$17,'Basic Information'!$D$17,IF(CM21&lt;='Basic Information'!$F$16,'Basic Information'!$D$16,IF(CM21&lt;='Basic Information'!$F$15,'Basic Information'!$D$15,IF(CM21&lt;='Basic Information'!$F$14,'Basic Information'!$D$14,IF(CM21&lt;='Basic Information'!$F$13,'Basic Information'!$D$13,IF(CM21&lt;='Basic Information'!$F$12,'Basic Information'!$D$12,'Basic Information'!$D$11)))))))</f>
        <v>O</v>
      </c>
      <c r="CO21" s="59">
        <f t="shared" si="32"/>
        <v>1</v>
      </c>
      <c r="CP21" s="56">
        <f t="shared" si="33"/>
        <v>882</v>
      </c>
      <c r="CQ21" s="58">
        <f t="shared" si="34"/>
        <v>98</v>
      </c>
      <c r="CR21" s="56" t="str">
        <f>IF(CQ21=0,"",IF(CQ21&lt;='Basic Information'!$F$17,'Basic Information'!$D$17,IF(CQ21&lt;='Basic Information'!$F$16,'Basic Information'!$D$16,IF(CQ21&lt;='Basic Information'!$F$15,'Basic Information'!$D$15,IF(CQ21&lt;='Basic Information'!$F$14,'Basic Information'!$D$14,IF(CQ21&lt;='Basic Information'!$F$13,'Basic Information'!$D$13,IF(CQ21&lt;='Basic Information'!$F$12,'Basic Information'!$D$12,'Basic Information'!$D$11)))))))</f>
        <v>O</v>
      </c>
      <c r="CS21" s="59">
        <f t="shared" si="35"/>
        <v>1</v>
      </c>
      <c r="CT21" s="56">
        <v>79</v>
      </c>
      <c r="CU21" s="56">
        <v>72</v>
      </c>
      <c r="CV21" s="56">
        <v>52</v>
      </c>
      <c r="CW21" s="56">
        <f t="shared" si="36"/>
        <v>203</v>
      </c>
      <c r="CX21" s="56" t="s">
        <v>122</v>
      </c>
      <c r="CY21" s="56" t="s">
        <v>139</v>
      </c>
    </row>
    <row r="22" spans="2:103">
      <c r="B22" s="56">
        <v>17</v>
      </c>
      <c r="C22" s="60" t="s">
        <v>60</v>
      </c>
      <c r="D22" s="56" t="str">
        <f>'Basic Information'!$F$6 &amp;" - " &amp;'Basic Information'!$H$6</f>
        <v>7 - B</v>
      </c>
      <c r="E22" s="56">
        <v>25</v>
      </c>
      <c r="F22" s="57">
        <f t="shared" si="0"/>
        <v>50</v>
      </c>
      <c r="G22" s="56" t="str">
        <f>IF(F22=0,"",IF(F22&lt;='Basic Information'!$F$17,'Basic Information'!$D$17,IF(F22&lt;='Basic Information'!$F$16,'Basic Information'!$D$16,IF(F22&lt;='Basic Information'!$F$15,'Basic Information'!$D$15,IF(F22&lt;='Basic Information'!$F$14,'Basic Information'!$D$14,IF(F22&lt;='Basic Information'!$F$13,'Basic Information'!$D$13,IF(F22&lt;='Basic Information'!$F$12,'Basic Information'!$D$12,'Basic Information'!$D$11)))))))</f>
        <v>C</v>
      </c>
      <c r="H22" s="56">
        <v>25</v>
      </c>
      <c r="I22" s="57">
        <f t="shared" si="1"/>
        <v>50</v>
      </c>
      <c r="J22" s="56" t="str">
        <f>IF(I22=0,"",IF(I22&lt;='Basic Information'!$F$17,'Basic Information'!$D$17,IF(I22&lt;='Basic Information'!$F$16,'Basic Information'!$D$16,IF(I22&lt;='Basic Information'!$F$15,'Basic Information'!$D$15,IF(I22&lt;='Basic Information'!$F$14,'Basic Information'!$D$14,IF(I22&lt;='Basic Information'!$F$13,'Basic Information'!$D$13,IF(I22&lt;='Basic Information'!$F$12,'Basic Information'!$D$12,'Basic Information'!$D$11)))))))</f>
        <v>C</v>
      </c>
      <c r="K22" s="56">
        <v>50</v>
      </c>
      <c r="L22" s="57">
        <f t="shared" si="2"/>
        <v>50</v>
      </c>
      <c r="M22" s="56" t="str">
        <f>IF(L22=0,"",IF(L22&lt;='Basic Information'!$F$17,'Basic Information'!$D$17,IF(L22&lt;='Basic Information'!$F$16,'Basic Information'!$D$16,IF(L22&lt;='Basic Information'!$F$15,'Basic Information'!$D$15,IF(L22&lt;='Basic Information'!$F$14,'Basic Information'!$D$14,IF(L22&lt;='Basic Information'!$F$13,'Basic Information'!$D$13,IF(L22&lt;='Basic Information'!$F$12,'Basic Information'!$D$12,'Basic Information'!$D$11)))))))</f>
        <v>C</v>
      </c>
      <c r="N22" s="56">
        <v>25</v>
      </c>
      <c r="O22" s="57">
        <f t="shared" si="3"/>
        <v>50</v>
      </c>
      <c r="P22" s="56" t="str">
        <f>IF(O22=0,"",IF(O22&lt;='Basic Information'!$F$17,'Basic Information'!$D$17,IF(O22&lt;='Basic Information'!$F$16,'Basic Information'!$D$16,IF(O22&lt;='Basic Information'!$F$15,'Basic Information'!$D$15,IF(O22&lt;='Basic Information'!$F$14,'Basic Information'!$D$14,IF(O22&lt;='Basic Information'!$F$13,'Basic Information'!$D$13,IF(O22&lt;='Basic Information'!$F$12,'Basic Information'!$D$12,'Basic Information'!$D$11)))))))</f>
        <v>C</v>
      </c>
      <c r="Q22" s="56">
        <v>25</v>
      </c>
      <c r="R22" s="57">
        <f t="shared" si="4"/>
        <v>50</v>
      </c>
      <c r="S22" s="56" t="str">
        <f>IF(R22=0,"",IF(R22&lt;='Basic Information'!$F$17,'Basic Information'!$D$17,IF(R22&lt;='Basic Information'!$F$16,'Basic Information'!$D$16,IF(R22&lt;='Basic Information'!$F$15,'Basic Information'!$D$15,IF(R22&lt;='Basic Information'!$F$14,'Basic Information'!$D$14,IF(R22&lt;='Basic Information'!$F$13,'Basic Information'!$D$13,IF(R22&lt;='Basic Information'!$F$12,'Basic Information'!$D$12,'Basic Information'!$D$11)))))))</f>
        <v>C</v>
      </c>
      <c r="T22" s="56">
        <v>50</v>
      </c>
      <c r="U22" s="57">
        <f t="shared" si="5"/>
        <v>50</v>
      </c>
      <c r="V22" s="56" t="str">
        <f>IF(U22=0,"",IF(U22&lt;='Basic Information'!$F$17,'Basic Information'!$D$17,IF(U22&lt;='Basic Information'!$F$16,'Basic Information'!$D$16,IF(U22&lt;='Basic Information'!$F$15,'Basic Information'!$D$15,IF(U22&lt;='Basic Information'!$F$14,'Basic Information'!$D$14,IF(U22&lt;='Basic Information'!$F$13,'Basic Information'!$D$13,IF(U22&lt;='Basic Information'!$F$12,'Basic Information'!$D$12,'Basic Information'!$D$11)))))))</f>
        <v>C</v>
      </c>
      <c r="W22" s="56">
        <v>25</v>
      </c>
      <c r="X22" s="57">
        <f t="shared" si="6"/>
        <v>50</v>
      </c>
      <c r="Y22" s="56" t="str">
        <f>IF(X22=0,"",IF(X22&lt;='Basic Information'!$F$17,'Basic Information'!$D$17,IF(X22&lt;='Basic Information'!$F$16,'Basic Information'!$D$16,IF(X22&lt;='Basic Information'!$F$15,'Basic Information'!$D$15,IF(X22&lt;='Basic Information'!$F$14,'Basic Information'!$D$14,IF(X22&lt;='Basic Information'!$F$13,'Basic Information'!$D$13,IF(X22&lt;='Basic Information'!$F$12,'Basic Information'!$D$12,'Basic Information'!$D$11)))))))</f>
        <v>C</v>
      </c>
      <c r="Z22" s="56">
        <v>25</v>
      </c>
      <c r="AA22" s="57">
        <f t="shared" si="7"/>
        <v>50</v>
      </c>
      <c r="AB22" s="56" t="str">
        <f>IF(AA22=0,"",IF(AA22&lt;='Basic Information'!$F$17,'Basic Information'!$D$17,IF(AA22&lt;='Basic Information'!$F$16,'Basic Information'!$D$16,IF(AA22&lt;='Basic Information'!$F$15,'Basic Information'!$D$15,IF(AA22&lt;='Basic Information'!$F$14,'Basic Information'!$D$14,IF(AA22&lt;='Basic Information'!$F$13,'Basic Information'!$D$13,IF(AA22&lt;='Basic Information'!$F$12,'Basic Information'!$D$12,'Basic Information'!$D$11)))))))</f>
        <v>C</v>
      </c>
      <c r="AC22" s="56">
        <v>50</v>
      </c>
      <c r="AD22" s="57">
        <f t="shared" si="8"/>
        <v>50</v>
      </c>
      <c r="AE22" s="56" t="str">
        <f>IF(AD22=0,"",IF(AD22&lt;='Basic Information'!$F$17,'Basic Information'!$D$17,IF(AD22&lt;='Basic Information'!$F$16,'Basic Information'!$D$16,IF(AD22&lt;='Basic Information'!$F$15,'Basic Information'!$D$15,IF(AD22&lt;='Basic Information'!$F$14,'Basic Information'!$D$14,IF(AD22&lt;='Basic Information'!$F$13,'Basic Information'!$D$13,IF(AD22&lt;='Basic Information'!$F$12,'Basic Information'!$D$12,'Basic Information'!$D$11)))))))</f>
        <v>C</v>
      </c>
      <c r="AF22" s="56">
        <v>25</v>
      </c>
      <c r="AG22" s="57">
        <f t="shared" si="9"/>
        <v>50</v>
      </c>
      <c r="AH22" s="56" t="str">
        <f>IF(AG22=0,"",IF(AG22&lt;='Basic Information'!$F$17,'Basic Information'!$D$17,IF(AG22&lt;='Basic Information'!$F$16,'Basic Information'!$D$16,IF(AG22&lt;='Basic Information'!$F$15,'Basic Information'!$D$15,IF(AG22&lt;='Basic Information'!$F$14,'Basic Information'!$D$14,IF(AG22&lt;='Basic Information'!$F$13,'Basic Information'!$D$13,IF(AG22&lt;='Basic Information'!$F$12,'Basic Information'!$D$12,'Basic Information'!$D$11)))))))</f>
        <v>C</v>
      </c>
      <c r="AI22" s="56">
        <v>25</v>
      </c>
      <c r="AJ22" s="57">
        <f t="shared" si="10"/>
        <v>50</v>
      </c>
      <c r="AK22" s="56" t="str">
        <f>IF(AJ22=0,"",IF(AJ22&lt;='Basic Information'!$F$17,'Basic Information'!$D$17,IF(AJ22&lt;='Basic Information'!$F$16,'Basic Information'!$D$16,IF(AJ22&lt;='Basic Information'!$F$15,'Basic Information'!$D$15,IF(AJ22&lt;='Basic Information'!$F$14,'Basic Information'!$D$14,IF(AJ22&lt;='Basic Information'!$F$13,'Basic Information'!$D$13,IF(AJ22&lt;='Basic Information'!$F$12,'Basic Information'!$D$12,'Basic Information'!$D$11)))))))</f>
        <v>C</v>
      </c>
      <c r="AL22" s="56">
        <v>50</v>
      </c>
      <c r="AM22" s="57">
        <f t="shared" si="11"/>
        <v>50</v>
      </c>
      <c r="AN22" s="56" t="str">
        <f>IF(AM22=0,"",IF(AM22&lt;='Basic Information'!$F$17,'Basic Information'!$D$17,IF(AM22&lt;='Basic Information'!$F$16,'Basic Information'!$D$16,IF(AM22&lt;='Basic Information'!$F$15,'Basic Information'!$D$15,IF(AM22&lt;='Basic Information'!$F$14,'Basic Information'!$D$14,IF(AM22&lt;='Basic Information'!$F$13,'Basic Information'!$D$13,IF(AM22&lt;='Basic Information'!$F$12,'Basic Information'!$D$12,'Basic Information'!$D$11)))))))</f>
        <v>C</v>
      </c>
      <c r="AO22" s="56">
        <v>25</v>
      </c>
      <c r="AP22" s="57">
        <f t="shared" si="12"/>
        <v>50</v>
      </c>
      <c r="AQ22" s="56" t="str">
        <f>IF(AP22=0,"",IF(AP22&lt;='Basic Information'!$F$17,'Basic Information'!$D$17,IF(AP22&lt;='Basic Information'!$F$16,'Basic Information'!$D$16,IF(AP22&lt;='Basic Information'!$F$15,'Basic Information'!$D$15,IF(AP22&lt;='Basic Information'!$F$14,'Basic Information'!$D$14,IF(AP22&lt;='Basic Information'!$F$13,'Basic Information'!$D$13,IF(AP22&lt;='Basic Information'!$F$12,'Basic Information'!$D$12,'Basic Information'!$D$11)))))))</f>
        <v>C</v>
      </c>
      <c r="AR22" s="56">
        <v>25</v>
      </c>
      <c r="AS22" s="57">
        <f t="shared" si="13"/>
        <v>50</v>
      </c>
      <c r="AT22" s="56" t="str">
        <f>IF(AS22=0,"",IF(AS22&lt;='Basic Information'!$F$17,'Basic Information'!$D$17,IF(AS22&lt;='Basic Information'!$F$16,'Basic Information'!$D$16,IF(AS22&lt;='Basic Information'!$F$15,'Basic Information'!$D$15,IF(AS22&lt;='Basic Information'!$F$14,'Basic Information'!$D$14,IF(AS22&lt;='Basic Information'!$F$13,'Basic Information'!$D$13,IF(AS22&lt;='Basic Information'!$F$12,'Basic Information'!$D$12,'Basic Information'!$D$11)))))))</f>
        <v>C</v>
      </c>
      <c r="AU22" s="56">
        <v>50</v>
      </c>
      <c r="AV22" s="57">
        <f t="shared" si="14"/>
        <v>50</v>
      </c>
      <c r="AW22" s="56" t="str">
        <f>IF(AV22=0,"",IF(AV22&lt;='Basic Information'!$F$17,'Basic Information'!$D$17,IF(AV22&lt;='Basic Information'!$F$16,'Basic Information'!$D$16,IF(AV22&lt;='Basic Information'!$F$15,'Basic Information'!$D$15,IF(AV22&lt;='Basic Information'!$F$14,'Basic Information'!$D$14,IF(AV22&lt;='Basic Information'!$F$13,'Basic Information'!$D$13,IF(AV22&lt;='Basic Information'!$F$12,'Basic Information'!$D$12,'Basic Information'!$D$11)))))))</f>
        <v>C</v>
      </c>
      <c r="AX22" s="56">
        <v>25</v>
      </c>
      <c r="AY22" s="57">
        <f t="shared" si="15"/>
        <v>50</v>
      </c>
      <c r="AZ22" s="56" t="str">
        <f>IF(AY22=0,"",IF(AY22&lt;='Basic Information'!$F$17,'Basic Information'!$D$17,IF(AY22&lt;='Basic Information'!$F$16,'Basic Information'!$D$16,IF(AY22&lt;='Basic Information'!$F$15,'Basic Information'!$D$15,IF(AY22&lt;='Basic Information'!$F$14,'Basic Information'!$D$14,IF(AY22&lt;='Basic Information'!$F$13,'Basic Information'!$D$13,IF(AY22&lt;='Basic Information'!$F$12,'Basic Information'!$D$12,'Basic Information'!$D$11)))))))</f>
        <v>C</v>
      </c>
      <c r="BA22" s="56">
        <v>25</v>
      </c>
      <c r="BB22" s="57">
        <f t="shared" si="16"/>
        <v>50</v>
      </c>
      <c r="BC22" s="56" t="str">
        <f>IF(BB22=0,"",IF(BB22&lt;='Basic Information'!$F$17,'Basic Information'!$D$17,IF(BB22&lt;='Basic Information'!$F$16,'Basic Information'!$D$16,IF(BB22&lt;='Basic Information'!$F$15,'Basic Information'!$D$15,IF(BB22&lt;='Basic Information'!$F$14,'Basic Information'!$D$14,IF(BB22&lt;='Basic Information'!$F$13,'Basic Information'!$D$13,IF(BB22&lt;='Basic Information'!$F$12,'Basic Information'!$D$12,'Basic Information'!$D$11)))))))</f>
        <v>C</v>
      </c>
      <c r="BD22" s="56">
        <v>50</v>
      </c>
      <c r="BE22" s="57">
        <f t="shared" si="17"/>
        <v>50</v>
      </c>
      <c r="BF22" s="56" t="str">
        <f>IF(BE22=0,"",IF(BE22&lt;='Basic Information'!$F$17,'Basic Information'!$D$17,IF(BE22&lt;='Basic Information'!$F$16,'Basic Information'!$D$16,IF(BE22&lt;='Basic Information'!$F$15,'Basic Information'!$D$15,IF(BE22&lt;='Basic Information'!$F$14,'Basic Information'!$D$14,IF(BE22&lt;='Basic Information'!$F$13,'Basic Information'!$D$13,IF(BE22&lt;='Basic Information'!$F$12,'Basic Information'!$D$12,'Basic Information'!$D$11)))))))</f>
        <v>C</v>
      </c>
      <c r="BG22" s="56">
        <v>25</v>
      </c>
      <c r="BH22" s="57">
        <f t="shared" si="18"/>
        <v>50</v>
      </c>
      <c r="BI22" s="56" t="str">
        <f>IF(BH22=0,"",IF(BH22&lt;='Basic Information'!$F$17,'Basic Information'!$D$17,IF(BH22&lt;='Basic Information'!$F$16,'Basic Information'!$D$16,IF(BH22&lt;='Basic Information'!$F$15,'Basic Information'!$D$15,IF(BH22&lt;='Basic Information'!$F$14,'Basic Information'!$D$14,IF(BH22&lt;='Basic Information'!$F$13,'Basic Information'!$D$13,IF(BH22&lt;='Basic Information'!$F$12,'Basic Information'!$D$12,'Basic Information'!$D$11)))))))</f>
        <v>C</v>
      </c>
      <c r="BJ22" s="56">
        <v>25</v>
      </c>
      <c r="BK22" s="57">
        <f t="shared" si="19"/>
        <v>50</v>
      </c>
      <c r="BL22" s="56" t="str">
        <f>IF(BK22=0,"",IF(BK22&lt;='Basic Information'!$F$17,'Basic Information'!$D$17,IF(BK22&lt;='Basic Information'!$F$16,'Basic Information'!$D$16,IF(BK22&lt;='Basic Information'!$F$15,'Basic Information'!$D$15,IF(BK22&lt;='Basic Information'!$F$14,'Basic Information'!$D$14,IF(BK22&lt;='Basic Information'!$F$13,'Basic Information'!$D$13,IF(BK22&lt;='Basic Information'!$F$12,'Basic Information'!$D$12,'Basic Information'!$D$11)))))))</f>
        <v>C</v>
      </c>
      <c r="BM22" s="56">
        <v>50</v>
      </c>
      <c r="BN22" s="57">
        <f t="shared" si="20"/>
        <v>50</v>
      </c>
      <c r="BO22" s="56" t="str">
        <f>IF(BN22=0,"",IF(BN22&lt;='Basic Information'!$F$17,'Basic Information'!$D$17,IF(BN22&lt;='Basic Information'!$F$16,'Basic Information'!$D$16,IF(BN22&lt;='Basic Information'!$F$15,'Basic Information'!$D$15,IF(BN22&lt;='Basic Information'!$F$14,'Basic Information'!$D$14,IF(BN22&lt;='Basic Information'!$F$13,'Basic Information'!$D$13,IF(BN22&lt;='Basic Information'!$F$12,'Basic Information'!$D$12,'Basic Information'!$D$11)))))))</f>
        <v>C</v>
      </c>
      <c r="BP22" s="56">
        <v>25</v>
      </c>
      <c r="BQ22" s="57">
        <f t="shared" si="21"/>
        <v>50</v>
      </c>
      <c r="BR22" s="56" t="str">
        <f>IF(BQ22=0,"",IF(BQ22&lt;='Basic Information'!$F$17,'Basic Information'!$D$17,IF(BQ22&lt;='Basic Information'!$F$16,'Basic Information'!$D$16,IF(BQ22&lt;='Basic Information'!$F$15,'Basic Information'!$D$15,IF(BQ22&lt;='Basic Information'!$F$14,'Basic Information'!$D$14,IF(BQ22&lt;='Basic Information'!$F$13,'Basic Information'!$D$13,IF(BQ22&lt;='Basic Information'!$F$12,'Basic Information'!$D$12,'Basic Information'!$D$11)))))))</f>
        <v>C</v>
      </c>
      <c r="BS22" s="56">
        <v>25</v>
      </c>
      <c r="BT22" s="57">
        <f t="shared" si="22"/>
        <v>50</v>
      </c>
      <c r="BU22" s="56" t="str">
        <f>IF(BT22=0,"",IF(BT22&lt;='Basic Information'!$F$17,'Basic Information'!$D$17,IF(BT22&lt;='Basic Information'!$F$16,'Basic Information'!$D$16,IF(BT22&lt;='Basic Information'!$F$15,'Basic Information'!$D$15,IF(BT22&lt;='Basic Information'!$F$14,'Basic Information'!$D$14,IF(BT22&lt;='Basic Information'!$F$13,'Basic Information'!$D$13,IF(BT22&lt;='Basic Information'!$F$12,'Basic Information'!$D$12,'Basic Information'!$D$11)))))))</f>
        <v>C</v>
      </c>
      <c r="BV22" s="56">
        <v>50</v>
      </c>
      <c r="BW22" s="57">
        <f t="shared" si="23"/>
        <v>50</v>
      </c>
      <c r="BX22" s="56" t="str">
        <f>IF(BW22=0,"",IF(BW22&lt;='Basic Information'!$F$17,'Basic Information'!$D$17,IF(BW22&lt;='Basic Information'!$F$16,'Basic Information'!$D$16,IF(BW22&lt;='Basic Information'!$F$15,'Basic Information'!$D$15,IF(BW22&lt;='Basic Information'!$F$14,'Basic Information'!$D$14,IF(BW22&lt;='Basic Information'!$F$13,'Basic Information'!$D$13,IF(BW22&lt;='Basic Information'!$F$12,'Basic Information'!$D$12,'Basic Information'!$D$11)))))))</f>
        <v>C</v>
      </c>
      <c r="BY22" s="56">
        <v>25</v>
      </c>
      <c r="BZ22" s="57">
        <f t="shared" si="24"/>
        <v>50</v>
      </c>
      <c r="CA22" s="56" t="str">
        <f>IF(BZ22=0,"",IF(BZ22&lt;='Basic Information'!$F$17,'Basic Information'!$D$17,IF(BZ22&lt;='Basic Information'!$F$16,'Basic Information'!$D$16,IF(BZ22&lt;='Basic Information'!$F$15,'Basic Information'!$D$15,IF(BZ22&lt;='Basic Information'!$F$14,'Basic Information'!$D$14,IF(BZ22&lt;='Basic Information'!$F$13,'Basic Information'!$D$13,IF(BZ22&lt;='Basic Information'!$F$12,'Basic Information'!$D$12,'Basic Information'!$D$11)))))))</f>
        <v>C</v>
      </c>
      <c r="CB22" s="56">
        <v>25</v>
      </c>
      <c r="CC22" s="57">
        <f t="shared" si="25"/>
        <v>50</v>
      </c>
      <c r="CD22" s="56" t="str">
        <f>IF(CC22=0,"",IF(CC22&lt;='Basic Information'!$F$17,'Basic Information'!$D$17,IF(CC22&lt;='Basic Information'!$F$16,'Basic Information'!$D$16,IF(CC22&lt;='Basic Information'!$F$15,'Basic Information'!$D$15,IF(CC22&lt;='Basic Information'!$F$14,'Basic Information'!$D$14,IF(CC22&lt;='Basic Information'!$F$13,'Basic Information'!$D$13,IF(CC22&lt;='Basic Information'!$F$12,'Basic Information'!$D$12,'Basic Information'!$D$11)))))))</f>
        <v>C</v>
      </c>
      <c r="CE22" s="56">
        <v>50</v>
      </c>
      <c r="CF22" s="57">
        <f t="shared" si="26"/>
        <v>50</v>
      </c>
      <c r="CG22" s="56" t="str">
        <f>IF(CF22=0,"",IF(CF22&lt;='Basic Information'!$F$17,'Basic Information'!$D$17,IF(CF22&lt;='Basic Information'!$F$16,'Basic Information'!$D$16,IF(CF22&lt;='Basic Information'!$F$15,'Basic Information'!$D$15,IF(CF22&lt;='Basic Information'!$F$14,'Basic Information'!$D$14,IF(CF22&lt;='Basic Information'!$F$13,'Basic Information'!$D$13,IF(CF22&lt;='Basic Information'!$F$12,'Basic Information'!$D$12,'Basic Information'!$D$11)))))))</f>
        <v>C</v>
      </c>
      <c r="CH22" s="56">
        <f t="shared" si="27"/>
        <v>225</v>
      </c>
      <c r="CI22" s="58">
        <f t="shared" si="28"/>
        <v>50</v>
      </c>
      <c r="CJ22" s="56" t="str">
        <f>IF(CI22=0,"",IF(CI22&lt;='Basic Information'!$F$17,'Basic Information'!$D$17,IF(CI22&lt;='Basic Information'!$F$16,'Basic Information'!$D$16,IF(CI22&lt;='Basic Information'!$F$15,'Basic Information'!$D$15,IF(CI22&lt;='Basic Information'!$F$14,'Basic Information'!$D$14,IF(CI22&lt;='Basic Information'!$F$13,'Basic Information'!$D$13,IF(CI22&lt;='Basic Information'!$F$12,'Basic Information'!$D$12,'Basic Information'!$D$11)))))))</f>
        <v>C</v>
      </c>
      <c r="CK22" s="59">
        <f t="shared" si="29"/>
        <v>41</v>
      </c>
      <c r="CL22" s="56">
        <f t="shared" si="30"/>
        <v>225</v>
      </c>
      <c r="CM22" s="58">
        <f t="shared" si="31"/>
        <v>50</v>
      </c>
      <c r="CN22" s="56" t="str">
        <f>IF(CM22=0,"",IF(CM22&lt;='Basic Information'!$F$17,'Basic Information'!$D$17,IF(CM22&lt;='Basic Information'!$F$16,'Basic Information'!$D$16,IF(CM22&lt;='Basic Information'!$F$15,'Basic Information'!$D$15,IF(CM22&lt;='Basic Information'!$F$14,'Basic Information'!$D$14,IF(CM22&lt;='Basic Information'!$F$13,'Basic Information'!$D$13,IF(CM22&lt;='Basic Information'!$F$12,'Basic Information'!$D$12,'Basic Information'!$D$11)))))))</f>
        <v>C</v>
      </c>
      <c r="CO22" s="59">
        <f t="shared" si="32"/>
        <v>41</v>
      </c>
      <c r="CP22" s="56">
        <f t="shared" si="33"/>
        <v>450</v>
      </c>
      <c r="CQ22" s="58">
        <f t="shared" si="34"/>
        <v>50</v>
      </c>
      <c r="CR22" s="56" t="str">
        <f>IF(CQ22=0,"",IF(CQ22&lt;='Basic Information'!$F$17,'Basic Information'!$D$17,IF(CQ22&lt;='Basic Information'!$F$16,'Basic Information'!$D$16,IF(CQ22&lt;='Basic Information'!$F$15,'Basic Information'!$D$15,IF(CQ22&lt;='Basic Information'!$F$14,'Basic Information'!$D$14,IF(CQ22&lt;='Basic Information'!$F$13,'Basic Information'!$D$13,IF(CQ22&lt;='Basic Information'!$F$12,'Basic Information'!$D$12,'Basic Information'!$D$11)))))))</f>
        <v>C</v>
      </c>
      <c r="CS22" s="59">
        <f t="shared" si="35"/>
        <v>41</v>
      </c>
      <c r="CT22" s="56">
        <v>80</v>
      </c>
      <c r="CU22" s="56">
        <v>72</v>
      </c>
      <c r="CV22" s="56">
        <v>52</v>
      </c>
      <c r="CW22" s="56">
        <f t="shared" si="36"/>
        <v>204</v>
      </c>
      <c r="CX22" s="56" t="s">
        <v>122</v>
      </c>
      <c r="CY22" s="56" t="s">
        <v>140</v>
      </c>
    </row>
    <row r="23" spans="2:103">
      <c r="B23" s="56">
        <v>18</v>
      </c>
      <c r="C23" s="60" t="s">
        <v>61</v>
      </c>
      <c r="D23" s="56" t="str">
        <f>'Basic Information'!$F$6 &amp;" - " &amp;'Basic Information'!$H$6</f>
        <v>7 - B</v>
      </c>
      <c r="E23" s="56">
        <v>35</v>
      </c>
      <c r="F23" s="57">
        <f t="shared" si="0"/>
        <v>70</v>
      </c>
      <c r="G23" s="56" t="str">
        <f>IF(F23=0,"",IF(F23&lt;='Basic Information'!$F$17,'Basic Information'!$D$17,IF(F23&lt;='Basic Information'!$F$16,'Basic Information'!$D$16,IF(F23&lt;='Basic Information'!$F$15,'Basic Information'!$D$15,IF(F23&lt;='Basic Information'!$F$14,'Basic Information'!$D$14,IF(F23&lt;='Basic Information'!$F$13,'Basic Information'!$D$13,IF(F23&lt;='Basic Information'!$F$12,'Basic Information'!$D$12,'Basic Information'!$D$11)))))))</f>
        <v>B+</v>
      </c>
      <c r="H23" s="56">
        <v>35</v>
      </c>
      <c r="I23" s="57">
        <f t="shared" si="1"/>
        <v>70</v>
      </c>
      <c r="J23" s="56" t="str">
        <f>IF(I23=0,"",IF(I23&lt;='Basic Information'!$F$17,'Basic Information'!$D$17,IF(I23&lt;='Basic Information'!$F$16,'Basic Information'!$D$16,IF(I23&lt;='Basic Information'!$F$15,'Basic Information'!$D$15,IF(I23&lt;='Basic Information'!$F$14,'Basic Information'!$D$14,IF(I23&lt;='Basic Information'!$F$13,'Basic Information'!$D$13,IF(I23&lt;='Basic Information'!$F$12,'Basic Information'!$D$12,'Basic Information'!$D$11)))))))</f>
        <v>B+</v>
      </c>
      <c r="K23" s="56">
        <v>70</v>
      </c>
      <c r="L23" s="57">
        <f t="shared" si="2"/>
        <v>70</v>
      </c>
      <c r="M23" s="56" t="str">
        <f>IF(L23=0,"",IF(L23&lt;='Basic Information'!$F$17,'Basic Information'!$D$17,IF(L23&lt;='Basic Information'!$F$16,'Basic Information'!$D$16,IF(L23&lt;='Basic Information'!$F$15,'Basic Information'!$D$15,IF(L23&lt;='Basic Information'!$F$14,'Basic Information'!$D$14,IF(L23&lt;='Basic Information'!$F$13,'Basic Information'!$D$13,IF(L23&lt;='Basic Information'!$F$12,'Basic Information'!$D$12,'Basic Information'!$D$11)))))))</f>
        <v>B+</v>
      </c>
      <c r="N23" s="56">
        <v>35</v>
      </c>
      <c r="O23" s="57">
        <f t="shared" si="3"/>
        <v>70</v>
      </c>
      <c r="P23" s="56" t="str">
        <f>IF(O23=0,"",IF(O23&lt;='Basic Information'!$F$17,'Basic Information'!$D$17,IF(O23&lt;='Basic Information'!$F$16,'Basic Information'!$D$16,IF(O23&lt;='Basic Information'!$F$15,'Basic Information'!$D$15,IF(O23&lt;='Basic Information'!$F$14,'Basic Information'!$D$14,IF(O23&lt;='Basic Information'!$F$13,'Basic Information'!$D$13,IF(O23&lt;='Basic Information'!$F$12,'Basic Information'!$D$12,'Basic Information'!$D$11)))))))</f>
        <v>B+</v>
      </c>
      <c r="Q23" s="56">
        <v>35</v>
      </c>
      <c r="R23" s="57">
        <f t="shared" si="4"/>
        <v>70</v>
      </c>
      <c r="S23" s="56" t="str">
        <f>IF(R23=0,"",IF(R23&lt;='Basic Information'!$F$17,'Basic Information'!$D$17,IF(R23&lt;='Basic Information'!$F$16,'Basic Information'!$D$16,IF(R23&lt;='Basic Information'!$F$15,'Basic Information'!$D$15,IF(R23&lt;='Basic Information'!$F$14,'Basic Information'!$D$14,IF(R23&lt;='Basic Information'!$F$13,'Basic Information'!$D$13,IF(R23&lt;='Basic Information'!$F$12,'Basic Information'!$D$12,'Basic Information'!$D$11)))))))</f>
        <v>B+</v>
      </c>
      <c r="T23" s="56">
        <v>70</v>
      </c>
      <c r="U23" s="57">
        <f t="shared" si="5"/>
        <v>70</v>
      </c>
      <c r="V23" s="56" t="str">
        <f>IF(U23=0,"",IF(U23&lt;='Basic Information'!$F$17,'Basic Information'!$D$17,IF(U23&lt;='Basic Information'!$F$16,'Basic Information'!$D$16,IF(U23&lt;='Basic Information'!$F$15,'Basic Information'!$D$15,IF(U23&lt;='Basic Information'!$F$14,'Basic Information'!$D$14,IF(U23&lt;='Basic Information'!$F$13,'Basic Information'!$D$13,IF(U23&lt;='Basic Information'!$F$12,'Basic Information'!$D$12,'Basic Information'!$D$11)))))))</f>
        <v>B+</v>
      </c>
      <c r="W23" s="56">
        <v>35</v>
      </c>
      <c r="X23" s="57">
        <f t="shared" si="6"/>
        <v>70</v>
      </c>
      <c r="Y23" s="56" t="str">
        <f>IF(X23=0,"",IF(X23&lt;='Basic Information'!$F$17,'Basic Information'!$D$17,IF(X23&lt;='Basic Information'!$F$16,'Basic Information'!$D$16,IF(X23&lt;='Basic Information'!$F$15,'Basic Information'!$D$15,IF(X23&lt;='Basic Information'!$F$14,'Basic Information'!$D$14,IF(X23&lt;='Basic Information'!$F$13,'Basic Information'!$D$13,IF(X23&lt;='Basic Information'!$F$12,'Basic Information'!$D$12,'Basic Information'!$D$11)))))))</f>
        <v>B+</v>
      </c>
      <c r="Z23" s="56">
        <v>35</v>
      </c>
      <c r="AA23" s="57">
        <f t="shared" si="7"/>
        <v>70</v>
      </c>
      <c r="AB23" s="56" t="str">
        <f>IF(AA23=0,"",IF(AA23&lt;='Basic Information'!$F$17,'Basic Information'!$D$17,IF(AA23&lt;='Basic Information'!$F$16,'Basic Information'!$D$16,IF(AA23&lt;='Basic Information'!$F$15,'Basic Information'!$D$15,IF(AA23&lt;='Basic Information'!$F$14,'Basic Information'!$D$14,IF(AA23&lt;='Basic Information'!$F$13,'Basic Information'!$D$13,IF(AA23&lt;='Basic Information'!$F$12,'Basic Information'!$D$12,'Basic Information'!$D$11)))))))</f>
        <v>B+</v>
      </c>
      <c r="AC23" s="56">
        <v>70</v>
      </c>
      <c r="AD23" s="57">
        <f t="shared" si="8"/>
        <v>70</v>
      </c>
      <c r="AE23" s="56" t="str">
        <f>IF(AD23=0,"",IF(AD23&lt;='Basic Information'!$F$17,'Basic Information'!$D$17,IF(AD23&lt;='Basic Information'!$F$16,'Basic Information'!$D$16,IF(AD23&lt;='Basic Information'!$F$15,'Basic Information'!$D$15,IF(AD23&lt;='Basic Information'!$F$14,'Basic Information'!$D$14,IF(AD23&lt;='Basic Information'!$F$13,'Basic Information'!$D$13,IF(AD23&lt;='Basic Information'!$F$12,'Basic Information'!$D$12,'Basic Information'!$D$11)))))))</f>
        <v>B+</v>
      </c>
      <c r="AF23" s="56">
        <v>35</v>
      </c>
      <c r="AG23" s="57">
        <f t="shared" si="9"/>
        <v>70</v>
      </c>
      <c r="AH23" s="56" t="str">
        <f>IF(AG23=0,"",IF(AG23&lt;='Basic Information'!$F$17,'Basic Information'!$D$17,IF(AG23&lt;='Basic Information'!$F$16,'Basic Information'!$D$16,IF(AG23&lt;='Basic Information'!$F$15,'Basic Information'!$D$15,IF(AG23&lt;='Basic Information'!$F$14,'Basic Information'!$D$14,IF(AG23&lt;='Basic Information'!$F$13,'Basic Information'!$D$13,IF(AG23&lt;='Basic Information'!$F$12,'Basic Information'!$D$12,'Basic Information'!$D$11)))))))</f>
        <v>B+</v>
      </c>
      <c r="AI23" s="56">
        <v>35</v>
      </c>
      <c r="AJ23" s="57">
        <f t="shared" si="10"/>
        <v>70</v>
      </c>
      <c r="AK23" s="56" t="str">
        <f>IF(AJ23=0,"",IF(AJ23&lt;='Basic Information'!$F$17,'Basic Information'!$D$17,IF(AJ23&lt;='Basic Information'!$F$16,'Basic Information'!$D$16,IF(AJ23&lt;='Basic Information'!$F$15,'Basic Information'!$D$15,IF(AJ23&lt;='Basic Information'!$F$14,'Basic Information'!$D$14,IF(AJ23&lt;='Basic Information'!$F$13,'Basic Information'!$D$13,IF(AJ23&lt;='Basic Information'!$F$12,'Basic Information'!$D$12,'Basic Information'!$D$11)))))))</f>
        <v>B+</v>
      </c>
      <c r="AL23" s="56">
        <v>70</v>
      </c>
      <c r="AM23" s="57">
        <f t="shared" si="11"/>
        <v>70</v>
      </c>
      <c r="AN23" s="56" t="str">
        <f>IF(AM23=0,"",IF(AM23&lt;='Basic Information'!$F$17,'Basic Information'!$D$17,IF(AM23&lt;='Basic Information'!$F$16,'Basic Information'!$D$16,IF(AM23&lt;='Basic Information'!$F$15,'Basic Information'!$D$15,IF(AM23&lt;='Basic Information'!$F$14,'Basic Information'!$D$14,IF(AM23&lt;='Basic Information'!$F$13,'Basic Information'!$D$13,IF(AM23&lt;='Basic Information'!$F$12,'Basic Information'!$D$12,'Basic Information'!$D$11)))))))</f>
        <v>B+</v>
      </c>
      <c r="AO23" s="56">
        <v>35</v>
      </c>
      <c r="AP23" s="57">
        <f t="shared" si="12"/>
        <v>70</v>
      </c>
      <c r="AQ23" s="56" t="str">
        <f>IF(AP23=0,"",IF(AP23&lt;='Basic Information'!$F$17,'Basic Information'!$D$17,IF(AP23&lt;='Basic Information'!$F$16,'Basic Information'!$D$16,IF(AP23&lt;='Basic Information'!$F$15,'Basic Information'!$D$15,IF(AP23&lt;='Basic Information'!$F$14,'Basic Information'!$D$14,IF(AP23&lt;='Basic Information'!$F$13,'Basic Information'!$D$13,IF(AP23&lt;='Basic Information'!$F$12,'Basic Information'!$D$12,'Basic Information'!$D$11)))))))</f>
        <v>B+</v>
      </c>
      <c r="AR23" s="56">
        <v>35</v>
      </c>
      <c r="AS23" s="57">
        <f t="shared" si="13"/>
        <v>70</v>
      </c>
      <c r="AT23" s="56" t="str">
        <f>IF(AS23=0,"",IF(AS23&lt;='Basic Information'!$F$17,'Basic Information'!$D$17,IF(AS23&lt;='Basic Information'!$F$16,'Basic Information'!$D$16,IF(AS23&lt;='Basic Information'!$F$15,'Basic Information'!$D$15,IF(AS23&lt;='Basic Information'!$F$14,'Basic Information'!$D$14,IF(AS23&lt;='Basic Information'!$F$13,'Basic Information'!$D$13,IF(AS23&lt;='Basic Information'!$F$12,'Basic Information'!$D$12,'Basic Information'!$D$11)))))))</f>
        <v>B+</v>
      </c>
      <c r="AU23" s="56">
        <v>70</v>
      </c>
      <c r="AV23" s="57">
        <f t="shared" si="14"/>
        <v>70</v>
      </c>
      <c r="AW23" s="56" t="str">
        <f>IF(AV23=0,"",IF(AV23&lt;='Basic Information'!$F$17,'Basic Information'!$D$17,IF(AV23&lt;='Basic Information'!$F$16,'Basic Information'!$D$16,IF(AV23&lt;='Basic Information'!$F$15,'Basic Information'!$D$15,IF(AV23&lt;='Basic Information'!$F$14,'Basic Information'!$D$14,IF(AV23&lt;='Basic Information'!$F$13,'Basic Information'!$D$13,IF(AV23&lt;='Basic Information'!$F$12,'Basic Information'!$D$12,'Basic Information'!$D$11)))))))</f>
        <v>B+</v>
      </c>
      <c r="AX23" s="56">
        <v>35</v>
      </c>
      <c r="AY23" s="57">
        <f t="shared" si="15"/>
        <v>70</v>
      </c>
      <c r="AZ23" s="56" t="str">
        <f>IF(AY23=0,"",IF(AY23&lt;='Basic Information'!$F$17,'Basic Information'!$D$17,IF(AY23&lt;='Basic Information'!$F$16,'Basic Information'!$D$16,IF(AY23&lt;='Basic Information'!$F$15,'Basic Information'!$D$15,IF(AY23&lt;='Basic Information'!$F$14,'Basic Information'!$D$14,IF(AY23&lt;='Basic Information'!$F$13,'Basic Information'!$D$13,IF(AY23&lt;='Basic Information'!$F$12,'Basic Information'!$D$12,'Basic Information'!$D$11)))))))</f>
        <v>B+</v>
      </c>
      <c r="BA23" s="56">
        <v>35</v>
      </c>
      <c r="BB23" s="57">
        <f t="shared" si="16"/>
        <v>70</v>
      </c>
      <c r="BC23" s="56" t="str">
        <f>IF(BB23=0,"",IF(BB23&lt;='Basic Information'!$F$17,'Basic Information'!$D$17,IF(BB23&lt;='Basic Information'!$F$16,'Basic Information'!$D$16,IF(BB23&lt;='Basic Information'!$F$15,'Basic Information'!$D$15,IF(BB23&lt;='Basic Information'!$F$14,'Basic Information'!$D$14,IF(BB23&lt;='Basic Information'!$F$13,'Basic Information'!$D$13,IF(BB23&lt;='Basic Information'!$F$12,'Basic Information'!$D$12,'Basic Information'!$D$11)))))))</f>
        <v>B+</v>
      </c>
      <c r="BD23" s="56">
        <v>70</v>
      </c>
      <c r="BE23" s="57">
        <f t="shared" si="17"/>
        <v>70</v>
      </c>
      <c r="BF23" s="56" t="str">
        <f>IF(BE23=0,"",IF(BE23&lt;='Basic Information'!$F$17,'Basic Information'!$D$17,IF(BE23&lt;='Basic Information'!$F$16,'Basic Information'!$D$16,IF(BE23&lt;='Basic Information'!$F$15,'Basic Information'!$D$15,IF(BE23&lt;='Basic Information'!$F$14,'Basic Information'!$D$14,IF(BE23&lt;='Basic Information'!$F$13,'Basic Information'!$D$13,IF(BE23&lt;='Basic Information'!$F$12,'Basic Information'!$D$12,'Basic Information'!$D$11)))))))</f>
        <v>B+</v>
      </c>
      <c r="BG23" s="56">
        <v>35</v>
      </c>
      <c r="BH23" s="57">
        <f t="shared" si="18"/>
        <v>70</v>
      </c>
      <c r="BI23" s="56" t="str">
        <f>IF(BH23=0,"",IF(BH23&lt;='Basic Information'!$F$17,'Basic Information'!$D$17,IF(BH23&lt;='Basic Information'!$F$16,'Basic Information'!$D$16,IF(BH23&lt;='Basic Information'!$F$15,'Basic Information'!$D$15,IF(BH23&lt;='Basic Information'!$F$14,'Basic Information'!$D$14,IF(BH23&lt;='Basic Information'!$F$13,'Basic Information'!$D$13,IF(BH23&lt;='Basic Information'!$F$12,'Basic Information'!$D$12,'Basic Information'!$D$11)))))))</f>
        <v>B+</v>
      </c>
      <c r="BJ23" s="56">
        <v>35</v>
      </c>
      <c r="BK23" s="57">
        <f t="shared" si="19"/>
        <v>70</v>
      </c>
      <c r="BL23" s="56" t="str">
        <f>IF(BK23=0,"",IF(BK23&lt;='Basic Information'!$F$17,'Basic Information'!$D$17,IF(BK23&lt;='Basic Information'!$F$16,'Basic Information'!$D$16,IF(BK23&lt;='Basic Information'!$F$15,'Basic Information'!$D$15,IF(BK23&lt;='Basic Information'!$F$14,'Basic Information'!$D$14,IF(BK23&lt;='Basic Information'!$F$13,'Basic Information'!$D$13,IF(BK23&lt;='Basic Information'!$F$12,'Basic Information'!$D$12,'Basic Information'!$D$11)))))))</f>
        <v>B+</v>
      </c>
      <c r="BM23" s="56">
        <v>70</v>
      </c>
      <c r="BN23" s="57">
        <f t="shared" si="20"/>
        <v>70</v>
      </c>
      <c r="BO23" s="56" t="str">
        <f>IF(BN23=0,"",IF(BN23&lt;='Basic Information'!$F$17,'Basic Information'!$D$17,IF(BN23&lt;='Basic Information'!$F$16,'Basic Information'!$D$16,IF(BN23&lt;='Basic Information'!$F$15,'Basic Information'!$D$15,IF(BN23&lt;='Basic Information'!$F$14,'Basic Information'!$D$14,IF(BN23&lt;='Basic Information'!$F$13,'Basic Information'!$D$13,IF(BN23&lt;='Basic Information'!$F$12,'Basic Information'!$D$12,'Basic Information'!$D$11)))))))</f>
        <v>B+</v>
      </c>
      <c r="BP23" s="56">
        <v>35</v>
      </c>
      <c r="BQ23" s="57">
        <f t="shared" si="21"/>
        <v>70</v>
      </c>
      <c r="BR23" s="56" t="str">
        <f>IF(BQ23=0,"",IF(BQ23&lt;='Basic Information'!$F$17,'Basic Information'!$D$17,IF(BQ23&lt;='Basic Information'!$F$16,'Basic Information'!$D$16,IF(BQ23&lt;='Basic Information'!$F$15,'Basic Information'!$D$15,IF(BQ23&lt;='Basic Information'!$F$14,'Basic Information'!$D$14,IF(BQ23&lt;='Basic Information'!$F$13,'Basic Information'!$D$13,IF(BQ23&lt;='Basic Information'!$F$12,'Basic Information'!$D$12,'Basic Information'!$D$11)))))))</f>
        <v>B+</v>
      </c>
      <c r="BS23" s="56">
        <v>35</v>
      </c>
      <c r="BT23" s="57">
        <f t="shared" si="22"/>
        <v>70</v>
      </c>
      <c r="BU23" s="56" t="str">
        <f>IF(BT23=0,"",IF(BT23&lt;='Basic Information'!$F$17,'Basic Information'!$D$17,IF(BT23&lt;='Basic Information'!$F$16,'Basic Information'!$D$16,IF(BT23&lt;='Basic Information'!$F$15,'Basic Information'!$D$15,IF(BT23&lt;='Basic Information'!$F$14,'Basic Information'!$D$14,IF(BT23&lt;='Basic Information'!$F$13,'Basic Information'!$D$13,IF(BT23&lt;='Basic Information'!$F$12,'Basic Information'!$D$12,'Basic Information'!$D$11)))))))</f>
        <v>B+</v>
      </c>
      <c r="BV23" s="56">
        <v>70</v>
      </c>
      <c r="BW23" s="57">
        <f t="shared" si="23"/>
        <v>70</v>
      </c>
      <c r="BX23" s="56" t="str">
        <f>IF(BW23=0,"",IF(BW23&lt;='Basic Information'!$F$17,'Basic Information'!$D$17,IF(BW23&lt;='Basic Information'!$F$16,'Basic Information'!$D$16,IF(BW23&lt;='Basic Information'!$F$15,'Basic Information'!$D$15,IF(BW23&lt;='Basic Information'!$F$14,'Basic Information'!$D$14,IF(BW23&lt;='Basic Information'!$F$13,'Basic Information'!$D$13,IF(BW23&lt;='Basic Information'!$F$12,'Basic Information'!$D$12,'Basic Information'!$D$11)))))))</f>
        <v>B+</v>
      </c>
      <c r="BY23" s="56">
        <v>35</v>
      </c>
      <c r="BZ23" s="57">
        <f t="shared" si="24"/>
        <v>70</v>
      </c>
      <c r="CA23" s="56" t="str">
        <f>IF(BZ23=0,"",IF(BZ23&lt;='Basic Information'!$F$17,'Basic Information'!$D$17,IF(BZ23&lt;='Basic Information'!$F$16,'Basic Information'!$D$16,IF(BZ23&lt;='Basic Information'!$F$15,'Basic Information'!$D$15,IF(BZ23&lt;='Basic Information'!$F$14,'Basic Information'!$D$14,IF(BZ23&lt;='Basic Information'!$F$13,'Basic Information'!$D$13,IF(BZ23&lt;='Basic Information'!$F$12,'Basic Information'!$D$12,'Basic Information'!$D$11)))))))</f>
        <v>B+</v>
      </c>
      <c r="CB23" s="56">
        <v>35</v>
      </c>
      <c r="CC23" s="57">
        <f t="shared" si="25"/>
        <v>70</v>
      </c>
      <c r="CD23" s="56" t="str">
        <f>IF(CC23=0,"",IF(CC23&lt;='Basic Information'!$F$17,'Basic Information'!$D$17,IF(CC23&lt;='Basic Information'!$F$16,'Basic Information'!$D$16,IF(CC23&lt;='Basic Information'!$F$15,'Basic Information'!$D$15,IF(CC23&lt;='Basic Information'!$F$14,'Basic Information'!$D$14,IF(CC23&lt;='Basic Information'!$F$13,'Basic Information'!$D$13,IF(CC23&lt;='Basic Information'!$F$12,'Basic Information'!$D$12,'Basic Information'!$D$11)))))))</f>
        <v>B+</v>
      </c>
      <c r="CE23" s="56">
        <v>70</v>
      </c>
      <c r="CF23" s="57">
        <f t="shared" si="26"/>
        <v>70</v>
      </c>
      <c r="CG23" s="56" t="str">
        <f>IF(CF23=0,"",IF(CF23&lt;='Basic Information'!$F$17,'Basic Information'!$D$17,IF(CF23&lt;='Basic Information'!$F$16,'Basic Information'!$D$16,IF(CF23&lt;='Basic Information'!$F$15,'Basic Information'!$D$15,IF(CF23&lt;='Basic Information'!$F$14,'Basic Information'!$D$14,IF(CF23&lt;='Basic Information'!$F$13,'Basic Information'!$D$13,IF(CF23&lt;='Basic Information'!$F$12,'Basic Information'!$D$12,'Basic Information'!$D$11)))))))</f>
        <v>B+</v>
      </c>
      <c r="CH23" s="56">
        <f t="shared" si="27"/>
        <v>315</v>
      </c>
      <c r="CI23" s="58">
        <f t="shared" si="28"/>
        <v>70</v>
      </c>
      <c r="CJ23" s="56" t="str">
        <f>IF(CI23=0,"",IF(CI23&lt;='Basic Information'!$F$17,'Basic Information'!$D$17,IF(CI23&lt;='Basic Information'!$F$16,'Basic Information'!$D$16,IF(CI23&lt;='Basic Information'!$F$15,'Basic Information'!$D$15,IF(CI23&lt;='Basic Information'!$F$14,'Basic Information'!$D$14,IF(CI23&lt;='Basic Information'!$F$13,'Basic Information'!$D$13,IF(CI23&lt;='Basic Information'!$F$12,'Basic Information'!$D$12,'Basic Information'!$D$11)))))))</f>
        <v>B+</v>
      </c>
      <c r="CK23" s="59">
        <f t="shared" si="29"/>
        <v>27</v>
      </c>
      <c r="CL23" s="56">
        <f t="shared" si="30"/>
        <v>315</v>
      </c>
      <c r="CM23" s="58">
        <f t="shared" si="31"/>
        <v>70</v>
      </c>
      <c r="CN23" s="56" t="str">
        <f>IF(CM23=0,"",IF(CM23&lt;='Basic Information'!$F$17,'Basic Information'!$D$17,IF(CM23&lt;='Basic Information'!$F$16,'Basic Information'!$D$16,IF(CM23&lt;='Basic Information'!$F$15,'Basic Information'!$D$15,IF(CM23&lt;='Basic Information'!$F$14,'Basic Information'!$D$14,IF(CM23&lt;='Basic Information'!$F$13,'Basic Information'!$D$13,IF(CM23&lt;='Basic Information'!$F$12,'Basic Information'!$D$12,'Basic Information'!$D$11)))))))</f>
        <v>B+</v>
      </c>
      <c r="CO23" s="59">
        <f t="shared" si="32"/>
        <v>26</v>
      </c>
      <c r="CP23" s="56">
        <f t="shared" si="33"/>
        <v>630</v>
      </c>
      <c r="CQ23" s="58">
        <f t="shared" si="34"/>
        <v>70</v>
      </c>
      <c r="CR23" s="56" t="str">
        <f>IF(CQ23=0,"",IF(CQ23&lt;='Basic Information'!$F$17,'Basic Information'!$D$17,IF(CQ23&lt;='Basic Information'!$F$16,'Basic Information'!$D$16,IF(CQ23&lt;='Basic Information'!$F$15,'Basic Information'!$D$15,IF(CQ23&lt;='Basic Information'!$F$14,'Basic Information'!$D$14,IF(CQ23&lt;='Basic Information'!$F$13,'Basic Information'!$D$13,IF(CQ23&lt;='Basic Information'!$F$12,'Basic Information'!$D$12,'Basic Information'!$D$11)))))))</f>
        <v>B+</v>
      </c>
      <c r="CS23" s="59">
        <f t="shared" si="35"/>
        <v>27</v>
      </c>
      <c r="CT23" s="56">
        <v>81</v>
      </c>
      <c r="CU23" s="56">
        <v>72</v>
      </c>
      <c r="CV23" s="56">
        <v>52</v>
      </c>
      <c r="CW23" s="56">
        <f t="shared" si="36"/>
        <v>205</v>
      </c>
      <c r="CX23" s="56" t="s">
        <v>122</v>
      </c>
      <c r="CY23" s="56" t="s">
        <v>141</v>
      </c>
    </row>
    <row r="24" spans="2:103">
      <c r="B24" s="56">
        <v>19</v>
      </c>
      <c r="C24" s="60" t="s">
        <v>62</v>
      </c>
      <c r="D24" s="56" t="str">
        <f>'Basic Information'!$F$6 &amp;" - " &amp;'Basic Information'!$H$6</f>
        <v>7 - B</v>
      </c>
      <c r="E24" s="56">
        <v>45</v>
      </c>
      <c r="F24" s="57">
        <f t="shared" si="0"/>
        <v>90</v>
      </c>
      <c r="G24" s="56" t="str">
        <f>IF(F24=0,"",IF(F24&lt;='Basic Information'!$F$17,'Basic Information'!$D$17,IF(F24&lt;='Basic Information'!$F$16,'Basic Information'!$D$16,IF(F24&lt;='Basic Information'!$F$15,'Basic Information'!$D$15,IF(F24&lt;='Basic Information'!$F$14,'Basic Information'!$D$14,IF(F24&lt;='Basic Information'!$F$13,'Basic Information'!$D$13,IF(F24&lt;='Basic Information'!$F$12,'Basic Information'!$D$12,'Basic Information'!$D$11)))))))</f>
        <v>A+</v>
      </c>
      <c r="H24" s="56">
        <v>45</v>
      </c>
      <c r="I24" s="57">
        <f t="shared" si="1"/>
        <v>90</v>
      </c>
      <c r="J24" s="56" t="str">
        <f>IF(I24=0,"",IF(I24&lt;='Basic Information'!$F$17,'Basic Information'!$D$17,IF(I24&lt;='Basic Information'!$F$16,'Basic Information'!$D$16,IF(I24&lt;='Basic Information'!$F$15,'Basic Information'!$D$15,IF(I24&lt;='Basic Information'!$F$14,'Basic Information'!$D$14,IF(I24&lt;='Basic Information'!$F$13,'Basic Information'!$D$13,IF(I24&lt;='Basic Information'!$F$12,'Basic Information'!$D$12,'Basic Information'!$D$11)))))))</f>
        <v>A+</v>
      </c>
      <c r="K24" s="56">
        <v>90</v>
      </c>
      <c r="L24" s="57">
        <f t="shared" si="2"/>
        <v>90</v>
      </c>
      <c r="M24" s="56" t="str">
        <f>IF(L24=0,"",IF(L24&lt;='Basic Information'!$F$17,'Basic Information'!$D$17,IF(L24&lt;='Basic Information'!$F$16,'Basic Information'!$D$16,IF(L24&lt;='Basic Information'!$F$15,'Basic Information'!$D$15,IF(L24&lt;='Basic Information'!$F$14,'Basic Information'!$D$14,IF(L24&lt;='Basic Information'!$F$13,'Basic Information'!$D$13,IF(L24&lt;='Basic Information'!$F$12,'Basic Information'!$D$12,'Basic Information'!$D$11)))))))</f>
        <v>A+</v>
      </c>
      <c r="N24" s="56">
        <v>45</v>
      </c>
      <c r="O24" s="57">
        <f t="shared" si="3"/>
        <v>90</v>
      </c>
      <c r="P24" s="56" t="str">
        <f>IF(O24=0,"",IF(O24&lt;='Basic Information'!$F$17,'Basic Information'!$D$17,IF(O24&lt;='Basic Information'!$F$16,'Basic Information'!$D$16,IF(O24&lt;='Basic Information'!$F$15,'Basic Information'!$D$15,IF(O24&lt;='Basic Information'!$F$14,'Basic Information'!$D$14,IF(O24&lt;='Basic Information'!$F$13,'Basic Information'!$D$13,IF(O24&lt;='Basic Information'!$F$12,'Basic Information'!$D$12,'Basic Information'!$D$11)))))))</f>
        <v>A+</v>
      </c>
      <c r="Q24" s="56">
        <v>45</v>
      </c>
      <c r="R24" s="57">
        <f t="shared" si="4"/>
        <v>90</v>
      </c>
      <c r="S24" s="56" t="str">
        <f>IF(R24=0,"",IF(R24&lt;='Basic Information'!$F$17,'Basic Information'!$D$17,IF(R24&lt;='Basic Information'!$F$16,'Basic Information'!$D$16,IF(R24&lt;='Basic Information'!$F$15,'Basic Information'!$D$15,IF(R24&lt;='Basic Information'!$F$14,'Basic Information'!$D$14,IF(R24&lt;='Basic Information'!$F$13,'Basic Information'!$D$13,IF(R24&lt;='Basic Information'!$F$12,'Basic Information'!$D$12,'Basic Information'!$D$11)))))))</f>
        <v>A+</v>
      </c>
      <c r="T24" s="56">
        <v>90</v>
      </c>
      <c r="U24" s="57">
        <f t="shared" si="5"/>
        <v>90</v>
      </c>
      <c r="V24" s="56" t="str">
        <f>IF(U24=0,"",IF(U24&lt;='Basic Information'!$F$17,'Basic Information'!$D$17,IF(U24&lt;='Basic Information'!$F$16,'Basic Information'!$D$16,IF(U24&lt;='Basic Information'!$F$15,'Basic Information'!$D$15,IF(U24&lt;='Basic Information'!$F$14,'Basic Information'!$D$14,IF(U24&lt;='Basic Information'!$F$13,'Basic Information'!$D$13,IF(U24&lt;='Basic Information'!$F$12,'Basic Information'!$D$12,'Basic Information'!$D$11)))))))</f>
        <v>A+</v>
      </c>
      <c r="W24" s="56">
        <v>45</v>
      </c>
      <c r="X24" s="57">
        <f t="shared" si="6"/>
        <v>90</v>
      </c>
      <c r="Y24" s="56" t="str">
        <f>IF(X24=0,"",IF(X24&lt;='Basic Information'!$F$17,'Basic Information'!$D$17,IF(X24&lt;='Basic Information'!$F$16,'Basic Information'!$D$16,IF(X24&lt;='Basic Information'!$F$15,'Basic Information'!$D$15,IF(X24&lt;='Basic Information'!$F$14,'Basic Information'!$D$14,IF(X24&lt;='Basic Information'!$F$13,'Basic Information'!$D$13,IF(X24&lt;='Basic Information'!$F$12,'Basic Information'!$D$12,'Basic Information'!$D$11)))))))</f>
        <v>A+</v>
      </c>
      <c r="Z24" s="56">
        <v>45</v>
      </c>
      <c r="AA24" s="57">
        <f t="shared" si="7"/>
        <v>90</v>
      </c>
      <c r="AB24" s="56" t="str">
        <f>IF(AA24=0,"",IF(AA24&lt;='Basic Information'!$F$17,'Basic Information'!$D$17,IF(AA24&lt;='Basic Information'!$F$16,'Basic Information'!$D$16,IF(AA24&lt;='Basic Information'!$F$15,'Basic Information'!$D$15,IF(AA24&lt;='Basic Information'!$F$14,'Basic Information'!$D$14,IF(AA24&lt;='Basic Information'!$F$13,'Basic Information'!$D$13,IF(AA24&lt;='Basic Information'!$F$12,'Basic Information'!$D$12,'Basic Information'!$D$11)))))))</f>
        <v>A+</v>
      </c>
      <c r="AC24" s="56">
        <v>90</v>
      </c>
      <c r="AD24" s="57">
        <f t="shared" si="8"/>
        <v>90</v>
      </c>
      <c r="AE24" s="56" t="str">
        <f>IF(AD24=0,"",IF(AD24&lt;='Basic Information'!$F$17,'Basic Information'!$D$17,IF(AD24&lt;='Basic Information'!$F$16,'Basic Information'!$D$16,IF(AD24&lt;='Basic Information'!$F$15,'Basic Information'!$D$15,IF(AD24&lt;='Basic Information'!$F$14,'Basic Information'!$D$14,IF(AD24&lt;='Basic Information'!$F$13,'Basic Information'!$D$13,IF(AD24&lt;='Basic Information'!$F$12,'Basic Information'!$D$12,'Basic Information'!$D$11)))))))</f>
        <v>A+</v>
      </c>
      <c r="AF24" s="56">
        <v>45</v>
      </c>
      <c r="AG24" s="57">
        <f t="shared" si="9"/>
        <v>90</v>
      </c>
      <c r="AH24" s="56" t="str">
        <f>IF(AG24=0,"",IF(AG24&lt;='Basic Information'!$F$17,'Basic Information'!$D$17,IF(AG24&lt;='Basic Information'!$F$16,'Basic Information'!$D$16,IF(AG24&lt;='Basic Information'!$F$15,'Basic Information'!$D$15,IF(AG24&lt;='Basic Information'!$F$14,'Basic Information'!$D$14,IF(AG24&lt;='Basic Information'!$F$13,'Basic Information'!$D$13,IF(AG24&lt;='Basic Information'!$F$12,'Basic Information'!$D$12,'Basic Information'!$D$11)))))))</f>
        <v>A+</v>
      </c>
      <c r="AI24" s="56">
        <v>45</v>
      </c>
      <c r="AJ24" s="57">
        <f t="shared" si="10"/>
        <v>90</v>
      </c>
      <c r="AK24" s="56" t="str">
        <f>IF(AJ24=0,"",IF(AJ24&lt;='Basic Information'!$F$17,'Basic Information'!$D$17,IF(AJ24&lt;='Basic Information'!$F$16,'Basic Information'!$D$16,IF(AJ24&lt;='Basic Information'!$F$15,'Basic Information'!$D$15,IF(AJ24&lt;='Basic Information'!$F$14,'Basic Information'!$D$14,IF(AJ24&lt;='Basic Information'!$F$13,'Basic Information'!$D$13,IF(AJ24&lt;='Basic Information'!$F$12,'Basic Information'!$D$12,'Basic Information'!$D$11)))))))</f>
        <v>A+</v>
      </c>
      <c r="AL24" s="56">
        <v>90</v>
      </c>
      <c r="AM24" s="57">
        <f t="shared" si="11"/>
        <v>90</v>
      </c>
      <c r="AN24" s="56" t="str">
        <f>IF(AM24=0,"",IF(AM24&lt;='Basic Information'!$F$17,'Basic Information'!$D$17,IF(AM24&lt;='Basic Information'!$F$16,'Basic Information'!$D$16,IF(AM24&lt;='Basic Information'!$F$15,'Basic Information'!$D$15,IF(AM24&lt;='Basic Information'!$F$14,'Basic Information'!$D$14,IF(AM24&lt;='Basic Information'!$F$13,'Basic Information'!$D$13,IF(AM24&lt;='Basic Information'!$F$12,'Basic Information'!$D$12,'Basic Information'!$D$11)))))))</f>
        <v>A+</v>
      </c>
      <c r="AO24" s="56">
        <v>45</v>
      </c>
      <c r="AP24" s="57">
        <f t="shared" si="12"/>
        <v>90</v>
      </c>
      <c r="AQ24" s="56" t="str">
        <f>IF(AP24=0,"",IF(AP24&lt;='Basic Information'!$F$17,'Basic Information'!$D$17,IF(AP24&lt;='Basic Information'!$F$16,'Basic Information'!$D$16,IF(AP24&lt;='Basic Information'!$F$15,'Basic Information'!$D$15,IF(AP24&lt;='Basic Information'!$F$14,'Basic Information'!$D$14,IF(AP24&lt;='Basic Information'!$F$13,'Basic Information'!$D$13,IF(AP24&lt;='Basic Information'!$F$12,'Basic Information'!$D$12,'Basic Information'!$D$11)))))))</f>
        <v>A+</v>
      </c>
      <c r="AR24" s="56">
        <v>45</v>
      </c>
      <c r="AS24" s="57">
        <f t="shared" si="13"/>
        <v>90</v>
      </c>
      <c r="AT24" s="56" t="str">
        <f>IF(AS24=0,"",IF(AS24&lt;='Basic Information'!$F$17,'Basic Information'!$D$17,IF(AS24&lt;='Basic Information'!$F$16,'Basic Information'!$D$16,IF(AS24&lt;='Basic Information'!$F$15,'Basic Information'!$D$15,IF(AS24&lt;='Basic Information'!$F$14,'Basic Information'!$D$14,IF(AS24&lt;='Basic Information'!$F$13,'Basic Information'!$D$13,IF(AS24&lt;='Basic Information'!$F$12,'Basic Information'!$D$12,'Basic Information'!$D$11)))))))</f>
        <v>A+</v>
      </c>
      <c r="AU24" s="56">
        <v>90</v>
      </c>
      <c r="AV24" s="57">
        <f t="shared" si="14"/>
        <v>90</v>
      </c>
      <c r="AW24" s="56" t="str">
        <f>IF(AV24=0,"",IF(AV24&lt;='Basic Information'!$F$17,'Basic Information'!$D$17,IF(AV24&lt;='Basic Information'!$F$16,'Basic Information'!$D$16,IF(AV24&lt;='Basic Information'!$F$15,'Basic Information'!$D$15,IF(AV24&lt;='Basic Information'!$F$14,'Basic Information'!$D$14,IF(AV24&lt;='Basic Information'!$F$13,'Basic Information'!$D$13,IF(AV24&lt;='Basic Information'!$F$12,'Basic Information'!$D$12,'Basic Information'!$D$11)))))))</f>
        <v>A+</v>
      </c>
      <c r="AX24" s="56">
        <v>45</v>
      </c>
      <c r="AY24" s="57">
        <f t="shared" si="15"/>
        <v>90</v>
      </c>
      <c r="AZ24" s="56" t="str">
        <f>IF(AY24=0,"",IF(AY24&lt;='Basic Information'!$F$17,'Basic Information'!$D$17,IF(AY24&lt;='Basic Information'!$F$16,'Basic Information'!$D$16,IF(AY24&lt;='Basic Information'!$F$15,'Basic Information'!$D$15,IF(AY24&lt;='Basic Information'!$F$14,'Basic Information'!$D$14,IF(AY24&lt;='Basic Information'!$F$13,'Basic Information'!$D$13,IF(AY24&lt;='Basic Information'!$F$12,'Basic Information'!$D$12,'Basic Information'!$D$11)))))))</f>
        <v>A+</v>
      </c>
      <c r="BA24" s="56">
        <v>45</v>
      </c>
      <c r="BB24" s="57">
        <f t="shared" si="16"/>
        <v>90</v>
      </c>
      <c r="BC24" s="56" t="str">
        <f>IF(BB24=0,"",IF(BB24&lt;='Basic Information'!$F$17,'Basic Information'!$D$17,IF(BB24&lt;='Basic Information'!$F$16,'Basic Information'!$D$16,IF(BB24&lt;='Basic Information'!$F$15,'Basic Information'!$D$15,IF(BB24&lt;='Basic Information'!$F$14,'Basic Information'!$D$14,IF(BB24&lt;='Basic Information'!$F$13,'Basic Information'!$D$13,IF(BB24&lt;='Basic Information'!$F$12,'Basic Information'!$D$12,'Basic Information'!$D$11)))))))</f>
        <v>A+</v>
      </c>
      <c r="BD24" s="56">
        <v>90</v>
      </c>
      <c r="BE24" s="57">
        <f t="shared" si="17"/>
        <v>90</v>
      </c>
      <c r="BF24" s="56" t="str">
        <f>IF(BE24=0,"",IF(BE24&lt;='Basic Information'!$F$17,'Basic Information'!$D$17,IF(BE24&lt;='Basic Information'!$F$16,'Basic Information'!$D$16,IF(BE24&lt;='Basic Information'!$F$15,'Basic Information'!$D$15,IF(BE24&lt;='Basic Information'!$F$14,'Basic Information'!$D$14,IF(BE24&lt;='Basic Information'!$F$13,'Basic Information'!$D$13,IF(BE24&lt;='Basic Information'!$F$12,'Basic Information'!$D$12,'Basic Information'!$D$11)))))))</f>
        <v>A+</v>
      </c>
      <c r="BG24" s="56">
        <v>45</v>
      </c>
      <c r="BH24" s="57">
        <f t="shared" si="18"/>
        <v>90</v>
      </c>
      <c r="BI24" s="56" t="str">
        <f>IF(BH24=0,"",IF(BH24&lt;='Basic Information'!$F$17,'Basic Information'!$D$17,IF(BH24&lt;='Basic Information'!$F$16,'Basic Information'!$D$16,IF(BH24&lt;='Basic Information'!$F$15,'Basic Information'!$D$15,IF(BH24&lt;='Basic Information'!$F$14,'Basic Information'!$D$14,IF(BH24&lt;='Basic Information'!$F$13,'Basic Information'!$D$13,IF(BH24&lt;='Basic Information'!$F$12,'Basic Information'!$D$12,'Basic Information'!$D$11)))))))</f>
        <v>A+</v>
      </c>
      <c r="BJ24" s="56">
        <v>45</v>
      </c>
      <c r="BK24" s="57">
        <f t="shared" si="19"/>
        <v>90</v>
      </c>
      <c r="BL24" s="56" t="str">
        <f>IF(BK24=0,"",IF(BK24&lt;='Basic Information'!$F$17,'Basic Information'!$D$17,IF(BK24&lt;='Basic Information'!$F$16,'Basic Information'!$D$16,IF(BK24&lt;='Basic Information'!$F$15,'Basic Information'!$D$15,IF(BK24&lt;='Basic Information'!$F$14,'Basic Information'!$D$14,IF(BK24&lt;='Basic Information'!$F$13,'Basic Information'!$D$13,IF(BK24&lt;='Basic Information'!$F$12,'Basic Information'!$D$12,'Basic Information'!$D$11)))))))</f>
        <v>A+</v>
      </c>
      <c r="BM24" s="56">
        <v>90</v>
      </c>
      <c r="BN24" s="57">
        <f t="shared" si="20"/>
        <v>90</v>
      </c>
      <c r="BO24" s="56" t="str">
        <f>IF(BN24=0,"",IF(BN24&lt;='Basic Information'!$F$17,'Basic Information'!$D$17,IF(BN24&lt;='Basic Information'!$F$16,'Basic Information'!$D$16,IF(BN24&lt;='Basic Information'!$F$15,'Basic Information'!$D$15,IF(BN24&lt;='Basic Information'!$F$14,'Basic Information'!$D$14,IF(BN24&lt;='Basic Information'!$F$13,'Basic Information'!$D$13,IF(BN24&lt;='Basic Information'!$F$12,'Basic Information'!$D$12,'Basic Information'!$D$11)))))))</f>
        <v>A+</v>
      </c>
      <c r="BP24" s="56">
        <v>45</v>
      </c>
      <c r="BQ24" s="57">
        <f t="shared" si="21"/>
        <v>90</v>
      </c>
      <c r="BR24" s="56" t="str">
        <f>IF(BQ24=0,"",IF(BQ24&lt;='Basic Information'!$F$17,'Basic Information'!$D$17,IF(BQ24&lt;='Basic Information'!$F$16,'Basic Information'!$D$16,IF(BQ24&lt;='Basic Information'!$F$15,'Basic Information'!$D$15,IF(BQ24&lt;='Basic Information'!$F$14,'Basic Information'!$D$14,IF(BQ24&lt;='Basic Information'!$F$13,'Basic Information'!$D$13,IF(BQ24&lt;='Basic Information'!$F$12,'Basic Information'!$D$12,'Basic Information'!$D$11)))))))</f>
        <v>A+</v>
      </c>
      <c r="BS24" s="56">
        <v>45</v>
      </c>
      <c r="BT24" s="57">
        <f t="shared" si="22"/>
        <v>90</v>
      </c>
      <c r="BU24" s="56" t="str">
        <f>IF(BT24=0,"",IF(BT24&lt;='Basic Information'!$F$17,'Basic Information'!$D$17,IF(BT24&lt;='Basic Information'!$F$16,'Basic Information'!$D$16,IF(BT24&lt;='Basic Information'!$F$15,'Basic Information'!$D$15,IF(BT24&lt;='Basic Information'!$F$14,'Basic Information'!$D$14,IF(BT24&lt;='Basic Information'!$F$13,'Basic Information'!$D$13,IF(BT24&lt;='Basic Information'!$F$12,'Basic Information'!$D$12,'Basic Information'!$D$11)))))))</f>
        <v>A+</v>
      </c>
      <c r="BV24" s="56">
        <v>90</v>
      </c>
      <c r="BW24" s="57">
        <f t="shared" si="23"/>
        <v>90</v>
      </c>
      <c r="BX24" s="56" t="str">
        <f>IF(BW24=0,"",IF(BW24&lt;='Basic Information'!$F$17,'Basic Information'!$D$17,IF(BW24&lt;='Basic Information'!$F$16,'Basic Information'!$D$16,IF(BW24&lt;='Basic Information'!$F$15,'Basic Information'!$D$15,IF(BW24&lt;='Basic Information'!$F$14,'Basic Information'!$D$14,IF(BW24&lt;='Basic Information'!$F$13,'Basic Information'!$D$13,IF(BW24&lt;='Basic Information'!$F$12,'Basic Information'!$D$12,'Basic Information'!$D$11)))))))</f>
        <v>A+</v>
      </c>
      <c r="BY24" s="56">
        <v>45</v>
      </c>
      <c r="BZ24" s="57">
        <f t="shared" si="24"/>
        <v>90</v>
      </c>
      <c r="CA24" s="56" t="str">
        <f>IF(BZ24=0,"",IF(BZ24&lt;='Basic Information'!$F$17,'Basic Information'!$D$17,IF(BZ24&lt;='Basic Information'!$F$16,'Basic Information'!$D$16,IF(BZ24&lt;='Basic Information'!$F$15,'Basic Information'!$D$15,IF(BZ24&lt;='Basic Information'!$F$14,'Basic Information'!$D$14,IF(BZ24&lt;='Basic Information'!$F$13,'Basic Information'!$D$13,IF(BZ24&lt;='Basic Information'!$F$12,'Basic Information'!$D$12,'Basic Information'!$D$11)))))))</f>
        <v>A+</v>
      </c>
      <c r="CB24" s="56">
        <v>45</v>
      </c>
      <c r="CC24" s="57">
        <f t="shared" si="25"/>
        <v>90</v>
      </c>
      <c r="CD24" s="56" t="str">
        <f>IF(CC24=0,"",IF(CC24&lt;='Basic Information'!$F$17,'Basic Information'!$D$17,IF(CC24&lt;='Basic Information'!$F$16,'Basic Information'!$D$16,IF(CC24&lt;='Basic Information'!$F$15,'Basic Information'!$D$15,IF(CC24&lt;='Basic Information'!$F$14,'Basic Information'!$D$14,IF(CC24&lt;='Basic Information'!$F$13,'Basic Information'!$D$13,IF(CC24&lt;='Basic Information'!$F$12,'Basic Information'!$D$12,'Basic Information'!$D$11)))))))</f>
        <v>A+</v>
      </c>
      <c r="CE24" s="56">
        <v>90</v>
      </c>
      <c r="CF24" s="57">
        <f t="shared" si="26"/>
        <v>90</v>
      </c>
      <c r="CG24" s="56" t="str">
        <f>IF(CF24=0,"",IF(CF24&lt;='Basic Information'!$F$17,'Basic Information'!$D$17,IF(CF24&lt;='Basic Information'!$F$16,'Basic Information'!$D$16,IF(CF24&lt;='Basic Information'!$F$15,'Basic Information'!$D$15,IF(CF24&lt;='Basic Information'!$F$14,'Basic Information'!$D$14,IF(CF24&lt;='Basic Information'!$F$13,'Basic Information'!$D$13,IF(CF24&lt;='Basic Information'!$F$12,'Basic Information'!$D$12,'Basic Information'!$D$11)))))))</f>
        <v>A+</v>
      </c>
      <c r="CH24" s="56">
        <f t="shared" si="27"/>
        <v>405</v>
      </c>
      <c r="CI24" s="58">
        <f t="shared" si="28"/>
        <v>90</v>
      </c>
      <c r="CJ24" s="56" t="str">
        <f>IF(CI24=0,"",IF(CI24&lt;='Basic Information'!$F$17,'Basic Information'!$D$17,IF(CI24&lt;='Basic Information'!$F$16,'Basic Information'!$D$16,IF(CI24&lt;='Basic Information'!$F$15,'Basic Information'!$D$15,IF(CI24&lt;='Basic Information'!$F$14,'Basic Information'!$D$14,IF(CI24&lt;='Basic Information'!$F$13,'Basic Information'!$D$13,IF(CI24&lt;='Basic Information'!$F$12,'Basic Information'!$D$12,'Basic Information'!$D$11)))))))</f>
        <v>A+</v>
      </c>
      <c r="CK24" s="59">
        <f t="shared" si="29"/>
        <v>13</v>
      </c>
      <c r="CL24" s="56">
        <f t="shared" si="30"/>
        <v>405</v>
      </c>
      <c r="CM24" s="58">
        <f t="shared" si="31"/>
        <v>90</v>
      </c>
      <c r="CN24" s="56" t="str">
        <f>IF(CM24=0,"",IF(CM24&lt;='Basic Information'!$F$17,'Basic Information'!$D$17,IF(CM24&lt;='Basic Information'!$F$16,'Basic Information'!$D$16,IF(CM24&lt;='Basic Information'!$F$15,'Basic Information'!$D$15,IF(CM24&lt;='Basic Information'!$F$14,'Basic Information'!$D$14,IF(CM24&lt;='Basic Information'!$F$13,'Basic Information'!$D$13,IF(CM24&lt;='Basic Information'!$F$12,'Basic Information'!$D$12,'Basic Information'!$D$11)))))))</f>
        <v>A+</v>
      </c>
      <c r="CO24" s="59">
        <f t="shared" si="32"/>
        <v>12</v>
      </c>
      <c r="CP24" s="56">
        <f t="shared" si="33"/>
        <v>810</v>
      </c>
      <c r="CQ24" s="58">
        <f t="shared" si="34"/>
        <v>90</v>
      </c>
      <c r="CR24" s="56" t="str">
        <f>IF(CQ24=0,"",IF(CQ24&lt;='Basic Information'!$F$17,'Basic Information'!$D$17,IF(CQ24&lt;='Basic Information'!$F$16,'Basic Information'!$D$16,IF(CQ24&lt;='Basic Information'!$F$15,'Basic Information'!$D$15,IF(CQ24&lt;='Basic Information'!$F$14,'Basic Information'!$D$14,IF(CQ24&lt;='Basic Information'!$F$13,'Basic Information'!$D$13,IF(CQ24&lt;='Basic Information'!$F$12,'Basic Information'!$D$12,'Basic Information'!$D$11)))))))</f>
        <v>A+</v>
      </c>
      <c r="CS24" s="59">
        <f t="shared" si="35"/>
        <v>12</v>
      </c>
      <c r="CT24" s="56">
        <v>82</v>
      </c>
      <c r="CU24" s="56">
        <v>72</v>
      </c>
      <c r="CV24" s="56">
        <v>52</v>
      </c>
      <c r="CW24" s="56">
        <f t="shared" si="36"/>
        <v>206</v>
      </c>
      <c r="CX24" s="56" t="s">
        <v>122</v>
      </c>
      <c r="CY24" s="56" t="s">
        <v>142</v>
      </c>
    </row>
    <row r="25" spans="2:103">
      <c r="B25" s="56">
        <v>20</v>
      </c>
      <c r="C25" s="60" t="s">
        <v>63</v>
      </c>
      <c r="D25" s="56" t="str">
        <f>'Basic Information'!$F$6 &amp;" - " &amp;'Basic Information'!$H$6</f>
        <v>7 - B</v>
      </c>
      <c r="E25" s="56">
        <v>49</v>
      </c>
      <c r="F25" s="57">
        <f t="shared" si="0"/>
        <v>98</v>
      </c>
      <c r="G25" s="56" t="str">
        <f>IF(F25=0,"",IF(F25&lt;='Basic Information'!$F$17,'Basic Information'!$D$17,IF(F25&lt;='Basic Information'!$F$16,'Basic Information'!$D$16,IF(F25&lt;='Basic Information'!$F$15,'Basic Information'!$D$15,IF(F25&lt;='Basic Information'!$F$14,'Basic Information'!$D$14,IF(F25&lt;='Basic Information'!$F$13,'Basic Information'!$D$13,IF(F25&lt;='Basic Information'!$F$12,'Basic Information'!$D$12,'Basic Information'!$D$11)))))))</f>
        <v>O</v>
      </c>
      <c r="H25" s="56">
        <v>49</v>
      </c>
      <c r="I25" s="57">
        <f t="shared" si="1"/>
        <v>98</v>
      </c>
      <c r="J25" s="56" t="str">
        <f>IF(I25=0,"",IF(I25&lt;='Basic Information'!$F$17,'Basic Information'!$D$17,IF(I25&lt;='Basic Information'!$F$16,'Basic Information'!$D$16,IF(I25&lt;='Basic Information'!$F$15,'Basic Information'!$D$15,IF(I25&lt;='Basic Information'!$F$14,'Basic Information'!$D$14,IF(I25&lt;='Basic Information'!$F$13,'Basic Information'!$D$13,IF(I25&lt;='Basic Information'!$F$12,'Basic Information'!$D$12,'Basic Information'!$D$11)))))))</f>
        <v>O</v>
      </c>
      <c r="K25" s="56">
        <v>98</v>
      </c>
      <c r="L25" s="57">
        <f t="shared" si="2"/>
        <v>98</v>
      </c>
      <c r="M25" s="56" t="str">
        <f>IF(L25=0,"",IF(L25&lt;='Basic Information'!$F$17,'Basic Information'!$D$17,IF(L25&lt;='Basic Information'!$F$16,'Basic Information'!$D$16,IF(L25&lt;='Basic Information'!$F$15,'Basic Information'!$D$15,IF(L25&lt;='Basic Information'!$F$14,'Basic Information'!$D$14,IF(L25&lt;='Basic Information'!$F$13,'Basic Information'!$D$13,IF(L25&lt;='Basic Information'!$F$12,'Basic Information'!$D$12,'Basic Information'!$D$11)))))))</f>
        <v>O</v>
      </c>
      <c r="N25" s="56">
        <v>49</v>
      </c>
      <c r="O25" s="57">
        <f t="shared" si="3"/>
        <v>98</v>
      </c>
      <c r="P25" s="56" t="str">
        <f>IF(O25=0,"",IF(O25&lt;='Basic Information'!$F$17,'Basic Information'!$D$17,IF(O25&lt;='Basic Information'!$F$16,'Basic Information'!$D$16,IF(O25&lt;='Basic Information'!$F$15,'Basic Information'!$D$15,IF(O25&lt;='Basic Information'!$F$14,'Basic Information'!$D$14,IF(O25&lt;='Basic Information'!$F$13,'Basic Information'!$D$13,IF(O25&lt;='Basic Information'!$F$12,'Basic Information'!$D$12,'Basic Information'!$D$11)))))))</f>
        <v>O</v>
      </c>
      <c r="Q25" s="56">
        <v>49</v>
      </c>
      <c r="R25" s="57">
        <f t="shared" si="4"/>
        <v>98</v>
      </c>
      <c r="S25" s="56" t="str">
        <f>IF(R25=0,"",IF(R25&lt;='Basic Information'!$F$17,'Basic Information'!$D$17,IF(R25&lt;='Basic Information'!$F$16,'Basic Information'!$D$16,IF(R25&lt;='Basic Information'!$F$15,'Basic Information'!$D$15,IF(R25&lt;='Basic Information'!$F$14,'Basic Information'!$D$14,IF(R25&lt;='Basic Information'!$F$13,'Basic Information'!$D$13,IF(R25&lt;='Basic Information'!$F$12,'Basic Information'!$D$12,'Basic Information'!$D$11)))))))</f>
        <v>O</v>
      </c>
      <c r="T25" s="56">
        <v>98</v>
      </c>
      <c r="U25" s="57">
        <f t="shared" si="5"/>
        <v>98</v>
      </c>
      <c r="V25" s="56" t="str">
        <f>IF(U25=0,"",IF(U25&lt;='Basic Information'!$F$17,'Basic Information'!$D$17,IF(U25&lt;='Basic Information'!$F$16,'Basic Information'!$D$16,IF(U25&lt;='Basic Information'!$F$15,'Basic Information'!$D$15,IF(U25&lt;='Basic Information'!$F$14,'Basic Information'!$D$14,IF(U25&lt;='Basic Information'!$F$13,'Basic Information'!$D$13,IF(U25&lt;='Basic Information'!$F$12,'Basic Information'!$D$12,'Basic Information'!$D$11)))))))</f>
        <v>O</v>
      </c>
      <c r="W25" s="56">
        <v>49</v>
      </c>
      <c r="X25" s="57">
        <f t="shared" si="6"/>
        <v>98</v>
      </c>
      <c r="Y25" s="56" t="str">
        <f>IF(X25=0,"",IF(X25&lt;='Basic Information'!$F$17,'Basic Information'!$D$17,IF(X25&lt;='Basic Information'!$F$16,'Basic Information'!$D$16,IF(X25&lt;='Basic Information'!$F$15,'Basic Information'!$D$15,IF(X25&lt;='Basic Information'!$F$14,'Basic Information'!$D$14,IF(X25&lt;='Basic Information'!$F$13,'Basic Information'!$D$13,IF(X25&lt;='Basic Information'!$F$12,'Basic Information'!$D$12,'Basic Information'!$D$11)))))))</f>
        <v>O</v>
      </c>
      <c r="Z25" s="56">
        <v>49</v>
      </c>
      <c r="AA25" s="57">
        <f t="shared" si="7"/>
        <v>98</v>
      </c>
      <c r="AB25" s="56" t="str">
        <f>IF(AA25=0,"",IF(AA25&lt;='Basic Information'!$F$17,'Basic Information'!$D$17,IF(AA25&lt;='Basic Information'!$F$16,'Basic Information'!$D$16,IF(AA25&lt;='Basic Information'!$F$15,'Basic Information'!$D$15,IF(AA25&lt;='Basic Information'!$F$14,'Basic Information'!$D$14,IF(AA25&lt;='Basic Information'!$F$13,'Basic Information'!$D$13,IF(AA25&lt;='Basic Information'!$F$12,'Basic Information'!$D$12,'Basic Information'!$D$11)))))))</f>
        <v>O</v>
      </c>
      <c r="AC25" s="56">
        <v>98</v>
      </c>
      <c r="AD25" s="57">
        <f t="shared" si="8"/>
        <v>98</v>
      </c>
      <c r="AE25" s="56" t="str">
        <f>IF(AD25=0,"",IF(AD25&lt;='Basic Information'!$F$17,'Basic Information'!$D$17,IF(AD25&lt;='Basic Information'!$F$16,'Basic Information'!$D$16,IF(AD25&lt;='Basic Information'!$F$15,'Basic Information'!$D$15,IF(AD25&lt;='Basic Information'!$F$14,'Basic Information'!$D$14,IF(AD25&lt;='Basic Information'!$F$13,'Basic Information'!$D$13,IF(AD25&lt;='Basic Information'!$F$12,'Basic Information'!$D$12,'Basic Information'!$D$11)))))))</f>
        <v>O</v>
      </c>
      <c r="AF25" s="56">
        <v>49</v>
      </c>
      <c r="AG25" s="57">
        <f t="shared" si="9"/>
        <v>98</v>
      </c>
      <c r="AH25" s="56" t="str">
        <f>IF(AG25=0,"",IF(AG25&lt;='Basic Information'!$F$17,'Basic Information'!$D$17,IF(AG25&lt;='Basic Information'!$F$16,'Basic Information'!$D$16,IF(AG25&lt;='Basic Information'!$F$15,'Basic Information'!$D$15,IF(AG25&lt;='Basic Information'!$F$14,'Basic Information'!$D$14,IF(AG25&lt;='Basic Information'!$F$13,'Basic Information'!$D$13,IF(AG25&lt;='Basic Information'!$F$12,'Basic Information'!$D$12,'Basic Information'!$D$11)))))))</f>
        <v>O</v>
      </c>
      <c r="AI25" s="56">
        <v>49</v>
      </c>
      <c r="AJ25" s="57">
        <f t="shared" si="10"/>
        <v>98</v>
      </c>
      <c r="AK25" s="56" t="str">
        <f>IF(AJ25=0,"",IF(AJ25&lt;='Basic Information'!$F$17,'Basic Information'!$D$17,IF(AJ25&lt;='Basic Information'!$F$16,'Basic Information'!$D$16,IF(AJ25&lt;='Basic Information'!$F$15,'Basic Information'!$D$15,IF(AJ25&lt;='Basic Information'!$F$14,'Basic Information'!$D$14,IF(AJ25&lt;='Basic Information'!$F$13,'Basic Information'!$D$13,IF(AJ25&lt;='Basic Information'!$F$12,'Basic Information'!$D$12,'Basic Information'!$D$11)))))))</f>
        <v>O</v>
      </c>
      <c r="AL25" s="56">
        <v>98</v>
      </c>
      <c r="AM25" s="57">
        <f t="shared" si="11"/>
        <v>98</v>
      </c>
      <c r="AN25" s="56" t="str">
        <f>IF(AM25=0,"",IF(AM25&lt;='Basic Information'!$F$17,'Basic Information'!$D$17,IF(AM25&lt;='Basic Information'!$F$16,'Basic Information'!$D$16,IF(AM25&lt;='Basic Information'!$F$15,'Basic Information'!$D$15,IF(AM25&lt;='Basic Information'!$F$14,'Basic Information'!$D$14,IF(AM25&lt;='Basic Information'!$F$13,'Basic Information'!$D$13,IF(AM25&lt;='Basic Information'!$F$12,'Basic Information'!$D$12,'Basic Information'!$D$11)))))))</f>
        <v>O</v>
      </c>
      <c r="AO25" s="56">
        <v>49</v>
      </c>
      <c r="AP25" s="57">
        <f t="shared" si="12"/>
        <v>98</v>
      </c>
      <c r="AQ25" s="56" t="str">
        <f>IF(AP25=0,"",IF(AP25&lt;='Basic Information'!$F$17,'Basic Information'!$D$17,IF(AP25&lt;='Basic Information'!$F$16,'Basic Information'!$D$16,IF(AP25&lt;='Basic Information'!$F$15,'Basic Information'!$D$15,IF(AP25&lt;='Basic Information'!$F$14,'Basic Information'!$D$14,IF(AP25&lt;='Basic Information'!$F$13,'Basic Information'!$D$13,IF(AP25&lt;='Basic Information'!$F$12,'Basic Information'!$D$12,'Basic Information'!$D$11)))))))</f>
        <v>O</v>
      </c>
      <c r="AR25" s="56">
        <v>49</v>
      </c>
      <c r="AS25" s="57">
        <f t="shared" si="13"/>
        <v>98</v>
      </c>
      <c r="AT25" s="56" t="str">
        <f>IF(AS25=0,"",IF(AS25&lt;='Basic Information'!$F$17,'Basic Information'!$D$17,IF(AS25&lt;='Basic Information'!$F$16,'Basic Information'!$D$16,IF(AS25&lt;='Basic Information'!$F$15,'Basic Information'!$D$15,IF(AS25&lt;='Basic Information'!$F$14,'Basic Information'!$D$14,IF(AS25&lt;='Basic Information'!$F$13,'Basic Information'!$D$13,IF(AS25&lt;='Basic Information'!$F$12,'Basic Information'!$D$12,'Basic Information'!$D$11)))))))</f>
        <v>O</v>
      </c>
      <c r="AU25" s="56">
        <v>98</v>
      </c>
      <c r="AV25" s="57">
        <f t="shared" si="14"/>
        <v>98</v>
      </c>
      <c r="AW25" s="56" t="str">
        <f>IF(AV25=0,"",IF(AV25&lt;='Basic Information'!$F$17,'Basic Information'!$D$17,IF(AV25&lt;='Basic Information'!$F$16,'Basic Information'!$D$16,IF(AV25&lt;='Basic Information'!$F$15,'Basic Information'!$D$15,IF(AV25&lt;='Basic Information'!$F$14,'Basic Information'!$D$14,IF(AV25&lt;='Basic Information'!$F$13,'Basic Information'!$D$13,IF(AV25&lt;='Basic Information'!$F$12,'Basic Information'!$D$12,'Basic Information'!$D$11)))))))</f>
        <v>O</v>
      </c>
      <c r="AX25" s="56">
        <v>49</v>
      </c>
      <c r="AY25" s="57">
        <f t="shared" si="15"/>
        <v>98</v>
      </c>
      <c r="AZ25" s="56" t="str">
        <f>IF(AY25=0,"",IF(AY25&lt;='Basic Information'!$F$17,'Basic Information'!$D$17,IF(AY25&lt;='Basic Information'!$F$16,'Basic Information'!$D$16,IF(AY25&lt;='Basic Information'!$F$15,'Basic Information'!$D$15,IF(AY25&lt;='Basic Information'!$F$14,'Basic Information'!$D$14,IF(AY25&lt;='Basic Information'!$F$13,'Basic Information'!$D$13,IF(AY25&lt;='Basic Information'!$F$12,'Basic Information'!$D$12,'Basic Information'!$D$11)))))))</f>
        <v>O</v>
      </c>
      <c r="BA25" s="56">
        <v>49</v>
      </c>
      <c r="BB25" s="57">
        <f t="shared" si="16"/>
        <v>98</v>
      </c>
      <c r="BC25" s="56" t="str">
        <f>IF(BB25=0,"",IF(BB25&lt;='Basic Information'!$F$17,'Basic Information'!$D$17,IF(BB25&lt;='Basic Information'!$F$16,'Basic Information'!$D$16,IF(BB25&lt;='Basic Information'!$F$15,'Basic Information'!$D$15,IF(BB25&lt;='Basic Information'!$F$14,'Basic Information'!$D$14,IF(BB25&lt;='Basic Information'!$F$13,'Basic Information'!$D$13,IF(BB25&lt;='Basic Information'!$F$12,'Basic Information'!$D$12,'Basic Information'!$D$11)))))))</f>
        <v>O</v>
      </c>
      <c r="BD25" s="56">
        <v>98</v>
      </c>
      <c r="BE25" s="57">
        <f t="shared" si="17"/>
        <v>98</v>
      </c>
      <c r="BF25" s="56" t="str">
        <f>IF(BE25=0,"",IF(BE25&lt;='Basic Information'!$F$17,'Basic Information'!$D$17,IF(BE25&lt;='Basic Information'!$F$16,'Basic Information'!$D$16,IF(BE25&lt;='Basic Information'!$F$15,'Basic Information'!$D$15,IF(BE25&lt;='Basic Information'!$F$14,'Basic Information'!$D$14,IF(BE25&lt;='Basic Information'!$F$13,'Basic Information'!$D$13,IF(BE25&lt;='Basic Information'!$F$12,'Basic Information'!$D$12,'Basic Information'!$D$11)))))))</f>
        <v>O</v>
      </c>
      <c r="BG25" s="56">
        <v>49</v>
      </c>
      <c r="BH25" s="57">
        <f t="shared" si="18"/>
        <v>98</v>
      </c>
      <c r="BI25" s="56" t="str">
        <f>IF(BH25=0,"",IF(BH25&lt;='Basic Information'!$F$17,'Basic Information'!$D$17,IF(BH25&lt;='Basic Information'!$F$16,'Basic Information'!$D$16,IF(BH25&lt;='Basic Information'!$F$15,'Basic Information'!$D$15,IF(BH25&lt;='Basic Information'!$F$14,'Basic Information'!$D$14,IF(BH25&lt;='Basic Information'!$F$13,'Basic Information'!$D$13,IF(BH25&lt;='Basic Information'!$F$12,'Basic Information'!$D$12,'Basic Information'!$D$11)))))))</f>
        <v>O</v>
      </c>
      <c r="BJ25" s="56">
        <v>49</v>
      </c>
      <c r="BK25" s="57">
        <f t="shared" si="19"/>
        <v>98</v>
      </c>
      <c r="BL25" s="56" t="str">
        <f>IF(BK25=0,"",IF(BK25&lt;='Basic Information'!$F$17,'Basic Information'!$D$17,IF(BK25&lt;='Basic Information'!$F$16,'Basic Information'!$D$16,IF(BK25&lt;='Basic Information'!$F$15,'Basic Information'!$D$15,IF(BK25&lt;='Basic Information'!$F$14,'Basic Information'!$D$14,IF(BK25&lt;='Basic Information'!$F$13,'Basic Information'!$D$13,IF(BK25&lt;='Basic Information'!$F$12,'Basic Information'!$D$12,'Basic Information'!$D$11)))))))</f>
        <v>O</v>
      </c>
      <c r="BM25" s="56">
        <v>98</v>
      </c>
      <c r="BN25" s="57">
        <f t="shared" si="20"/>
        <v>98</v>
      </c>
      <c r="BO25" s="56" t="str">
        <f>IF(BN25=0,"",IF(BN25&lt;='Basic Information'!$F$17,'Basic Information'!$D$17,IF(BN25&lt;='Basic Information'!$F$16,'Basic Information'!$D$16,IF(BN25&lt;='Basic Information'!$F$15,'Basic Information'!$D$15,IF(BN25&lt;='Basic Information'!$F$14,'Basic Information'!$D$14,IF(BN25&lt;='Basic Information'!$F$13,'Basic Information'!$D$13,IF(BN25&lt;='Basic Information'!$F$12,'Basic Information'!$D$12,'Basic Information'!$D$11)))))))</f>
        <v>O</v>
      </c>
      <c r="BP25" s="56">
        <v>49</v>
      </c>
      <c r="BQ25" s="57">
        <f t="shared" si="21"/>
        <v>98</v>
      </c>
      <c r="BR25" s="56" t="str">
        <f>IF(BQ25=0,"",IF(BQ25&lt;='Basic Information'!$F$17,'Basic Information'!$D$17,IF(BQ25&lt;='Basic Information'!$F$16,'Basic Information'!$D$16,IF(BQ25&lt;='Basic Information'!$F$15,'Basic Information'!$D$15,IF(BQ25&lt;='Basic Information'!$F$14,'Basic Information'!$D$14,IF(BQ25&lt;='Basic Information'!$F$13,'Basic Information'!$D$13,IF(BQ25&lt;='Basic Information'!$F$12,'Basic Information'!$D$12,'Basic Information'!$D$11)))))))</f>
        <v>O</v>
      </c>
      <c r="BS25" s="56">
        <v>49</v>
      </c>
      <c r="BT25" s="57">
        <f t="shared" si="22"/>
        <v>98</v>
      </c>
      <c r="BU25" s="56" t="str">
        <f>IF(BT25=0,"",IF(BT25&lt;='Basic Information'!$F$17,'Basic Information'!$D$17,IF(BT25&lt;='Basic Information'!$F$16,'Basic Information'!$D$16,IF(BT25&lt;='Basic Information'!$F$15,'Basic Information'!$D$15,IF(BT25&lt;='Basic Information'!$F$14,'Basic Information'!$D$14,IF(BT25&lt;='Basic Information'!$F$13,'Basic Information'!$D$13,IF(BT25&lt;='Basic Information'!$F$12,'Basic Information'!$D$12,'Basic Information'!$D$11)))))))</f>
        <v>O</v>
      </c>
      <c r="BV25" s="56">
        <v>98</v>
      </c>
      <c r="BW25" s="57">
        <f t="shared" si="23"/>
        <v>98</v>
      </c>
      <c r="BX25" s="56" t="str">
        <f>IF(BW25=0,"",IF(BW25&lt;='Basic Information'!$F$17,'Basic Information'!$D$17,IF(BW25&lt;='Basic Information'!$F$16,'Basic Information'!$D$16,IF(BW25&lt;='Basic Information'!$F$15,'Basic Information'!$D$15,IF(BW25&lt;='Basic Information'!$F$14,'Basic Information'!$D$14,IF(BW25&lt;='Basic Information'!$F$13,'Basic Information'!$D$13,IF(BW25&lt;='Basic Information'!$F$12,'Basic Information'!$D$12,'Basic Information'!$D$11)))))))</f>
        <v>O</v>
      </c>
      <c r="BY25" s="56">
        <v>49</v>
      </c>
      <c r="BZ25" s="57">
        <f t="shared" si="24"/>
        <v>98</v>
      </c>
      <c r="CA25" s="56" t="str">
        <f>IF(BZ25=0,"",IF(BZ25&lt;='Basic Information'!$F$17,'Basic Information'!$D$17,IF(BZ25&lt;='Basic Information'!$F$16,'Basic Information'!$D$16,IF(BZ25&lt;='Basic Information'!$F$15,'Basic Information'!$D$15,IF(BZ25&lt;='Basic Information'!$F$14,'Basic Information'!$D$14,IF(BZ25&lt;='Basic Information'!$F$13,'Basic Information'!$D$13,IF(BZ25&lt;='Basic Information'!$F$12,'Basic Information'!$D$12,'Basic Information'!$D$11)))))))</f>
        <v>O</v>
      </c>
      <c r="CB25" s="56">
        <v>49</v>
      </c>
      <c r="CC25" s="57">
        <f t="shared" si="25"/>
        <v>98</v>
      </c>
      <c r="CD25" s="56" t="str">
        <f>IF(CC25=0,"",IF(CC25&lt;='Basic Information'!$F$17,'Basic Information'!$D$17,IF(CC25&lt;='Basic Information'!$F$16,'Basic Information'!$D$16,IF(CC25&lt;='Basic Information'!$F$15,'Basic Information'!$D$15,IF(CC25&lt;='Basic Information'!$F$14,'Basic Information'!$D$14,IF(CC25&lt;='Basic Information'!$F$13,'Basic Information'!$D$13,IF(CC25&lt;='Basic Information'!$F$12,'Basic Information'!$D$12,'Basic Information'!$D$11)))))))</f>
        <v>O</v>
      </c>
      <c r="CE25" s="56">
        <v>98</v>
      </c>
      <c r="CF25" s="57">
        <f t="shared" si="26"/>
        <v>98</v>
      </c>
      <c r="CG25" s="56" t="str">
        <f>IF(CF25=0,"",IF(CF25&lt;='Basic Information'!$F$17,'Basic Information'!$D$17,IF(CF25&lt;='Basic Information'!$F$16,'Basic Information'!$D$16,IF(CF25&lt;='Basic Information'!$F$15,'Basic Information'!$D$15,IF(CF25&lt;='Basic Information'!$F$14,'Basic Information'!$D$14,IF(CF25&lt;='Basic Information'!$F$13,'Basic Information'!$D$13,IF(CF25&lt;='Basic Information'!$F$12,'Basic Information'!$D$12,'Basic Information'!$D$11)))))))</f>
        <v>O</v>
      </c>
      <c r="CH25" s="56">
        <f t="shared" si="27"/>
        <v>441</v>
      </c>
      <c r="CI25" s="58">
        <f t="shared" si="28"/>
        <v>98</v>
      </c>
      <c r="CJ25" s="56" t="str">
        <f>IF(CI25=0,"",IF(CI25&lt;='Basic Information'!$F$17,'Basic Information'!$D$17,IF(CI25&lt;='Basic Information'!$F$16,'Basic Information'!$D$16,IF(CI25&lt;='Basic Information'!$F$15,'Basic Information'!$D$15,IF(CI25&lt;='Basic Information'!$F$14,'Basic Information'!$D$14,IF(CI25&lt;='Basic Information'!$F$13,'Basic Information'!$D$13,IF(CI25&lt;='Basic Information'!$F$12,'Basic Information'!$D$12,'Basic Information'!$D$11)))))))</f>
        <v>O</v>
      </c>
      <c r="CK25" s="59">
        <f t="shared" si="29"/>
        <v>2</v>
      </c>
      <c r="CL25" s="56">
        <f t="shared" si="30"/>
        <v>441</v>
      </c>
      <c r="CM25" s="58">
        <f t="shared" si="31"/>
        <v>98</v>
      </c>
      <c r="CN25" s="56" t="str">
        <f>IF(CM25=0,"",IF(CM25&lt;='Basic Information'!$F$17,'Basic Information'!$D$17,IF(CM25&lt;='Basic Information'!$F$16,'Basic Information'!$D$16,IF(CM25&lt;='Basic Information'!$F$15,'Basic Information'!$D$15,IF(CM25&lt;='Basic Information'!$F$14,'Basic Information'!$D$14,IF(CM25&lt;='Basic Information'!$F$13,'Basic Information'!$D$13,IF(CM25&lt;='Basic Information'!$F$12,'Basic Information'!$D$12,'Basic Information'!$D$11)))))))</f>
        <v>O</v>
      </c>
      <c r="CO25" s="59">
        <f t="shared" si="32"/>
        <v>1</v>
      </c>
      <c r="CP25" s="56">
        <f t="shared" si="33"/>
        <v>882</v>
      </c>
      <c r="CQ25" s="58">
        <f t="shared" si="34"/>
        <v>98</v>
      </c>
      <c r="CR25" s="56" t="str">
        <f>IF(CQ25=0,"",IF(CQ25&lt;='Basic Information'!$F$17,'Basic Information'!$D$17,IF(CQ25&lt;='Basic Information'!$F$16,'Basic Information'!$D$16,IF(CQ25&lt;='Basic Information'!$F$15,'Basic Information'!$D$15,IF(CQ25&lt;='Basic Information'!$F$14,'Basic Information'!$D$14,IF(CQ25&lt;='Basic Information'!$F$13,'Basic Information'!$D$13,IF(CQ25&lt;='Basic Information'!$F$12,'Basic Information'!$D$12,'Basic Information'!$D$11)))))))</f>
        <v>O</v>
      </c>
      <c r="CS25" s="59">
        <f t="shared" si="35"/>
        <v>1</v>
      </c>
      <c r="CT25" s="56">
        <v>84</v>
      </c>
      <c r="CU25" s="56">
        <v>72</v>
      </c>
      <c r="CV25" s="56">
        <v>52</v>
      </c>
      <c r="CW25" s="56">
        <f t="shared" si="36"/>
        <v>208</v>
      </c>
      <c r="CX25" s="56" t="s">
        <v>122</v>
      </c>
      <c r="CY25" s="56" t="s">
        <v>143</v>
      </c>
    </row>
    <row r="26" spans="2:103">
      <c r="B26" s="56">
        <v>21</v>
      </c>
      <c r="C26" s="60" t="s">
        <v>64</v>
      </c>
      <c r="D26" s="56" t="str">
        <f>'Basic Information'!$F$6 &amp;" - " &amp;'Basic Information'!$H$6</f>
        <v>7 - B</v>
      </c>
      <c r="E26" s="56">
        <v>25</v>
      </c>
      <c r="F26" s="57">
        <f t="shared" si="0"/>
        <v>50</v>
      </c>
      <c r="G26" s="56" t="str">
        <f>IF(F26=0,"",IF(F26&lt;='Basic Information'!$F$17,'Basic Information'!$D$17,IF(F26&lt;='Basic Information'!$F$16,'Basic Information'!$D$16,IF(F26&lt;='Basic Information'!$F$15,'Basic Information'!$D$15,IF(F26&lt;='Basic Information'!$F$14,'Basic Information'!$D$14,IF(F26&lt;='Basic Information'!$F$13,'Basic Information'!$D$13,IF(F26&lt;='Basic Information'!$F$12,'Basic Information'!$D$12,'Basic Information'!$D$11)))))))</f>
        <v>C</v>
      </c>
      <c r="H26" s="56">
        <v>25</v>
      </c>
      <c r="I26" s="57">
        <f t="shared" si="1"/>
        <v>50</v>
      </c>
      <c r="J26" s="56" t="str">
        <f>IF(I26=0,"",IF(I26&lt;='Basic Information'!$F$17,'Basic Information'!$D$17,IF(I26&lt;='Basic Information'!$F$16,'Basic Information'!$D$16,IF(I26&lt;='Basic Information'!$F$15,'Basic Information'!$D$15,IF(I26&lt;='Basic Information'!$F$14,'Basic Information'!$D$14,IF(I26&lt;='Basic Information'!$F$13,'Basic Information'!$D$13,IF(I26&lt;='Basic Information'!$F$12,'Basic Information'!$D$12,'Basic Information'!$D$11)))))))</f>
        <v>C</v>
      </c>
      <c r="K26" s="56">
        <v>50</v>
      </c>
      <c r="L26" s="57">
        <f t="shared" si="2"/>
        <v>50</v>
      </c>
      <c r="M26" s="56" t="str">
        <f>IF(L26=0,"",IF(L26&lt;='Basic Information'!$F$17,'Basic Information'!$D$17,IF(L26&lt;='Basic Information'!$F$16,'Basic Information'!$D$16,IF(L26&lt;='Basic Information'!$F$15,'Basic Information'!$D$15,IF(L26&lt;='Basic Information'!$F$14,'Basic Information'!$D$14,IF(L26&lt;='Basic Information'!$F$13,'Basic Information'!$D$13,IF(L26&lt;='Basic Information'!$F$12,'Basic Information'!$D$12,'Basic Information'!$D$11)))))))</f>
        <v>C</v>
      </c>
      <c r="N26" s="56">
        <v>25</v>
      </c>
      <c r="O26" s="57">
        <f t="shared" si="3"/>
        <v>50</v>
      </c>
      <c r="P26" s="56" t="str">
        <f>IF(O26=0,"",IF(O26&lt;='Basic Information'!$F$17,'Basic Information'!$D$17,IF(O26&lt;='Basic Information'!$F$16,'Basic Information'!$D$16,IF(O26&lt;='Basic Information'!$F$15,'Basic Information'!$D$15,IF(O26&lt;='Basic Information'!$F$14,'Basic Information'!$D$14,IF(O26&lt;='Basic Information'!$F$13,'Basic Information'!$D$13,IF(O26&lt;='Basic Information'!$F$12,'Basic Information'!$D$12,'Basic Information'!$D$11)))))))</f>
        <v>C</v>
      </c>
      <c r="Q26" s="56">
        <v>25</v>
      </c>
      <c r="R26" s="57">
        <f t="shared" si="4"/>
        <v>50</v>
      </c>
      <c r="S26" s="56" t="str">
        <f>IF(R26=0,"",IF(R26&lt;='Basic Information'!$F$17,'Basic Information'!$D$17,IF(R26&lt;='Basic Information'!$F$16,'Basic Information'!$D$16,IF(R26&lt;='Basic Information'!$F$15,'Basic Information'!$D$15,IF(R26&lt;='Basic Information'!$F$14,'Basic Information'!$D$14,IF(R26&lt;='Basic Information'!$F$13,'Basic Information'!$D$13,IF(R26&lt;='Basic Information'!$F$12,'Basic Information'!$D$12,'Basic Information'!$D$11)))))))</f>
        <v>C</v>
      </c>
      <c r="T26" s="56">
        <v>50</v>
      </c>
      <c r="U26" s="57">
        <f t="shared" si="5"/>
        <v>50</v>
      </c>
      <c r="V26" s="56" t="str">
        <f>IF(U26=0,"",IF(U26&lt;='Basic Information'!$F$17,'Basic Information'!$D$17,IF(U26&lt;='Basic Information'!$F$16,'Basic Information'!$D$16,IF(U26&lt;='Basic Information'!$F$15,'Basic Information'!$D$15,IF(U26&lt;='Basic Information'!$F$14,'Basic Information'!$D$14,IF(U26&lt;='Basic Information'!$F$13,'Basic Information'!$D$13,IF(U26&lt;='Basic Information'!$F$12,'Basic Information'!$D$12,'Basic Information'!$D$11)))))))</f>
        <v>C</v>
      </c>
      <c r="W26" s="56">
        <v>25</v>
      </c>
      <c r="X26" s="57">
        <f t="shared" si="6"/>
        <v>50</v>
      </c>
      <c r="Y26" s="56" t="str">
        <f>IF(X26=0,"",IF(X26&lt;='Basic Information'!$F$17,'Basic Information'!$D$17,IF(X26&lt;='Basic Information'!$F$16,'Basic Information'!$D$16,IF(X26&lt;='Basic Information'!$F$15,'Basic Information'!$D$15,IF(X26&lt;='Basic Information'!$F$14,'Basic Information'!$D$14,IF(X26&lt;='Basic Information'!$F$13,'Basic Information'!$D$13,IF(X26&lt;='Basic Information'!$F$12,'Basic Information'!$D$12,'Basic Information'!$D$11)))))))</f>
        <v>C</v>
      </c>
      <c r="Z26" s="56">
        <v>25</v>
      </c>
      <c r="AA26" s="57">
        <f t="shared" si="7"/>
        <v>50</v>
      </c>
      <c r="AB26" s="56" t="str">
        <f>IF(AA26=0,"",IF(AA26&lt;='Basic Information'!$F$17,'Basic Information'!$D$17,IF(AA26&lt;='Basic Information'!$F$16,'Basic Information'!$D$16,IF(AA26&lt;='Basic Information'!$F$15,'Basic Information'!$D$15,IF(AA26&lt;='Basic Information'!$F$14,'Basic Information'!$D$14,IF(AA26&lt;='Basic Information'!$F$13,'Basic Information'!$D$13,IF(AA26&lt;='Basic Information'!$F$12,'Basic Information'!$D$12,'Basic Information'!$D$11)))))))</f>
        <v>C</v>
      </c>
      <c r="AC26" s="56">
        <v>50</v>
      </c>
      <c r="AD26" s="57">
        <f t="shared" si="8"/>
        <v>50</v>
      </c>
      <c r="AE26" s="56" t="str">
        <f>IF(AD26=0,"",IF(AD26&lt;='Basic Information'!$F$17,'Basic Information'!$D$17,IF(AD26&lt;='Basic Information'!$F$16,'Basic Information'!$D$16,IF(AD26&lt;='Basic Information'!$F$15,'Basic Information'!$D$15,IF(AD26&lt;='Basic Information'!$F$14,'Basic Information'!$D$14,IF(AD26&lt;='Basic Information'!$F$13,'Basic Information'!$D$13,IF(AD26&lt;='Basic Information'!$F$12,'Basic Information'!$D$12,'Basic Information'!$D$11)))))))</f>
        <v>C</v>
      </c>
      <c r="AF26" s="56">
        <v>25</v>
      </c>
      <c r="AG26" s="57">
        <f t="shared" si="9"/>
        <v>50</v>
      </c>
      <c r="AH26" s="56" t="str">
        <f>IF(AG26=0,"",IF(AG26&lt;='Basic Information'!$F$17,'Basic Information'!$D$17,IF(AG26&lt;='Basic Information'!$F$16,'Basic Information'!$D$16,IF(AG26&lt;='Basic Information'!$F$15,'Basic Information'!$D$15,IF(AG26&lt;='Basic Information'!$F$14,'Basic Information'!$D$14,IF(AG26&lt;='Basic Information'!$F$13,'Basic Information'!$D$13,IF(AG26&lt;='Basic Information'!$F$12,'Basic Information'!$D$12,'Basic Information'!$D$11)))))))</f>
        <v>C</v>
      </c>
      <c r="AI26" s="56">
        <v>25</v>
      </c>
      <c r="AJ26" s="57">
        <f t="shared" si="10"/>
        <v>50</v>
      </c>
      <c r="AK26" s="56" t="str">
        <f>IF(AJ26=0,"",IF(AJ26&lt;='Basic Information'!$F$17,'Basic Information'!$D$17,IF(AJ26&lt;='Basic Information'!$F$16,'Basic Information'!$D$16,IF(AJ26&lt;='Basic Information'!$F$15,'Basic Information'!$D$15,IF(AJ26&lt;='Basic Information'!$F$14,'Basic Information'!$D$14,IF(AJ26&lt;='Basic Information'!$F$13,'Basic Information'!$D$13,IF(AJ26&lt;='Basic Information'!$F$12,'Basic Information'!$D$12,'Basic Information'!$D$11)))))))</f>
        <v>C</v>
      </c>
      <c r="AL26" s="56">
        <v>50</v>
      </c>
      <c r="AM26" s="57">
        <f t="shared" si="11"/>
        <v>50</v>
      </c>
      <c r="AN26" s="56" t="str">
        <f>IF(AM26=0,"",IF(AM26&lt;='Basic Information'!$F$17,'Basic Information'!$D$17,IF(AM26&lt;='Basic Information'!$F$16,'Basic Information'!$D$16,IF(AM26&lt;='Basic Information'!$F$15,'Basic Information'!$D$15,IF(AM26&lt;='Basic Information'!$F$14,'Basic Information'!$D$14,IF(AM26&lt;='Basic Information'!$F$13,'Basic Information'!$D$13,IF(AM26&lt;='Basic Information'!$F$12,'Basic Information'!$D$12,'Basic Information'!$D$11)))))))</f>
        <v>C</v>
      </c>
      <c r="AO26" s="56">
        <v>25</v>
      </c>
      <c r="AP26" s="57">
        <f t="shared" si="12"/>
        <v>50</v>
      </c>
      <c r="AQ26" s="56" t="str">
        <f>IF(AP26=0,"",IF(AP26&lt;='Basic Information'!$F$17,'Basic Information'!$D$17,IF(AP26&lt;='Basic Information'!$F$16,'Basic Information'!$D$16,IF(AP26&lt;='Basic Information'!$F$15,'Basic Information'!$D$15,IF(AP26&lt;='Basic Information'!$F$14,'Basic Information'!$D$14,IF(AP26&lt;='Basic Information'!$F$13,'Basic Information'!$D$13,IF(AP26&lt;='Basic Information'!$F$12,'Basic Information'!$D$12,'Basic Information'!$D$11)))))))</f>
        <v>C</v>
      </c>
      <c r="AR26" s="56">
        <v>25</v>
      </c>
      <c r="AS26" s="57">
        <f t="shared" si="13"/>
        <v>50</v>
      </c>
      <c r="AT26" s="56" t="str">
        <f>IF(AS26=0,"",IF(AS26&lt;='Basic Information'!$F$17,'Basic Information'!$D$17,IF(AS26&lt;='Basic Information'!$F$16,'Basic Information'!$D$16,IF(AS26&lt;='Basic Information'!$F$15,'Basic Information'!$D$15,IF(AS26&lt;='Basic Information'!$F$14,'Basic Information'!$D$14,IF(AS26&lt;='Basic Information'!$F$13,'Basic Information'!$D$13,IF(AS26&lt;='Basic Information'!$F$12,'Basic Information'!$D$12,'Basic Information'!$D$11)))))))</f>
        <v>C</v>
      </c>
      <c r="AU26" s="56">
        <v>50</v>
      </c>
      <c r="AV26" s="57">
        <f t="shared" si="14"/>
        <v>50</v>
      </c>
      <c r="AW26" s="56" t="str">
        <f>IF(AV26=0,"",IF(AV26&lt;='Basic Information'!$F$17,'Basic Information'!$D$17,IF(AV26&lt;='Basic Information'!$F$16,'Basic Information'!$D$16,IF(AV26&lt;='Basic Information'!$F$15,'Basic Information'!$D$15,IF(AV26&lt;='Basic Information'!$F$14,'Basic Information'!$D$14,IF(AV26&lt;='Basic Information'!$F$13,'Basic Information'!$D$13,IF(AV26&lt;='Basic Information'!$F$12,'Basic Information'!$D$12,'Basic Information'!$D$11)))))))</f>
        <v>C</v>
      </c>
      <c r="AX26" s="56">
        <v>25</v>
      </c>
      <c r="AY26" s="57">
        <f t="shared" si="15"/>
        <v>50</v>
      </c>
      <c r="AZ26" s="56" t="str">
        <f>IF(AY26=0,"",IF(AY26&lt;='Basic Information'!$F$17,'Basic Information'!$D$17,IF(AY26&lt;='Basic Information'!$F$16,'Basic Information'!$D$16,IF(AY26&lt;='Basic Information'!$F$15,'Basic Information'!$D$15,IF(AY26&lt;='Basic Information'!$F$14,'Basic Information'!$D$14,IF(AY26&lt;='Basic Information'!$F$13,'Basic Information'!$D$13,IF(AY26&lt;='Basic Information'!$F$12,'Basic Information'!$D$12,'Basic Information'!$D$11)))))))</f>
        <v>C</v>
      </c>
      <c r="BA26" s="56">
        <v>25</v>
      </c>
      <c r="BB26" s="57">
        <f t="shared" si="16"/>
        <v>50</v>
      </c>
      <c r="BC26" s="56" t="str">
        <f>IF(BB26=0,"",IF(BB26&lt;='Basic Information'!$F$17,'Basic Information'!$D$17,IF(BB26&lt;='Basic Information'!$F$16,'Basic Information'!$D$16,IF(BB26&lt;='Basic Information'!$F$15,'Basic Information'!$D$15,IF(BB26&lt;='Basic Information'!$F$14,'Basic Information'!$D$14,IF(BB26&lt;='Basic Information'!$F$13,'Basic Information'!$D$13,IF(BB26&lt;='Basic Information'!$F$12,'Basic Information'!$D$12,'Basic Information'!$D$11)))))))</f>
        <v>C</v>
      </c>
      <c r="BD26" s="56">
        <v>50</v>
      </c>
      <c r="BE26" s="57">
        <f t="shared" si="17"/>
        <v>50</v>
      </c>
      <c r="BF26" s="56" t="str">
        <f>IF(BE26=0,"",IF(BE26&lt;='Basic Information'!$F$17,'Basic Information'!$D$17,IF(BE26&lt;='Basic Information'!$F$16,'Basic Information'!$D$16,IF(BE26&lt;='Basic Information'!$F$15,'Basic Information'!$D$15,IF(BE26&lt;='Basic Information'!$F$14,'Basic Information'!$D$14,IF(BE26&lt;='Basic Information'!$F$13,'Basic Information'!$D$13,IF(BE26&lt;='Basic Information'!$F$12,'Basic Information'!$D$12,'Basic Information'!$D$11)))))))</f>
        <v>C</v>
      </c>
      <c r="BG26" s="56">
        <v>25</v>
      </c>
      <c r="BH26" s="57">
        <f t="shared" si="18"/>
        <v>50</v>
      </c>
      <c r="BI26" s="56" t="str">
        <f>IF(BH26=0,"",IF(BH26&lt;='Basic Information'!$F$17,'Basic Information'!$D$17,IF(BH26&lt;='Basic Information'!$F$16,'Basic Information'!$D$16,IF(BH26&lt;='Basic Information'!$F$15,'Basic Information'!$D$15,IF(BH26&lt;='Basic Information'!$F$14,'Basic Information'!$D$14,IF(BH26&lt;='Basic Information'!$F$13,'Basic Information'!$D$13,IF(BH26&lt;='Basic Information'!$F$12,'Basic Information'!$D$12,'Basic Information'!$D$11)))))))</f>
        <v>C</v>
      </c>
      <c r="BJ26" s="56">
        <v>25</v>
      </c>
      <c r="BK26" s="57">
        <f t="shared" si="19"/>
        <v>50</v>
      </c>
      <c r="BL26" s="56" t="str">
        <f>IF(BK26=0,"",IF(BK26&lt;='Basic Information'!$F$17,'Basic Information'!$D$17,IF(BK26&lt;='Basic Information'!$F$16,'Basic Information'!$D$16,IF(BK26&lt;='Basic Information'!$F$15,'Basic Information'!$D$15,IF(BK26&lt;='Basic Information'!$F$14,'Basic Information'!$D$14,IF(BK26&lt;='Basic Information'!$F$13,'Basic Information'!$D$13,IF(BK26&lt;='Basic Information'!$F$12,'Basic Information'!$D$12,'Basic Information'!$D$11)))))))</f>
        <v>C</v>
      </c>
      <c r="BM26" s="56">
        <v>50</v>
      </c>
      <c r="BN26" s="57">
        <f t="shared" si="20"/>
        <v>50</v>
      </c>
      <c r="BO26" s="56" t="str">
        <f>IF(BN26=0,"",IF(BN26&lt;='Basic Information'!$F$17,'Basic Information'!$D$17,IF(BN26&lt;='Basic Information'!$F$16,'Basic Information'!$D$16,IF(BN26&lt;='Basic Information'!$F$15,'Basic Information'!$D$15,IF(BN26&lt;='Basic Information'!$F$14,'Basic Information'!$D$14,IF(BN26&lt;='Basic Information'!$F$13,'Basic Information'!$D$13,IF(BN26&lt;='Basic Information'!$F$12,'Basic Information'!$D$12,'Basic Information'!$D$11)))))))</f>
        <v>C</v>
      </c>
      <c r="BP26" s="56">
        <v>25</v>
      </c>
      <c r="BQ26" s="57">
        <f t="shared" si="21"/>
        <v>50</v>
      </c>
      <c r="BR26" s="56" t="str">
        <f>IF(BQ26=0,"",IF(BQ26&lt;='Basic Information'!$F$17,'Basic Information'!$D$17,IF(BQ26&lt;='Basic Information'!$F$16,'Basic Information'!$D$16,IF(BQ26&lt;='Basic Information'!$F$15,'Basic Information'!$D$15,IF(BQ26&lt;='Basic Information'!$F$14,'Basic Information'!$D$14,IF(BQ26&lt;='Basic Information'!$F$13,'Basic Information'!$D$13,IF(BQ26&lt;='Basic Information'!$F$12,'Basic Information'!$D$12,'Basic Information'!$D$11)))))))</f>
        <v>C</v>
      </c>
      <c r="BS26" s="56">
        <v>25</v>
      </c>
      <c r="BT26" s="57">
        <f t="shared" si="22"/>
        <v>50</v>
      </c>
      <c r="BU26" s="56" t="str">
        <f>IF(BT26=0,"",IF(BT26&lt;='Basic Information'!$F$17,'Basic Information'!$D$17,IF(BT26&lt;='Basic Information'!$F$16,'Basic Information'!$D$16,IF(BT26&lt;='Basic Information'!$F$15,'Basic Information'!$D$15,IF(BT26&lt;='Basic Information'!$F$14,'Basic Information'!$D$14,IF(BT26&lt;='Basic Information'!$F$13,'Basic Information'!$D$13,IF(BT26&lt;='Basic Information'!$F$12,'Basic Information'!$D$12,'Basic Information'!$D$11)))))))</f>
        <v>C</v>
      </c>
      <c r="BV26" s="56">
        <v>50</v>
      </c>
      <c r="BW26" s="57">
        <f t="shared" si="23"/>
        <v>50</v>
      </c>
      <c r="BX26" s="56" t="str">
        <f>IF(BW26=0,"",IF(BW26&lt;='Basic Information'!$F$17,'Basic Information'!$D$17,IF(BW26&lt;='Basic Information'!$F$16,'Basic Information'!$D$16,IF(BW26&lt;='Basic Information'!$F$15,'Basic Information'!$D$15,IF(BW26&lt;='Basic Information'!$F$14,'Basic Information'!$D$14,IF(BW26&lt;='Basic Information'!$F$13,'Basic Information'!$D$13,IF(BW26&lt;='Basic Information'!$F$12,'Basic Information'!$D$12,'Basic Information'!$D$11)))))))</f>
        <v>C</v>
      </c>
      <c r="BY26" s="56">
        <v>25</v>
      </c>
      <c r="BZ26" s="57">
        <f t="shared" si="24"/>
        <v>50</v>
      </c>
      <c r="CA26" s="56" t="str">
        <f>IF(BZ26=0,"",IF(BZ26&lt;='Basic Information'!$F$17,'Basic Information'!$D$17,IF(BZ26&lt;='Basic Information'!$F$16,'Basic Information'!$D$16,IF(BZ26&lt;='Basic Information'!$F$15,'Basic Information'!$D$15,IF(BZ26&lt;='Basic Information'!$F$14,'Basic Information'!$D$14,IF(BZ26&lt;='Basic Information'!$F$13,'Basic Information'!$D$13,IF(BZ26&lt;='Basic Information'!$F$12,'Basic Information'!$D$12,'Basic Information'!$D$11)))))))</f>
        <v>C</v>
      </c>
      <c r="CB26" s="56">
        <v>25</v>
      </c>
      <c r="CC26" s="57">
        <f t="shared" si="25"/>
        <v>50</v>
      </c>
      <c r="CD26" s="56" t="str">
        <f>IF(CC26=0,"",IF(CC26&lt;='Basic Information'!$F$17,'Basic Information'!$D$17,IF(CC26&lt;='Basic Information'!$F$16,'Basic Information'!$D$16,IF(CC26&lt;='Basic Information'!$F$15,'Basic Information'!$D$15,IF(CC26&lt;='Basic Information'!$F$14,'Basic Information'!$D$14,IF(CC26&lt;='Basic Information'!$F$13,'Basic Information'!$D$13,IF(CC26&lt;='Basic Information'!$F$12,'Basic Information'!$D$12,'Basic Information'!$D$11)))))))</f>
        <v>C</v>
      </c>
      <c r="CE26" s="56">
        <v>50</v>
      </c>
      <c r="CF26" s="57">
        <f t="shared" si="26"/>
        <v>50</v>
      </c>
      <c r="CG26" s="56" t="str">
        <f>IF(CF26=0,"",IF(CF26&lt;='Basic Information'!$F$17,'Basic Information'!$D$17,IF(CF26&lt;='Basic Information'!$F$16,'Basic Information'!$D$16,IF(CF26&lt;='Basic Information'!$F$15,'Basic Information'!$D$15,IF(CF26&lt;='Basic Information'!$F$14,'Basic Information'!$D$14,IF(CF26&lt;='Basic Information'!$F$13,'Basic Information'!$D$13,IF(CF26&lt;='Basic Information'!$F$12,'Basic Information'!$D$12,'Basic Information'!$D$11)))))))</f>
        <v>C</v>
      </c>
      <c r="CH26" s="56">
        <f t="shared" si="27"/>
        <v>225</v>
      </c>
      <c r="CI26" s="58">
        <f t="shared" si="28"/>
        <v>50</v>
      </c>
      <c r="CJ26" s="56" t="str">
        <f>IF(CI26=0,"",IF(CI26&lt;='Basic Information'!$F$17,'Basic Information'!$D$17,IF(CI26&lt;='Basic Information'!$F$16,'Basic Information'!$D$16,IF(CI26&lt;='Basic Information'!$F$15,'Basic Information'!$D$15,IF(CI26&lt;='Basic Information'!$F$14,'Basic Information'!$D$14,IF(CI26&lt;='Basic Information'!$F$13,'Basic Information'!$D$13,IF(CI26&lt;='Basic Information'!$F$12,'Basic Information'!$D$12,'Basic Information'!$D$11)))))))</f>
        <v>C</v>
      </c>
      <c r="CK26" s="59">
        <f t="shared" si="29"/>
        <v>41</v>
      </c>
      <c r="CL26" s="56">
        <f t="shared" si="30"/>
        <v>225</v>
      </c>
      <c r="CM26" s="58">
        <f t="shared" si="31"/>
        <v>50</v>
      </c>
      <c r="CN26" s="56" t="str">
        <f>IF(CM26=0,"",IF(CM26&lt;='Basic Information'!$F$17,'Basic Information'!$D$17,IF(CM26&lt;='Basic Information'!$F$16,'Basic Information'!$D$16,IF(CM26&lt;='Basic Information'!$F$15,'Basic Information'!$D$15,IF(CM26&lt;='Basic Information'!$F$14,'Basic Information'!$D$14,IF(CM26&lt;='Basic Information'!$F$13,'Basic Information'!$D$13,IF(CM26&lt;='Basic Information'!$F$12,'Basic Information'!$D$12,'Basic Information'!$D$11)))))))</f>
        <v>C</v>
      </c>
      <c r="CO26" s="59">
        <f t="shared" si="32"/>
        <v>41</v>
      </c>
      <c r="CP26" s="56">
        <f t="shared" si="33"/>
        <v>450</v>
      </c>
      <c r="CQ26" s="58">
        <f t="shared" si="34"/>
        <v>50</v>
      </c>
      <c r="CR26" s="56" t="str">
        <f>IF(CQ26=0,"",IF(CQ26&lt;='Basic Information'!$F$17,'Basic Information'!$D$17,IF(CQ26&lt;='Basic Information'!$F$16,'Basic Information'!$D$16,IF(CQ26&lt;='Basic Information'!$F$15,'Basic Information'!$D$15,IF(CQ26&lt;='Basic Information'!$F$14,'Basic Information'!$D$14,IF(CQ26&lt;='Basic Information'!$F$13,'Basic Information'!$D$13,IF(CQ26&lt;='Basic Information'!$F$12,'Basic Information'!$D$12,'Basic Information'!$D$11)))))))</f>
        <v>C</v>
      </c>
      <c r="CS26" s="59">
        <f t="shared" si="35"/>
        <v>41</v>
      </c>
      <c r="CT26" s="56">
        <v>84</v>
      </c>
      <c r="CU26" s="56">
        <v>72</v>
      </c>
      <c r="CV26" s="56">
        <v>52</v>
      </c>
      <c r="CW26" s="56">
        <f t="shared" si="36"/>
        <v>208</v>
      </c>
      <c r="CX26" s="56" t="s">
        <v>122</v>
      </c>
      <c r="CY26" s="56" t="s">
        <v>144</v>
      </c>
    </row>
    <row r="27" spans="2:103">
      <c r="B27" s="56">
        <v>22</v>
      </c>
      <c r="C27" s="60" t="s">
        <v>65</v>
      </c>
      <c r="D27" s="56" t="str">
        <f>'Basic Information'!$F$6 &amp;" - " &amp;'Basic Information'!$H$6</f>
        <v>7 - B</v>
      </c>
      <c r="E27" s="56">
        <v>35</v>
      </c>
      <c r="F27" s="57">
        <f t="shared" si="0"/>
        <v>70</v>
      </c>
      <c r="G27" s="56" t="str">
        <f>IF(F27=0,"",IF(F27&lt;='Basic Information'!$F$17,'Basic Information'!$D$17,IF(F27&lt;='Basic Information'!$F$16,'Basic Information'!$D$16,IF(F27&lt;='Basic Information'!$F$15,'Basic Information'!$D$15,IF(F27&lt;='Basic Information'!$F$14,'Basic Information'!$D$14,IF(F27&lt;='Basic Information'!$F$13,'Basic Information'!$D$13,IF(F27&lt;='Basic Information'!$F$12,'Basic Information'!$D$12,'Basic Information'!$D$11)))))))</f>
        <v>B+</v>
      </c>
      <c r="H27" s="56">
        <v>35</v>
      </c>
      <c r="I27" s="57">
        <f t="shared" si="1"/>
        <v>70</v>
      </c>
      <c r="J27" s="56" t="str">
        <f>IF(I27=0,"",IF(I27&lt;='Basic Information'!$F$17,'Basic Information'!$D$17,IF(I27&lt;='Basic Information'!$F$16,'Basic Information'!$D$16,IF(I27&lt;='Basic Information'!$F$15,'Basic Information'!$D$15,IF(I27&lt;='Basic Information'!$F$14,'Basic Information'!$D$14,IF(I27&lt;='Basic Information'!$F$13,'Basic Information'!$D$13,IF(I27&lt;='Basic Information'!$F$12,'Basic Information'!$D$12,'Basic Information'!$D$11)))))))</f>
        <v>B+</v>
      </c>
      <c r="K27" s="56">
        <v>70</v>
      </c>
      <c r="L27" s="57">
        <f t="shared" si="2"/>
        <v>70</v>
      </c>
      <c r="M27" s="56" t="str">
        <f>IF(L27=0,"",IF(L27&lt;='Basic Information'!$F$17,'Basic Information'!$D$17,IF(L27&lt;='Basic Information'!$F$16,'Basic Information'!$D$16,IF(L27&lt;='Basic Information'!$F$15,'Basic Information'!$D$15,IF(L27&lt;='Basic Information'!$F$14,'Basic Information'!$D$14,IF(L27&lt;='Basic Information'!$F$13,'Basic Information'!$D$13,IF(L27&lt;='Basic Information'!$F$12,'Basic Information'!$D$12,'Basic Information'!$D$11)))))))</f>
        <v>B+</v>
      </c>
      <c r="N27" s="56">
        <v>35</v>
      </c>
      <c r="O27" s="57">
        <f t="shared" si="3"/>
        <v>70</v>
      </c>
      <c r="P27" s="56" t="str">
        <f>IF(O27=0,"",IF(O27&lt;='Basic Information'!$F$17,'Basic Information'!$D$17,IF(O27&lt;='Basic Information'!$F$16,'Basic Information'!$D$16,IF(O27&lt;='Basic Information'!$F$15,'Basic Information'!$D$15,IF(O27&lt;='Basic Information'!$F$14,'Basic Information'!$D$14,IF(O27&lt;='Basic Information'!$F$13,'Basic Information'!$D$13,IF(O27&lt;='Basic Information'!$F$12,'Basic Information'!$D$12,'Basic Information'!$D$11)))))))</f>
        <v>B+</v>
      </c>
      <c r="Q27" s="56">
        <v>35</v>
      </c>
      <c r="R27" s="57">
        <f t="shared" si="4"/>
        <v>70</v>
      </c>
      <c r="S27" s="56" t="str">
        <f>IF(R27=0,"",IF(R27&lt;='Basic Information'!$F$17,'Basic Information'!$D$17,IF(R27&lt;='Basic Information'!$F$16,'Basic Information'!$D$16,IF(R27&lt;='Basic Information'!$F$15,'Basic Information'!$D$15,IF(R27&lt;='Basic Information'!$F$14,'Basic Information'!$D$14,IF(R27&lt;='Basic Information'!$F$13,'Basic Information'!$D$13,IF(R27&lt;='Basic Information'!$F$12,'Basic Information'!$D$12,'Basic Information'!$D$11)))))))</f>
        <v>B+</v>
      </c>
      <c r="T27" s="56">
        <v>70</v>
      </c>
      <c r="U27" s="57">
        <f t="shared" si="5"/>
        <v>70</v>
      </c>
      <c r="V27" s="56" t="str">
        <f>IF(U27=0,"",IF(U27&lt;='Basic Information'!$F$17,'Basic Information'!$D$17,IF(U27&lt;='Basic Information'!$F$16,'Basic Information'!$D$16,IF(U27&lt;='Basic Information'!$F$15,'Basic Information'!$D$15,IF(U27&lt;='Basic Information'!$F$14,'Basic Information'!$D$14,IF(U27&lt;='Basic Information'!$F$13,'Basic Information'!$D$13,IF(U27&lt;='Basic Information'!$F$12,'Basic Information'!$D$12,'Basic Information'!$D$11)))))))</f>
        <v>B+</v>
      </c>
      <c r="W27" s="56">
        <v>35</v>
      </c>
      <c r="X27" s="57">
        <f t="shared" si="6"/>
        <v>70</v>
      </c>
      <c r="Y27" s="56" t="str">
        <f>IF(X27=0,"",IF(X27&lt;='Basic Information'!$F$17,'Basic Information'!$D$17,IF(X27&lt;='Basic Information'!$F$16,'Basic Information'!$D$16,IF(X27&lt;='Basic Information'!$F$15,'Basic Information'!$D$15,IF(X27&lt;='Basic Information'!$F$14,'Basic Information'!$D$14,IF(X27&lt;='Basic Information'!$F$13,'Basic Information'!$D$13,IF(X27&lt;='Basic Information'!$F$12,'Basic Information'!$D$12,'Basic Information'!$D$11)))))))</f>
        <v>B+</v>
      </c>
      <c r="Z27" s="56">
        <v>35</v>
      </c>
      <c r="AA27" s="57">
        <f t="shared" si="7"/>
        <v>70</v>
      </c>
      <c r="AB27" s="56" t="str">
        <f>IF(AA27=0,"",IF(AA27&lt;='Basic Information'!$F$17,'Basic Information'!$D$17,IF(AA27&lt;='Basic Information'!$F$16,'Basic Information'!$D$16,IF(AA27&lt;='Basic Information'!$F$15,'Basic Information'!$D$15,IF(AA27&lt;='Basic Information'!$F$14,'Basic Information'!$D$14,IF(AA27&lt;='Basic Information'!$F$13,'Basic Information'!$D$13,IF(AA27&lt;='Basic Information'!$F$12,'Basic Information'!$D$12,'Basic Information'!$D$11)))))))</f>
        <v>B+</v>
      </c>
      <c r="AC27" s="56">
        <v>70</v>
      </c>
      <c r="AD27" s="57">
        <f t="shared" si="8"/>
        <v>70</v>
      </c>
      <c r="AE27" s="56" t="str">
        <f>IF(AD27=0,"",IF(AD27&lt;='Basic Information'!$F$17,'Basic Information'!$D$17,IF(AD27&lt;='Basic Information'!$F$16,'Basic Information'!$D$16,IF(AD27&lt;='Basic Information'!$F$15,'Basic Information'!$D$15,IF(AD27&lt;='Basic Information'!$F$14,'Basic Information'!$D$14,IF(AD27&lt;='Basic Information'!$F$13,'Basic Information'!$D$13,IF(AD27&lt;='Basic Information'!$F$12,'Basic Information'!$D$12,'Basic Information'!$D$11)))))))</f>
        <v>B+</v>
      </c>
      <c r="AF27" s="56">
        <v>35</v>
      </c>
      <c r="AG27" s="57">
        <f t="shared" si="9"/>
        <v>70</v>
      </c>
      <c r="AH27" s="56" t="str">
        <f>IF(AG27=0,"",IF(AG27&lt;='Basic Information'!$F$17,'Basic Information'!$D$17,IF(AG27&lt;='Basic Information'!$F$16,'Basic Information'!$D$16,IF(AG27&lt;='Basic Information'!$F$15,'Basic Information'!$D$15,IF(AG27&lt;='Basic Information'!$F$14,'Basic Information'!$D$14,IF(AG27&lt;='Basic Information'!$F$13,'Basic Information'!$D$13,IF(AG27&lt;='Basic Information'!$F$12,'Basic Information'!$D$12,'Basic Information'!$D$11)))))))</f>
        <v>B+</v>
      </c>
      <c r="AI27" s="56">
        <v>35</v>
      </c>
      <c r="AJ27" s="57">
        <f t="shared" si="10"/>
        <v>70</v>
      </c>
      <c r="AK27" s="56" t="str">
        <f>IF(AJ27=0,"",IF(AJ27&lt;='Basic Information'!$F$17,'Basic Information'!$D$17,IF(AJ27&lt;='Basic Information'!$F$16,'Basic Information'!$D$16,IF(AJ27&lt;='Basic Information'!$F$15,'Basic Information'!$D$15,IF(AJ27&lt;='Basic Information'!$F$14,'Basic Information'!$D$14,IF(AJ27&lt;='Basic Information'!$F$13,'Basic Information'!$D$13,IF(AJ27&lt;='Basic Information'!$F$12,'Basic Information'!$D$12,'Basic Information'!$D$11)))))))</f>
        <v>B+</v>
      </c>
      <c r="AL27" s="56">
        <v>70</v>
      </c>
      <c r="AM27" s="57">
        <f t="shared" si="11"/>
        <v>70</v>
      </c>
      <c r="AN27" s="56" t="str">
        <f>IF(AM27=0,"",IF(AM27&lt;='Basic Information'!$F$17,'Basic Information'!$D$17,IF(AM27&lt;='Basic Information'!$F$16,'Basic Information'!$D$16,IF(AM27&lt;='Basic Information'!$F$15,'Basic Information'!$D$15,IF(AM27&lt;='Basic Information'!$F$14,'Basic Information'!$D$14,IF(AM27&lt;='Basic Information'!$F$13,'Basic Information'!$D$13,IF(AM27&lt;='Basic Information'!$F$12,'Basic Information'!$D$12,'Basic Information'!$D$11)))))))</f>
        <v>B+</v>
      </c>
      <c r="AO27" s="56">
        <v>35</v>
      </c>
      <c r="AP27" s="57">
        <f t="shared" si="12"/>
        <v>70</v>
      </c>
      <c r="AQ27" s="56" t="str">
        <f>IF(AP27=0,"",IF(AP27&lt;='Basic Information'!$F$17,'Basic Information'!$D$17,IF(AP27&lt;='Basic Information'!$F$16,'Basic Information'!$D$16,IF(AP27&lt;='Basic Information'!$F$15,'Basic Information'!$D$15,IF(AP27&lt;='Basic Information'!$F$14,'Basic Information'!$D$14,IF(AP27&lt;='Basic Information'!$F$13,'Basic Information'!$D$13,IF(AP27&lt;='Basic Information'!$F$12,'Basic Information'!$D$12,'Basic Information'!$D$11)))))))</f>
        <v>B+</v>
      </c>
      <c r="AR27" s="56">
        <v>35</v>
      </c>
      <c r="AS27" s="57">
        <f t="shared" si="13"/>
        <v>70</v>
      </c>
      <c r="AT27" s="56" t="str">
        <f>IF(AS27=0,"",IF(AS27&lt;='Basic Information'!$F$17,'Basic Information'!$D$17,IF(AS27&lt;='Basic Information'!$F$16,'Basic Information'!$D$16,IF(AS27&lt;='Basic Information'!$F$15,'Basic Information'!$D$15,IF(AS27&lt;='Basic Information'!$F$14,'Basic Information'!$D$14,IF(AS27&lt;='Basic Information'!$F$13,'Basic Information'!$D$13,IF(AS27&lt;='Basic Information'!$F$12,'Basic Information'!$D$12,'Basic Information'!$D$11)))))))</f>
        <v>B+</v>
      </c>
      <c r="AU27" s="56">
        <v>70</v>
      </c>
      <c r="AV27" s="57">
        <f t="shared" si="14"/>
        <v>70</v>
      </c>
      <c r="AW27" s="56" t="str">
        <f>IF(AV27=0,"",IF(AV27&lt;='Basic Information'!$F$17,'Basic Information'!$D$17,IF(AV27&lt;='Basic Information'!$F$16,'Basic Information'!$D$16,IF(AV27&lt;='Basic Information'!$F$15,'Basic Information'!$D$15,IF(AV27&lt;='Basic Information'!$F$14,'Basic Information'!$D$14,IF(AV27&lt;='Basic Information'!$F$13,'Basic Information'!$D$13,IF(AV27&lt;='Basic Information'!$F$12,'Basic Information'!$D$12,'Basic Information'!$D$11)))))))</f>
        <v>B+</v>
      </c>
      <c r="AX27" s="56">
        <v>35</v>
      </c>
      <c r="AY27" s="57">
        <f t="shared" si="15"/>
        <v>70</v>
      </c>
      <c r="AZ27" s="56" t="str">
        <f>IF(AY27=0,"",IF(AY27&lt;='Basic Information'!$F$17,'Basic Information'!$D$17,IF(AY27&lt;='Basic Information'!$F$16,'Basic Information'!$D$16,IF(AY27&lt;='Basic Information'!$F$15,'Basic Information'!$D$15,IF(AY27&lt;='Basic Information'!$F$14,'Basic Information'!$D$14,IF(AY27&lt;='Basic Information'!$F$13,'Basic Information'!$D$13,IF(AY27&lt;='Basic Information'!$F$12,'Basic Information'!$D$12,'Basic Information'!$D$11)))))))</f>
        <v>B+</v>
      </c>
      <c r="BA27" s="56">
        <v>35</v>
      </c>
      <c r="BB27" s="57">
        <f t="shared" si="16"/>
        <v>70</v>
      </c>
      <c r="BC27" s="56" t="str">
        <f>IF(BB27=0,"",IF(BB27&lt;='Basic Information'!$F$17,'Basic Information'!$D$17,IF(BB27&lt;='Basic Information'!$F$16,'Basic Information'!$D$16,IF(BB27&lt;='Basic Information'!$F$15,'Basic Information'!$D$15,IF(BB27&lt;='Basic Information'!$F$14,'Basic Information'!$D$14,IF(BB27&lt;='Basic Information'!$F$13,'Basic Information'!$D$13,IF(BB27&lt;='Basic Information'!$F$12,'Basic Information'!$D$12,'Basic Information'!$D$11)))))))</f>
        <v>B+</v>
      </c>
      <c r="BD27" s="56">
        <v>70</v>
      </c>
      <c r="BE27" s="57">
        <f t="shared" si="17"/>
        <v>70</v>
      </c>
      <c r="BF27" s="56" t="str">
        <f>IF(BE27=0,"",IF(BE27&lt;='Basic Information'!$F$17,'Basic Information'!$D$17,IF(BE27&lt;='Basic Information'!$F$16,'Basic Information'!$D$16,IF(BE27&lt;='Basic Information'!$F$15,'Basic Information'!$D$15,IF(BE27&lt;='Basic Information'!$F$14,'Basic Information'!$D$14,IF(BE27&lt;='Basic Information'!$F$13,'Basic Information'!$D$13,IF(BE27&lt;='Basic Information'!$F$12,'Basic Information'!$D$12,'Basic Information'!$D$11)))))))</f>
        <v>B+</v>
      </c>
      <c r="BG27" s="56">
        <v>35</v>
      </c>
      <c r="BH27" s="57">
        <f t="shared" si="18"/>
        <v>70</v>
      </c>
      <c r="BI27" s="56" t="str">
        <f>IF(BH27=0,"",IF(BH27&lt;='Basic Information'!$F$17,'Basic Information'!$D$17,IF(BH27&lt;='Basic Information'!$F$16,'Basic Information'!$D$16,IF(BH27&lt;='Basic Information'!$F$15,'Basic Information'!$D$15,IF(BH27&lt;='Basic Information'!$F$14,'Basic Information'!$D$14,IF(BH27&lt;='Basic Information'!$F$13,'Basic Information'!$D$13,IF(BH27&lt;='Basic Information'!$F$12,'Basic Information'!$D$12,'Basic Information'!$D$11)))))))</f>
        <v>B+</v>
      </c>
      <c r="BJ27" s="56">
        <v>35</v>
      </c>
      <c r="BK27" s="57">
        <f t="shared" si="19"/>
        <v>70</v>
      </c>
      <c r="BL27" s="56" t="str">
        <f>IF(BK27=0,"",IF(BK27&lt;='Basic Information'!$F$17,'Basic Information'!$D$17,IF(BK27&lt;='Basic Information'!$F$16,'Basic Information'!$D$16,IF(BK27&lt;='Basic Information'!$F$15,'Basic Information'!$D$15,IF(BK27&lt;='Basic Information'!$F$14,'Basic Information'!$D$14,IF(BK27&lt;='Basic Information'!$F$13,'Basic Information'!$D$13,IF(BK27&lt;='Basic Information'!$F$12,'Basic Information'!$D$12,'Basic Information'!$D$11)))))))</f>
        <v>B+</v>
      </c>
      <c r="BM27" s="56">
        <v>70</v>
      </c>
      <c r="BN27" s="57">
        <f t="shared" si="20"/>
        <v>70</v>
      </c>
      <c r="BO27" s="56" t="str">
        <f>IF(BN27=0,"",IF(BN27&lt;='Basic Information'!$F$17,'Basic Information'!$D$17,IF(BN27&lt;='Basic Information'!$F$16,'Basic Information'!$D$16,IF(BN27&lt;='Basic Information'!$F$15,'Basic Information'!$D$15,IF(BN27&lt;='Basic Information'!$F$14,'Basic Information'!$D$14,IF(BN27&lt;='Basic Information'!$F$13,'Basic Information'!$D$13,IF(BN27&lt;='Basic Information'!$F$12,'Basic Information'!$D$12,'Basic Information'!$D$11)))))))</f>
        <v>B+</v>
      </c>
      <c r="BP27" s="56">
        <v>35</v>
      </c>
      <c r="BQ27" s="57">
        <f t="shared" si="21"/>
        <v>70</v>
      </c>
      <c r="BR27" s="56" t="str">
        <f>IF(BQ27=0,"",IF(BQ27&lt;='Basic Information'!$F$17,'Basic Information'!$D$17,IF(BQ27&lt;='Basic Information'!$F$16,'Basic Information'!$D$16,IF(BQ27&lt;='Basic Information'!$F$15,'Basic Information'!$D$15,IF(BQ27&lt;='Basic Information'!$F$14,'Basic Information'!$D$14,IF(BQ27&lt;='Basic Information'!$F$13,'Basic Information'!$D$13,IF(BQ27&lt;='Basic Information'!$F$12,'Basic Information'!$D$12,'Basic Information'!$D$11)))))))</f>
        <v>B+</v>
      </c>
      <c r="BS27" s="56">
        <v>35</v>
      </c>
      <c r="BT27" s="57">
        <f t="shared" si="22"/>
        <v>70</v>
      </c>
      <c r="BU27" s="56" t="str">
        <f>IF(BT27=0,"",IF(BT27&lt;='Basic Information'!$F$17,'Basic Information'!$D$17,IF(BT27&lt;='Basic Information'!$F$16,'Basic Information'!$D$16,IF(BT27&lt;='Basic Information'!$F$15,'Basic Information'!$D$15,IF(BT27&lt;='Basic Information'!$F$14,'Basic Information'!$D$14,IF(BT27&lt;='Basic Information'!$F$13,'Basic Information'!$D$13,IF(BT27&lt;='Basic Information'!$F$12,'Basic Information'!$D$12,'Basic Information'!$D$11)))))))</f>
        <v>B+</v>
      </c>
      <c r="BV27" s="56">
        <v>70</v>
      </c>
      <c r="BW27" s="57">
        <f t="shared" si="23"/>
        <v>70</v>
      </c>
      <c r="BX27" s="56" t="str">
        <f>IF(BW27=0,"",IF(BW27&lt;='Basic Information'!$F$17,'Basic Information'!$D$17,IF(BW27&lt;='Basic Information'!$F$16,'Basic Information'!$D$16,IF(BW27&lt;='Basic Information'!$F$15,'Basic Information'!$D$15,IF(BW27&lt;='Basic Information'!$F$14,'Basic Information'!$D$14,IF(BW27&lt;='Basic Information'!$F$13,'Basic Information'!$D$13,IF(BW27&lt;='Basic Information'!$F$12,'Basic Information'!$D$12,'Basic Information'!$D$11)))))))</f>
        <v>B+</v>
      </c>
      <c r="BY27" s="56">
        <v>35</v>
      </c>
      <c r="BZ27" s="57">
        <f t="shared" si="24"/>
        <v>70</v>
      </c>
      <c r="CA27" s="56" t="str">
        <f>IF(BZ27=0,"",IF(BZ27&lt;='Basic Information'!$F$17,'Basic Information'!$D$17,IF(BZ27&lt;='Basic Information'!$F$16,'Basic Information'!$D$16,IF(BZ27&lt;='Basic Information'!$F$15,'Basic Information'!$D$15,IF(BZ27&lt;='Basic Information'!$F$14,'Basic Information'!$D$14,IF(BZ27&lt;='Basic Information'!$F$13,'Basic Information'!$D$13,IF(BZ27&lt;='Basic Information'!$F$12,'Basic Information'!$D$12,'Basic Information'!$D$11)))))))</f>
        <v>B+</v>
      </c>
      <c r="CB27" s="56">
        <v>35</v>
      </c>
      <c r="CC27" s="57">
        <f t="shared" si="25"/>
        <v>70</v>
      </c>
      <c r="CD27" s="56" t="str">
        <f>IF(CC27=0,"",IF(CC27&lt;='Basic Information'!$F$17,'Basic Information'!$D$17,IF(CC27&lt;='Basic Information'!$F$16,'Basic Information'!$D$16,IF(CC27&lt;='Basic Information'!$F$15,'Basic Information'!$D$15,IF(CC27&lt;='Basic Information'!$F$14,'Basic Information'!$D$14,IF(CC27&lt;='Basic Information'!$F$13,'Basic Information'!$D$13,IF(CC27&lt;='Basic Information'!$F$12,'Basic Information'!$D$12,'Basic Information'!$D$11)))))))</f>
        <v>B+</v>
      </c>
      <c r="CE27" s="56">
        <v>70</v>
      </c>
      <c r="CF27" s="57">
        <f t="shared" si="26"/>
        <v>70</v>
      </c>
      <c r="CG27" s="56" t="str">
        <f>IF(CF27=0,"",IF(CF27&lt;='Basic Information'!$F$17,'Basic Information'!$D$17,IF(CF27&lt;='Basic Information'!$F$16,'Basic Information'!$D$16,IF(CF27&lt;='Basic Information'!$F$15,'Basic Information'!$D$15,IF(CF27&lt;='Basic Information'!$F$14,'Basic Information'!$D$14,IF(CF27&lt;='Basic Information'!$F$13,'Basic Information'!$D$13,IF(CF27&lt;='Basic Information'!$F$12,'Basic Information'!$D$12,'Basic Information'!$D$11)))))))</f>
        <v>B+</v>
      </c>
      <c r="CH27" s="56">
        <f t="shared" si="27"/>
        <v>315</v>
      </c>
      <c r="CI27" s="58">
        <f t="shared" si="28"/>
        <v>70</v>
      </c>
      <c r="CJ27" s="56" t="str">
        <f>IF(CI27=0,"",IF(CI27&lt;='Basic Information'!$F$17,'Basic Information'!$D$17,IF(CI27&lt;='Basic Information'!$F$16,'Basic Information'!$D$16,IF(CI27&lt;='Basic Information'!$F$15,'Basic Information'!$D$15,IF(CI27&lt;='Basic Information'!$F$14,'Basic Information'!$D$14,IF(CI27&lt;='Basic Information'!$F$13,'Basic Information'!$D$13,IF(CI27&lt;='Basic Information'!$F$12,'Basic Information'!$D$12,'Basic Information'!$D$11)))))))</f>
        <v>B+</v>
      </c>
      <c r="CK27" s="59">
        <f t="shared" si="29"/>
        <v>27</v>
      </c>
      <c r="CL27" s="56">
        <f t="shared" si="30"/>
        <v>315</v>
      </c>
      <c r="CM27" s="58">
        <f t="shared" si="31"/>
        <v>70</v>
      </c>
      <c r="CN27" s="56" t="str">
        <f>IF(CM27=0,"",IF(CM27&lt;='Basic Information'!$F$17,'Basic Information'!$D$17,IF(CM27&lt;='Basic Information'!$F$16,'Basic Information'!$D$16,IF(CM27&lt;='Basic Information'!$F$15,'Basic Information'!$D$15,IF(CM27&lt;='Basic Information'!$F$14,'Basic Information'!$D$14,IF(CM27&lt;='Basic Information'!$F$13,'Basic Information'!$D$13,IF(CM27&lt;='Basic Information'!$F$12,'Basic Information'!$D$12,'Basic Information'!$D$11)))))))</f>
        <v>B+</v>
      </c>
      <c r="CO27" s="59">
        <f t="shared" si="32"/>
        <v>26</v>
      </c>
      <c r="CP27" s="56">
        <f t="shared" si="33"/>
        <v>630</v>
      </c>
      <c r="CQ27" s="58">
        <f t="shared" si="34"/>
        <v>70</v>
      </c>
      <c r="CR27" s="56" t="str">
        <f>IF(CQ27=0,"",IF(CQ27&lt;='Basic Information'!$F$17,'Basic Information'!$D$17,IF(CQ27&lt;='Basic Information'!$F$16,'Basic Information'!$D$16,IF(CQ27&lt;='Basic Information'!$F$15,'Basic Information'!$D$15,IF(CQ27&lt;='Basic Information'!$F$14,'Basic Information'!$D$14,IF(CQ27&lt;='Basic Information'!$F$13,'Basic Information'!$D$13,IF(CQ27&lt;='Basic Information'!$F$12,'Basic Information'!$D$12,'Basic Information'!$D$11)))))))</f>
        <v>B+</v>
      </c>
      <c r="CS27" s="59">
        <f t="shared" si="35"/>
        <v>27</v>
      </c>
      <c r="CT27" s="56">
        <v>84</v>
      </c>
      <c r="CU27" s="56">
        <v>72</v>
      </c>
      <c r="CV27" s="56">
        <v>52</v>
      </c>
      <c r="CW27" s="56">
        <f t="shared" si="36"/>
        <v>208</v>
      </c>
      <c r="CX27" s="56" t="s">
        <v>122</v>
      </c>
      <c r="CY27" s="56" t="s">
        <v>145</v>
      </c>
    </row>
    <row r="28" spans="2:103">
      <c r="B28" s="56">
        <v>23</v>
      </c>
      <c r="C28" s="60" t="s">
        <v>66</v>
      </c>
      <c r="D28" s="56" t="str">
        <f>'Basic Information'!$F$6 &amp;" - " &amp;'Basic Information'!$H$6</f>
        <v>7 - B</v>
      </c>
      <c r="E28" s="56">
        <v>45</v>
      </c>
      <c r="F28" s="57">
        <f t="shared" si="0"/>
        <v>90</v>
      </c>
      <c r="G28" s="56" t="str">
        <f>IF(F28=0,"",IF(F28&lt;='Basic Information'!$F$17,'Basic Information'!$D$17,IF(F28&lt;='Basic Information'!$F$16,'Basic Information'!$D$16,IF(F28&lt;='Basic Information'!$F$15,'Basic Information'!$D$15,IF(F28&lt;='Basic Information'!$F$14,'Basic Information'!$D$14,IF(F28&lt;='Basic Information'!$F$13,'Basic Information'!$D$13,IF(F28&lt;='Basic Information'!$F$12,'Basic Information'!$D$12,'Basic Information'!$D$11)))))))</f>
        <v>A+</v>
      </c>
      <c r="H28" s="56">
        <v>45</v>
      </c>
      <c r="I28" s="57">
        <f t="shared" si="1"/>
        <v>90</v>
      </c>
      <c r="J28" s="56" t="str">
        <f>IF(I28=0,"",IF(I28&lt;='Basic Information'!$F$17,'Basic Information'!$D$17,IF(I28&lt;='Basic Information'!$F$16,'Basic Information'!$D$16,IF(I28&lt;='Basic Information'!$F$15,'Basic Information'!$D$15,IF(I28&lt;='Basic Information'!$F$14,'Basic Information'!$D$14,IF(I28&lt;='Basic Information'!$F$13,'Basic Information'!$D$13,IF(I28&lt;='Basic Information'!$F$12,'Basic Information'!$D$12,'Basic Information'!$D$11)))))))</f>
        <v>A+</v>
      </c>
      <c r="K28" s="56">
        <v>90</v>
      </c>
      <c r="L28" s="57">
        <f t="shared" si="2"/>
        <v>90</v>
      </c>
      <c r="M28" s="56" t="str">
        <f>IF(L28=0,"",IF(L28&lt;='Basic Information'!$F$17,'Basic Information'!$D$17,IF(L28&lt;='Basic Information'!$F$16,'Basic Information'!$D$16,IF(L28&lt;='Basic Information'!$F$15,'Basic Information'!$D$15,IF(L28&lt;='Basic Information'!$F$14,'Basic Information'!$D$14,IF(L28&lt;='Basic Information'!$F$13,'Basic Information'!$D$13,IF(L28&lt;='Basic Information'!$F$12,'Basic Information'!$D$12,'Basic Information'!$D$11)))))))</f>
        <v>A+</v>
      </c>
      <c r="N28" s="56">
        <v>45</v>
      </c>
      <c r="O28" s="57">
        <f t="shared" si="3"/>
        <v>90</v>
      </c>
      <c r="P28" s="56" t="str">
        <f>IF(O28=0,"",IF(O28&lt;='Basic Information'!$F$17,'Basic Information'!$D$17,IF(O28&lt;='Basic Information'!$F$16,'Basic Information'!$D$16,IF(O28&lt;='Basic Information'!$F$15,'Basic Information'!$D$15,IF(O28&lt;='Basic Information'!$F$14,'Basic Information'!$D$14,IF(O28&lt;='Basic Information'!$F$13,'Basic Information'!$D$13,IF(O28&lt;='Basic Information'!$F$12,'Basic Information'!$D$12,'Basic Information'!$D$11)))))))</f>
        <v>A+</v>
      </c>
      <c r="Q28" s="56">
        <v>45</v>
      </c>
      <c r="R28" s="57">
        <f t="shared" si="4"/>
        <v>90</v>
      </c>
      <c r="S28" s="56" t="str">
        <f>IF(R28=0,"",IF(R28&lt;='Basic Information'!$F$17,'Basic Information'!$D$17,IF(R28&lt;='Basic Information'!$F$16,'Basic Information'!$D$16,IF(R28&lt;='Basic Information'!$F$15,'Basic Information'!$D$15,IF(R28&lt;='Basic Information'!$F$14,'Basic Information'!$D$14,IF(R28&lt;='Basic Information'!$F$13,'Basic Information'!$D$13,IF(R28&lt;='Basic Information'!$F$12,'Basic Information'!$D$12,'Basic Information'!$D$11)))))))</f>
        <v>A+</v>
      </c>
      <c r="T28" s="56">
        <v>90</v>
      </c>
      <c r="U28" s="57">
        <f t="shared" si="5"/>
        <v>90</v>
      </c>
      <c r="V28" s="56" t="str">
        <f>IF(U28=0,"",IF(U28&lt;='Basic Information'!$F$17,'Basic Information'!$D$17,IF(U28&lt;='Basic Information'!$F$16,'Basic Information'!$D$16,IF(U28&lt;='Basic Information'!$F$15,'Basic Information'!$D$15,IF(U28&lt;='Basic Information'!$F$14,'Basic Information'!$D$14,IF(U28&lt;='Basic Information'!$F$13,'Basic Information'!$D$13,IF(U28&lt;='Basic Information'!$F$12,'Basic Information'!$D$12,'Basic Information'!$D$11)))))))</f>
        <v>A+</v>
      </c>
      <c r="W28" s="56">
        <v>45</v>
      </c>
      <c r="X28" s="57">
        <f t="shared" si="6"/>
        <v>90</v>
      </c>
      <c r="Y28" s="56" t="str">
        <f>IF(X28=0,"",IF(X28&lt;='Basic Information'!$F$17,'Basic Information'!$D$17,IF(X28&lt;='Basic Information'!$F$16,'Basic Information'!$D$16,IF(X28&lt;='Basic Information'!$F$15,'Basic Information'!$D$15,IF(X28&lt;='Basic Information'!$F$14,'Basic Information'!$D$14,IF(X28&lt;='Basic Information'!$F$13,'Basic Information'!$D$13,IF(X28&lt;='Basic Information'!$F$12,'Basic Information'!$D$12,'Basic Information'!$D$11)))))))</f>
        <v>A+</v>
      </c>
      <c r="Z28" s="56">
        <v>45</v>
      </c>
      <c r="AA28" s="57">
        <f t="shared" si="7"/>
        <v>90</v>
      </c>
      <c r="AB28" s="56" t="str">
        <f>IF(AA28=0,"",IF(AA28&lt;='Basic Information'!$F$17,'Basic Information'!$D$17,IF(AA28&lt;='Basic Information'!$F$16,'Basic Information'!$D$16,IF(AA28&lt;='Basic Information'!$F$15,'Basic Information'!$D$15,IF(AA28&lt;='Basic Information'!$F$14,'Basic Information'!$D$14,IF(AA28&lt;='Basic Information'!$F$13,'Basic Information'!$D$13,IF(AA28&lt;='Basic Information'!$F$12,'Basic Information'!$D$12,'Basic Information'!$D$11)))))))</f>
        <v>A+</v>
      </c>
      <c r="AC28" s="56">
        <v>90</v>
      </c>
      <c r="AD28" s="57">
        <f t="shared" si="8"/>
        <v>90</v>
      </c>
      <c r="AE28" s="56" t="str">
        <f>IF(AD28=0,"",IF(AD28&lt;='Basic Information'!$F$17,'Basic Information'!$D$17,IF(AD28&lt;='Basic Information'!$F$16,'Basic Information'!$D$16,IF(AD28&lt;='Basic Information'!$F$15,'Basic Information'!$D$15,IF(AD28&lt;='Basic Information'!$F$14,'Basic Information'!$D$14,IF(AD28&lt;='Basic Information'!$F$13,'Basic Information'!$D$13,IF(AD28&lt;='Basic Information'!$F$12,'Basic Information'!$D$12,'Basic Information'!$D$11)))))))</f>
        <v>A+</v>
      </c>
      <c r="AF28" s="56">
        <v>45</v>
      </c>
      <c r="AG28" s="57">
        <f t="shared" si="9"/>
        <v>90</v>
      </c>
      <c r="AH28" s="56" t="str">
        <f>IF(AG28=0,"",IF(AG28&lt;='Basic Information'!$F$17,'Basic Information'!$D$17,IF(AG28&lt;='Basic Information'!$F$16,'Basic Information'!$D$16,IF(AG28&lt;='Basic Information'!$F$15,'Basic Information'!$D$15,IF(AG28&lt;='Basic Information'!$F$14,'Basic Information'!$D$14,IF(AG28&lt;='Basic Information'!$F$13,'Basic Information'!$D$13,IF(AG28&lt;='Basic Information'!$F$12,'Basic Information'!$D$12,'Basic Information'!$D$11)))))))</f>
        <v>A+</v>
      </c>
      <c r="AI28" s="56">
        <v>45</v>
      </c>
      <c r="AJ28" s="57">
        <f t="shared" si="10"/>
        <v>90</v>
      </c>
      <c r="AK28" s="56" t="str">
        <f>IF(AJ28=0,"",IF(AJ28&lt;='Basic Information'!$F$17,'Basic Information'!$D$17,IF(AJ28&lt;='Basic Information'!$F$16,'Basic Information'!$D$16,IF(AJ28&lt;='Basic Information'!$F$15,'Basic Information'!$D$15,IF(AJ28&lt;='Basic Information'!$F$14,'Basic Information'!$D$14,IF(AJ28&lt;='Basic Information'!$F$13,'Basic Information'!$D$13,IF(AJ28&lt;='Basic Information'!$F$12,'Basic Information'!$D$12,'Basic Information'!$D$11)))))))</f>
        <v>A+</v>
      </c>
      <c r="AL28" s="56">
        <v>90</v>
      </c>
      <c r="AM28" s="57">
        <f t="shared" si="11"/>
        <v>90</v>
      </c>
      <c r="AN28" s="56" t="str">
        <f>IF(AM28=0,"",IF(AM28&lt;='Basic Information'!$F$17,'Basic Information'!$D$17,IF(AM28&lt;='Basic Information'!$F$16,'Basic Information'!$D$16,IF(AM28&lt;='Basic Information'!$F$15,'Basic Information'!$D$15,IF(AM28&lt;='Basic Information'!$F$14,'Basic Information'!$D$14,IF(AM28&lt;='Basic Information'!$F$13,'Basic Information'!$D$13,IF(AM28&lt;='Basic Information'!$F$12,'Basic Information'!$D$12,'Basic Information'!$D$11)))))))</f>
        <v>A+</v>
      </c>
      <c r="AO28" s="56">
        <v>45</v>
      </c>
      <c r="AP28" s="57">
        <f t="shared" si="12"/>
        <v>90</v>
      </c>
      <c r="AQ28" s="56" t="str">
        <f>IF(AP28=0,"",IF(AP28&lt;='Basic Information'!$F$17,'Basic Information'!$D$17,IF(AP28&lt;='Basic Information'!$F$16,'Basic Information'!$D$16,IF(AP28&lt;='Basic Information'!$F$15,'Basic Information'!$D$15,IF(AP28&lt;='Basic Information'!$F$14,'Basic Information'!$D$14,IF(AP28&lt;='Basic Information'!$F$13,'Basic Information'!$D$13,IF(AP28&lt;='Basic Information'!$F$12,'Basic Information'!$D$12,'Basic Information'!$D$11)))))))</f>
        <v>A+</v>
      </c>
      <c r="AR28" s="56">
        <v>45</v>
      </c>
      <c r="AS28" s="57">
        <f t="shared" si="13"/>
        <v>90</v>
      </c>
      <c r="AT28" s="56" t="str">
        <f>IF(AS28=0,"",IF(AS28&lt;='Basic Information'!$F$17,'Basic Information'!$D$17,IF(AS28&lt;='Basic Information'!$F$16,'Basic Information'!$D$16,IF(AS28&lt;='Basic Information'!$F$15,'Basic Information'!$D$15,IF(AS28&lt;='Basic Information'!$F$14,'Basic Information'!$D$14,IF(AS28&lt;='Basic Information'!$F$13,'Basic Information'!$D$13,IF(AS28&lt;='Basic Information'!$F$12,'Basic Information'!$D$12,'Basic Information'!$D$11)))))))</f>
        <v>A+</v>
      </c>
      <c r="AU28" s="56">
        <v>90</v>
      </c>
      <c r="AV28" s="57">
        <f t="shared" si="14"/>
        <v>90</v>
      </c>
      <c r="AW28" s="56" t="str">
        <f>IF(AV28=0,"",IF(AV28&lt;='Basic Information'!$F$17,'Basic Information'!$D$17,IF(AV28&lt;='Basic Information'!$F$16,'Basic Information'!$D$16,IF(AV28&lt;='Basic Information'!$F$15,'Basic Information'!$D$15,IF(AV28&lt;='Basic Information'!$F$14,'Basic Information'!$D$14,IF(AV28&lt;='Basic Information'!$F$13,'Basic Information'!$D$13,IF(AV28&lt;='Basic Information'!$F$12,'Basic Information'!$D$12,'Basic Information'!$D$11)))))))</f>
        <v>A+</v>
      </c>
      <c r="AX28" s="56">
        <v>45</v>
      </c>
      <c r="AY28" s="57">
        <f t="shared" si="15"/>
        <v>90</v>
      </c>
      <c r="AZ28" s="56" t="str">
        <f>IF(AY28=0,"",IF(AY28&lt;='Basic Information'!$F$17,'Basic Information'!$D$17,IF(AY28&lt;='Basic Information'!$F$16,'Basic Information'!$D$16,IF(AY28&lt;='Basic Information'!$F$15,'Basic Information'!$D$15,IF(AY28&lt;='Basic Information'!$F$14,'Basic Information'!$D$14,IF(AY28&lt;='Basic Information'!$F$13,'Basic Information'!$D$13,IF(AY28&lt;='Basic Information'!$F$12,'Basic Information'!$D$12,'Basic Information'!$D$11)))))))</f>
        <v>A+</v>
      </c>
      <c r="BA28" s="56">
        <v>45</v>
      </c>
      <c r="BB28" s="57">
        <f t="shared" si="16"/>
        <v>90</v>
      </c>
      <c r="BC28" s="56" t="str">
        <f>IF(BB28=0,"",IF(BB28&lt;='Basic Information'!$F$17,'Basic Information'!$D$17,IF(BB28&lt;='Basic Information'!$F$16,'Basic Information'!$D$16,IF(BB28&lt;='Basic Information'!$F$15,'Basic Information'!$D$15,IF(BB28&lt;='Basic Information'!$F$14,'Basic Information'!$D$14,IF(BB28&lt;='Basic Information'!$F$13,'Basic Information'!$D$13,IF(BB28&lt;='Basic Information'!$F$12,'Basic Information'!$D$12,'Basic Information'!$D$11)))))))</f>
        <v>A+</v>
      </c>
      <c r="BD28" s="56">
        <v>90</v>
      </c>
      <c r="BE28" s="57">
        <f t="shared" si="17"/>
        <v>90</v>
      </c>
      <c r="BF28" s="56" t="str">
        <f>IF(BE28=0,"",IF(BE28&lt;='Basic Information'!$F$17,'Basic Information'!$D$17,IF(BE28&lt;='Basic Information'!$F$16,'Basic Information'!$D$16,IF(BE28&lt;='Basic Information'!$F$15,'Basic Information'!$D$15,IF(BE28&lt;='Basic Information'!$F$14,'Basic Information'!$D$14,IF(BE28&lt;='Basic Information'!$F$13,'Basic Information'!$D$13,IF(BE28&lt;='Basic Information'!$F$12,'Basic Information'!$D$12,'Basic Information'!$D$11)))))))</f>
        <v>A+</v>
      </c>
      <c r="BG28" s="56">
        <v>45</v>
      </c>
      <c r="BH28" s="57">
        <f t="shared" si="18"/>
        <v>90</v>
      </c>
      <c r="BI28" s="56" t="str">
        <f>IF(BH28=0,"",IF(BH28&lt;='Basic Information'!$F$17,'Basic Information'!$D$17,IF(BH28&lt;='Basic Information'!$F$16,'Basic Information'!$D$16,IF(BH28&lt;='Basic Information'!$F$15,'Basic Information'!$D$15,IF(BH28&lt;='Basic Information'!$F$14,'Basic Information'!$D$14,IF(BH28&lt;='Basic Information'!$F$13,'Basic Information'!$D$13,IF(BH28&lt;='Basic Information'!$F$12,'Basic Information'!$D$12,'Basic Information'!$D$11)))))))</f>
        <v>A+</v>
      </c>
      <c r="BJ28" s="56">
        <v>45</v>
      </c>
      <c r="BK28" s="57">
        <f t="shared" si="19"/>
        <v>90</v>
      </c>
      <c r="BL28" s="56" t="str">
        <f>IF(BK28=0,"",IF(BK28&lt;='Basic Information'!$F$17,'Basic Information'!$D$17,IF(BK28&lt;='Basic Information'!$F$16,'Basic Information'!$D$16,IF(BK28&lt;='Basic Information'!$F$15,'Basic Information'!$D$15,IF(BK28&lt;='Basic Information'!$F$14,'Basic Information'!$D$14,IF(BK28&lt;='Basic Information'!$F$13,'Basic Information'!$D$13,IF(BK28&lt;='Basic Information'!$F$12,'Basic Information'!$D$12,'Basic Information'!$D$11)))))))</f>
        <v>A+</v>
      </c>
      <c r="BM28" s="56">
        <v>90</v>
      </c>
      <c r="BN28" s="57">
        <f t="shared" si="20"/>
        <v>90</v>
      </c>
      <c r="BO28" s="56" t="str">
        <f>IF(BN28=0,"",IF(BN28&lt;='Basic Information'!$F$17,'Basic Information'!$D$17,IF(BN28&lt;='Basic Information'!$F$16,'Basic Information'!$D$16,IF(BN28&lt;='Basic Information'!$F$15,'Basic Information'!$D$15,IF(BN28&lt;='Basic Information'!$F$14,'Basic Information'!$D$14,IF(BN28&lt;='Basic Information'!$F$13,'Basic Information'!$D$13,IF(BN28&lt;='Basic Information'!$F$12,'Basic Information'!$D$12,'Basic Information'!$D$11)))))))</f>
        <v>A+</v>
      </c>
      <c r="BP28" s="56">
        <v>45</v>
      </c>
      <c r="BQ28" s="57">
        <f t="shared" si="21"/>
        <v>90</v>
      </c>
      <c r="BR28" s="56" t="str">
        <f>IF(BQ28=0,"",IF(BQ28&lt;='Basic Information'!$F$17,'Basic Information'!$D$17,IF(BQ28&lt;='Basic Information'!$F$16,'Basic Information'!$D$16,IF(BQ28&lt;='Basic Information'!$F$15,'Basic Information'!$D$15,IF(BQ28&lt;='Basic Information'!$F$14,'Basic Information'!$D$14,IF(BQ28&lt;='Basic Information'!$F$13,'Basic Information'!$D$13,IF(BQ28&lt;='Basic Information'!$F$12,'Basic Information'!$D$12,'Basic Information'!$D$11)))))))</f>
        <v>A+</v>
      </c>
      <c r="BS28" s="56">
        <v>45</v>
      </c>
      <c r="BT28" s="57">
        <f t="shared" si="22"/>
        <v>90</v>
      </c>
      <c r="BU28" s="56" t="str">
        <f>IF(BT28=0,"",IF(BT28&lt;='Basic Information'!$F$17,'Basic Information'!$D$17,IF(BT28&lt;='Basic Information'!$F$16,'Basic Information'!$D$16,IF(BT28&lt;='Basic Information'!$F$15,'Basic Information'!$D$15,IF(BT28&lt;='Basic Information'!$F$14,'Basic Information'!$D$14,IF(BT28&lt;='Basic Information'!$F$13,'Basic Information'!$D$13,IF(BT28&lt;='Basic Information'!$F$12,'Basic Information'!$D$12,'Basic Information'!$D$11)))))))</f>
        <v>A+</v>
      </c>
      <c r="BV28" s="56">
        <v>90</v>
      </c>
      <c r="BW28" s="57">
        <f t="shared" si="23"/>
        <v>90</v>
      </c>
      <c r="BX28" s="56" t="str">
        <f>IF(BW28=0,"",IF(BW28&lt;='Basic Information'!$F$17,'Basic Information'!$D$17,IF(BW28&lt;='Basic Information'!$F$16,'Basic Information'!$D$16,IF(BW28&lt;='Basic Information'!$F$15,'Basic Information'!$D$15,IF(BW28&lt;='Basic Information'!$F$14,'Basic Information'!$D$14,IF(BW28&lt;='Basic Information'!$F$13,'Basic Information'!$D$13,IF(BW28&lt;='Basic Information'!$F$12,'Basic Information'!$D$12,'Basic Information'!$D$11)))))))</f>
        <v>A+</v>
      </c>
      <c r="BY28" s="56">
        <v>45</v>
      </c>
      <c r="BZ28" s="57">
        <f t="shared" si="24"/>
        <v>90</v>
      </c>
      <c r="CA28" s="56" t="str">
        <f>IF(BZ28=0,"",IF(BZ28&lt;='Basic Information'!$F$17,'Basic Information'!$D$17,IF(BZ28&lt;='Basic Information'!$F$16,'Basic Information'!$D$16,IF(BZ28&lt;='Basic Information'!$F$15,'Basic Information'!$D$15,IF(BZ28&lt;='Basic Information'!$F$14,'Basic Information'!$D$14,IF(BZ28&lt;='Basic Information'!$F$13,'Basic Information'!$D$13,IF(BZ28&lt;='Basic Information'!$F$12,'Basic Information'!$D$12,'Basic Information'!$D$11)))))))</f>
        <v>A+</v>
      </c>
      <c r="CB28" s="56">
        <v>45</v>
      </c>
      <c r="CC28" s="57">
        <f t="shared" si="25"/>
        <v>90</v>
      </c>
      <c r="CD28" s="56" t="str">
        <f>IF(CC28=0,"",IF(CC28&lt;='Basic Information'!$F$17,'Basic Information'!$D$17,IF(CC28&lt;='Basic Information'!$F$16,'Basic Information'!$D$16,IF(CC28&lt;='Basic Information'!$F$15,'Basic Information'!$D$15,IF(CC28&lt;='Basic Information'!$F$14,'Basic Information'!$D$14,IF(CC28&lt;='Basic Information'!$F$13,'Basic Information'!$D$13,IF(CC28&lt;='Basic Information'!$F$12,'Basic Information'!$D$12,'Basic Information'!$D$11)))))))</f>
        <v>A+</v>
      </c>
      <c r="CE28" s="56">
        <v>90</v>
      </c>
      <c r="CF28" s="57">
        <f t="shared" si="26"/>
        <v>90</v>
      </c>
      <c r="CG28" s="56" t="str">
        <f>IF(CF28=0,"",IF(CF28&lt;='Basic Information'!$F$17,'Basic Information'!$D$17,IF(CF28&lt;='Basic Information'!$F$16,'Basic Information'!$D$16,IF(CF28&lt;='Basic Information'!$F$15,'Basic Information'!$D$15,IF(CF28&lt;='Basic Information'!$F$14,'Basic Information'!$D$14,IF(CF28&lt;='Basic Information'!$F$13,'Basic Information'!$D$13,IF(CF28&lt;='Basic Information'!$F$12,'Basic Information'!$D$12,'Basic Information'!$D$11)))))))</f>
        <v>A+</v>
      </c>
      <c r="CH28" s="56">
        <f t="shared" si="27"/>
        <v>405</v>
      </c>
      <c r="CI28" s="58">
        <f t="shared" si="28"/>
        <v>90</v>
      </c>
      <c r="CJ28" s="56" t="str">
        <f>IF(CI28=0,"",IF(CI28&lt;='Basic Information'!$F$17,'Basic Information'!$D$17,IF(CI28&lt;='Basic Information'!$F$16,'Basic Information'!$D$16,IF(CI28&lt;='Basic Information'!$F$15,'Basic Information'!$D$15,IF(CI28&lt;='Basic Information'!$F$14,'Basic Information'!$D$14,IF(CI28&lt;='Basic Information'!$F$13,'Basic Information'!$D$13,IF(CI28&lt;='Basic Information'!$F$12,'Basic Information'!$D$12,'Basic Information'!$D$11)))))))</f>
        <v>A+</v>
      </c>
      <c r="CK28" s="59">
        <f t="shared" si="29"/>
        <v>13</v>
      </c>
      <c r="CL28" s="56">
        <f t="shared" si="30"/>
        <v>405</v>
      </c>
      <c r="CM28" s="58">
        <f t="shared" si="31"/>
        <v>90</v>
      </c>
      <c r="CN28" s="56" t="str">
        <f>IF(CM28=0,"",IF(CM28&lt;='Basic Information'!$F$17,'Basic Information'!$D$17,IF(CM28&lt;='Basic Information'!$F$16,'Basic Information'!$D$16,IF(CM28&lt;='Basic Information'!$F$15,'Basic Information'!$D$15,IF(CM28&lt;='Basic Information'!$F$14,'Basic Information'!$D$14,IF(CM28&lt;='Basic Information'!$F$13,'Basic Information'!$D$13,IF(CM28&lt;='Basic Information'!$F$12,'Basic Information'!$D$12,'Basic Information'!$D$11)))))))</f>
        <v>A+</v>
      </c>
      <c r="CO28" s="59">
        <f t="shared" si="32"/>
        <v>12</v>
      </c>
      <c r="CP28" s="56">
        <f t="shared" si="33"/>
        <v>810</v>
      </c>
      <c r="CQ28" s="58">
        <f t="shared" si="34"/>
        <v>90</v>
      </c>
      <c r="CR28" s="56" t="str">
        <f>IF(CQ28=0,"",IF(CQ28&lt;='Basic Information'!$F$17,'Basic Information'!$D$17,IF(CQ28&lt;='Basic Information'!$F$16,'Basic Information'!$D$16,IF(CQ28&lt;='Basic Information'!$F$15,'Basic Information'!$D$15,IF(CQ28&lt;='Basic Information'!$F$14,'Basic Information'!$D$14,IF(CQ28&lt;='Basic Information'!$F$13,'Basic Information'!$D$13,IF(CQ28&lt;='Basic Information'!$F$12,'Basic Information'!$D$12,'Basic Information'!$D$11)))))))</f>
        <v>A+</v>
      </c>
      <c r="CS28" s="59">
        <f t="shared" si="35"/>
        <v>12</v>
      </c>
      <c r="CT28" s="56">
        <v>84</v>
      </c>
      <c r="CU28" s="56">
        <v>72</v>
      </c>
      <c r="CV28" s="56">
        <v>52</v>
      </c>
      <c r="CW28" s="56">
        <f t="shared" si="36"/>
        <v>208</v>
      </c>
      <c r="CX28" s="56" t="s">
        <v>122</v>
      </c>
      <c r="CY28" s="56" t="s">
        <v>146</v>
      </c>
    </row>
    <row r="29" spans="2:103">
      <c r="B29" s="56">
        <v>24</v>
      </c>
      <c r="C29" s="60" t="s">
        <v>67</v>
      </c>
      <c r="D29" s="56" t="str">
        <f>'Basic Information'!$F$6 &amp;" - " &amp;'Basic Information'!$H$6</f>
        <v>7 - B</v>
      </c>
      <c r="E29" s="56">
        <v>49</v>
      </c>
      <c r="F29" s="57">
        <f t="shared" si="0"/>
        <v>98</v>
      </c>
      <c r="G29" s="56" t="str">
        <f>IF(F29=0,"",IF(F29&lt;='Basic Information'!$F$17,'Basic Information'!$D$17,IF(F29&lt;='Basic Information'!$F$16,'Basic Information'!$D$16,IF(F29&lt;='Basic Information'!$F$15,'Basic Information'!$D$15,IF(F29&lt;='Basic Information'!$F$14,'Basic Information'!$D$14,IF(F29&lt;='Basic Information'!$F$13,'Basic Information'!$D$13,IF(F29&lt;='Basic Information'!$F$12,'Basic Information'!$D$12,'Basic Information'!$D$11)))))))</f>
        <v>O</v>
      </c>
      <c r="H29" s="56">
        <v>49</v>
      </c>
      <c r="I29" s="57">
        <f t="shared" si="1"/>
        <v>98</v>
      </c>
      <c r="J29" s="56" t="str">
        <f>IF(I29=0,"",IF(I29&lt;='Basic Information'!$F$17,'Basic Information'!$D$17,IF(I29&lt;='Basic Information'!$F$16,'Basic Information'!$D$16,IF(I29&lt;='Basic Information'!$F$15,'Basic Information'!$D$15,IF(I29&lt;='Basic Information'!$F$14,'Basic Information'!$D$14,IF(I29&lt;='Basic Information'!$F$13,'Basic Information'!$D$13,IF(I29&lt;='Basic Information'!$F$12,'Basic Information'!$D$12,'Basic Information'!$D$11)))))))</f>
        <v>O</v>
      </c>
      <c r="K29" s="56">
        <v>98</v>
      </c>
      <c r="L29" s="57">
        <f t="shared" si="2"/>
        <v>98</v>
      </c>
      <c r="M29" s="56" t="str">
        <f>IF(L29=0,"",IF(L29&lt;='Basic Information'!$F$17,'Basic Information'!$D$17,IF(L29&lt;='Basic Information'!$F$16,'Basic Information'!$D$16,IF(L29&lt;='Basic Information'!$F$15,'Basic Information'!$D$15,IF(L29&lt;='Basic Information'!$F$14,'Basic Information'!$D$14,IF(L29&lt;='Basic Information'!$F$13,'Basic Information'!$D$13,IF(L29&lt;='Basic Information'!$F$12,'Basic Information'!$D$12,'Basic Information'!$D$11)))))))</f>
        <v>O</v>
      </c>
      <c r="N29" s="56">
        <v>49</v>
      </c>
      <c r="O29" s="57">
        <f t="shared" si="3"/>
        <v>98</v>
      </c>
      <c r="P29" s="56" t="str">
        <f>IF(O29=0,"",IF(O29&lt;='Basic Information'!$F$17,'Basic Information'!$D$17,IF(O29&lt;='Basic Information'!$F$16,'Basic Information'!$D$16,IF(O29&lt;='Basic Information'!$F$15,'Basic Information'!$D$15,IF(O29&lt;='Basic Information'!$F$14,'Basic Information'!$D$14,IF(O29&lt;='Basic Information'!$F$13,'Basic Information'!$D$13,IF(O29&lt;='Basic Information'!$F$12,'Basic Information'!$D$12,'Basic Information'!$D$11)))))))</f>
        <v>O</v>
      </c>
      <c r="Q29" s="56">
        <v>49</v>
      </c>
      <c r="R29" s="57">
        <f t="shared" si="4"/>
        <v>98</v>
      </c>
      <c r="S29" s="56" t="str">
        <f>IF(R29=0,"",IF(R29&lt;='Basic Information'!$F$17,'Basic Information'!$D$17,IF(R29&lt;='Basic Information'!$F$16,'Basic Information'!$D$16,IF(R29&lt;='Basic Information'!$F$15,'Basic Information'!$D$15,IF(R29&lt;='Basic Information'!$F$14,'Basic Information'!$D$14,IF(R29&lt;='Basic Information'!$F$13,'Basic Information'!$D$13,IF(R29&lt;='Basic Information'!$F$12,'Basic Information'!$D$12,'Basic Information'!$D$11)))))))</f>
        <v>O</v>
      </c>
      <c r="T29" s="56">
        <v>98</v>
      </c>
      <c r="U29" s="57">
        <f t="shared" si="5"/>
        <v>98</v>
      </c>
      <c r="V29" s="56" t="str">
        <f>IF(U29=0,"",IF(U29&lt;='Basic Information'!$F$17,'Basic Information'!$D$17,IF(U29&lt;='Basic Information'!$F$16,'Basic Information'!$D$16,IF(U29&lt;='Basic Information'!$F$15,'Basic Information'!$D$15,IF(U29&lt;='Basic Information'!$F$14,'Basic Information'!$D$14,IF(U29&lt;='Basic Information'!$F$13,'Basic Information'!$D$13,IF(U29&lt;='Basic Information'!$F$12,'Basic Information'!$D$12,'Basic Information'!$D$11)))))))</f>
        <v>O</v>
      </c>
      <c r="W29" s="56">
        <v>49</v>
      </c>
      <c r="X29" s="57">
        <f t="shared" si="6"/>
        <v>98</v>
      </c>
      <c r="Y29" s="56" t="str">
        <f>IF(X29=0,"",IF(X29&lt;='Basic Information'!$F$17,'Basic Information'!$D$17,IF(X29&lt;='Basic Information'!$F$16,'Basic Information'!$D$16,IF(X29&lt;='Basic Information'!$F$15,'Basic Information'!$D$15,IF(X29&lt;='Basic Information'!$F$14,'Basic Information'!$D$14,IF(X29&lt;='Basic Information'!$F$13,'Basic Information'!$D$13,IF(X29&lt;='Basic Information'!$F$12,'Basic Information'!$D$12,'Basic Information'!$D$11)))))))</f>
        <v>O</v>
      </c>
      <c r="Z29" s="56">
        <v>49</v>
      </c>
      <c r="AA29" s="57">
        <f t="shared" si="7"/>
        <v>98</v>
      </c>
      <c r="AB29" s="56" t="str">
        <f>IF(AA29=0,"",IF(AA29&lt;='Basic Information'!$F$17,'Basic Information'!$D$17,IF(AA29&lt;='Basic Information'!$F$16,'Basic Information'!$D$16,IF(AA29&lt;='Basic Information'!$F$15,'Basic Information'!$D$15,IF(AA29&lt;='Basic Information'!$F$14,'Basic Information'!$D$14,IF(AA29&lt;='Basic Information'!$F$13,'Basic Information'!$D$13,IF(AA29&lt;='Basic Information'!$F$12,'Basic Information'!$D$12,'Basic Information'!$D$11)))))))</f>
        <v>O</v>
      </c>
      <c r="AC29" s="56">
        <v>98</v>
      </c>
      <c r="AD29" s="57">
        <f t="shared" si="8"/>
        <v>98</v>
      </c>
      <c r="AE29" s="56" t="str">
        <f>IF(AD29=0,"",IF(AD29&lt;='Basic Information'!$F$17,'Basic Information'!$D$17,IF(AD29&lt;='Basic Information'!$F$16,'Basic Information'!$D$16,IF(AD29&lt;='Basic Information'!$F$15,'Basic Information'!$D$15,IF(AD29&lt;='Basic Information'!$F$14,'Basic Information'!$D$14,IF(AD29&lt;='Basic Information'!$F$13,'Basic Information'!$D$13,IF(AD29&lt;='Basic Information'!$F$12,'Basic Information'!$D$12,'Basic Information'!$D$11)))))))</f>
        <v>O</v>
      </c>
      <c r="AF29" s="56">
        <v>49</v>
      </c>
      <c r="AG29" s="57">
        <f t="shared" si="9"/>
        <v>98</v>
      </c>
      <c r="AH29" s="56" t="str">
        <f>IF(AG29=0,"",IF(AG29&lt;='Basic Information'!$F$17,'Basic Information'!$D$17,IF(AG29&lt;='Basic Information'!$F$16,'Basic Information'!$D$16,IF(AG29&lt;='Basic Information'!$F$15,'Basic Information'!$D$15,IF(AG29&lt;='Basic Information'!$F$14,'Basic Information'!$D$14,IF(AG29&lt;='Basic Information'!$F$13,'Basic Information'!$D$13,IF(AG29&lt;='Basic Information'!$F$12,'Basic Information'!$D$12,'Basic Information'!$D$11)))))))</f>
        <v>O</v>
      </c>
      <c r="AI29" s="56">
        <v>49</v>
      </c>
      <c r="AJ29" s="57">
        <f t="shared" si="10"/>
        <v>98</v>
      </c>
      <c r="AK29" s="56" t="str">
        <f>IF(AJ29=0,"",IF(AJ29&lt;='Basic Information'!$F$17,'Basic Information'!$D$17,IF(AJ29&lt;='Basic Information'!$F$16,'Basic Information'!$D$16,IF(AJ29&lt;='Basic Information'!$F$15,'Basic Information'!$D$15,IF(AJ29&lt;='Basic Information'!$F$14,'Basic Information'!$D$14,IF(AJ29&lt;='Basic Information'!$F$13,'Basic Information'!$D$13,IF(AJ29&lt;='Basic Information'!$F$12,'Basic Information'!$D$12,'Basic Information'!$D$11)))))))</f>
        <v>O</v>
      </c>
      <c r="AL29" s="56">
        <v>98</v>
      </c>
      <c r="AM29" s="57">
        <f t="shared" si="11"/>
        <v>98</v>
      </c>
      <c r="AN29" s="56" t="str">
        <f>IF(AM29=0,"",IF(AM29&lt;='Basic Information'!$F$17,'Basic Information'!$D$17,IF(AM29&lt;='Basic Information'!$F$16,'Basic Information'!$D$16,IF(AM29&lt;='Basic Information'!$F$15,'Basic Information'!$D$15,IF(AM29&lt;='Basic Information'!$F$14,'Basic Information'!$D$14,IF(AM29&lt;='Basic Information'!$F$13,'Basic Information'!$D$13,IF(AM29&lt;='Basic Information'!$F$12,'Basic Information'!$D$12,'Basic Information'!$D$11)))))))</f>
        <v>O</v>
      </c>
      <c r="AO29" s="56">
        <v>49</v>
      </c>
      <c r="AP29" s="57">
        <f t="shared" si="12"/>
        <v>98</v>
      </c>
      <c r="AQ29" s="56" t="str">
        <f>IF(AP29=0,"",IF(AP29&lt;='Basic Information'!$F$17,'Basic Information'!$D$17,IF(AP29&lt;='Basic Information'!$F$16,'Basic Information'!$D$16,IF(AP29&lt;='Basic Information'!$F$15,'Basic Information'!$D$15,IF(AP29&lt;='Basic Information'!$F$14,'Basic Information'!$D$14,IF(AP29&lt;='Basic Information'!$F$13,'Basic Information'!$D$13,IF(AP29&lt;='Basic Information'!$F$12,'Basic Information'!$D$12,'Basic Information'!$D$11)))))))</f>
        <v>O</v>
      </c>
      <c r="AR29" s="56">
        <v>49</v>
      </c>
      <c r="AS29" s="57">
        <f t="shared" si="13"/>
        <v>98</v>
      </c>
      <c r="AT29" s="56" t="str">
        <f>IF(AS29=0,"",IF(AS29&lt;='Basic Information'!$F$17,'Basic Information'!$D$17,IF(AS29&lt;='Basic Information'!$F$16,'Basic Information'!$D$16,IF(AS29&lt;='Basic Information'!$F$15,'Basic Information'!$D$15,IF(AS29&lt;='Basic Information'!$F$14,'Basic Information'!$D$14,IF(AS29&lt;='Basic Information'!$F$13,'Basic Information'!$D$13,IF(AS29&lt;='Basic Information'!$F$12,'Basic Information'!$D$12,'Basic Information'!$D$11)))))))</f>
        <v>O</v>
      </c>
      <c r="AU29" s="56">
        <v>98</v>
      </c>
      <c r="AV29" s="57">
        <f t="shared" si="14"/>
        <v>98</v>
      </c>
      <c r="AW29" s="56" t="str">
        <f>IF(AV29=0,"",IF(AV29&lt;='Basic Information'!$F$17,'Basic Information'!$D$17,IF(AV29&lt;='Basic Information'!$F$16,'Basic Information'!$D$16,IF(AV29&lt;='Basic Information'!$F$15,'Basic Information'!$D$15,IF(AV29&lt;='Basic Information'!$F$14,'Basic Information'!$D$14,IF(AV29&lt;='Basic Information'!$F$13,'Basic Information'!$D$13,IF(AV29&lt;='Basic Information'!$F$12,'Basic Information'!$D$12,'Basic Information'!$D$11)))))))</f>
        <v>O</v>
      </c>
      <c r="AX29" s="56">
        <v>49</v>
      </c>
      <c r="AY29" s="57">
        <f t="shared" si="15"/>
        <v>98</v>
      </c>
      <c r="AZ29" s="56" t="str">
        <f>IF(AY29=0,"",IF(AY29&lt;='Basic Information'!$F$17,'Basic Information'!$D$17,IF(AY29&lt;='Basic Information'!$F$16,'Basic Information'!$D$16,IF(AY29&lt;='Basic Information'!$F$15,'Basic Information'!$D$15,IF(AY29&lt;='Basic Information'!$F$14,'Basic Information'!$D$14,IF(AY29&lt;='Basic Information'!$F$13,'Basic Information'!$D$13,IF(AY29&lt;='Basic Information'!$F$12,'Basic Information'!$D$12,'Basic Information'!$D$11)))))))</f>
        <v>O</v>
      </c>
      <c r="BA29" s="56">
        <v>49</v>
      </c>
      <c r="BB29" s="57">
        <f t="shared" si="16"/>
        <v>98</v>
      </c>
      <c r="BC29" s="56" t="str">
        <f>IF(BB29=0,"",IF(BB29&lt;='Basic Information'!$F$17,'Basic Information'!$D$17,IF(BB29&lt;='Basic Information'!$F$16,'Basic Information'!$D$16,IF(BB29&lt;='Basic Information'!$F$15,'Basic Information'!$D$15,IF(BB29&lt;='Basic Information'!$F$14,'Basic Information'!$D$14,IF(BB29&lt;='Basic Information'!$F$13,'Basic Information'!$D$13,IF(BB29&lt;='Basic Information'!$F$12,'Basic Information'!$D$12,'Basic Information'!$D$11)))))))</f>
        <v>O</v>
      </c>
      <c r="BD29" s="56">
        <v>98</v>
      </c>
      <c r="BE29" s="57">
        <f t="shared" si="17"/>
        <v>98</v>
      </c>
      <c r="BF29" s="56" t="str">
        <f>IF(BE29=0,"",IF(BE29&lt;='Basic Information'!$F$17,'Basic Information'!$D$17,IF(BE29&lt;='Basic Information'!$F$16,'Basic Information'!$D$16,IF(BE29&lt;='Basic Information'!$F$15,'Basic Information'!$D$15,IF(BE29&lt;='Basic Information'!$F$14,'Basic Information'!$D$14,IF(BE29&lt;='Basic Information'!$F$13,'Basic Information'!$D$13,IF(BE29&lt;='Basic Information'!$F$12,'Basic Information'!$D$12,'Basic Information'!$D$11)))))))</f>
        <v>O</v>
      </c>
      <c r="BG29" s="56">
        <v>49</v>
      </c>
      <c r="BH29" s="57">
        <f t="shared" si="18"/>
        <v>98</v>
      </c>
      <c r="BI29" s="56" t="str">
        <f>IF(BH29=0,"",IF(BH29&lt;='Basic Information'!$F$17,'Basic Information'!$D$17,IF(BH29&lt;='Basic Information'!$F$16,'Basic Information'!$D$16,IF(BH29&lt;='Basic Information'!$F$15,'Basic Information'!$D$15,IF(BH29&lt;='Basic Information'!$F$14,'Basic Information'!$D$14,IF(BH29&lt;='Basic Information'!$F$13,'Basic Information'!$D$13,IF(BH29&lt;='Basic Information'!$F$12,'Basic Information'!$D$12,'Basic Information'!$D$11)))))))</f>
        <v>O</v>
      </c>
      <c r="BJ29" s="56">
        <v>49</v>
      </c>
      <c r="BK29" s="57">
        <f t="shared" si="19"/>
        <v>98</v>
      </c>
      <c r="BL29" s="56" t="str">
        <f>IF(BK29=0,"",IF(BK29&lt;='Basic Information'!$F$17,'Basic Information'!$D$17,IF(BK29&lt;='Basic Information'!$F$16,'Basic Information'!$D$16,IF(BK29&lt;='Basic Information'!$F$15,'Basic Information'!$D$15,IF(BK29&lt;='Basic Information'!$F$14,'Basic Information'!$D$14,IF(BK29&lt;='Basic Information'!$F$13,'Basic Information'!$D$13,IF(BK29&lt;='Basic Information'!$F$12,'Basic Information'!$D$12,'Basic Information'!$D$11)))))))</f>
        <v>O</v>
      </c>
      <c r="BM29" s="56">
        <v>98</v>
      </c>
      <c r="BN29" s="57">
        <f t="shared" si="20"/>
        <v>98</v>
      </c>
      <c r="BO29" s="56" t="str">
        <f>IF(BN29=0,"",IF(BN29&lt;='Basic Information'!$F$17,'Basic Information'!$D$17,IF(BN29&lt;='Basic Information'!$F$16,'Basic Information'!$D$16,IF(BN29&lt;='Basic Information'!$F$15,'Basic Information'!$D$15,IF(BN29&lt;='Basic Information'!$F$14,'Basic Information'!$D$14,IF(BN29&lt;='Basic Information'!$F$13,'Basic Information'!$D$13,IF(BN29&lt;='Basic Information'!$F$12,'Basic Information'!$D$12,'Basic Information'!$D$11)))))))</f>
        <v>O</v>
      </c>
      <c r="BP29" s="56">
        <v>49</v>
      </c>
      <c r="BQ29" s="57">
        <f t="shared" si="21"/>
        <v>98</v>
      </c>
      <c r="BR29" s="56" t="str">
        <f>IF(BQ29=0,"",IF(BQ29&lt;='Basic Information'!$F$17,'Basic Information'!$D$17,IF(BQ29&lt;='Basic Information'!$F$16,'Basic Information'!$D$16,IF(BQ29&lt;='Basic Information'!$F$15,'Basic Information'!$D$15,IF(BQ29&lt;='Basic Information'!$F$14,'Basic Information'!$D$14,IF(BQ29&lt;='Basic Information'!$F$13,'Basic Information'!$D$13,IF(BQ29&lt;='Basic Information'!$F$12,'Basic Information'!$D$12,'Basic Information'!$D$11)))))))</f>
        <v>O</v>
      </c>
      <c r="BS29" s="56">
        <v>49</v>
      </c>
      <c r="BT29" s="57">
        <f t="shared" si="22"/>
        <v>98</v>
      </c>
      <c r="BU29" s="56" t="str">
        <f>IF(BT29=0,"",IF(BT29&lt;='Basic Information'!$F$17,'Basic Information'!$D$17,IF(BT29&lt;='Basic Information'!$F$16,'Basic Information'!$D$16,IF(BT29&lt;='Basic Information'!$F$15,'Basic Information'!$D$15,IF(BT29&lt;='Basic Information'!$F$14,'Basic Information'!$D$14,IF(BT29&lt;='Basic Information'!$F$13,'Basic Information'!$D$13,IF(BT29&lt;='Basic Information'!$F$12,'Basic Information'!$D$12,'Basic Information'!$D$11)))))))</f>
        <v>O</v>
      </c>
      <c r="BV29" s="56">
        <v>98</v>
      </c>
      <c r="BW29" s="57">
        <f t="shared" si="23"/>
        <v>98</v>
      </c>
      <c r="BX29" s="56" t="str">
        <f>IF(BW29=0,"",IF(BW29&lt;='Basic Information'!$F$17,'Basic Information'!$D$17,IF(BW29&lt;='Basic Information'!$F$16,'Basic Information'!$D$16,IF(BW29&lt;='Basic Information'!$F$15,'Basic Information'!$D$15,IF(BW29&lt;='Basic Information'!$F$14,'Basic Information'!$D$14,IF(BW29&lt;='Basic Information'!$F$13,'Basic Information'!$D$13,IF(BW29&lt;='Basic Information'!$F$12,'Basic Information'!$D$12,'Basic Information'!$D$11)))))))</f>
        <v>O</v>
      </c>
      <c r="BY29" s="56">
        <v>49</v>
      </c>
      <c r="BZ29" s="57">
        <f t="shared" si="24"/>
        <v>98</v>
      </c>
      <c r="CA29" s="56" t="str">
        <f>IF(BZ29=0,"",IF(BZ29&lt;='Basic Information'!$F$17,'Basic Information'!$D$17,IF(BZ29&lt;='Basic Information'!$F$16,'Basic Information'!$D$16,IF(BZ29&lt;='Basic Information'!$F$15,'Basic Information'!$D$15,IF(BZ29&lt;='Basic Information'!$F$14,'Basic Information'!$D$14,IF(BZ29&lt;='Basic Information'!$F$13,'Basic Information'!$D$13,IF(BZ29&lt;='Basic Information'!$F$12,'Basic Information'!$D$12,'Basic Information'!$D$11)))))))</f>
        <v>O</v>
      </c>
      <c r="CB29" s="56">
        <v>49</v>
      </c>
      <c r="CC29" s="57">
        <f t="shared" si="25"/>
        <v>98</v>
      </c>
      <c r="CD29" s="56" t="str">
        <f>IF(CC29=0,"",IF(CC29&lt;='Basic Information'!$F$17,'Basic Information'!$D$17,IF(CC29&lt;='Basic Information'!$F$16,'Basic Information'!$D$16,IF(CC29&lt;='Basic Information'!$F$15,'Basic Information'!$D$15,IF(CC29&lt;='Basic Information'!$F$14,'Basic Information'!$D$14,IF(CC29&lt;='Basic Information'!$F$13,'Basic Information'!$D$13,IF(CC29&lt;='Basic Information'!$F$12,'Basic Information'!$D$12,'Basic Information'!$D$11)))))))</f>
        <v>O</v>
      </c>
      <c r="CE29" s="56">
        <v>98</v>
      </c>
      <c r="CF29" s="57">
        <f t="shared" si="26"/>
        <v>98</v>
      </c>
      <c r="CG29" s="56" t="str">
        <f>IF(CF29=0,"",IF(CF29&lt;='Basic Information'!$F$17,'Basic Information'!$D$17,IF(CF29&lt;='Basic Information'!$F$16,'Basic Information'!$D$16,IF(CF29&lt;='Basic Information'!$F$15,'Basic Information'!$D$15,IF(CF29&lt;='Basic Information'!$F$14,'Basic Information'!$D$14,IF(CF29&lt;='Basic Information'!$F$13,'Basic Information'!$D$13,IF(CF29&lt;='Basic Information'!$F$12,'Basic Information'!$D$12,'Basic Information'!$D$11)))))))</f>
        <v>O</v>
      </c>
      <c r="CH29" s="56">
        <f t="shared" si="27"/>
        <v>441</v>
      </c>
      <c r="CI29" s="58">
        <f t="shared" si="28"/>
        <v>98</v>
      </c>
      <c r="CJ29" s="56" t="str">
        <f>IF(CI29=0,"",IF(CI29&lt;='Basic Information'!$F$17,'Basic Information'!$D$17,IF(CI29&lt;='Basic Information'!$F$16,'Basic Information'!$D$16,IF(CI29&lt;='Basic Information'!$F$15,'Basic Information'!$D$15,IF(CI29&lt;='Basic Information'!$F$14,'Basic Information'!$D$14,IF(CI29&lt;='Basic Information'!$F$13,'Basic Information'!$D$13,IF(CI29&lt;='Basic Information'!$F$12,'Basic Information'!$D$12,'Basic Information'!$D$11)))))))</f>
        <v>O</v>
      </c>
      <c r="CK29" s="59">
        <f t="shared" si="29"/>
        <v>2</v>
      </c>
      <c r="CL29" s="56">
        <f t="shared" si="30"/>
        <v>441</v>
      </c>
      <c r="CM29" s="58">
        <f t="shared" si="31"/>
        <v>98</v>
      </c>
      <c r="CN29" s="56" t="str">
        <f>IF(CM29=0,"",IF(CM29&lt;='Basic Information'!$F$17,'Basic Information'!$D$17,IF(CM29&lt;='Basic Information'!$F$16,'Basic Information'!$D$16,IF(CM29&lt;='Basic Information'!$F$15,'Basic Information'!$D$15,IF(CM29&lt;='Basic Information'!$F$14,'Basic Information'!$D$14,IF(CM29&lt;='Basic Information'!$F$13,'Basic Information'!$D$13,IF(CM29&lt;='Basic Information'!$F$12,'Basic Information'!$D$12,'Basic Information'!$D$11)))))))</f>
        <v>O</v>
      </c>
      <c r="CO29" s="59">
        <f t="shared" si="32"/>
        <v>1</v>
      </c>
      <c r="CP29" s="56">
        <f t="shared" si="33"/>
        <v>882</v>
      </c>
      <c r="CQ29" s="58">
        <f t="shared" si="34"/>
        <v>98</v>
      </c>
      <c r="CR29" s="56" t="str">
        <f>IF(CQ29=0,"",IF(CQ29&lt;='Basic Information'!$F$17,'Basic Information'!$D$17,IF(CQ29&lt;='Basic Information'!$F$16,'Basic Information'!$D$16,IF(CQ29&lt;='Basic Information'!$F$15,'Basic Information'!$D$15,IF(CQ29&lt;='Basic Information'!$F$14,'Basic Information'!$D$14,IF(CQ29&lt;='Basic Information'!$F$13,'Basic Information'!$D$13,IF(CQ29&lt;='Basic Information'!$F$12,'Basic Information'!$D$12,'Basic Information'!$D$11)))))))</f>
        <v>O</v>
      </c>
      <c r="CS29" s="59">
        <f t="shared" si="35"/>
        <v>1</v>
      </c>
      <c r="CT29" s="56">
        <v>84</v>
      </c>
      <c r="CU29" s="56">
        <v>72</v>
      </c>
      <c r="CV29" s="56">
        <v>52</v>
      </c>
      <c r="CW29" s="56">
        <f t="shared" si="36"/>
        <v>208</v>
      </c>
      <c r="CX29" s="56" t="s">
        <v>122</v>
      </c>
      <c r="CY29" s="56" t="s">
        <v>147</v>
      </c>
    </row>
    <row r="30" spans="2:103">
      <c r="B30" s="56">
        <v>25</v>
      </c>
      <c r="C30" s="60" t="s">
        <v>68</v>
      </c>
      <c r="D30" s="56" t="str">
        <f>'Basic Information'!$F$6 &amp;" - " &amp;'Basic Information'!$H$6</f>
        <v>7 - B</v>
      </c>
      <c r="E30" s="56">
        <v>25</v>
      </c>
      <c r="F30" s="57">
        <f t="shared" si="0"/>
        <v>50</v>
      </c>
      <c r="G30" s="56" t="str">
        <f>IF(F30=0,"",IF(F30&lt;='Basic Information'!$F$17,'Basic Information'!$D$17,IF(F30&lt;='Basic Information'!$F$16,'Basic Information'!$D$16,IF(F30&lt;='Basic Information'!$F$15,'Basic Information'!$D$15,IF(F30&lt;='Basic Information'!$F$14,'Basic Information'!$D$14,IF(F30&lt;='Basic Information'!$F$13,'Basic Information'!$D$13,IF(F30&lt;='Basic Information'!$F$12,'Basic Information'!$D$12,'Basic Information'!$D$11)))))))</f>
        <v>C</v>
      </c>
      <c r="H30" s="56">
        <v>25</v>
      </c>
      <c r="I30" s="57">
        <f t="shared" si="1"/>
        <v>50</v>
      </c>
      <c r="J30" s="56" t="str">
        <f>IF(I30=0,"",IF(I30&lt;='Basic Information'!$F$17,'Basic Information'!$D$17,IF(I30&lt;='Basic Information'!$F$16,'Basic Information'!$D$16,IF(I30&lt;='Basic Information'!$F$15,'Basic Information'!$D$15,IF(I30&lt;='Basic Information'!$F$14,'Basic Information'!$D$14,IF(I30&lt;='Basic Information'!$F$13,'Basic Information'!$D$13,IF(I30&lt;='Basic Information'!$F$12,'Basic Information'!$D$12,'Basic Information'!$D$11)))))))</f>
        <v>C</v>
      </c>
      <c r="K30" s="56">
        <v>34</v>
      </c>
      <c r="L30" s="57">
        <f t="shared" si="2"/>
        <v>34</v>
      </c>
      <c r="M30" s="56" t="str">
        <f>IF(L30=0,"",IF(L30&lt;='Basic Information'!$F$17,'Basic Information'!$D$17,IF(L30&lt;='Basic Information'!$F$16,'Basic Information'!$D$16,IF(L30&lt;='Basic Information'!$F$15,'Basic Information'!$D$15,IF(L30&lt;='Basic Information'!$F$14,'Basic Information'!$D$14,IF(L30&lt;='Basic Information'!$F$13,'Basic Information'!$D$13,IF(L30&lt;='Basic Information'!$F$12,'Basic Information'!$D$12,'Basic Information'!$D$11)))))))</f>
        <v>Fail</v>
      </c>
      <c r="N30" s="56">
        <v>25</v>
      </c>
      <c r="O30" s="57">
        <f t="shared" si="3"/>
        <v>50</v>
      </c>
      <c r="P30" s="56" t="str">
        <f>IF(O30=0,"",IF(O30&lt;='Basic Information'!$F$17,'Basic Information'!$D$17,IF(O30&lt;='Basic Information'!$F$16,'Basic Information'!$D$16,IF(O30&lt;='Basic Information'!$F$15,'Basic Information'!$D$15,IF(O30&lt;='Basic Information'!$F$14,'Basic Information'!$D$14,IF(O30&lt;='Basic Information'!$F$13,'Basic Information'!$D$13,IF(O30&lt;='Basic Information'!$F$12,'Basic Information'!$D$12,'Basic Information'!$D$11)))))))</f>
        <v>C</v>
      </c>
      <c r="Q30" s="56">
        <v>25</v>
      </c>
      <c r="R30" s="57">
        <f t="shared" si="4"/>
        <v>50</v>
      </c>
      <c r="S30" s="56" t="str">
        <f>IF(R30=0,"",IF(R30&lt;='Basic Information'!$F$17,'Basic Information'!$D$17,IF(R30&lt;='Basic Information'!$F$16,'Basic Information'!$D$16,IF(R30&lt;='Basic Information'!$F$15,'Basic Information'!$D$15,IF(R30&lt;='Basic Information'!$F$14,'Basic Information'!$D$14,IF(R30&lt;='Basic Information'!$F$13,'Basic Information'!$D$13,IF(R30&lt;='Basic Information'!$F$12,'Basic Information'!$D$12,'Basic Information'!$D$11)))))))</f>
        <v>C</v>
      </c>
      <c r="T30" s="56">
        <v>34</v>
      </c>
      <c r="U30" s="57">
        <f t="shared" si="5"/>
        <v>34</v>
      </c>
      <c r="V30" s="56" t="str">
        <f>IF(U30=0,"",IF(U30&lt;='Basic Information'!$F$17,'Basic Information'!$D$17,IF(U30&lt;='Basic Information'!$F$16,'Basic Information'!$D$16,IF(U30&lt;='Basic Information'!$F$15,'Basic Information'!$D$15,IF(U30&lt;='Basic Information'!$F$14,'Basic Information'!$D$14,IF(U30&lt;='Basic Information'!$F$13,'Basic Information'!$D$13,IF(U30&lt;='Basic Information'!$F$12,'Basic Information'!$D$12,'Basic Information'!$D$11)))))))</f>
        <v>Fail</v>
      </c>
      <c r="W30" s="56">
        <v>25</v>
      </c>
      <c r="X30" s="57">
        <f t="shared" si="6"/>
        <v>50</v>
      </c>
      <c r="Y30" s="56" t="str">
        <f>IF(X30=0,"",IF(X30&lt;='Basic Information'!$F$17,'Basic Information'!$D$17,IF(X30&lt;='Basic Information'!$F$16,'Basic Information'!$D$16,IF(X30&lt;='Basic Information'!$F$15,'Basic Information'!$D$15,IF(X30&lt;='Basic Information'!$F$14,'Basic Information'!$D$14,IF(X30&lt;='Basic Information'!$F$13,'Basic Information'!$D$13,IF(X30&lt;='Basic Information'!$F$12,'Basic Information'!$D$12,'Basic Information'!$D$11)))))))</f>
        <v>C</v>
      </c>
      <c r="Z30" s="56">
        <v>25</v>
      </c>
      <c r="AA30" s="57">
        <f t="shared" si="7"/>
        <v>50</v>
      </c>
      <c r="AB30" s="56" t="str">
        <f>IF(AA30=0,"",IF(AA30&lt;='Basic Information'!$F$17,'Basic Information'!$D$17,IF(AA30&lt;='Basic Information'!$F$16,'Basic Information'!$D$16,IF(AA30&lt;='Basic Information'!$F$15,'Basic Information'!$D$15,IF(AA30&lt;='Basic Information'!$F$14,'Basic Information'!$D$14,IF(AA30&lt;='Basic Information'!$F$13,'Basic Information'!$D$13,IF(AA30&lt;='Basic Information'!$F$12,'Basic Information'!$D$12,'Basic Information'!$D$11)))))))</f>
        <v>C</v>
      </c>
      <c r="AC30" s="56">
        <v>50</v>
      </c>
      <c r="AD30" s="57">
        <f t="shared" si="8"/>
        <v>50</v>
      </c>
      <c r="AE30" s="56" t="str">
        <f>IF(AD30=0,"",IF(AD30&lt;='Basic Information'!$F$17,'Basic Information'!$D$17,IF(AD30&lt;='Basic Information'!$F$16,'Basic Information'!$D$16,IF(AD30&lt;='Basic Information'!$F$15,'Basic Information'!$D$15,IF(AD30&lt;='Basic Information'!$F$14,'Basic Information'!$D$14,IF(AD30&lt;='Basic Information'!$F$13,'Basic Information'!$D$13,IF(AD30&lt;='Basic Information'!$F$12,'Basic Information'!$D$12,'Basic Information'!$D$11)))))))</f>
        <v>C</v>
      </c>
      <c r="AF30" s="56">
        <v>25</v>
      </c>
      <c r="AG30" s="57">
        <f t="shared" si="9"/>
        <v>50</v>
      </c>
      <c r="AH30" s="56" t="str">
        <f>IF(AG30=0,"",IF(AG30&lt;='Basic Information'!$F$17,'Basic Information'!$D$17,IF(AG30&lt;='Basic Information'!$F$16,'Basic Information'!$D$16,IF(AG30&lt;='Basic Information'!$F$15,'Basic Information'!$D$15,IF(AG30&lt;='Basic Information'!$F$14,'Basic Information'!$D$14,IF(AG30&lt;='Basic Information'!$F$13,'Basic Information'!$D$13,IF(AG30&lt;='Basic Information'!$F$12,'Basic Information'!$D$12,'Basic Information'!$D$11)))))))</f>
        <v>C</v>
      </c>
      <c r="AI30" s="56">
        <v>25</v>
      </c>
      <c r="AJ30" s="57">
        <f t="shared" si="10"/>
        <v>50</v>
      </c>
      <c r="AK30" s="56" t="str">
        <f>IF(AJ30=0,"",IF(AJ30&lt;='Basic Information'!$F$17,'Basic Information'!$D$17,IF(AJ30&lt;='Basic Information'!$F$16,'Basic Information'!$D$16,IF(AJ30&lt;='Basic Information'!$F$15,'Basic Information'!$D$15,IF(AJ30&lt;='Basic Information'!$F$14,'Basic Information'!$D$14,IF(AJ30&lt;='Basic Information'!$F$13,'Basic Information'!$D$13,IF(AJ30&lt;='Basic Information'!$F$12,'Basic Information'!$D$12,'Basic Information'!$D$11)))))))</f>
        <v>C</v>
      </c>
      <c r="AL30" s="56">
        <v>50</v>
      </c>
      <c r="AM30" s="57">
        <f t="shared" si="11"/>
        <v>50</v>
      </c>
      <c r="AN30" s="56" t="str">
        <f>IF(AM30=0,"",IF(AM30&lt;='Basic Information'!$F$17,'Basic Information'!$D$17,IF(AM30&lt;='Basic Information'!$F$16,'Basic Information'!$D$16,IF(AM30&lt;='Basic Information'!$F$15,'Basic Information'!$D$15,IF(AM30&lt;='Basic Information'!$F$14,'Basic Information'!$D$14,IF(AM30&lt;='Basic Information'!$F$13,'Basic Information'!$D$13,IF(AM30&lt;='Basic Information'!$F$12,'Basic Information'!$D$12,'Basic Information'!$D$11)))))))</f>
        <v>C</v>
      </c>
      <c r="AO30" s="56">
        <v>25</v>
      </c>
      <c r="AP30" s="57">
        <f t="shared" si="12"/>
        <v>50</v>
      </c>
      <c r="AQ30" s="56" t="str">
        <f>IF(AP30=0,"",IF(AP30&lt;='Basic Information'!$F$17,'Basic Information'!$D$17,IF(AP30&lt;='Basic Information'!$F$16,'Basic Information'!$D$16,IF(AP30&lt;='Basic Information'!$F$15,'Basic Information'!$D$15,IF(AP30&lt;='Basic Information'!$F$14,'Basic Information'!$D$14,IF(AP30&lt;='Basic Information'!$F$13,'Basic Information'!$D$13,IF(AP30&lt;='Basic Information'!$F$12,'Basic Information'!$D$12,'Basic Information'!$D$11)))))))</f>
        <v>C</v>
      </c>
      <c r="AR30" s="56">
        <v>25</v>
      </c>
      <c r="AS30" s="57">
        <f t="shared" si="13"/>
        <v>50</v>
      </c>
      <c r="AT30" s="56" t="str">
        <f>IF(AS30=0,"",IF(AS30&lt;='Basic Information'!$F$17,'Basic Information'!$D$17,IF(AS30&lt;='Basic Information'!$F$16,'Basic Information'!$D$16,IF(AS30&lt;='Basic Information'!$F$15,'Basic Information'!$D$15,IF(AS30&lt;='Basic Information'!$F$14,'Basic Information'!$D$14,IF(AS30&lt;='Basic Information'!$F$13,'Basic Information'!$D$13,IF(AS30&lt;='Basic Information'!$F$12,'Basic Information'!$D$12,'Basic Information'!$D$11)))))))</f>
        <v>C</v>
      </c>
      <c r="AU30" s="56">
        <v>50</v>
      </c>
      <c r="AV30" s="57">
        <f t="shared" si="14"/>
        <v>50</v>
      </c>
      <c r="AW30" s="56" t="str">
        <f>IF(AV30=0,"",IF(AV30&lt;='Basic Information'!$F$17,'Basic Information'!$D$17,IF(AV30&lt;='Basic Information'!$F$16,'Basic Information'!$D$16,IF(AV30&lt;='Basic Information'!$F$15,'Basic Information'!$D$15,IF(AV30&lt;='Basic Information'!$F$14,'Basic Information'!$D$14,IF(AV30&lt;='Basic Information'!$F$13,'Basic Information'!$D$13,IF(AV30&lt;='Basic Information'!$F$12,'Basic Information'!$D$12,'Basic Information'!$D$11)))))))</f>
        <v>C</v>
      </c>
      <c r="AX30" s="56">
        <v>25</v>
      </c>
      <c r="AY30" s="57">
        <f t="shared" si="15"/>
        <v>50</v>
      </c>
      <c r="AZ30" s="56" t="str">
        <f>IF(AY30=0,"",IF(AY30&lt;='Basic Information'!$F$17,'Basic Information'!$D$17,IF(AY30&lt;='Basic Information'!$F$16,'Basic Information'!$D$16,IF(AY30&lt;='Basic Information'!$F$15,'Basic Information'!$D$15,IF(AY30&lt;='Basic Information'!$F$14,'Basic Information'!$D$14,IF(AY30&lt;='Basic Information'!$F$13,'Basic Information'!$D$13,IF(AY30&lt;='Basic Information'!$F$12,'Basic Information'!$D$12,'Basic Information'!$D$11)))))))</f>
        <v>C</v>
      </c>
      <c r="BA30" s="56">
        <v>25</v>
      </c>
      <c r="BB30" s="57">
        <f t="shared" si="16"/>
        <v>50</v>
      </c>
      <c r="BC30" s="56" t="str">
        <f>IF(BB30=0,"",IF(BB30&lt;='Basic Information'!$F$17,'Basic Information'!$D$17,IF(BB30&lt;='Basic Information'!$F$16,'Basic Information'!$D$16,IF(BB30&lt;='Basic Information'!$F$15,'Basic Information'!$D$15,IF(BB30&lt;='Basic Information'!$F$14,'Basic Information'!$D$14,IF(BB30&lt;='Basic Information'!$F$13,'Basic Information'!$D$13,IF(BB30&lt;='Basic Information'!$F$12,'Basic Information'!$D$12,'Basic Information'!$D$11)))))))</f>
        <v>C</v>
      </c>
      <c r="BD30" s="56">
        <v>50</v>
      </c>
      <c r="BE30" s="57">
        <f t="shared" si="17"/>
        <v>50</v>
      </c>
      <c r="BF30" s="56" t="str">
        <f>IF(BE30=0,"",IF(BE30&lt;='Basic Information'!$F$17,'Basic Information'!$D$17,IF(BE30&lt;='Basic Information'!$F$16,'Basic Information'!$D$16,IF(BE30&lt;='Basic Information'!$F$15,'Basic Information'!$D$15,IF(BE30&lt;='Basic Information'!$F$14,'Basic Information'!$D$14,IF(BE30&lt;='Basic Information'!$F$13,'Basic Information'!$D$13,IF(BE30&lt;='Basic Information'!$F$12,'Basic Information'!$D$12,'Basic Information'!$D$11)))))))</f>
        <v>C</v>
      </c>
      <c r="BG30" s="56">
        <v>25</v>
      </c>
      <c r="BH30" s="57">
        <f t="shared" si="18"/>
        <v>50</v>
      </c>
      <c r="BI30" s="56" t="str">
        <f>IF(BH30=0,"",IF(BH30&lt;='Basic Information'!$F$17,'Basic Information'!$D$17,IF(BH30&lt;='Basic Information'!$F$16,'Basic Information'!$D$16,IF(BH30&lt;='Basic Information'!$F$15,'Basic Information'!$D$15,IF(BH30&lt;='Basic Information'!$F$14,'Basic Information'!$D$14,IF(BH30&lt;='Basic Information'!$F$13,'Basic Information'!$D$13,IF(BH30&lt;='Basic Information'!$F$12,'Basic Information'!$D$12,'Basic Information'!$D$11)))))))</f>
        <v>C</v>
      </c>
      <c r="BJ30" s="56">
        <v>25</v>
      </c>
      <c r="BK30" s="57">
        <f t="shared" si="19"/>
        <v>50</v>
      </c>
      <c r="BL30" s="56" t="str">
        <f>IF(BK30=0,"",IF(BK30&lt;='Basic Information'!$F$17,'Basic Information'!$D$17,IF(BK30&lt;='Basic Information'!$F$16,'Basic Information'!$D$16,IF(BK30&lt;='Basic Information'!$F$15,'Basic Information'!$D$15,IF(BK30&lt;='Basic Information'!$F$14,'Basic Information'!$D$14,IF(BK30&lt;='Basic Information'!$F$13,'Basic Information'!$D$13,IF(BK30&lt;='Basic Information'!$F$12,'Basic Information'!$D$12,'Basic Information'!$D$11)))))))</f>
        <v>C</v>
      </c>
      <c r="BM30" s="56">
        <v>50</v>
      </c>
      <c r="BN30" s="57">
        <f t="shared" si="20"/>
        <v>50</v>
      </c>
      <c r="BO30" s="56" t="str">
        <f>IF(BN30=0,"",IF(BN30&lt;='Basic Information'!$F$17,'Basic Information'!$D$17,IF(BN30&lt;='Basic Information'!$F$16,'Basic Information'!$D$16,IF(BN30&lt;='Basic Information'!$F$15,'Basic Information'!$D$15,IF(BN30&lt;='Basic Information'!$F$14,'Basic Information'!$D$14,IF(BN30&lt;='Basic Information'!$F$13,'Basic Information'!$D$13,IF(BN30&lt;='Basic Information'!$F$12,'Basic Information'!$D$12,'Basic Information'!$D$11)))))))</f>
        <v>C</v>
      </c>
      <c r="BP30" s="56">
        <v>25</v>
      </c>
      <c r="BQ30" s="57">
        <f t="shared" si="21"/>
        <v>50</v>
      </c>
      <c r="BR30" s="56" t="str">
        <f>IF(BQ30=0,"",IF(BQ30&lt;='Basic Information'!$F$17,'Basic Information'!$D$17,IF(BQ30&lt;='Basic Information'!$F$16,'Basic Information'!$D$16,IF(BQ30&lt;='Basic Information'!$F$15,'Basic Information'!$D$15,IF(BQ30&lt;='Basic Information'!$F$14,'Basic Information'!$D$14,IF(BQ30&lt;='Basic Information'!$F$13,'Basic Information'!$D$13,IF(BQ30&lt;='Basic Information'!$F$12,'Basic Information'!$D$12,'Basic Information'!$D$11)))))))</f>
        <v>C</v>
      </c>
      <c r="BS30" s="56">
        <v>25</v>
      </c>
      <c r="BT30" s="57">
        <f t="shared" si="22"/>
        <v>50</v>
      </c>
      <c r="BU30" s="56" t="str">
        <f>IF(BT30=0,"",IF(BT30&lt;='Basic Information'!$F$17,'Basic Information'!$D$17,IF(BT30&lt;='Basic Information'!$F$16,'Basic Information'!$D$16,IF(BT30&lt;='Basic Information'!$F$15,'Basic Information'!$D$15,IF(BT30&lt;='Basic Information'!$F$14,'Basic Information'!$D$14,IF(BT30&lt;='Basic Information'!$F$13,'Basic Information'!$D$13,IF(BT30&lt;='Basic Information'!$F$12,'Basic Information'!$D$12,'Basic Information'!$D$11)))))))</f>
        <v>C</v>
      </c>
      <c r="BV30" s="56">
        <v>50</v>
      </c>
      <c r="BW30" s="57">
        <f t="shared" si="23"/>
        <v>50</v>
      </c>
      <c r="BX30" s="56" t="str">
        <f>IF(BW30=0,"",IF(BW30&lt;='Basic Information'!$F$17,'Basic Information'!$D$17,IF(BW30&lt;='Basic Information'!$F$16,'Basic Information'!$D$16,IF(BW30&lt;='Basic Information'!$F$15,'Basic Information'!$D$15,IF(BW30&lt;='Basic Information'!$F$14,'Basic Information'!$D$14,IF(BW30&lt;='Basic Information'!$F$13,'Basic Information'!$D$13,IF(BW30&lt;='Basic Information'!$F$12,'Basic Information'!$D$12,'Basic Information'!$D$11)))))))</f>
        <v>C</v>
      </c>
      <c r="BY30" s="56">
        <v>25</v>
      </c>
      <c r="BZ30" s="57">
        <f t="shared" si="24"/>
        <v>50</v>
      </c>
      <c r="CA30" s="56" t="str">
        <f>IF(BZ30=0,"",IF(BZ30&lt;='Basic Information'!$F$17,'Basic Information'!$D$17,IF(BZ30&lt;='Basic Information'!$F$16,'Basic Information'!$D$16,IF(BZ30&lt;='Basic Information'!$F$15,'Basic Information'!$D$15,IF(BZ30&lt;='Basic Information'!$F$14,'Basic Information'!$D$14,IF(BZ30&lt;='Basic Information'!$F$13,'Basic Information'!$D$13,IF(BZ30&lt;='Basic Information'!$F$12,'Basic Information'!$D$12,'Basic Information'!$D$11)))))))</f>
        <v>C</v>
      </c>
      <c r="CB30" s="56">
        <v>25</v>
      </c>
      <c r="CC30" s="57">
        <f t="shared" si="25"/>
        <v>50</v>
      </c>
      <c r="CD30" s="56" t="str">
        <f>IF(CC30=0,"",IF(CC30&lt;='Basic Information'!$F$17,'Basic Information'!$D$17,IF(CC30&lt;='Basic Information'!$F$16,'Basic Information'!$D$16,IF(CC30&lt;='Basic Information'!$F$15,'Basic Information'!$D$15,IF(CC30&lt;='Basic Information'!$F$14,'Basic Information'!$D$14,IF(CC30&lt;='Basic Information'!$F$13,'Basic Information'!$D$13,IF(CC30&lt;='Basic Information'!$F$12,'Basic Information'!$D$12,'Basic Information'!$D$11)))))))</f>
        <v>C</v>
      </c>
      <c r="CE30" s="56">
        <v>50</v>
      </c>
      <c r="CF30" s="57">
        <f t="shared" si="26"/>
        <v>50</v>
      </c>
      <c r="CG30" s="56" t="str">
        <f>IF(CF30=0,"",IF(CF30&lt;='Basic Information'!$F$17,'Basic Information'!$D$17,IF(CF30&lt;='Basic Information'!$F$16,'Basic Information'!$D$16,IF(CF30&lt;='Basic Information'!$F$15,'Basic Information'!$D$15,IF(CF30&lt;='Basic Information'!$F$14,'Basic Information'!$D$14,IF(CF30&lt;='Basic Information'!$F$13,'Basic Information'!$D$13,IF(CF30&lt;='Basic Information'!$F$12,'Basic Information'!$D$12,'Basic Information'!$D$11)))))))</f>
        <v>C</v>
      </c>
      <c r="CH30" s="56">
        <f t="shared" si="27"/>
        <v>225</v>
      </c>
      <c r="CI30" s="58">
        <f t="shared" si="28"/>
        <v>50</v>
      </c>
      <c r="CJ30" s="56" t="str">
        <f>IF(CI30=0,"",IF(CI30&lt;='Basic Information'!$F$17,'Basic Information'!$D$17,IF(CI30&lt;='Basic Information'!$F$16,'Basic Information'!$D$16,IF(CI30&lt;='Basic Information'!$F$15,'Basic Information'!$D$15,IF(CI30&lt;='Basic Information'!$F$14,'Basic Information'!$D$14,IF(CI30&lt;='Basic Information'!$F$13,'Basic Information'!$D$13,IF(CI30&lt;='Basic Information'!$F$12,'Basic Information'!$D$12,'Basic Information'!$D$11)))))))</f>
        <v>C</v>
      </c>
      <c r="CK30" s="59">
        <f t="shared" si="29"/>
        <v>41</v>
      </c>
      <c r="CL30" s="56">
        <f t="shared" si="30"/>
        <v>225</v>
      </c>
      <c r="CM30" s="58">
        <f t="shared" si="31"/>
        <v>50</v>
      </c>
      <c r="CN30" s="56" t="str">
        <f>IF(CM30=0,"",IF(CM30&lt;='Basic Information'!$F$17,'Basic Information'!$D$17,IF(CM30&lt;='Basic Information'!$F$16,'Basic Information'!$D$16,IF(CM30&lt;='Basic Information'!$F$15,'Basic Information'!$D$15,IF(CM30&lt;='Basic Information'!$F$14,'Basic Information'!$D$14,IF(CM30&lt;='Basic Information'!$F$13,'Basic Information'!$D$13,IF(CM30&lt;='Basic Information'!$F$12,'Basic Information'!$D$12,'Basic Information'!$D$11)))))))</f>
        <v>C</v>
      </c>
      <c r="CO30" s="59">
        <f t="shared" si="32"/>
        <v>41</v>
      </c>
      <c r="CP30" s="56">
        <f t="shared" si="33"/>
        <v>418</v>
      </c>
      <c r="CQ30" s="58">
        <f t="shared" si="34"/>
        <v>46.444444444444443</v>
      </c>
      <c r="CR30" s="56" t="str">
        <f>IF(CQ30=0,"",IF(CQ30&lt;='Basic Information'!$F$17,'Basic Information'!$D$17,IF(CQ30&lt;='Basic Information'!$F$16,'Basic Information'!$D$16,IF(CQ30&lt;='Basic Information'!$F$15,'Basic Information'!$D$15,IF(CQ30&lt;='Basic Information'!$F$14,'Basic Information'!$D$14,IF(CQ30&lt;='Basic Information'!$F$13,'Basic Information'!$D$13,IF(CQ30&lt;='Basic Information'!$F$12,'Basic Information'!$D$12,'Basic Information'!$D$11)))))))</f>
        <v>C</v>
      </c>
      <c r="CS30" s="59">
        <f t="shared" si="35"/>
        <v>53</v>
      </c>
      <c r="CT30" s="56">
        <v>84</v>
      </c>
      <c r="CU30" s="56">
        <v>72</v>
      </c>
      <c r="CV30" s="56">
        <v>52</v>
      </c>
      <c r="CW30" s="56">
        <f t="shared" si="36"/>
        <v>208</v>
      </c>
      <c r="CX30" s="56" t="s">
        <v>122</v>
      </c>
      <c r="CY30" s="56" t="s">
        <v>148</v>
      </c>
    </row>
    <row r="31" spans="2:103">
      <c r="B31" s="56">
        <v>26</v>
      </c>
      <c r="C31" s="60" t="s">
        <v>69</v>
      </c>
      <c r="D31" s="56" t="str">
        <f>'Basic Information'!$F$6 &amp;" - " &amp;'Basic Information'!$H$6</f>
        <v>7 - B</v>
      </c>
      <c r="E31" s="56">
        <v>35</v>
      </c>
      <c r="F31" s="57">
        <f t="shared" si="0"/>
        <v>70</v>
      </c>
      <c r="G31" s="56" t="str">
        <f>IF(F31=0,"",IF(F31&lt;='Basic Information'!$F$17,'Basic Information'!$D$17,IF(F31&lt;='Basic Information'!$F$16,'Basic Information'!$D$16,IF(F31&lt;='Basic Information'!$F$15,'Basic Information'!$D$15,IF(F31&lt;='Basic Information'!$F$14,'Basic Information'!$D$14,IF(F31&lt;='Basic Information'!$F$13,'Basic Information'!$D$13,IF(F31&lt;='Basic Information'!$F$12,'Basic Information'!$D$12,'Basic Information'!$D$11)))))))</f>
        <v>B+</v>
      </c>
      <c r="H31" s="56">
        <v>35</v>
      </c>
      <c r="I31" s="57">
        <f t="shared" si="1"/>
        <v>70</v>
      </c>
      <c r="J31" s="56" t="str">
        <f>IF(I31=0,"",IF(I31&lt;='Basic Information'!$F$17,'Basic Information'!$D$17,IF(I31&lt;='Basic Information'!$F$16,'Basic Information'!$D$16,IF(I31&lt;='Basic Information'!$F$15,'Basic Information'!$D$15,IF(I31&lt;='Basic Information'!$F$14,'Basic Information'!$D$14,IF(I31&lt;='Basic Information'!$F$13,'Basic Information'!$D$13,IF(I31&lt;='Basic Information'!$F$12,'Basic Information'!$D$12,'Basic Information'!$D$11)))))))</f>
        <v>B+</v>
      </c>
      <c r="K31" s="56">
        <v>70</v>
      </c>
      <c r="L31" s="57">
        <f t="shared" si="2"/>
        <v>70</v>
      </c>
      <c r="M31" s="56" t="str">
        <f>IF(L31=0,"",IF(L31&lt;='Basic Information'!$F$17,'Basic Information'!$D$17,IF(L31&lt;='Basic Information'!$F$16,'Basic Information'!$D$16,IF(L31&lt;='Basic Information'!$F$15,'Basic Information'!$D$15,IF(L31&lt;='Basic Information'!$F$14,'Basic Information'!$D$14,IF(L31&lt;='Basic Information'!$F$13,'Basic Information'!$D$13,IF(L31&lt;='Basic Information'!$F$12,'Basic Information'!$D$12,'Basic Information'!$D$11)))))))</f>
        <v>B+</v>
      </c>
      <c r="N31" s="56">
        <v>35</v>
      </c>
      <c r="O31" s="57">
        <f t="shared" si="3"/>
        <v>70</v>
      </c>
      <c r="P31" s="56" t="str">
        <f>IF(O31=0,"",IF(O31&lt;='Basic Information'!$F$17,'Basic Information'!$D$17,IF(O31&lt;='Basic Information'!$F$16,'Basic Information'!$D$16,IF(O31&lt;='Basic Information'!$F$15,'Basic Information'!$D$15,IF(O31&lt;='Basic Information'!$F$14,'Basic Information'!$D$14,IF(O31&lt;='Basic Information'!$F$13,'Basic Information'!$D$13,IF(O31&lt;='Basic Information'!$F$12,'Basic Information'!$D$12,'Basic Information'!$D$11)))))))</f>
        <v>B+</v>
      </c>
      <c r="Q31" s="56">
        <v>35</v>
      </c>
      <c r="R31" s="57">
        <f t="shared" si="4"/>
        <v>70</v>
      </c>
      <c r="S31" s="56" t="str">
        <f>IF(R31=0,"",IF(R31&lt;='Basic Information'!$F$17,'Basic Information'!$D$17,IF(R31&lt;='Basic Information'!$F$16,'Basic Information'!$D$16,IF(R31&lt;='Basic Information'!$F$15,'Basic Information'!$D$15,IF(R31&lt;='Basic Information'!$F$14,'Basic Information'!$D$14,IF(R31&lt;='Basic Information'!$F$13,'Basic Information'!$D$13,IF(R31&lt;='Basic Information'!$F$12,'Basic Information'!$D$12,'Basic Information'!$D$11)))))))</f>
        <v>B+</v>
      </c>
      <c r="T31" s="56">
        <v>70</v>
      </c>
      <c r="U31" s="57">
        <f t="shared" si="5"/>
        <v>70</v>
      </c>
      <c r="V31" s="56" t="str">
        <f>IF(U31=0,"",IF(U31&lt;='Basic Information'!$F$17,'Basic Information'!$D$17,IF(U31&lt;='Basic Information'!$F$16,'Basic Information'!$D$16,IF(U31&lt;='Basic Information'!$F$15,'Basic Information'!$D$15,IF(U31&lt;='Basic Information'!$F$14,'Basic Information'!$D$14,IF(U31&lt;='Basic Information'!$F$13,'Basic Information'!$D$13,IF(U31&lt;='Basic Information'!$F$12,'Basic Information'!$D$12,'Basic Information'!$D$11)))))))</f>
        <v>B+</v>
      </c>
      <c r="W31" s="56">
        <v>35</v>
      </c>
      <c r="X31" s="57">
        <f t="shared" si="6"/>
        <v>70</v>
      </c>
      <c r="Y31" s="56" t="str">
        <f>IF(X31=0,"",IF(X31&lt;='Basic Information'!$F$17,'Basic Information'!$D$17,IF(X31&lt;='Basic Information'!$F$16,'Basic Information'!$D$16,IF(X31&lt;='Basic Information'!$F$15,'Basic Information'!$D$15,IF(X31&lt;='Basic Information'!$F$14,'Basic Information'!$D$14,IF(X31&lt;='Basic Information'!$F$13,'Basic Information'!$D$13,IF(X31&lt;='Basic Information'!$F$12,'Basic Information'!$D$12,'Basic Information'!$D$11)))))))</f>
        <v>B+</v>
      </c>
      <c r="Z31" s="56">
        <v>35</v>
      </c>
      <c r="AA31" s="57">
        <f t="shared" si="7"/>
        <v>70</v>
      </c>
      <c r="AB31" s="56" t="str">
        <f>IF(AA31=0,"",IF(AA31&lt;='Basic Information'!$F$17,'Basic Information'!$D$17,IF(AA31&lt;='Basic Information'!$F$16,'Basic Information'!$D$16,IF(AA31&lt;='Basic Information'!$F$15,'Basic Information'!$D$15,IF(AA31&lt;='Basic Information'!$F$14,'Basic Information'!$D$14,IF(AA31&lt;='Basic Information'!$F$13,'Basic Information'!$D$13,IF(AA31&lt;='Basic Information'!$F$12,'Basic Information'!$D$12,'Basic Information'!$D$11)))))))</f>
        <v>B+</v>
      </c>
      <c r="AC31" s="56">
        <v>70</v>
      </c>
      <c r="AD31" s="57">
        <f t="shared" si="8"/>
        <v>70</v>
      </c>
      <c r="AE31" s="56" t="str">
        <f>IF(AD31=0,"",IF(AD31&lt;='Basic Information'!$F$17,'Basic Information'!$D$17,IF(AD31&lt;='Basic Information'!$F$16,'Basic Information'!$D$16,IF(AD31&lt;='Basic Information'!$F$15,'Basic Information'!$D$15,IF(AD31&lt;='Basic Information'!$F$14,'Basic Information'!$D$14,IF(AD31&lt;='Basic Information'!$F$13,'Basic Information'!$D$13,IF(AD31&lt;='Basic Information'!$F$12,'Basic Information'!$D$12,'Basic Information'!$D$11)))))))</f>
        <v>B+</v>
      </c>
      <c r="AF31" s="56">
        <v>35</v>
      </c>
      <c r="AG31" s="57">
        <f t="shared" si="9"/>
        <v>70</v>
      </c>
      <c r="AH31" s="56" t="str">
        <f>IF(AG31=0,"",IF(AG31&lt;='Basic Information'!$F$17,'Basic Information'!$D$17,IF(AG31&lt;='Basic Information'!$F$16,'Basic Information'!$D$16,IF(AG31&lt;='Basic Information'!$F$15,'Basic Information'!$D$15,IF(AG31&lt;='Basic Information'!$F$14,'Basic Information'!$D$14,IF(AG31&lt;='Basic Information'!$F$13,'Basic Information'!$D$13,IF(AG31&lt;='Basic Information'!$F$12,'Basic Information'!$D$12,'Basic Information'!$D$11)))))))</f>
        <v>B+</v>
      </c>
      <c r="AI31" s="56">
        <v>35</v>
      </c>
      <c r="AJ31" s="57">
        <f t="shared" si="10"/>
        <v>70</v>
      </c>
      <c r="AK31" s="56" t="str">
        <f>IF(AJ31=0,"",IF(AJ31&lt;='Basic Information'!$F$17,'Basic Information'!$D$17,IF(AJ31&lt;='Basic Information'!$F$16,'Basic Information'!$D$16,IF(AJ31&lt;='Basic Information'!$F$15,'Basic Information'!$D$15,IF(AJ31&lt;='Basic Information'!$F$14,'Basic Information'!$D$14,IF(AJ31&lt;='Basic Information'!$F$13,'Basic Information'!$D$13,IF(AJ31&lt;='Basic Information'!$F$12,'Basic Information'!$D$12,'Basic Information'!$D$11)))))))</f>
        <v>B+</v>
      </c>
      <c r="AL31" s="56">
        <v>70</v>
      </c>
      <c r="AM31" s="57">
        <f t="shared" si="11"/>
        <v>70</v>
      </c>
      <c r="AN31" s="56" t="str">
        <f>IF(AM31=0,"",IF(AM31&lt;='Basic Information'!$F$17,'Basic Information'!$D$17,IF(AM31&lt;='Basic Information'!$F$16,'Basic Information'!$D$16,IF(AM31&lt;='Basic Information'!$F$15,'Basic Information'!$D$15,IF(AM31&lt;='Basic Information'!$F$14,'Basic Information'!$D$14,IF(AM31&lt;='Basic Information'!$F$13,'Basic Information'!$D$13,IF(AM31&lt;='Basic Information'!$F$12,'Basic Information'!$D$12,'Basic Information'!$D$11)))))))</f>
        <v>B+</v>
      </c>
      <c r="AO31" s="56">
        <v>35</v>
      </c>
      <c r="AP31" s="57">
        <f t="shared" si="12"/>
        <v>70</v>
      </c>
      <c r="AQ31" s="56" t="str">
        <f>IF(AP31=0,"",IF(AP31&lt;='Basic Information'!$F$17,'Basic Information'!$D$17,IF(AP31&lt;='Basic Information'!$F$16,'Basic Information'!$D$16,IF(AP31&lt;='Basic Information'!$F$15,'Basic Information'!$D$15,IF(AP31&lt;='Basic Information'!$F$14,'Basic Information'!$D$14,IF(AP31&lt;='Basic Information'!$F$13,'Basic Information'!$D$13,IF(AP31&lt;='Basic Information'!$F$12,'Basic Information'!$D$12,'Basic Information'!$D$11)))))))</f>
        <v>B+</v>
      </c>
      <c r="AR31" s="56">
        <v>35</v>
      </c>
      <c r="AS31" s="57">
        <f t="shared" si="13"/>
        <v>70</v>
      </c>
      <c r="AT31" s="56" t="str">
        <f>IF(AS31=0,"",IF(AS31&lt;='Basic Information'!$F$17,'Basic Information'!$D$17,IF(AS31&lt;='Basic Information'!$F$16,'Basic Information'!$D$16,IF(AS31&lt;='Basic Information'!$F$15,'Basic Information'!$D$15,IF(AS31&lt;='Basic Information'!$F$14,'Basic Information'!$D$14,IF(AS31&lt;='Basic Information'!$F$13,'Basic Information'!$D$13,IF(AS31&lt;='Basic Information'!$F$12,'Basic Information'!$D$12,'Basic Information'!$D$11)))))))</f>
        <v>B+</v>
      </c>
      <c r="AU31" s="56">
        <v>70</v>
      </c>
      <c r="AV31" s="57">
        <f t="shared" si="14"/>
        <v>70</v>
      </c>
      <c r="AW31" s="56" t="str">
        <f>IF(AV31=0,"",IF(AV31&lt;='Basic Information'!$F$17,'Basic Information'!$D$17,IF(AV31&lt;='Basic Information'!$F$16,'Basic Information'!$D$16,IF(AV31&lt;='Basic Information'!$F$15,'Basic Information'!$D$15,IF(AV31&lt;='Basic Information'!$F$14,'Basic Information'!$D$14,IF(AV31&lt;='Basic Information'!$F$13,'Basic Information'!$D$13,IF(AV31&lt;='Basic Information'!$F$12,'Basic Information'!$D$12,'Basic Information'!$D$11)))))))</f>
        <v>B+</v>
      </c>
      <c r="AX31" s="56">
        <v>35</v>
      </c>
      <c r="AY31" s="57">
        <f t="shared" si="15"/>
        <v>70</v>
      </c>
      <c r="AZ31" s="56" t="str">
        <f>IF(AY31=0,"",IF(AY31&lt;='Basic Information'!$F$17,'Basic Information'!$D$17,IF(AY31&lt;='Basic Information'!$F$16,'Basic Information'!$D$16,IF(AY31&lt;='Basic Information'!$F$15,'Basic Information'!$D$15,IF(AY31&lt;='Basic Information'!$F$14,'Basic Information'!$D$14,IF(AY31&lt;='Basic Information'!$F$13,'Basic Information'!$D$13,IF(AY31&lt;='Basic Information'!$F$12,'Basic Information'!$D$12,'Basic Information'!$D$11)))))))</f>
        <v>B+</v>
      </c>
      <c r="BA31" s="56">
        <v>35</v>
      </c>
      <c r="BB31" s="57">
        <f t="shared" si="16"/>
        <v>70</v>
      </c>
      <c r="BC31" s="56" t="str">
        <f>IF(BB31=0,"",IF(BB31&lt;='Basic Information'!$F$17,'Basic Information'!$D$17,IF(BB31&lt;='Basic Information'!$F$16,'Basic Information'!$D$16,IF(BB31&lt;='Basic Information'!$F$15,'Basic Information'!$D$15,IF(BB31&lt;='Basic Information'!$F$14,'Basic Information'!$D$14,IF(BB31&lt;='Basic Information'!$F$13,'Basic Information'!$D$13,IF(BB31&lt;='Basic Information'!$F$12,'Basic Information'!$D$12,'Basic Information'!$D$11)))))))</f>
        <v>B+</v>
      </c>
      <c r="BD31" s="56">
        <v>70</v>
      </c>
      <c r="BE31" s="57">
        <f t="shared" si="17"/>
        <v>70</v>
      </c>
      <c r="BF31" s="56" t="str">
        <f>IF(BE31=0,"",IF(BE31&lt;='Basic Information'!$F$17,'Basic Information'!$D$17,IF(BE31&lt;='Basic Information'!$F$16,'Basic Information'!$D$16,IF(BE31&lt;='Basic Information'!$F$15,'Basic Information'!$D$15,IF(BE31&lt;='Basic Information'!$F$14,'Basic Information'!$D$14,IF(BE31&lt;='Basic Information'!$F$13,'Basic Information'!$D$13,IF(BE31&lt;='Basic Information'!$F$12,'Basic Information'!$D$12,'Basic Information'!$D$11)))))))</f>
        <v>B+</v>
      </c>
      <c r="BG31" s="56">
        <v>35</v>
      </c>
      <c r="BH31" s="57">
        <f t="shared" si="18"/>
        <v>70</v>
      </c>
      <c r="BI31" s="56" t="str">
        <f>IF(BH31=0,"",IF(BH31&lt;='Basic Information'!$F$17,'Basic Information'!$D$17,IF(BH31&lt;='Basic Information'!$F$16,'Basic Information'!$D$16,IF(BH31&lt;='Basic Information'!$F$15,'Basic Information'!$D$15,IF(BH31&lt;='Basic Information'!$F$14,'Basic Information'!$D$14,IF(BH31&lt;='Basic Information'!$F$13,'Basic Information'!$D$13,IF(BH31&lt;='Basic Information'!$F$12,'Basic Information'!$D$12,'Basic Information'!$D$11)))))))</f>
        <v>B+</v>
      </c>
      <c r="BJ31" s="56">
        <v>35</v>
      </c>
      <c r="BK31" s="57">
        <f t="shared" si="19"/>
        <v>70</v>
      </c>
      <c r="BL31" s="56" t="str">
        <f>IF(BK31=0,"",IF(BK31&lt;='Basic Information'!$F$17,'Basic Information'!$D$17,IF(BK31&lt;='Basic Information'!$F$16,'Basic Information'!$D$16,IF(BK31&lt;='Basic Information'!$F$15,'Basic Information'!$D$15,IF(BK31&lt;='Basic Information'!$F$14,'Basic Information'!$D$14,IF(BK31&lt;='Basic Information'!$F$13,'Basic Information'!$D$13,IF(BK31&lt;='Basic Information'!$F$12,'Basic Information'!$D$12,'Basic Information'!$D$11)))))))</f>
        <v>B+</v>
      </c>
      <c r="BM31" s="56">
        <v>70</v>
      </c>
      <c r="BN31" s="57">
        <f t="shared" si="20"/>
        <v>70</v>
      </c>
      <c r="BO31" s="56" t="str">
        <f>IF(BN31=0,"",IF(BN31&lt;='Basic Information'!$F$17,'Basic Information'!$D$17,IF(BN31&lt;='Basic Information'!$F$16,'Basic Information'!$D$16,IF(BN31&lt;='Basic Information'!$F$15,'Basic Information'!$D$15,IF(BN31&lt;='Basic Information'!$F$14,'Basic Information'!$D$14,IF(BN31&lt;='Basic Information'!$F$13,'Basic Information'!$D$13,IF(BN31&lt;='Basic Information'!$F$12,'Basic Information'!$D$12,'Basic Information'!$D$11)))))))</f>
        <v>B+</v>
      </c>
      <c r="BP31" s="56">
        <v>35</v>
      </c>
      <c r="BQ31" s="57">
        <f t="shared" si="21"/>
        <v>70</v>
      </c>
      <c r="BR31" s="56" t="str">
        <f>IF(BQ31=0,"",IF(BQ31&lt;='Basic Information'!$F$17,'Basic Information'!$D$17,IF(BQ31&lt;='Basic Information'!$F$16,'Basic Information'!$D$16,IF(BQ31&lt;='Basic Information'!$F$15,'Basic Information'!$D$15,IF(BQ31&lt;='Basic Information'!$F$14,'Basic Information'!$D$14,IF(BQ31&lt;='Basic Information'!$F$13,'Basic Information'!$D$13,IF(BQ31&lt;='Basic Information'!$F$12,'Basic Information'!$D$12,'Basic Information'!$D$11)))))))</f>
        <v>B+</v>
      </c>
      <c r="BS31" s="56">
        <v>35</v>
      </c>
      <c r="BT31" s="57">
        <f t="shared" si="22"/>
        <v>70</v>
      </c>
      <c r="BU31" s="56" t="str">
        <f>IF(BT31=0,"",IF(BT31&lt;='Basic Information'!$F$17,'Basic Information'!$D$17,IF(BT31&lt;='Basic Information'!$F$16,'Basic Information'!$D$16,IF(BT31&lt;='Basic Information'!$F$15,'Basic Information'!$D$15,IF(BT31&lt;='Basic Information'!$F$14,'Basic Information'!$D$14,IF(BT31&lt;='Basic Information'!$F$13,'Basic Information'!$D$13,IF(BT31&lt;='Basic Information'!$F$12,'Basic Information'!$D$12,'Basic Information'!$D$11)))))))</f>
        <v>B+</v>
      </c>
      <c r="BV31" s="56">
        <v>70</v>
      </c>
      <c r="BW31" s="57">
        <f t="shared" si="23"/>
        <v>70</v>
      </c>
      <c r="BX31" s="56" t="str">
        <f>IF(BW31=0,"",IF(BW31&lt;='Basic Information'!$F$17,'Basic Information'!$D$17,IF(BW31&lt;='Basic Information'!$F$16,'Basic Information'!$D$16,IF(BW31&lt;='Basic Information'!$F$15,'Basic Information'!$D$15,IF(BW31&lt;='Basic Information'!$F$14,'Basic Information'!$D$14,IF(BW31&lt;='Basic Information'!$F$13,'Basic Information'!$D$13,IF(BW31&lt;='Basic Information'!$F$12,'Basic Information'!$D$12,'Basic Information'!$D$11)))))))</f>
        <v>B+</v>
      </c>
      <c r="BY31" s="56">
        <v>35</v>
      </c>
      <c r="BZ31" s="57">
        <f t="shared" si="24"/>
        <v>70</v>
      </c>
      <c r="CA31" s="56" t="str">
        <f>IF(BZ31=0,"",IF(BZ31&lt;='Basic Information'!$F$17,'Basic Information'!$D$17,IF(BZ31&lt;='Basic Information'!$F$16,'Basic Information'!$D$16,IF(BZ31&lt;='Basic Information'!$F$15,'Basic Information'!$D$15,IF(BZ31&lt;='Basic Information'!$F$14,'Basic Information'!$D$14,IF(BZ31&lt;='Basic Information'!$F$13,'Basic Information'!$D$13,IF(BZ31&lt;='Basic Information'!$F$12,'Basic Information'!$D$12,'Basic Information'!$D$11)))))))</f>
        <v>B+</v>
      </c>
      <c r="CB31" s="56">
        <v>35</v>
      </c>
      <c r="CC31" s="57">
        <f t="shared" si="25"/>
        <v>70</v>
      </c>
      <c r="CD31" s="56" t="str">
        <f>IF(CC31=0,"",IF(CC31&lt;='Basic Information'!$F$17,'Basic Information'!$D$17,IF(CC31&lt;='Basic Information'!$F$16,'Basic Information'!$D$16,IF(CC31&lt;='Basic Information'!$F$15,'Basic Information'!$D$15,IF(CC31&lt;='Basic Information'!$F$14,'Basic Information'!$D$14,IF(CC31&lt;='Basic Information'!$F$13,'Basic Information'!$D$13,IF(CC31&lt;='Basic Information'!$F$12,'Basic Information'!$D$12,'Basic Information'!$D$11)))))))</f>
        <v>B+</v>
      </c>
      <c r="CE31" s="56">
        <v>70</v>
      </c>
      <c r="CF31" s="57">
        <f t="shared" si="26"/>
        <v>70</v>
      </c>
      <c r="CG31" s="56" t="str">
        <f>IF(CF31=0,"",IF(CF31&lt;='Basic Information'!$F$17,'Basic Information'!$D$17,IF(CF31&lt;='Basic Information'!$F$16,'Basic Information'!$D$16,IF(CF31&lt;='Basic Information'!$F$15,'Basic Information'!$D$15,IF(CF31&lt;='Basic Information'!$F$14,'Basic Information'!$D$14,IF(CF31&lt;='Basic Information'!$F$13,'Basic Information'!$D$13,IF(CF31&lt;='Basic Information'!$F$12,'Basic Information'!$D$12,'Basic Information'!$D$11)))))))</f>
        <v>B+</v>
      </c>
      <c r="CH31" s="56">
        <f t="shared" si="27"/>
        <v>315</v>
      </c>
      <c r="CI31" s="58">
        <f t="shared" si="28"/>
        <v>70</v>
      </c>
      <c r="CJ31" s="56" t="str">
        <f>IF(CI31=0,"",IF(CI31&lt;='Basic Information'!$F$17,'Basic Information'!$D$17,IF(CI31&lt;='Basic Information'!$F$16,'Basic Information'!$D$16,IF(CI31&lt;='Basic Information'!$F$15,'Basic Information'!$D$15,IF(CI31&lt;='Basic Information'!$F$14,'Basic Information'!$D$14,IF(CI31&lt;='Basic Information'!$F$13,'Basic Information'!$D$13,IF(CI31&lt;='Basic Information'!$F$12,'Basic Information'!$D$12,'Basic Information'!$D$11)))))))</f>
        <v>B+</v>
      </c>
      <c r="CK31" s="59">
        <f t="shared" si="29"/>
        <v>27</v>
      </c>
      <c r="CL31" s="56">
        <f t="shared" si="30"/>
        <v>315</v>
      </c>
      <c r="CM31" s="58">
        <f t="shared" si="31"/>
        <v>70</v>
      </c>
      <c r="CN31" s="56" t="str">
        <f>IF(CM31=0,"",IF(CM31&lt;='Basic Information'!$F$17,'Basic Information'!$D$17,IF(CM31&lt;='Basic Information'!$F$16,'Basic Information'!$D$16,IF(CM31&lt;='Basic Information'!$F$15,'Basic Information'!$D$15,IF(CM31&lt;='Basic Information'!$F$14,'Basic Information'!$D$14,IF(CM31&lt;='Basic Information'!$F$13,'Basic Information'!$D$13,IF(CM31&lt;='Basic Information'!$F$12,'Basic Information'!$D$12,'Basic Information'!$D$11)))))))</f>
        <v>B+</v>
      </c>
      <c r="CO31" s="59">
        <f t="shared" si="32"/>
        <v>26</v>
      </c>
      <c r="CP31" s="56">
        <f t="shared" si="33"/>
        <v>630</v>
      </c>
      <c r="CQ31" s="58">
        <f t="shared" si="34"/>
        <v>70</v>
      </c>
      <c r="CR31" s="56" t="str">
        <f>IF(CQ31=0,"",IF(CQ31&lt;='Basic Information'!$F$17,'Basic Information'!$D$17,IF(CQ31&lt;='Basic Information'!$F$16,'Basic Information'!$D$16,IF(CQ31&lt;='Basic Information'!$F$15,'Basic Information'!$D$15,IF(CQ31&lt;='Basic Information'!$F$14,'Basic Information'!$D$14,IF(CQ31&lt;='Basic Information'!$F$13,'Basic Information'!$D$13,IF(CQ31&lt;='Basic Information'!$F$12,'Basic Information'!$D$12,'Basic Information'!$D$11)))))))</f>
        <v>B+</v>
      </c>
      <c r="CS31" s="59">
        <f t="shared" si="35"/>
        <v>27</v>
      </c>
      <c r="CT31" s="56">
        <v>84</v>
      </c>
      <c r="CU31" s="56">
        <v>72</v>
      </c>
      <c r="CV31" s="56">
        <v>52</v>
      </c>
      <c r="CW31" s="56">
        <f t="shared" si="36"/>
        <v>208</v>
      </c>
      <c r="CX31" s="56" t="s">
        <v>122</v>
      </c>
      <c r="CY31" s="56" t="s">
        <v>149</v>
      </c>
    </row>
    <row r="32" spans="2:103">
      <c r="B32" s="56">
        <v>27</v>
      </c>
      <c r="C32" s="60" t="s">
        <v>70</v>
      </c>
      <c r="D32" s="56" t="str">
        <f>'Basic Information'!$F$6 &amp;" - " &amp;'Basic Information'!$H$6</f>
        <v>7 - B</v>
      </c>
      <c r="E32" s="56">
        <v>45</v>
      </c>
      <c r="F32" s="57">
        <f t="shared" si="0"/>
        <v>90</v>
      </c>
      <c r="G32" s="56" t="str">
        <f>IF(F32=0,"",IF(F32&lt;='Basic Information'!$F$17,'Basic Information'!$D$17,IF(F32&lt;='Basic Information'!$F$16,'Basic Information'!$D$16,IF(F32&lt;='Basic Information'!$F$15,'Basic Information'!$D$15,IF(F32&lt;='Basic Information'!$F$14,'Basic Information'!$D$14,IF(F32&lt;='Basic Information'!$F$13,'Basic Information'!$D$13,IF(F32&lt;='Basic Information'!$F$12,'Basic Information'!$D$12,'Basic Information'!$D$11)))))))</f>
        <v>A+</v>
      </c>
      <c r="H32" s="56">
        <v>45</v>
      </c>
      <c r="I32" s="57">
        <f t="shared" si="1"/>
        <v>90</v>
      </c>
      <c r="J32" s="56" t="str">
        <f>IF(I32=0,"",IF(I32&lt;='Basic Information'!$F$17,'Basic Information'!$D$17,IF(I32&lt;='Basic Information'!$F$16,'Basic Information'!$D$16,IF(I32&lt;='Basic Information'!$F$15,'Basic Information'!$D$15,IF(I32&lt;='Basic Information'!$F$14,'Basic Information'!$D$14,IF(I32&lt;='Basic Information'!$F$13,'Basic Information'!$D$13,IF(I32&lt;='Basic Information'!$F$12,'Basic Information'!$D$12,'Basic Information'!$D$11)))))))</f>
        <v>A+</v>
      </c>
      <c r="K32" s="56">
        <v>90</v>
      </c>
      <c r="L32" s="57">
        <f t="shared" si="2"/>
        <v>90</v>
      </c>
      <c r="M32" s="56" t="str">
        <f>IF(L32=0,"",IF(L32&lt;='Basic Information'!$F$17,'Basic Information'!$D$17,IF(L32&lt;='Basic Information'!$F$16,'Basic Information'!$D$16,IF(L32&lt;='Basic Information'!$F$15,'Basic Information'!$D$15,IF(L32&lt;='Basic Information'!$F$14,'Basic Information'!$D$14,IF(L32&lt;='Basic Information'!$F$13,'Basic Information'!$D$13,IF(L32&lt;='Basic Information'!$F$12,'Basic Information'!$D$12,'Basic Information'!$D$11)))))))</f>
        <v>A+</v>
      </c>
      <c r="N32" s="56">
        <v>45</v>
      </c>
      <c r="O32" s="57">
        <f t="shared" si="3"/>
        <v>90</v>
      </c>
      <c r="P32" s="56" t="str">
        <f>IF(O32=0,"",IF(O32&lt;='Basic Information'!$F$17,'Basic Information'!$D$17,IF(O32&lt;='Basic Information'!$F$16,'Basic Information'!$D$16,IF(O32&lt;='Basic Information'!$F$15,'Basic Information'!$D$15,IF(O32&lt;='Basic Information'!$F$14,'Basic Information'!$D$14,IF(O32&lt;='Basic Information'!$F$13,'Basic Information'!$D$13,IF(O32&lt;='Basic Information'!$F$12,'Basic Information'!$D$12,'Basic Information'!$D$11)))))))</f>
        <v>A+</v>
      </c>
      <c r="Q32" s="56">
        <v>45</v>
      </c>
      <c r="R32" s="57">
        <f t="shared" si="4"/>
        <v>90</v>
      </c>
      <c r="S32" s="56" t="str">
        <f>IF(R32=0,"",IF(R32&lt;='Basic Information'!$F$17,'Basic Information'!$D$17,IF(R32&lt;='Basic Information'!$F$16,'Basic Information'!$D$16,IF(R32&lt;='Basic Information'!$F$15,'Basic Information'!$D$15,IF(R32&lt;='Basic Information'!$F$14,'Basic Information'!$D$14,IF(R32&lt;='Basic Information'!$F$13,'Basic Information'!$D$13,IF(R32&lt;='Basic Information'!$F$12,'Basic Information'!$D$12,'Basic Information'!$D$11)))))))</f>
        <v>A+</v>
      </c>
      <c r="T32" s="56">
        <v>90</v>
      </c>
      <c r="U32" s="57">
        <f t="shared" si="5"/>
        <v>90</v>
      </c>
      <c r="V32" s="56" t="str">
        <f>IF(U32=0,"",IF(U32&lt;='Basic Information'!$F$17,'Basic Information'!$D$17,IF(U32&lt;='Basic Information'!$F$16,'Basic Information'!$D$16,IF(U32&lt;='Basic Information'!$F$15,'Basic Information'!$D$15,IF(U32&lt;='Basic Information'!$F$14,'Basic Information'!$D$14,IF(U32&lt;='Basic Information'!$F$13,'Basic Information'!$D$13,IF(U32&lt;='Basic Information'!$F$12,'Basic Information'!$D$12,'Basic Information'!$D$11)))))))</f>
        <v>A+</v>
      </c>
      <c r="W32" s="56">
        <v>45</v>
      </c>
      <c r="X32" s="57">
        <f t="shared" si="6"/>
        <v>90</v>
      </c>
      <c r="Y32" s="56" t="str">
        <f>IF(X32=0,"",IF(X32&lt;='Basic Information'!$F$17,'Basic Information'!$D$17,IF(X32&lt;='Basic Information'!$F$16,'Basic Information'!$D$16,IF(X32&lt;='Basic Information'!$F$15,'Basic Information'!$D$15,IF(X32&lt;='Basic Information'!$F$14,'Basic Information'!$D$14,IF(X32&lt;='Basic Information'!$F$13,'Basic Information'!$D$13,IF(X32&lt;='Basic Information'!$F$12,'Basic Information'!$D$12,'Basic Information'!$D$11)))))))</f>
        <v>A+</v>
      </c>
      <c r="Z32" s="56">
        <v>45</v>
      </c>
      <c r="AA32" s="57">
        <f t="shared" si="7"/>
        <v>90</v>
      </c>
      <c r="AB32" s="56" t="str">
        <f>IF(AA32=0,"",IF(AA32&lt;='Basic Information'!$F$17,'Basic Information'!$D$17,IF(AA32&lt;='Basic Information'!$F$16,'Basic Information'!$D$16,IF(AA32&lt;='Basic Information'!$F$15,'Basic Information'!$D$15,IF(AA32&lt;='Basic Information'!$F$14,'Basic Information'!$D$14,IF(AA32&lt;='Basic Information'!$F$13,'Basic Information'!$D$13,IF(AA32&lt;='Basic Information'!$F$12,'Basic Information'!$D$12,'Basic Information'!$D$11)))))))</f>
        <v>A+</v>
      </c>
      <c r="AC32" s="56">
        <v>90</v>
      </c>
      <c r="AD32" s="57">
        <f t="shared" si="8"/>
        <v>90</v>
      </c>
      <c r="AE32" s="56" t="str">
        <f>IF(AD32=0,"",IF(AD32&lt;='Basic Information'!$F$17,'Basic Information'!$D$17,IF(AD32&lt;='Basic Information'!$F$16,'Basic Information'!$D$16,IF(AD32&lt;='Basic Information'!$F$15,'Basic Information'!$D$15,IF(AD32&lt;='Basic Information'!$F$14,'Basic Information'!$D$14,IF(AD32&lt;='Basic Information'!$F$13,'Basic Information'!$D$13,IF(AD32&lt;='Basic Information'!$F$12,'Basic Information'!$D$12,'Basic Information'!$D$11)))))))</f>
        <v>A+</v>
      </c>
      <c r="AF32" s="56">
        <v>45</v>
      </c>
      <c r="AG32" s="57">
        <f t="shared" si="9"/>
        <v>90</v>
      </c>
      <c r="AH32" s="56" t="str">
        <f>IF(AG32=0,"",IF(AG32&lt;='Basic Information'!$F$17,'Basic Information'!$D$17,IF(AG32&lt;='Basic Information'!$F$16,'Basic Information'!$D$16,IF(AG32&lt;='Basic Information'!$F$15,'Basic Information'!$D$15,IF(AG32&lt;='Basic Information'!$F$14,'Basic Information'!$D$14,IF(AG32&lt;='Basic Information'!$F$13,'Basic Information'!$D$13,IF(AG32&lt;='Basic Information'!$F$12,'Basic Information'!$D$12,'Basic Information'!$D$11)))))))</f>
        <v>A+</v>
      </c>
      <c r="AI32" s="56">
        <v>45</v>
      </c>
      <c r="AJ32" s="57">
        <f t="shared" si="10"/>
        <v>90</v>
      </c>
      <c r="AK32" s="56" t="str">
        <f>IF(AJ32=0,"",IF(AJ32&lt;='Basic Information'!$F$17,'Basic Information'!$D$17,IF(AJ32&lt;='Basic Information'!$F$16,'Basic Information'!$D$16,IF(AJ32&lt;='Basic Information'!$F$15,'Basic Information'!$D$15,IF(AJ32&lt;='Basic Information'!$F$14,'Basic Information'!$D$14,IF(AJ32&lt;='Basic Information'!$F$13,'Basic Information'!$D$13,IF(AJ32&lt;='Basic Information'!$F$12,'Basic Information'!$D$12,'Basic Information'!$D$11)))))))</f>
        <v>A+</v>
      </c>
      <c r="AL32" s="56">
        <v>90</v>
      </c>
      <c r="AM32" s="57">
        <f t="shared" si="11"/>
        <v>90</v>
      </c>
      <c r="AN32" s="56" t="str">
        <f>IF(AM32=0,"",IF(AM32&lt;='Basic Information'!$F$17,'Basic Information'!$D$17,IF(AM32&lt;='Basic Information'!$F$16,'Basic Information'!$D$16,IF(AM32&lt;='Basic Information'!$F$15,'Basic Information'!$D$15,IF(AM32&lt;='Basic Information'!$F$14,'Basic Information'!$D$14,IF(AM32&lt;='Basic Information'!$F$13,'Basic Information'!$D$13,IF(AM32&lt;='Basic Information'!$F$12,'Basic Information'!$D$12,'Basic Information'!$D$11)))))))</f>
        <v>A+</v>
      </c>
      <c r="AO32" s="56">
        <v>45</v>
      </c>
      <c r="AP32" s="57">
        <f t="shared" si="12"/>
        <v>90</v>
      </c>
      <c r="AQ32" s="56" t="str">
        <f>IF(AP32=0,"",IF(AP32&lt;='Basic Information'!$F$17,'Basic Information'!$D$17,IF(AP32&lt;='Basic Information'!$F$16,'Basic Information'!$D$16,IF(AP32&lt;='Basic Information'!$F$15,'Basic Information'!$D$15,IF(AP32&lt;='Basic Information'!$F$14,'Basic Information'!$D$14,IF(AP32&lt;='Basic Information'!$F$13,'Basic Information'!$D$13,IF(AP32&lt;='Basic Information'!$F$12,'Basic Information'!$D$12,'Basic Information'!$D$11)))))))</f>
        <v>A+</v>
      </c>
      <c r="AR32" s="56">
        <v>45</v>
      </c>
      <c r="AS32" s="57">
        <f t="shared" si="13"/>
        <v>90</v>
      </c>
      <c r="AT32" s="56" t="str">
        <f>IF(AS32=0,"",IF(AS32&lt;='Basic Information'!$F$17,'Basic Information'!$D$17,IF(AS32&lt;='Basic Information'!$F$16,'Basic Information'!$D$16,IF(AS32&lt;='Basic Information'!$F$15,'Basic Information'!$D$15,IF(AS32&lt;='Basic Information'!$F$14,'Basic Information'!$D$14,IF(AS32&lt;='Basic Information'!$F$13,'Basic Information'!$D$13,IF(AS32&lt;='Basic Information'!$F$12,'Basic Information'!$D$12,'Basic Information'!$D$11)))))))</f>
        <v>A+</v>
      </c>
      <c r="AU32" s="56">
        <v>90</v>
      </c>
      <c r="AV32" s="57">
        <f t="shared" si="14"/>
        <v>90</v>
      </c>
      <c r="AW32" s="56" t="str">
        <f>IF(AV32=0,"",IF(AV32&lt;='Basic Information'!$F$17,'Basic Information'!$D$17,IF(AV32&lt;='Basic Information'!$F$16,'Basic Information'!$D$16,IF(AV32&lt;='Basic Information'!$F$15,'Basic Information'!$D$15,IF(AV32&lt;='Basic Information'!$F$14,'Basic Information'!$D$14,IF(AV32&lt;='Basic Information'!$F$13,'Basic Information'!$D$13,IF(AV32&lt;='Basic Information'!$F$12,'Basic Information'!$D$12,'Basic Information'!$D$11)))))))</f>
        <v>A+</v>
      </c>
      <c r="AX32" s="56">
        <v>45</v>
      </c>
      <c r="AY32" s="57">
        <f t="shared" si="15"/>
        <v>90</v>
      </c>
      <c r="AZ32" s="56" t="str">
        <f>IF(AY32=0,"",IF(AY32&lt;='Basic Information'!$F$17,'Basic Information'!$D$17,IF(AY32&lt;='Basic Information'!$F$16,'Basic Information'!$D$16,IF(AY32&lt;='Basic Information'!$F$15,'Basic Information'!$D$15,IF(AY32&lt;='Basic Information'!$F$14,'Basic Information'!$D$14,IF(AY32&lt;='Basic Information'!$F$13,'Basic Information'!$D$13,IF(AY32&lt;='Basic Information'!$F$12,'Basic Information'!$D$12,'Basic Information'!$D$11)))))))</f>
        <v>A+</v>
      </c>
      <c r="BA32" s="56">
        <v>45</v>
      </c>
      <c r="BB32" s="57">
        <f t="shared" si="16"/>
        <v>90</v>
      </c>
      <c r="BC32" s="56" t="str">
        <f>IF(BB32=0,"",IF(BB32&lt;='Basic Information'!$F$17,'Basic Information'!$D$17,IF(BB32&lt;='Basic Information'!$F$16,'Basic Information'!$D$16,IF(BB32&lt;='Basic Information'!$F$15,'Basic Information'!$D$15,IF(BB32&lt;='Basic Information'!$F$14,'Basic Information'!$D$14,IF(BB32&lt;='Basic Information'!$F$13,'Basic Information'!$D$13,IF(BB32&lt;='Basic Information'!$F$12,'Basic Information'!$D$12,'Basic Information'!$D$11)))))))</f>
        <v>A+</v>
      </c>
      <c r="BD32" s="56">
        <v>90</v>
      </c>
      <c r="BE32" s="57">
        <f t="shared" si="17"/>
        <v>90</v>
      </c>
      <c r="BF32" s="56" t="str">
        <f>IF(BE32=0,"",IF(BE32&lt;='Basic Information'!$F$17,'Basic Information'!$D$17,IF(BE32&lt;='Basic Information'!$F$16,'Basic Information'!$D$16,IF(BE32&lt;='Basic Information'!$F$15,'Basic Information'!$D$15,IF(BE32&lt;='Basic Information'!$F$14,'Basic Information'!$D$14,IF(BE32&lt;='Basic Information'!$F$13,'Basic Information'!$D$13,IF(BE32&lt;='Basic Information'!$F$12,'Basic Information'!$D$12,'Basic Information'!$D$11)))))))</f>
        <v>A+</v>
      </c>
      <c r="BG32" s="56">
        <v>45</v>
      </c>
      <c r="BH32" s="57">
        <f t="shared" si="18"/>
        <v>90</v>
      </c>
      <c r="BI32" s="56" t="str">
        <f>IF(BH32=0,"",IF(BH32&lt;='Basic Information'!$F$17,'Basic Information'!$D$17,IF(BH32&lt;='Basic Information'!$F$16,'Basic Information'!$D$16,IF(BH32&lt;='Basic Information'!$F$15,'Basic Information'!$D$15,IF(BH32&lt;='Basic Information'!$F$14,'Basic Information'!$D$14,IF(BH32&lt;='Basic Information'!$F$13,'Basic Information'!$D$13,IF(BH32&lt;='Basic Information'!$F$12,'Basic Information'!$D$12,'Basic Information'!$D$11)))))))</f>
        <v>A+</v>
      </c>
      <c r="BJ32" s="56">
        <v>45</v>
      </c>
      <c r="BK32" s="57">
        <f t="shared" si="19"/>
        <v>90</v>
      </c>
      <c r="BL32" s="56" t="str">
        <f>IF(BK32=0,"",IF(BK32&lt;='Basic Information'!$F$17,'Basic Information'!$D$17,IF(BK32&lt;='Basic Information'!$F$16,'Basic Information'!$D$16,IF(BK32&lt;='Basic Information'!$F$15,'Basic Information'!$D$15,IF(BK32&lt;='Basic Information'!$F$14,'Basic Information'!$D$14,IF(BK32&lt;='Basic Information'!$F$13,'Basic Information'!$D$13,IF(BK32&lt;='Basic Information'!$F$12,'Basic Information'!$D$12,'Basic Information'!$D$11)))))))</f>
        <v>A+</v>
      </c>
      <c r="BM32" s="56">
        <v>90</v>
      </c>
      <c r="BN32" s="57">
        <f t="shared" si="20"/>
        <v>90</v>
      </c>
      <c r="BO32" s="56" t="str">
        <f>IF(BN32=0,"",IF(BN32&lt;='Basic Information'!$F$17,'Basic Information'!$D$17,IF(BN32&lt;='Basic Information'!$F$16,'Basic Information'!$D$16,IF(BN32&lt;='Basic Information'!$F$15,'Basic Information'!$D$15,IF(BN32&lt;='Basic Information'!$F$14,'Basic Information'!$D$14,IF(BN32&lt;='Basic Information'!$F$13,'Basic Information'!$D$13,IF(BN32&lt;='Basic Information'!$F$12,'Basic Information'!$D$12,'Basic Information'!$D$11)))))))</f>
        <v>A+</v>
      </c>
      <c r="BP32" s="56">
        <v>45</v>
      </c>
      <c r="BQ32" s="57">
        <f t="shared" si="21"/>
        <v>90</v>
      </c>
      <c r="BR32" s="56" t="str">
        <f>IF(BQ32=0,"",IF(BQ32&lt;='Basic Information'!$F$17,'Basic Information'!$D$17,IF(BQ32&lt;='Basic Information'!$F$16,'Basic Information'!$D$16,IF(BQ32&lt;='Basic Information'!$F$15,'Basic Information'!$D$15,IF(BQ32&lt;='Basic Information'!$F$14,'Basic Information'!$D$14,IF(BQ32&lt;='Basic Information'!$F$13,'Basic Information'!$D$13,IF(BQ32&lt;='Basic Information'!$F$12,'Basic Information'!$D$12,'Basic Information'!$D$11)))))))</f>
        <v>A+</v>
      </c>
      <c r="BS32" s="56">
        <v>45</v>
      </c>
      <c r="BT32" s="57">
        <f t="shared" si="22"/>
        <v>90</v>
      </c>
      <c r="BU32" s="56" t="str">
        <f>IF(BT32=0,"",IF(BT32&lt;='Basic Information'!$F$17,'Basic Information'!$D$17,IF(BT32&lt;='Basic Information'!$F$16,'Basic Information'!$D$16,IF(BT32&lt;='Basic Information'!$F$15,'Basic Information'!$D$15,IF(BT32&lt;='Basic Information'!$F$14,'Basic Information'!$D$14,IF(BT32&lt;='Basic Information'!$F$13,'Basic Information'!$D$13,IF(BT32&lt;='Basic Information'!$F$12,'Basic Information'!$D$12,'Basic Information'!$D$11)))))))</f>
        <v>A+</v>
      </c>
      <c r="BV32" s="56">
        <v>90</v>
      </c>
      <c r="BW32" s="57">
        <f t="shared" si="23"/>
        <v>90</v>
      </c>
      <c r="BX32" s="56" t="str">
        <f>IF(BW32=0,"",IF(BW32&lt;='Basic Information'!$F$17,'Basic Information'!$D$17,IF(BW32&lt;='Basic Information'!$F$16,'Basic Information'!$D$16,IF(BW32&lt;='Basic Information'!$F$15,'Basic Information'!$D$15,IF(BW32&lt;='Basic Information'!$F$14,'Basic Information'!$D$14,IF(BW32&lt;='Basic Information'!$F$13,'Basic Information'!$D$13,IF(BW32&lt;='Basic Information'!$F$12,'Basic Information'!$D$12,'Basic Information'!$D$11)))))))</f>
        <v>A+</v>
      </c>
      <c r="BY32" s="56">
        <v>45</v>
      </c>
      <c r="BZ32" s="57">
        <f t="shared" si="24"/>
        <v>90</v>
      </c>
      <c r="CA32" s="56" t="str">
        <f>IF(BZ32=0,"",IF(BZ32&lt;='Basic Information'!$F$17,'Basic Information'!$D$17,IF(BZ32&lt;='Basic Information'!$F$16,'Basic Information'!$D$16,IF(BZ32&lt;='Basic Information'!$F$15,'Basic Information'!$D$15,IF(BZ32&lt;='Basic Information'!$F$14,'Basic Information'!$D$14,IF(BZ32&lt;='Basic Information'!$F$13,'Basic Information'!$D$13,IF(BZ32&lt;='Basic Information'!$F$12,'Basic Information'!$D$12,'Basic Information'!$D$11)))))))</f>
        <v>A+</v>
      </c>
      <c r="CB32" s="56">
        <v>45</v>
      </c>
      <c r="CC32" s="57">
        <f t="shared" si="25"/>
        <v>90</v>
      </c>
      <c r="CD32" s="56" t="str">
        <f>IF(CC32=0,"",IF(CC32&lt;='Basic Information'!$F$17,'Basic Information'!$D$17,IF(CC32&lt;='Basic Information'!$F$16,'Basic Information'!$D$16,IF(CC32&lt;='Basic Information'!$F$15,'Basic Information'!$D$15,IF(CC32&lt;='Basic Information'!$F$14,'Basic Information'!$D$14,IF(CC32&lt;='Basic Information'!$F$13,'Basic Information'!$D$13,IF(CC32&lt;='Basic Information'!$F$12,'Basic Information'!$D$12,'Basic Information'!$D$11)))))))</f>
        <v>A+</v>
      </c>
      <c r="CE32" s="56">
        <v>90</v>
      </c>
      <c r="CF32" s="57">
        <f t="shared" si="26"/>
        <v>90</v>
      </c>
      <c r="CG32" s="56" t="str">
        <f>IF(CF32=0,"",IF(CF32&lt;='Basic Information'!$F$17,'Basic Information'!$D$17,IF(CF32&lt;='Basic Information'!$F$16,'Basic Information'!$D$16,IF(CF32&lt;='Basic Information'!$F$15,'Basic Information'!$D$15,IF(CF32&lt;='Basic Information'!$F$14,'Basic Information'!$D$14,IF(CF32&lt;='Basic Information'!$F$13,'Basic Information'!$D$13,IF(CF32&lt;='Basic Information'!$F$12,'Basic Information'!$D$12,'Basic Information'!$D$11)))))))</f>
        <v>A+</v>
      </c>
      <c r="CH32" s="56">
        <f t="shared" si="27"/>
        <v>405</v>
      </c>
      <c r="CI32" s="58">
        <f t="shared" si="28"/>
        <v>90</v>
      </c>
      <c r="CJ32" s="56" t="str">
        <f>IF(CI32=0,"",IF(CI32&lt;='Basic Information'!$F$17,'Basic Information'!$D$17,IF(CI32&lt;='Basic Information'!$F$16,'Basic Information'!$D$16,IF(CI32&lt;='Basic Information'!$F$15,'Basic Information'!$D$15,IF(CI32&lt;='Basic Information'!$F$14,'Basic Information'!$D$14,IF(CI32&lt;='Basic Information'!$F$13,'Basic Information'!$D$13,IF(CI32&lt;='Basic Information'!$F$12,'Basic Information'!$D$12,'Basic Information'!$D$11)))))))</f>
        <v>A+</v>
      </c>
      <c r="CK32" s="59">
        <f t="shared" si="29"/>
        <v>13</v>
      </c>
      <c r="CL32" s="56">
        <f t="shared" si="30"/>
        <v>405</v>
      </c>
      <c r="CM32" s="58">
        <f t="shared" si="31"/>
        <v>90</v>
      </c>
      <c r="CN32" s="56" t="str">
        <f>IF(CM32=0,"",IF(CM32&lt;='Basic Information'!$F$17,'Basic Information'!$D$17,IF(CM32&lt;='Basic Information'!$F$16,'Basic Information'!$D$16,IF(CM32&lt;='Basic Information'!$F$15,'Basic Information'!$D$15,IF(CM32&lt;='Basic Information'!$F$14,'Basic Information'!$D$14,IF(CM32&lt;='Basic Information'!$F$13,'Basic Information'!$D$13,IF(CM32&lt;='Basic Information'!$F$12,'Basic Information'!$D$12,'Basic Information'!$D$11)))))))</f>
        <v>A+</v>
      </c>
      <c r="CO32" s="59">
        <f t="shared" si="32"/>
        <v>12</v>
      </c>
      <c r="CP32" s="56">
        <f t="shared" si="33"/>
        <v>810</v>
      </c>
      <c r="CQ32" s="58">
        <f t="shared" si="34"/>
        <v>90</v>
      </c>
      <c r="CR32" s="56" t="str">
        <f>IF(CQ32=0,"",IF(CQ32&lt;='Basic Information'!$F$17,'Basic Information'!$D$17,IF(CQ32&lt;='Basic Information'!$F$16,'Basic Information'!$D$16,IF(CQ32&lt;='Basic Information'!$F$15,'Basic Information'!$D$15,IF(CQ32&lt;='Basic Information'!$F$14,'Basic Information'!$D$14,IF(CQ32&lt;='Basic Information'!$F$13,'Basic Information'!$D$13,IF(CQ32&lt;='Basic Information'!$F$12,'Basic Information'!$D$12,'Basic Information'!$D$11)))))))</f>
        <v>A+</v>
      </c>
      <c r="CS32" s="59">
        <f t="shared" si="35"/>
        <v>12</v>
      </c>
      <c r="CT32" s="56">
        <v>84</v>
      </c>
      <c r="CU32" s="56">
        <v>72</v>
      </c>
      <c r="CV32" s="56">
        <v>52</v>
      </c>
      <c r="CW32" s="56">
        <f t="shared" si="36"/>
        <v>208</v>
      </c>
      <c r="CX32" s="56" t="s">
        <v>122</v>
      </c>
      <c r="CY32" s="56" t="s">
        <v>150</v>
      </c>
    </row>
    <row r="33" spans="2:103">
      <c r="B33" s="56">
        <v>28</v>
      </c>
      <c r="C33" s="60" t="s">
        <v>71</v>
      </c>
      <c r="D33" s="56" t="str">
        <f>'Basic Information'!$F$6 &amp;" - " &amp;'Basic Information'!$H$6</f>
        <v>7 - B</v>
      </c>
      <c r="E33" s="56">
        <v>49</v>
      </c>
      <c r="F33" s="57">
        <f t="shared" si="0"/>
        <v>98</v>
      </c>
      <c r="G33" s="56" t="str">
        <f>IF(F33=0,"",IF(F33&lt;='Basic Information'!$F$17,'Basic Information'!$D$17,IF(F33&lt;='Basic Information'!$F$16,'Basic Information'!$D$16,IF(F33&lt;='Basic Information'!$F$15,'Basic Information'!$D$15,IF(F33&lt;='Basic Information'!$F$14,'Basic Information'!$D$14,IF(F33&lt;='Basic Information'!$F$13,'Basic Information'!$D$13,IF(F33&lt;='Basic Information'!$F$12,'Basic Information'!$D$12,'Basic Information'!$D$11)))))))</f>
        <v>O</v>
      </c>
      <c r="H33" s="56">
        <v>49</v>
      </c>
      <c r="I33" s="57">
        <f t="shared" si="1"/>
        <v>98</v>
      </c>
      <c r="J33" s="56" t="str">
        <f>IF(I33=0,"",IF(I33&lt;='Basic Information'!$F$17,'Basic Information'!$D$17,IF(I33&lt;='Basic Information'!$F$16,'Basic Information'!$D$16,IF(I33&lt;='Basic Information'!$F$15,'Basic Information'!$D$15,IF(I33&lt;='Basic Information'!$F$14,'Basic Information'!$D$14,IF(I33&lt;='Basic Information'!$F$13,'Basic Information'!$D$13,IF(I33&lt;='Basic Information'!$F$12,'Basic Information'!$D$12,'Basic Information'!$D$11)))))))</f>
        <v>O</v>
      </c>
      <c r="K33" s="56">
        <v>98</v>
      </c>
      <c r="L33" s="57">
        <f t="shared" si="2"/>
        <v>98</v>
      </c>
      <c r="M33" s="56" t="str">
        <f>IF(L33=0,"",IF(L33&lt;='Basic Information'!$F$17,'Basic Information'!$D$17,IF(L33&lt;='Basic Information'!$F$16,'Basic Information'!$D$16,IF(L33&lt;='Basic Information'!$F$15,'Basic Information'!$D$15,IF(L33&lt;='Basic Information'!$F$14,'Basic Information'!$D$14,IF(L33&lt;='Basic Information'!$F$13,'Basic Information'!$D$13,IF(L33&lt;='Basic Information'!$F$12,'Basic Information'!$D$12,'Basic Information'!$D$11)))))))</f>
        <v>O</v>
      </c>
      <c r="N33" s="56">
        <v>49</v>
      </c>
      <c r="O33" s="57">
        <f t="shared" si="3"/>
        <v>98</v>
      </c>
      <c r="P33" s="56" t="str">
        <f>IF(O33=0,"",IF(O33&lt;='Basic Information'!$F$17,'Basic Information'!$D$17,IF(O33&lt;='Basic Information'!$F$16,'Basic Information'!$D$16,IF(O33&lt;='Basic Information'!$F$15,'Basic Information'!$D$15,IF(O33&lt;='Basic Information'!$F$14,'Basic Information'!$D$14,IF(O33&lt;='Basic Information'!$F$13,'Basic Information'!$D$13,IF(O33&lt;='Basic Information'!$F$12,'Basic Information'!$D$12,'Basic Information'!$D$11)))))))</f>
        <v>O</v>
      </c>
      <c r="Q33" s="56">
        <v>49</v>
      </c>
      <c r="R33" s="57">
        <f t="shared" si="4"/>
        <v>98</v>
      </c>
      <c r="S33" s="56" t="str">
        <f>IF(R33=0,"",IF(R33&lt;='Basic Information'!$F$17,'Basic Information'!$D$17,IF(R33&lt;='Basic Information'!$F$16,'Basic Information'!$D$16,IF(R33&lt;='Basic Information'!$F$15,'Basic Information'!$D$15,IF(R33&lt;='Basic Information'!$F$14,'Basic Information'!$D$14,IF(R33&lt;='Basic Information'!$F$13,'Basic Information'!$D$13,IF(R33&lt;='Basic Information'!$F$12,'Basic Information'!$D$12,'Basic Information'!$D$11)))))))</f>
        <v>O</v>
      </c>
      <c r="T33" s="56">
        <v>98</v>
      </c>
      <c r="U33" s="57">
        <f t="shared" si="5"/>
        <v>98</v>
      </c>
      <c r="V33" s="56" t="str">
        <f>IF(U33=0,"",IF(U33&lt;='Basic Information'!$F$17,'Basic Information'!$D$17,IF(U33&lt;='Basic Information'!$F$16,'Basic Information'!$D$16,IF(U33&lt;='Basic Information'!$F$15,'Basic Information'!$D$15,IF(U33&lt;='Basic Information'!$F$14,'Basic Information'!$D$14,IF(U33&lt;='Basic Information'!$F$13,'Basic Information'!$D$13,IF(U33&lt;='Basic Information'!$F$12,'Basic Information'!$D$12,'Basic Information'!$D$11)))))))</f>
        <v>O</v>
      </c>
      <c r="W33" s="56">
        <v>49</v>
      </c>
      <c r="X33" s="57">
        <f t="shared" si="6"/>
        <v>98</v>
      </c>
      <c r="Y33" s="56" t="str">
        <f>IF(X33=0,"",IF(X33&lt;='Basic Information'!$F$17,'Basic Information'!$D$17,IF(X33&lt;='Basic Information'!$F$16,'Basic Information'!$D$16,IF(X33&lt;='Basic Information'!$F$15,'Basic Information'!$D$15,IF(X33&lt;='Basic Information'!$F$14,'Basic Information'!$D$14,IF(X33&lt;='Basic Information'!$F$13,'Basic Information'!$D$13,IF(X33&lt;='Basic Information'!$F$12,'Basic Information'!$D$12,'Basic Information'!$D$11)))))))</f>
        <v>O</v>
      </c>
      <c r="Z33" s="56">
        <v>49</v>
      </c>
      <c r="AA33" s="57">
        <f t="shared" si="7"/>
        <v>98</v>
      </c>
      <c r="AB33" s="56" t="str">
        <f>IF(AA33=0,"",IF(AA33&lt;='Basic Information'!$F$17,'Basic Information'!$D$17,IF(AA33&lt;='Basic Information'!$F$16,'Basic Information'!$D$16,IF(AA33&lt;='Basic Information'!$F$15,'Basic Information'!$D$15,IF(AA33&lt;='Basic Information'!$F$14,'Basic Information'!$D$14,IF(AA33&lt;='Basic Information'!$F$13,'Basic Information'!$D$13,IF(AA33&lt;='Basic Information'!$F$12,'Basic Information'!$D$12,'Basic Information'!$D$11)))))))</f>
        <v>O</v>
      </c>
      <c r="AC33" s="56">
        <v>98</v>
      </c>
      <c r="AD33" s="57">
        <f t="shared" si="8"/>
        <v>98</v>
      </c>
      <c r="AE33" s="56" t="str">
        <f>IF(AD33=0,"",IF(AD33&lt;='Basic Information'!$F$17,'Basic Information'!$D$17,IF(AD33&lt;='Basic Information'!$F$16,'Basic Information'!$D$16,IF(AD33&lt;='Basic Information'!$F$15,'Basic Information'!$D$15,IF(AD33&lt;='Basic Information'!$F$14,'Basic Information'!$D$14,IF(AD33&lt;='Basic Information'!$F$13,'Basic Information'!$D$13,IF(AD33&lt;='Basic Information'!$F$12,'Basic Information'!$D$12,'Basic Information'!$D$11)))))))</f>
        <v>O</v>
      </c>
      <c r="AF33" s="56">
        <v>49</v>
      </c>
      <c r="AG33" s="57">
        <f t="shared" si="9"/>
        <v>98</v>
      </c>
      <c r="AH33" s="56" t="str">
        <f>IF(AG33=0,"",IF(AG33&lt;='Basic Information'!$F$17,'Basic Information'!$D$17,IF(AG33&lt;='Basic Information'!$F$16,'Basic Information'!$D$16,IF(AG33&lt;='Basic Information'!$F$15,'Basic Information'!$D$15,IF(AG33&lt;='Basic Information'!$F$14,'Basic Information'!$D$14,IF(AG33&lt;='Basic Information'!$F$13,'Basic Information'!$D$13,IF(AG33&lt;='Basic Information'!$F$12,'Basic Information'!$D$12,'Basic Information'!$D$11)))))))</f>
        <v>O</v>
      </c>
      <c r="AI33" s="56">
        <v>49</v>
      </c>
      <c r="AJ33" s="57">
        <f t="shared" si="10"/>
        <v>98</v>
      </c>
      <c r="AK33" s="56" t="str">
        <f>IF(AJ33=0,"",IF(AJ33&lt;='Basic Information'!$F$17,'Basic Information'!$D$17,IF(AJ33&lt;='Basic Information'!$F$16,'Basic Information'!$D$16,IF(AJ33&lt;='Basic Information'!$F$15,'Basic Information'!$D$15,IF(AJ33&lt;='Basic Information'!$F$14,'Basic Information'!$D$14,IF(AJ33&lt;='Basic Information'!$F$13,'Basic Information'!$D$13,IF(AJ33&lt;='Basic Information'!$F$12,'Basic Information'!$D$12,'Basic Information'!$D$11)))))))</f>
        <v>O</v>
      </c>
      <c r="AL33" s="56">
        <v>98</v>
      </c>
      <c r="AM33" s="57">
        <f t="shared" si="11"/>
        <v>98</v>
      </c>
      <c r="AN33" s="56" t="str">
        <f>IF(AM33=0,"",IF(AM33&lt;='Basic Information'!$F$17,'Basic Information'!$D$17,IF(AM33&lt;='Basic Information'!$F$16,'Basic Information'!$D$16,IF(AM33&lt;='Basic Information'!$F$15,'Basic Information'!$D$15,IF(AM33&lt;='Basic Information'!$F$14,'Basic Information'!$D$14,IF(AM33&lt;='Basic Information'!$F$13,'Basic Information'!$D$13,IF(AM33&lt;='Basic Information'!$F$12,'Basic Information'!$D$12,'Basic Information'!$D$11)))))))</f>
        <v>O</v>
      </c>
      <c r="AO33" s="56">
        <v>49</v>
      </c>
      <c r="AP33" s="57">
        <f t="shared" si="12"/>
        <v>98</v>
      </c>
      <c r="AQ33" s="56" t="str">
        <f>IF(AP33=0,"",IF(AP33&lt;='Basic Information'!$F$17,'Basic Information'!$D$17,IF(AP33&lt;='Basic Information'!$F$16,'Basic Information'!$D$16,IF(AP33&lt;='Basic Information'!$F$15,'Basic Information'!$D$15,IF(AP33&lt;='Basic Information'!$F$14,'Basic Information'!$D$14,IF(AP33&lt;='Basic Information'!$F$13,'Basic Information'!$D$13,IF(AP33&lt;='Basic Information'!$F$12,'Basic Information'!$D$12,'Basic Information'!$D$11)))))))</f>
        <v>O</v>
      </c>
      <c r="AR33" s="56">
        <v>49</v>
      </c>
      <c r="AS33" s="57">
        <f t="shared" si="13"/>
        <v>98</v>
      </c>
      <c r="AT33" s="56" t="str">
        <f>IF(AS33=0,"",IF(AS33&lt;='Basic Information'!$F$17,'Basic Information'!$D$17,IF(AS33&lt;='Basic Information'!$F$16,'Basic Information'!$D$16,IF(AS33&lt;='Basic Information'!$F$15,'Basic Information'!$D$15,IF(AS33&lt;='Basic Information'!$F$14,'Basic Information'!$D$14,IF(AS33&lt;='Basic Information'!$F$13,'Basic Information'!$D$13,IF(AS33&lt;='Basic Information'!$F$12,'Basic Information'!$D$12,'Basic Information'!$D$11)))))))</f>
        <v>O</v>
      </c>
      <c r="AU33" s="56">
        <v>98</v>
      </c>
      <c r="AV33" s="57">
        <f t="shared" si="14"/>
        <v>98</v>
      </c>
      <c r="AW33" s="56" t="str">
        <f>IF(AV33=0,"",IF(AV33&lt;='Basic Information'!$F$17,'Basic Information'!$D$17,IF(AV33&lt;='Basic Information'!$F$16,'Basic Information'!$D$16,IF(AV33&lt;='Basic Information'!$F$15,'Basic Information'!$D$15,IF(AV33&lt;='Basic Information'!$F$14,'Basic Information'!$D$14,IF(AV33&lt;='Basic Information'!$F$13,'Basic Information'!$D$13,IF(AV33&lt;='Basic Information'!$F$12,'Basic Information'!$D$12,'Basic Information'!$D$11)))))))</f>
        <v>O</v>
      </c>
      <c r="AX33" s="56">
        <v>49</v>
      </c>
      <c r="AY33" s="57">
        <f t="shared" si="15"/>
        <v>98</v>
      </c>
      <c r="AZ33" s="56" t="str">
        <f>IF(AY33=0,"",IF(AY33&lt;='Basic Information'!$F$17,'Basic Information'!$D$17,IF(AY33&lt;='Basic Information'!$F$16,'Basic Information'!$D$16,IF(AY33&lt;='Basic Information'!$F$15,'Basic Information'!$D$15,IF(AY33&lt;='Basic Information'!$F$14,'Basic Information'!$D$14,IF(AY33&lt;='Basic Information'!$F$13,'Basic Information'!$D$13,IF(AY33&lt;='Basic Information'!$F$12,'Basic Information'!$D$12,'Basic Information'!$D$11)))))))</f>
        <v>O</v>
      </c>
      <c r="BA33" s="56">
        <v>49</v>
      </c>
      <c r="BB33" s="57">
        <f t="shared" si="16"/>
        <v>98</v>
      </c>
      <c r="BC33" s="56" t="str">
        <f>IF(BB33=0,"",IF(BB33&lt;='Basic Information'!$F$17,'Basic Information'!$D$17,IF(BB33&lt;='Basic Information'!$F$16,'Basic Information'!$D$16,IF(BB33&lt;='Basic Information'!$F$15,'Basic Information'!$D$15,IF(BB33&lt;='Basic Information'!$F$14,'Basic Information'!$D$14,IF(BB33&lt;='Basic Information'!$F$13,'Basic Information'!$D$13,IF(BB33&lt;='Basic Information'!$F$12,'Basic Information'!$D$12,'Basic Information'!$D$11)))))))</f>
        <v>O</v>
      </c>
      <c r="BD33" s="56">
        <v>98</v>
      </c>
      <c r="BE33" s="57">
        <f t="shared" si="17"/>
        <v>98</v>
      </c>
      <c r="BF33" s="56" t="str">
        <f>IF(BE33=0,"",IF(BE33&lt;='Basic Information'!$F$17,'Basic Information'!$D$17,IF(BE33&lt;='Basic Information'!$F$16,'Basic Information'!$D$16,IF(BE33&lt;='Basic Information'!$F$15,'Basic Information'!$D$15,IF(BE33&lt;='Basic Information'!$F$14,'Basic Information'!$D$14,IF(BE33&lt;='Basic Information'!$F$13,'Basic Information'!$D$13,IF(BE33&lt;='Basic Information'!$F$12,'Basic Information'!$D$12,'Basic Information'!$D$11)))))))</f>
        <v>O</v>
      </c>
      <c r="BG33" s="56">
        <v>49</v>
      </c>
      <c r="BH33" s="57">
        <f t="shared" si="18"/>
        <v>98</v>
      </c>
      <c r="BI33" s="56" t="str">
        <f>IF(BH33=0,"",IF(BH33&lt;='Basic Information'!$F$17,'Basic Information'!$D$17,IF(BH33&lt;='Basic Information'!$F$16,'Basic Information'!$D$16,IF(BH33&lt;='Basic Information'!$F$15,'Basic Information'!$D$15,IF(BH33&lt;='Basic Information'!$F$14,'Basic Information'!$D$14,IF(BH33&lt;='Basic Information'!$F$13,'Basic Information'!$D$13,IF(BH33&lt;='Basic Information'!$F$12,'Basic Information'!$D$12,'Basic Information'!$D$11)))))))</f>
        <v>O</v>
      </c>
      <c r="BJ33" s="56">
        <v>49</v>
      </c>
      <c r="BK33" s="57">
        <f t="shared" si="19"/>
        <v>98</v>
      </c>
      <c r="BL33" s="56" t="str">
        <f>IF(BK33=0,"",IF(BK33&lt;='Basic Information'!$F$17,'Basic Information'!$D$17,IF(BK33&lt;='Basic Information'!$F$16,'Basic Information'!$D$16,IF(BK33&lt;='Basic Information'!$F$15,'Basic Information'!$D$15,IF(BK33&lt;='Basic Information'!$F$14,'Basic Information'!$D$14,IF(BK33&lt;='Basic Information'!$F$13,'Basic Information'!$D$13,IF(BK33&lt;='Basic Information'!$F$12,'Basic Information'!$D$12,'Basic Information'!$D$11)))))))</f>
        <v>O</v>
      </c>
      <c r="BM33" s="56">
        <v>98</v>
      </c>
      <c r="BN33" s="57">
        <f t="shared" si="20"/>
        <v>98</v>
      </c>
      <c r="BO33" s="56" t="str">
        <f>IF(BN33=0,"",IF(BN33&lt;='Basic Information'!$F$17,'Basic Information'!$D$17,IF(BN33&lt;='Basic Information'!$F$16,'Basic Information'!$D$16,IF(BN33&lt;='Basic Information'!$F$15,'Basic Information'!$D$15,IF(BN33&lt;='Basic Information'!$F$14,'Basic Information'!$D$14,IF(BN33&lt;='Basic Information'!$F$13,'Basic Information'!$D$13,IF(BN33&lt;='Basic Information'!$F$12,'Basic Information'!$D$12,'Basic Information'!$D$11)))))))</f>
        <v>O</v>
      </c>
      <c r="BP33" s="56">
        <v>49</v>
      </c>
      <c r="BQ33" s="57">
        <f t="shared" si="21"/>
        <v>98</v>
      </c>
      <c r="BR33" s="56" t="str">
        <f>IF(BQ33=0,"",IF(BQ33&lt;='Basic Information'!$F$17,'Basic Information'!$D$17,IF(BQ33&lt;='Basic Information'!$F$16,'Basic Information'!$D$16,IF(BQ33&lt;='Basic Information'!$F$15,'Basic Information'!$D$15,IF(BQ33&lt;='Basic Information'!$F$14,'Basic Information'!$D$14,IF(BQ33&lt;='Basic Information'!$F$13,'Basic Information'!$D$13,IF(BQ33&lt;='Basic Information'!$F$12,'Basic Information'!$D$12,'Basic Information'!$D$11)))))))</f>
        <v>O</v>
      </c>
      <c r="BS33" s="56">
        <v>49</v>
      </c>
      <c r="BT33" s="57">
        <f t="shared" si="22"/>
        <v>98</v>
      </c>
      <c r="BU33" s="56" t="str">
        <f>IF(BT33=0,"",IF(BT33&lt;='Basic Information'!$F$17,'Basic Information'!$D$17,IF(BT33&lt;='Basic Information'!$F$16,'Basic Information'!$D$16,IF(BT33&lt;='Basic Information'!$F$15,'Basic Information'!$D$15,IF(BT33&lt;='Basic Information'!$F$14,'Basic Information'!$D$14,IF(BT33&lt;='Basic Information'!$F$13,'Basic Information'!$D$13,IF(BT33&lt;='Basic Information'!$F$12,'Basic Information'!$D$12,'Basic Information'!$D$11)))))))</f>
        <v>O</v>
      </c>
      <c r="BV33" s="56">
        <v>98</v>
      </c>
      <c r="BW33" s="57">
        <f t="shared" si="23"/>
        <v>98</v>
      </c>
      <c r="BX33" s="56" t="str">
        <f>IF(BW33=0,"",IF(BW33&lt;='Basic Information'!$F$17,'Basic Information'!$D$17,IF(BW33&lt;='Basic Information'!$F$16,'Basic Information'!$D$16,IF(BW33&lt;='Basic Information'!$F$15,'Basic Information'!$D$15,IF(BW33&lt;='Basic Information'!$F$14,'Basic Information'!$D$14,IF(BW33&lt;='Basic Information'!$F$13,'Basic Information'!$D$13,IF(BW33&lt;='Basic Information'!$F$12,'Basic Information'!$D$12,'Basic Information'!$D$11)))))))</f>
        <v>O</v>
      </c>
      <c r="BY33" s="56">
        <v>49</v>
      </c>
      <c r="BZ33" s="57">
        <f t="shared" si="24"/>
        <v>98</v>
      </c>
      <c r="CA33" s="56" t="str">
        <f>IF(BZ33=0,"",IF(BZ33&lt;='Basic Information'!$F$17,'Basic Information'!$D$17,IF(BZ33&lt;='Basic Information'!$F$16,'Basic Information'!$D$16,IF(BZ33&lt;='Basic Information'!$F$15,'Basic Information'!$D$15,IF(BZ33&lt;='Basic Information'!$F$14,'Basic Information'!$D$14,IF(BZ33&lt;='Basic Information'!$F$13,'Basic Information'!$D$13,IF(BZ33&lt;='Basic Information'!$F$12,'Basic Information'!$D$12,'Basic Information'!$D$11)))))))</f>
        <v>O</v>
      </c>
      <c r="CB33" s="56">
        <v>49</v>
      </c>
      <c r="CC33" s="57">
        <f t="shared" si="25"/>
        <v>98</v>
      </c>
      <c r="CD33" s="56" t="str">
        <f>IF(CC33=0,"",IF(CC33&lt;='Basic Information'!$F$17,'Basic Information'!$D$17,IF(CC33&lt;='Basic Information'!$F$16,'Basic Information'!$D$16,IF(CC33&lt;='Basic Information'!$F$15,'Basic Information'!$D$15,IF(CC33&lt;='Basic Information'!$F$14,'Basic Information'!$D$14,IF(CC33&lt;='Basic Information'!$F$13,'Basic Information'!$D$13,IF(CC33&lt;='Basic Information'!$F$12,'Basic Information'!$D$12,'Basic Information'!$D$11)))))))</f>
        <v>O</v>
      </c>
      <c r="CE33" s="56">
        <v>98</v>
      </c>
      <c r="CF33" s="57">
        <f t="shared" si="26"/>
        <v>98</v>
      </c>
      <c r="CG33" s="56" t="str">
        <f>IF(CF33=0,"",IF(CF33&lt;='Basic Information'!$F$17,'Basic Information'!$D$17,IF(CF33&lt;='Basic Information'!$F$16,'Basic Information'!$D$16,IF(CF33&lt;='Basic Information'!$F$15,'Basic Information'!$D$15,IF(CF33&lt;='Basic Information'!$F$14,'Basic Information'!$D$14,IF(CF33&lt;='Basic Information'!$F$13,'Basic Information'!$D$13,IF(CF33&lt;='Basic Information'!$F$12,'Basic Information'!$D$12,'Basic Information'!$D$11)))))))</f>
        <v>O</v>
      </c>
      <c r="CH33" s="56">
        <f t="shared" si="27"/>
        <v>441</v>
      </c>
      <c r="CI33" s="58">
        <f t="shared" si="28"/>
        <v>98</v>
      </c>
      <c r="CJ33" s="56" t="str">
        <f>IF(CI33=0,"",IF(CI33&lt;='Basic Information'!$F$17,'Basic Information'!$D$17,IF(CI33&lt;='Basic Information'!$F$16,'Basic Information'!$D$16,IF(CI33&lt;='Basic Information'!$F$15,'Basic Information'!$D$15,IF(CI33&lt;='Basic Information'!$F$14,'Basic Information'!$D$14,IF(CI33&lt;='Basic Information'!$F$13,'Basic Information'!$D$13,IF(CI33&lt;='Basic Information'!$F$12,'Basic Information'!$D$12,'Basic Information'!$D$11)))))))</f>
        <v>O</v>
      </c>
      <c r="CK33" s="59">
        <f t="shared" si="29"/>
        <v>2</v>
      </c>
      <c r="CL33" s="56">
        <f t="shared" si="30"/>
        <v>441</v>
      </c>
      <c r="CM33" s="58">
        <f t="shared" si="31"/>
        <v>98</v>
      </c>
      <c r="CN33" s="56" t="str">
        <f>IF(CM33=0,"",IF(CM33&lt;='Basic Information'!$F$17,'Basic Information'!$D$17,IF(CM33&lt;='Basic Information'!$F$16,'Basic Information'!$D$16,IF(CM33&lt;='Basic Information'!$F$15,'Basic Information'!$D$15,IF(CM33&lt;='Basic Information'!$F$14,'Basic Information'!$D$14,IF(CM33&lt;='Basic Information'!$F$13,'Basic Information'!$D$13,IF(CM33&lt;='Basic Information'!$F$12,'Basic Information'!$D$12,'Basic Information'!$D$11)))))))</f>
        <v>O</v>
      </c>
      <c r="CO33" s="59">
        <f t="shared" si="32"/>
        <v>1</v>
      </c>
      <c r="CP33" s="56">
        <f t="shared" si="33"/>
        <v>882</v>
      </c>
      <c r="CQ33" s="58">
        <f t="shared" si="34"/>
        <v>98</v>
      </c>
      <c r="CR33" s="56" t="str">
        <f>IF(CQ33=0,"",IF(CQ33&lt;='Basic Information'!$F$17,'Basic Information'!$D$17,IF(CQ33&lt;='Basic Information'!$F$16,'Basic Information'!$D$16,IF(CQ33&lt;='Basic Information'!$F$15,'Basic Information'!$D$15,IF(CQ33&lt;='Basic Information'!$F$14,'Basic Information'!$D$14,IF(CQ33&lt;='Basic Information'!$F$13,'Basic Information'!$D$13,IF(CQ33&lt;='Basic Information'!$F$12,'Basic Information'!$D$12,'Basic Information'!$D$11)))))))</f>
        <v>O</v>
      </c>
      <c r="CS33" s="59">
        <f t="shared" si="35"/>
        <v>1</v>
      </c>
      <c r="CT33" s="56">
        <v>84</v>
      </c>
      <c r="CU33" s="56">
        <v>72</v>
      </c>
      <c r="CV33" s="56">
        <v>52</v>
      </c>
      <c r="CW33" s="56">
        <f t="shared" si="36"/>
        <v>208</v>
      </c>
      <c r="CX33" s="56" t="s">
        <v>122</v>
      </c>
      <c r="CY33" s="56" t="s">
        <v>151</v>
      </c>
    </row>
    <row r="34" spans="2:103">
      <c r="B34" s="56">
        <v>29</v>
      </c>
      <c r="C34" s="60" t="s">
        <v>72</v>
      </c>
      <c r="D34" s="56" t="str">
        <f>'Basic Information'!$F$6 &amp;" - " &amp;'Basic Information'!$H$6</f>
        <v>7 - B</v>
      </c>
      <c r="E34" s="56">
        <v>25</v>
      </c>
      <c r="F34" s="57">
        <f t="shared" si="0"/>
        <v>50</v>
      </c>
      <c r="G34" s="56" t="str">
        <f>IF(F34=0,"",IF(F34&lt;='Basic Information'!$F$17,'Basic Information'!$D$17,IF(F34&lt;='Basic Information'!$F$16,'Basic Information'!$D$16,IF(F34&lt;='Basic Information'!$F$15,'Basic Information'!$D$15,IF(F34&lt;='Basic Information'!$F$14,'Basic Information'!$D$14,IF(F34&lt;='Basic Information'!$F$13,'Basic Information'!$D$13,IF(F34&lt;='Basic Information'!$F$12,'Basic Information'!$D$12,'Basic Information'!$D$11)))))))</f>
        <v>C</v>
      </c>
      <c r="H34" s="56">
        <v>25</v>
      </c>
      <c r="I34" s="57">
        <f t="shared" si="1"/>
        <v>50</v>
      </c>
      <c r="J34" s="56" t="str">
        <f>IF(I34=0,"",IF(I34&lt;='Basic Information'!$F$17,'Basic Information'!$D$17,IF(I34&lt;='Basic Information'!$F$16,'Basic Information'!$D$16,IF(I34&lt;='Basic Information'!$F$15,'Basic Information'!$D$15,IF(I34&lt;='Basic Information'!$F$14,'Basic Information'!$D$14,IF(I34&lt;='Basic Information'!$F$13,'Basic Information'!$D$13,IF(I34&lt;='Basic Information'!$F$12,'Basic Information'!$D$12,'Basic Information'!$D$11)))))))</f>
        <v>C</v>
      </c>
      <c r="K34" s="56">
        <v>50</v>
      </c>
      <c r="L34" s="57">
        <f t="shared" si="2"/>
        <v>50</v>
      </c>
      <c r="M34" s="56" t="str">
        <f>IF(L34=0,"",IF(L34&lt;='Basic Information'!$F$17,'Basic Information'!$D$17,IF(L34&lt;='Basic Information'!$F$16,'Basic Information'!$D$16,IF(L34&lt;='Basic Information'!$F$15,'Basic Information'!$D$15,IF(L34&lt;='Basic Information'!$F$14,'Basic Information'!$D$14,IF(L34&lt;='Basic Information'!$F$13,'Basic Information'!$D$13,IF(L34&lt;='Basic Information'!$F$12,'Basic Information'!$D$12,'Basic Information'!$D$11)))))))</f>
        <v>C</v>
      </c>
      <c r="N34" s="56">
        <v>25</v>
      </c>
      <c r="O34" s="57">
        <f t="shared" si="3"/>
        <v>50</v>
      </c>
      <c r="P34" s="56" t="str">
        <f>IF(O34=0,"",IF(O34&lt;='Basic Information'!$F$17,'Basic Information'!$D$17,IF(O34&lt;='Basic Information'!$F$16,'Basic Information'!$D$16,IF(O34&lt;='Basic Information'!$F$15,'Basic Information'!$D$15,IF(O34&lt;='Basic Information'!$F$14,'Basic Information'!$D$14,IF(O34&lt;='Basic Information'!$F$13,'Basic Information'!$D$13,IF(O34&lt;='Basic Information'!$F$12,'Basic Information'!$D$12,'Basic Information'!$D$11)))))))</f>
        <v>C</v>
      </c>
      <c r="Q34" s="56">
        <v>25</v>
      </c>
      <c r="R34" s="57">
        <f t="shared" si="4"/>
        <v>50</v>
      </c>
      <c r="S34" s="56" t="str">
        <f>IF(R34=0,"",IF(R34&lt;='Basic Information'!$F$17,'Basic Information'!$D$17,IF(R34&lt;='Basic Information'!$F$16,'Basic Information'!$D$16,IF(R34&lt;='Basic Information'!$F$15,'Basic Information'!$D$15,IF(R34&lt;='Basic Information'!$F$14,'Basic Information'!$D$14,IF(R34&lt;='Basic Information'!$F$13,'Basic Information'!$D$13,IF(R34&lt;='Basic Information'!$F$12,'Basic Information'!$D$12,'Basic Information'!$D$11)))))))</f>
        <v>C</v>
      </c>
      <c r="T34" s="56">
        <v>50</v>
      </c>
      <c r="U34" s="57">
        <f t="shared" si="5"/>
        <v>50</v>
      </c>
      <c r="V34" s="56" t="str">
        <f>IF(U34=0,"",IF(U34&lt;='Basic Information'!$F$17,'Basic Information'!$D$17,IF(U34&lt;='Basic Information'!$F$16,'Basic Information'!$D$16,IF(U34&lt;='Basic Information'!$F$15,'Basic Information'!$D$15,IF(U34&lt;='Basic Information'!$F$14,'Basic Information'!$D$14,IF(U34&lt;='Basic Information'!$F$13,'Basic Information'!$D$13,IF(U34&lt;='Basic Information'!$F$12,'Basic Information'!$D$12,'Basic Information'!$D$11)))))))</f>
        <v>C</v>
      </c>
      <c r="W34" s="56">
        <v>25</v>
      </c>
      <c r="X34" s="57">
        <f t="shared" si="6"/>
        <v>50</v>
      </c>
      <c r="Y34" s="56" t="str">
        <f>IF(X34=0,"",IF(X34&lt;='Basic Information'!$F$17,'Basic Information'!$D$17,IF(X34&lt;='Basic Information'!$F$16,'Basic Information'!$D$16,IF(X34&lt;='Basic Information'!$F$15,'Basic Information'!$D$15,IF(X34&lt;='Basic Information'!$F$14,'Basic Information'!$D$14,IF(X34&lt;='Basic Information'!$F$13,'Basic Information'!$D$13,IF(X34&lt;='Basic Information'!$F$12,'Basic Information'!$D$12,'Basic Information'!$D$11)))))))</f>
        <v>C</v>
      </c>
      <c r="Z34" s="56">
        <v>25</v>
      </c>
      <c r="AA34" s="57">
        <f t="shared" si="7"/>
        <v>50</v>
      </c>
      <c r="AB34" s="56" t="str">
        <f>IF(AA34=0,"",IF(AA34&lt;='Basic Information'!$F$17,'Basic Information'!$D$17,IF(AA34&lt;='Basic Information'!$F$16,'Basic Information'!$D$16,IF(AA34&lt;='Basic Information'!$F$15,'Basic Information'!$D$15,IF(AA34&lt;='Basic Information'!$F$14,'Basic Information'!$D$14,IF(AA34&lt;='Basic Information'!$F$13,'Basic Information'!$D$13,IF(AA34&lt;='Basic Information'!$F$12,'Basic Information'!$D$12,'Basic Information'!$D$11)))))))</f>
        <v>C</v>
      </c>
      <c r="AC34" s="56">
        <v>50</v>
      </c>
      <c r="AD34" s="57">
        <f t="shared" si="8"/>
        <v>50</v>
      </c>
      <c r="AE34" s="56" t="str">
        <f>IF(AD34=0,"",IF(AD34&lt;='Basic Information'!$F$17,'Basic Information'!$D$17,IF(AD34&lt;='Basic Information'!$F$16,'Basic Information'!$D$16,IF(AD34&lt;='Basic Information'!$F$15,'Basic Information'!$D$15,IF(AD34&lt;='Basic Information'!$F$14,'Basic Information'!$D$14,IF(AD34&lt;='Basic Information'!$F$13,'Basic Information'!$D$13,IF(AD34&lt;='Basic Information'!$F$12,'Basic Information'!$D$12,'Basic Information'!$D$11)))))))</f>
        <v>C</v>
      </c>
      <c r="AF34" s="56">
        <v>25</v>
      </c>
      <c r="AG34" s="57">
        <f t="shared" si="9"/>
        <v>50</v>
      </c>
      <c r="AH34" s="56" t="str">
        <f>IF(AG34=0,"",IF(AG34&lt;='Basic Information'!$F$17,'Basic Information'!$D$17,IF(AG34&lt;='Basic Information'!$F$16,'Basic Information'!$D$16,IF(AG34&lt;='Basic Information'!$F$15,'Basic Information'!$D$15,IF(AG34&lt;='Basic Information'!$F$14,'Basic Information'!$D$14,IF(AG34&lt;='Basic Information'!$F$13,'Basic Information'!$D$13,IF(AG34&lt;='Basic Information'!$F$12,'Basic Information'!$D$12,'Basic Information'!$D$11)))))))</f>
        <v>C</v>
      </c>
      <c r="AI34" s="56">
        <v>25</v>
      </c>
      <c r="AJ34" s="57">
        <f t="shared" si="10"/>
        <v>50</v>
      </c>
      <c r="AK34" s="56" t="str">
        <f>IF(AJ34=0,"",IF(AJ34&lt;='Basic Information'!$F$17,'Basic Information'!$D$17,IF(AJ34&lt;='Basic Information'!$F$16,'Basic Information'!$D$16,IF(AJ34&lt;='Basic Information'!$F$15,'Basic Information'!$D$15,IF(AJ34&lt;='Basic Information'!$F$14,'Basic Information'!$D$14,IF(AJ34&lt;='Basic Information'!$F$13,'Basic Information'!$D$13,IF(AJ34&lt;='Basic Information'!$F$12,'Basic Information'!$D$12,'Basic Information'!$D$11)))))))</f>
        <v>C</v>
      </c>
      <c r="AL34" s="56">
        <v>50</v>
      </c>
      <c r="AM34" s="57">
        <f t="shared" si="11"/>
        <v>50</v>
      </c>
      <c r="AN34" s="56" t="str">
        <f>IF(AM34=0,"",IF(AM34&lt;='Basic Information'!$F$17,'Basic Information'!$D$17,IF(AM34&lt;='Basic Information'!$F$16,'Basic Information'!$D$16,IF(AM34&lt;='Basic Information'!$F$15,'Basic Information'!$D$15,IF(AM34&lt;='Basic Information'!$F$14,'Basic Information'!$D$14,IF(AM34&lt;='Basic Information'!$F$13,'Basic Information'!$D$13,IF(AM34&lt;='Basic Information'!$F$12,'Basic Information'!$D$12,'Basic Information'!$D$11)))))))</f>
        <v>C</v>
      </c>
      <c r="AO34" s="56">
        <v>25</v>
      </c>
      <c r="AP34" s="57">
        <f t="shared" si="12"/>
        <v>50</v>
      </c>
      <c r="AQ34" s="56" t="str">
        <f>IF(AP34=0,"",IF(AP34&lt;='Basic Information'!$F$17,'Basic Information'!$D$17,IF(AP34&lt;='Basic Information'!$F$16,'Basic Information'!$D$16,IF(AP34&lt;='Basic Information'!$F$15,'Basic Information'!$D$15,IF(AP34&lt;='Basic Information'!$F$14,'Basic Information'!$D$14,IF(AP34&lt;='Basic Information'!$F$13,'Basic Information'!$D$13,IF(AP34&lt;='Basic Information'!$F$12,'Basic Information'!$D$12,'Basic Information'!$D$11)))))))</f>
        <v>C</v>
      </c>
      <c r="AR34" s="56">
        <v>25</v>
      </c>
      <c r="AS34" s="57">
        <f t="shared" si="13"/>
        <v>50</v>
      </c>
      <c r="AT34" s="56" t="str">
        <f>IF(AS34=0,"",IF(AS34&lt;='Basic Information'!$F$17,'Basic Information'!$D$17,IF(AS34&lt;='Basic Information'!$F$16,'Basic Information'!$D$16,IF(AS34&lt;='Basic Information'!$F$15,'Basic Information'!$D$15,IF(AS34&lt;='Basic Information'!$F$14,'Basic Information'!$D$14,IF(AS34&lt;='Basic Information'!$F$13,'Basic Information'!$D$13,IF(AS34&lt;='Basic Information'!$F$12,'Basic Information'!$D$12,'Basic Information'!$D$11)))))))</f>
        <v>C</v>
      </c>
      <c r="AU34" s="56">
        <v>50</v>
      </c>
      <c r="AV34" s="57">
        <f t="shared" si="14"/>
        <v>50</v>
      </c>
      <c r="AW34" s="56" t="str">
        <f>IF(AV34=0,"",IF(AV34&lt;='Basic Information'!$F$17,'Basic Information'!$D$17,IF(AV34&lt;='Basic Information'!$F$16,'Basic Information'!$D$16,IF(AV34&lt;='Basic Information'!$F$15,'Basic Information'!$D$15,IF(AV34&lt;='Basic Information'!$F$14,'Basic Information'!$D$14,IF(AV34&lt;='Basic Information'!$F$13,'Basic Information'!$D$13,IF(AV34&lt;='Basic Information'!$F$12,'Basic Information'!$D$12,'Basic Information'!$D$11)))))))</f>
        <v>C</v>
      </c>
      <c r="AX34" s="56">
        <v>25</v>
      </c>
      <c r="AY34" s="57">
        <f t="shared" si="15"/>
        <v>50</v>
      </c>
      <c r="AZ34" s="56" t="str">
        <f>IF(AY34=0,"",IF(AY34&lt;='Basic Information'!$F$17,'Basic Information'!$D$17,IF(AY34&lt;='Basic Information'!$F$16,'Basic Information'!$D$16,IF(AY34&lt;='Basic Information'!$F$15,'Basic Information'!$D$15,IF(AY34&lt;='Basic Information'!$F$14,'Basic Information'!$D$14,IF(AY34&lt;='Basic Information'!$F$13,'Basic Information'!$D$13,IF(AY34&lt;='Basic Information'!$F$12,'Basic Information'!$D$12,'Basic Information'!$D$11)))))))</f>
        <v>C</v>
      </c>
      <c r="BA34" s="56">
        <v>25</v>
      </c>
      <c r="BB34" s="57">
        <f t="shared" si="16"/>
        <v>50</v>
      </c>
      <c r="BC34" s="56" t="str">
        <f>IF(BB34=0,"",IF(BB34&lt;='Basic Information'!$F$17,'Basic Information'!$D$17,IF(BB34&lt;='Basic Information'!$F$16,'Basic Information'!$D$16,IF(BB34&lt;='Basic Information'!$F$15,'Basic Information'!$D$15,IF(BB34&lt;='Basic Information'!$F$14,'Basic Information'!$D$14,IF(BB34&lt;='Basic Information'!$F$13,'Basic Information'!$D$13,IF(BB34&lt;='Basic Information'!$F$12,'Basic Information'!$D$12,'Basic Information'!$D$11)))))))</f>
        <v>C</v>
      </c>
      <c r="BD34" s="56">
        <v>50</v>
      </c>
      <c r="BE34" s="57">
        <f t="shared" si="17"/>
        <v>50</v>
      </c>
      <c r="BF34" s="56" t="str">
        <f>IF(BE34=0,"",IF(BE34&lt;='Basic Information'!$F$17,'Basic Information'!$D$17,IF(BE34&lt;='Basic Information'!$F$16,'Basic Information'!$D$16,IF(BE34&lt;='Basic Information'!$F$15,'Basic Information'!$D$15,IF(BE34&lt;='Basic Information'!$F$14,'Basic Information'!$D$14,IF(BE34&lt;='Basic Information'!$F$13,'Basic Information'!$D$13,IF(BE34&lt;='Basic Information'!$F$12,'Basic Information'!$D$12,'Basic Information'!$D$11)))))))</f>
        <v>C</v>
      </c>
      <c r="BG34" s="56">
        <v>25</v>
      </c>
      <c r="BH34" s="57">
        <f t="shared" si="18"/>
        <v>50</v>
      </c>
      <c r="BI34" s="56" t="str">
        <f>IF(BH34=0,"",IF(BH34&lt;='Basic Information'!$F$17,'Basic Information'!$D$17,IF(BH34&lt;='Basic Information'!$F$16,'Basic Information'!$D$16,IF(BH34&lt;='Basic Information'!$F$15,'Basic Information'!$D$15,IF(BH34&lt;='Basic Information'!$F$14,'Basic Information'!$D$14,IF(BH34&lt;='Basic Information'!$F$13,'Basic Information'!$D$13,IF(BH34&lt;='Basic Information'!$F$12,'Basic Information'!$D$12,'Basic Information'!$D$11)))))))</f>
        <v>C</v>
      </c>
      <c r="BJ34" s="56">
        <v>25</v>
      </c>
      <c r="BK34" s="57">
        <f t="shared" si="19"/>
        <v>50</v>
      </c>
      <c r="BL34" s="56" t="str">
        <f>IF(BK34=0,"",IF(BK34&lt;='Basic Information'!$F$17,'Basic Information'!$D$17,IF(BK34&lt;='Basic Information'!$F$16,'Basic Information'!$D$16,IF(BK34&lt;='Basic Information'!$F$15,'Basic Information'!$D$15,IF(BK34&lt;='Basic Information'!$F$14,'Basic Information'!$D$14,IF(BK34&lt;='Basic Information'!$F$13,'Basic Information'!$D$13,IF(BK34&lt;='Basic Information'!$F$12,'Basic Information'!$D$12,'Basic Information'!$D$11)))))))</f>
        <v>C</v>
      </c>
      <c r="BM34" s="56">
        <v>50</v>
      </c>
      <c r="BN34" s="57">
        <f t="shared" si="20"/>
        <v>50</v>
      </c>
      <c r="BO34" s="56" t="str">
        <f>IF(BN34=0,"",IF(BN34&lt;='Basic Information'!$F$17,'Basic Information'!$D$17,IF(BN34&lt;='Basic Information'!$F$16,'Basic Information'!$D$16,IF(BN34&lt;='Basic Information'!$F$15,'Basic Information'!$D$15,IF(BN34&lt;='Basic Information'!$F$14,'Basic Information'!$D$14,IF(BN34&lt;='Basic Information'!$F$13,'Basic Information'!$D$13,IF(BN34&lt;='Basic Information'!$F$12,'Basic Information'!$D$12,'Basic Information'!$D$11)))))))</f>
        <v>C</v>
      </c>
      <c r="BP34" s="56">
        <v>25</v>
      </c>
      <c r="BQ34" s="57">
        <f t="shared" si="21"/>
        <v>50</v>
      </c>
      <c r="BR34" s="56" t="str">
        <f>IF(BQ34=0,"",IF(BQ34&lt;='Basic Information'!$F$17,'Basic Information'!$D$17,IF(BQ34&lt;='Basic Information'!$F$16,'Basic Information'!$D$16,IF(BQ34&lt;='Basic Information'!$F$15,'Basic Information'!$D$15,IF(BQ34&lt;='Basic Information'!$F$14,'Basic Information'!$D$14,IF(BQ34&lt;='Basic Information'!$F$13,'Basic Information'!$D$13,IF(BQ34&lt;='Basic Information'!$F$12,'Basic Information'!$D$12,'Basic Information'!$D$11)))))))</f>
        <v>C</v>
      </c>
      <c r="BS34" s="56">
        <v>25</v>
      </c>
      <c r="BT34" s="57">
        <f t="shared" si="22"/>
        <v>50</v>
      </c>
      <c r="BU34" s="56" t="str">
        <f>IF(BT34=0,"",IF(BT34&lt;='Basic Information'!$F$17,'Basic Information'!$D$17,IF(BT34&lt;='Basic Information'!$F$16,'Basic Information'!$D$16,IF(BT34&lt;='Basic Information'!$F$15,'Basic Information'!$D$15,IF(BT34&lt;='Basic Information'!$F$14,'Basic Information'!$D$14,IF(BT34&lt;='Basic Information'!$F$13,'Basic Information'!$D$13,IF(BT34&lt;='Basic Information'!$F$12,'Basic Information'!$D$12,'Basic Information'!$D$11)))))))</f>
        <v>C</v>
      </c>
      <c r="BV34" s="56">
        <v>50</v>
      </c>
      <c r="BW34" s="57">
        <f t="shared" si="23"/>
        <v>50</v>
      </c>
      <c r="BX34" s="56" t="str">
        <f>IF(BW34=0,"",IF(BW34&lt;='Basic Information'!$F$17,'Basic Information'!$D$17,IF(BW34&lt;='Basic Information'!$F$16,'Basic Information'!$D$16,IF(BW34&lt;='Basic Information'!$F$15,'Basic Information'!$D$15,IF(BW34&lt;='Basic Information'!$F$14,'Basic Information'!$D$14,IF(BW34&lt;='Basic Information'!$F$13,'Basic Information'!$D$13,IF(BW34&lt;='Basic Information'!$F$12,'Basic Information'!$D$12,'Basic Information'!$D$11)))))))</f>
        <v>C</v>
      </c>
      <c r="BY34" s="56">
        <v>25</v>
      </c>
      <c r="BZ34" s="57">
        <f t="shared" si="24"/>
        <v>50</v>
      </c>
      <c r="CA34" s="56" t="str">
        <f>IF(BZ34=0,"",IF(BZ34&lt;='Basic Information'!$F$17,'Basic Information'!$D$17,IF(BZ34&lt;='Basic Information'!$F$16,'Basic Information'!$D$16,IF(BZ34&lt;='Basic Information'!$F$15,'Basic Information'!$D$15,IF(BZ34&lt;='Basic Information'!$F$14,'Basic Information'!$D$14,IF(BZ34&lt;='Basic Information'!$F$13,'Basic Information'!$D$13,IF(BZ34&lt;='Basic Information'!$F$12,'Basic Information'!$D$12,'Basic Information'!$D$11)))))))</f>
        <v>C</v>
      </c>
      <c r="CB34" s="56">
        <v>25</v>
      </c>
      <c r="CC34" s="57">
        <f t="shared" si="25"/>
        <v>50</v>
      </c>
      <c r="CD34" s="56" t="str">
        <f>IF(CC34=0,"",IF(CC34&lt;='Basic Information'!$F$17,'Basic Information'!$D$17,IF(CC34&lt;='Basic Information'!$F$16,'Basic Information'!$D$16,IF(CC34&lt;='Basic Information'!$F$15,'Basic Information'!$D$15,IF(CC34&lt;='Basic Information'!$F$14,'Basic Information'!$D$14,IF(CC34&lt;='Basic Information'!$F$13,'Basic Information'!$D$13,IF(CC34&lt;='Basic Information'!$F$12,'Basic Information'!$D$12,'Basic Information'!$D$11)))))))</f>
        <v>C</v>
      </c>
      <c r="CE34" s="56">
        <v>50</v>
      </c>
      <c r="CF34" s="57">
        <f t="shared" si="26"/>
        <v>50</v>
      </c>
      <c r="CG34" s="56" t="str">
        <f>IF(CF34=0,"",IF(CF34&lt;='Basic Information'!$F$17,'Basic Information'!$D$17,IF(CF34&lt;='Basic Information'!$F$16,'Basic Information'!$D$16,IF(CF34&lt;='Basic Information'!$F$15,'Basic Information'!$D$15,IF(CF34&lt;='Basic Information'!$F$14,'Basic Information'!$D$14,IF(CF34&lt;='Basic Information'!$F$13,'Basic Information'!$D$13,IF(CF34&lt;='Basic Information'!$F$12,'Basic Information'!$D$12,'Basic Information'!$D$11)))))))</f>
        <v>C</v>
      </c>
      <c r="CH34" s="56">
        <f t="shared" si="27"/>
        <v>225</v>
      </c>
      <c r="CI34" s="58">
        <f t="shared" si="28"/>
        <v>50</v>
      </c>
      <c r="CJ34" s="56" t="str">
        <f>IF(CI34=0,"",IF(CI34&lt;='Basic Information'!$F$17,'Basic Information'!$D$17,IF(CI34&lt;='Basic Information'!$F$16,'Basic Information'!$D$16,IF(CI34&lt;='Basic Information'!$F$15,'Basic Information'!$D$15,IF(CI34&lt;='Basic Information'!$F$14,'Basic Information'!$D$14,IF(CI34&lt;='Basic Information'!$F$13,'Basic Information'!$D$13,IF(CI34&lt;='Basic Information'!$F$12,'Basic Information'!$D$12,'Basic Information'!$D$11)))))))</f>
        <v>C</v>
      </c>
      <c r="CK34" s="59">
        <f t="shared" si="29"/>
        <v>41</v>
      </c>
      <c r="CL34" s="56">
        <f t="shared" si="30"/>
        <v>225</v>
      </c>
      <c r="CM34" s="58">
        <f t="shared" si="31"/>
        <v>50</v>
      </c>
      <c r="CN34" s="56" t="str">
        <f>IF(CM34=0,"",IF(CM34&lt;='Basic Information'!$F$17,'Basic Information'!$D$17,IF(CM34&lt;='Basic Information'!$F$16,'Basic Information'!$D$16,IF(CM34&lt;='Basic Information'!$F$15,'Basic Information'!$D$15,IF(CM34&lt;='Basic Information'!$F$14,'Basic Information'!$D$14,IF(CM34&lt;='Basic Information'!$F$13,'Basic Information'!$D$13,IF(CM34&lt;='Basic Information'!$F$12,'Basic Information'!$D$12,'Basic Information'!$D$11)))))))</f>
        <v>C</v>
      </c>
      <c r="CO34" s="59">
        <f t="shared" si="32"/>
        <v>41</v>
      </c>
      <c r="CP34" s="56">
        <f t="shared" si="33"/>
        <v>450</v>
      </c>
      <c r="CQ34" s="58">
        <f t="shared" si="34"/>
        <v>50</v>
      </c>
      <c r="CR34" s="56" t="str">
        <f>IF(CQ34=0,"",IF(CQ34&lt;='Basic Information'!$F$17,'Basic Information'!$D$17,IF(CQ34&lt;='Basic Information'!$F$16,'Basic Information'!$D$16,IF(CQ34&lt;='Basic Information'!$F$15,'Basic Information'!$D$15,IF(CQ34&lt;='Basic Information'!$F$14,'Basic Information'!$D$14,IF(CQ34&lt;='Basic Information'!$F$13,'Basic Information'!$D$13,IF(CQ34&lt;='Basic Information'!$F$12,'Basic Information'!$D$12,'Basic Information'!$D$11)))))))</f>
        <v>C</v>
      </c>
      <c r="CS34" s="59">
        <f t="shared" si="35"/>
        <v>41</v>
      </c>
      <c r="CT34" s="56">
        <v>84</v>
      </c>
      <c r="CU34" s="56">
        <v>72</v>
      </c>
      <c r="CV34" s="56">
        <v>52</v>
      </c>
      <c r="CW34" s="56">
        <f t="shared" si="36"/>
        <v>208</v>
      </c>
      <c r="CX34" s="56" t="s">
        <v>122</v>
      </c>
      <c r="CY34" s="56" t="s">
        <v>152</v>
      </c>
    </row>
    <row r="35" spans="2:103">
      <c r="B35" s="56">
        <v>30</v>
      </c>
      <c r="C35" s="60" t="s">
        <v>73</v>
      </c>
      <c r="D35" s="56" t="str">
        <f>'Basic Information'!$F$6 &amp;" - " &amp;'Basic Information'!$H$6</f>
        <v>7 - B</v>
      </c>
      <c r="E35" s="56">
        <v>35</v>
      </c>
      <c r="F35" s="57">
        <f t="shared" si="0"/>
        <v>70</v>
      </c>
      <c r="G35" s="56" t="str">
        <f>IF(F35=0,"",IF(F35&lt;='Basic Information'!$F$17,'Basic Information'!$D$17,IF(F35&lt;='Basic Information'!$F$16,'Basic Information'!$D$16,IF(F35&lt;='Basic Information'!$F$15,'Basic Information'!$D$15,IF(F35&lt;='Basic Information'!$F$14,'Basic Information'!$D$14,IF(F35&lt;='Basic Information'!$F$13,'Basic Information'!$D$13,IF(F35&lt;='Basic Information'!$F$12,'Basic Information'!$D$12,'Basic Information'!$D$11)))))))</f>
        <v>B+</v>
      </c>
      <c r="H35" s="56">
        <v>35</v>
      </c>
      <c r="I35" s="57">
        <f t="shared" si="1"/>
        <v>70</v>
      </c>
      <c r="J35" s="56" t="str">
        <f>IF(I35=0,"",IF(I35&lt;='Basic Information'!$F$17,'Basic Information'!$D$17,IF(I35&lt;='Basic Information'!$F$16,'Basic Information'!$D$16,IF(I35&lt;='Basic Information'!$F$15,'Basic Information'!$D$15,IF(I35&lt;='Basic Information'!$F$14,'Basic Information'!$D$14,IF(I35&lt;='Basic Information'!$F$13,'Basic Information'!$D$13,IF(I35&lt;='Basic Information'!$F$12,'Basic Information'!$D$12,'Basic Information'!$D$11)))))))</f>
        <v>B+</v>
      </c>
      <c r="K35" s="56">
        <v>70</v>
      </c>
      <c r="L35" s="57">
        <f t="shared" si="2"/>
        <v>70</v>
      </c>
      <c r="M35" s="56" t="str">
        <f>IF(L35=0,"",IF(L35&lt;='Basic Information'!$F$17,'Basic Information'!$D$17,IF(L35&lt;='Basic Information'!$F$16,'Basic Information'!$D$16,IF(L35&lt;='Basic Information'!$F$15,'Basic Information'!$D$15,IF(L35&lt;='Basic Information'!$F$14,'Basic Information'!$D$14,IF(L35&lt;='Basic Information'!$F$13,'Basic Information'!$D$13,IF(L35&lt;='Basic Information'!$F$12,'Basic Information'!$D$12,'Basic Information'!$D$11)))))))</f>
        <v>B+</v>
      </c>
      <c r="N35" s="56">
        <v>35</v>
      </c>
      <c r="O35" s="57">
        <f t="shared" si="3"/>
        <v>70</v>
      </c>
      <c r="P35" s="56" t="str">
        <f>IF(O35=0,"",IF(O35&lt;='Basic Information'!$F$17,'Basic Information'!$D$17,IF(O35&lt;='Basic Information'!$F$16,'Basic Information'!$D$16,IF(O35&lt;='Basic Information'!$F$15,'Basic Information'!$D$15,IF(O35&lt;='Basic Information'!$F$14,'Basic Information'!$D$14,IF(O35&lt;='Basic Information'!$F$13,'Basic Information'!$D$13,IF(O35&lt;='Basic Information'!$F$12,'Basic Information'!$D$12,'Basic Information'!$D$11)))))))</f>
        <v>B+</v>
      </c>
      <c r="Q35" s="56">
        <v>35</v>
      </c>
      <c r="R35" s="57">
        <f t="shared" si="4"/>
        <v>70</v>
      </c>
      <c r="S35" s="56" t="str">
        <f>IF(R35=0,"",IF(R35&lt;='Basic Information'!$F$17,'Basic Information'!$D$17,IF(R35&lt;='Basic Information'!$F$16,'Basic Information'!$D$16,IF(R35&lt;='Basic Information'!$F$15,'Basic Information'!$D$15,IF(R35&lt;='Basic Information'!$F$14,'Basic Information'!$D$14,IF(R35&lt;='Basic Information'!$F$13,'Basic Information'!$D$13,IF(R35&lt;='Basic Information'!$F$12,'Basic Information'!$D$12,'Basic Information'!$D$11)))))))</f>
        <v>B+</v>
      </c>
      <c r="T35" s="56">
        <v>70</v>
      </c>
      <c r="U35" s="57">
        <f t="shared" si="5"/>
        <v>70</v>
      </c>
      <c r="V35" s="56" t="str">
        <f>IF(U35=0,"",IF(U35&lt;='Basic Information'!$F$17,'Basic Information'!$D$17,IF(U35&lt;='Basic Information'!$F$16,'Basic Information'!$D$16,IF(U35&lt;='Basic Information'!$F$15,'Basic Information'!$D$15,IF(U35&lt;='Basic Information'!$F$14,'Basic Information'!$D$14,IF(U35&lt;='Basic Information'!$F$13,'Basic Information'!$D$13,IF(U35&lt;='Basic Information'!$F$12,'Basic Information'!$D$12,'Basic Information'!$D$11)))))))</f>
        <v>B+</v>
      </c>
      <c r="W35" s="56">
        <v>35</v>
      </c>
      <c r="X35" s="57">
        <f t="shared" si="6"/>
        <v>70</v>
      </c>
      <c r="Y35" s="56" t="str">
        <f>IF(X35=0,"",IF(X35&lt;='Basic Information'!$F$17,'Basic Information'!$D$17,IF(X35&lt;='Basic Information'!$F$16,'Basic Information'!$D$16,IF(X35&lt;='Basic Information'!$F$15,'Basic Information'!$D$15,IF(X35&lt;='Basic Information'!$F$14,'Basic Information'!$D$14,IF(X35&lt;='Basic Information'!$F$13,'Basic Information'!$D$13,IF(X35&lt;='Basic Information'!$F$12,'Basic Information'!$D$12,'Basic Information'!$D$11)))))))</f>
        <v>B+</v>
      </c>
      <c r="Z35" s="56">
        <v>35</v>
      </c>
      <c r="AA35" s="57">
        <f t="shared" si="7"/>
        <v>70</v>
      </c>
      <c r="AB35" s="56" t="str">
        <f>IF(AA35=0,"",IF(AA35&lt;='Basic Information'!$F$17,'Basic Information'!$D$17,IF(AA35&lt;='Basic Information'!$F$16,'Basic Information'!$D$16,IF(AA35&lt;='Basic Information'!$F$15,'Basic Information'!$D$15,IF(AA35&lt;='Basic Information'!$F$14,'Basic Information'!$D$14,IF(AA35&lt;='Basic Information'!$F$13,'Basic Information'!$D$13,IF(AA35&lt;='Basic Information'!$F$12,'Basic Information'!$D$12,'Basic Information'!$D$11)))))))</f>
        <v>B+</v>
      </c>
      <c r="AC35" s="56">
        <v>70</v>
      </c>
      <c r="AD35" s="57">
        <f t="shared" si="8"/>
        <v>70</v>
      </c>
      <c r="AE35" s="56" t="str">
        <f>IF(AD35=0,"",IF(AD35&lt;='Basic Information'!$F$17,'Basic Information'!$D$17,IF(AD35&lt;='Basic Information'!$F$16,'Basic Information'!$D$16,IF(AD35&lt;='Basic Information'!$F$15,'Basic Information'!$D$15,IF(AD35&lt;='Basic Information'!$F$14,'Basic Information'!$D$14,IF(AD35&lt;='Basic Information'!$F$13,'Basic Information'!$D$13,IF(AD35&lt;='Basic Information'!$F$12,'Basic Information'!$D$12,'Basic Information'!$D$11)))))))</f>
        <v>B+</v>
      </c>
      <c r="AF35" s="56">
        <v>35</v>
      </c>
      <c r="AG35" s="57">
        <f t="shared" si="9"/>
        <v>70</v>
      </c>
      <c r="AH35" s="56" t="str">
        <f>IF(AG35=0,"",IF(AG35&lt;='Basic Information'!$F$17,'Basic Information'!$D$17,IF(AG35&lt;='Basic Information'!$F$16,'Basic Information'!$D$16,IF(AG35&lt;='Basic Information'!$F$15,'Basic Information'!$D$15,IF(AG35&lt;='Basic Information'!$F$14,'Basic Information'!$D$14,IF(AG35&lt;='Basic Information'!$F$13,'Basic Information'!$D$13,IF(AG35&lt;='Basic Information'!$F$12,'Basic Information'!$D$12,'Basic Information'!$D$11)))))))</f>
        <v>B+</v>
      </c>
      <c r="AI35" s="56">
        <v>35</v>
      </c>
      <c r="AJ35" s="57">
        <f t="shared" si="10"/>
        <v>70</v>
      </c>
      <c r="AK35" s="56" t="str">
        <f>IF(AJ35=0,"",IF(AJ35&lt;='Basic Information'!$F$17,'Basic Information'!$D$17,IF(AJ35&lt;='Basic Information'!$F$16,'Basic Information'!$D$16,IF(AJ35&lt;='Basic Information'!$F$15,'Basic Information'!$D$15,IF(AJ35&lt;='Basic Information'!$F$14,'Basic Information'!$D$14,IF(AJ35&lt;='Basic Information'!$F$13,'Basic Information'!$D$13,IF(AJ35&lt;='Basic Information'!$F$12,'Basic Information'!$D$12,'Basic Information'!$D$11)))))))</f>
        <v>B+</v>
      </c>
      <c r="AL35" s="56">
        <v>70</v>
      </c>
      <c r="AM35" s="57">
        <f t="shared" si="11"/>
        <v>70</v>
      </c>
      <c r="AN35" s="56" t="str">
        <f>IF(AM35=0,"",IF(AM35&lt;='Basic Information'!$F$17,'Basic Information'!$D$17,IF(AM35&lt;='Basic Information'!$F$16,'Basic Information'!$D$16,IF(AM35&lt;='Basic Information'!$F$15,'Basic Information'!$D$15,IF(AM35&lt;='Basic Information'!$F$14,'Basic Information'!$D$14,IF(AM35&lt;='Basic Information'!$F$13,'Basic Information'!$D$13,IF(AM35&lt;='Basic Information'!$F$12,'Basic Information'!$D$12,'Basic Information'!$D$11)))))))</f>
        <v>B+</v>
      </c>
      <c r="AO35" s="56">
        <v>35</v>
      </c>
      <c r="AP35" s="57">
        <f t="shared" si="12"/>
        <v>70</v>
      </c>
      <c r="AQ35" s="56" t="str">
        <f>IF(AP35=0,"",IF(AP35&lt;='Basic Information'!$F$17,'Basic Information'!$D$17,IF(AP35&lt;='Basic Information'!$F$16,'Basic Information'!$D$16,IF(AP35&lt;='Basic Information'!$F$15,'Basic Information'!$D$15,IF(AP35&lt;='Basic Information'!$F$14,'Basic Information'!$D$14,IF(AP35&lt;='Basic Information'!$F$13,'Basic Information'!$D$13,IF(AP35&lt;='Basic Information'!$F$12,'Basic Information'!$D$12,'Basic Information'!$D$11)))))))</f>
        <v>B+</v>
      </c>
      <c r="AR35" s="56">
        <v>35</v>
      </c>
      <c r="AS35" s="57">
        <f t="shared" si="13"/>
        <v>70</v>
      </c>
      <c r="AT35" s="56" t="str">
        <f>IF(AS35=0,"",IF(AS35&lt;='Basic Information'!$F$17,'Basic Information'!$D$17,IF(AS35&lt;='Basic Information'!$F$16,'Basic Information'!$D$16,IF(AS35&lt;='Basic Information'!$F$15,'Basic Information'!$D$15,IF(AS35&lt;='Basic Information'!$F$14,'Basic Information'!$D$14,IF(AS35&lt;='Basic Information'!$F$13,'Basic Information'!$D$13,IF(AS35&lt;='Basic Information'!$F$12,'Basic Information'!$D$12,'Basic Information'!$D$11)))))))</f>
        <v>B+</v>
      </c>
      <c r="AU35" s="56">
        <v>70</v>
      </c>
      <c r="AV35" s="57">
        <f t="shared" si="14"/>
        <v>70</v>
      </c>
      <c r="AW35" s="56" t="str">
        <f>IF(AV35=0,"",IF(AV35&lt;='Basic Information'!$F$17,'Basic Information'!$D$17,IF(AV35&lt;='Basic Information'!$F$16,'Basic Information'!$D$16,IF(AV35&lt;='Basic Information'!$F$15,'Basic Information'!$D$15,IF(AV35&lt;='Basic Information'!$F$14,'Basic Information'!$D$14,IF(AV35&lt;='Basic Information'!$F$13,'Basic Information'!$D$13,IF(AV35&lt;='Basic Information'!$F$12,'Basic Information'!$D$12,'Basic Information'!$D$11)))))))</f>
        <v>B+</v>
      </c>
      <c r="AX35" s="56">
        <v>35</v>
      </c>
      <c r="AY35" s="57">
        <f t="shared" si="15"/>
        <v>70</v>
      </c>
      <c r="AZ35" s="56" t="str">
        <f>IF(AY35=0,"",IF(AY35&lt;='Basic Information'!$F$17,'Basic Information'!$D$17,IF(AY35&lt;='Basic Information'!$F$16,'Basic Information'!$D$16,IF(AY35&lt;='Basic Information'!$F$15,'Basic Information'!$D$15,IF(AY35&lt;='Basic Information'!$F$14,'Basic Information'!$D$14,IF(AY35&lt;='Basic Information'!$F$13,'Basic Information'!$D$13,IF(AY35&lt;='Basic Information'!$F$12,'Basic Information'!$D$12,'Basic Information'!$D$11)))))))</f>
        <v>B+</v>
      </c>
      <c r="BA35" s="56">
        <v>35</v>
      </c>
      <c r="BB35" s="57">
        <f t="shared" si="16"/>
        <v>70</v>
      </c>
      <c r="BC35" s="56" t="str">
        <f>IF(BB35=0,"",IF(BB35&lt;='Basic Information'!$F$17,'Basic Information'!$D$17,IF(BB35&lt;='Basic Information'!$F$16,'Basic Information'!$D$16,IF(BB35&lt;='Basic Information'!$F$15,'Basic Information'!$D$15,IF(BB35&lt;='Basic Information'!$F$14,'Basic Information'!$D$14,IF(BB35&lt;='Basic Information'!$F$13,'Basic Information'!$D$13,IF(BB35&lt;='Basic Information'!$F$12,'Basic Information'!$D$12,'Basic Information'!$D$11)))))))</f>
        <v>B+</v>
      </c>
      <c r="BD35" s="56">
        <v>70</v>
      </c>
      <c r="BE35" s="57">
        <f t="shared" si="17"/>
        <v>70</v>
      </c>
      <c r="BF35" s="56" t="str">
        <f>IF(BE35=0,"",IF(BE35&lt;='Basic Information'!$F$17,'Basic Information'!$D$17,IF(BE35&lt;='Basic Information'!$F$16,'Basic Information'!$D$16,IF(BE35&lt;='Basic Information'!$F$15,'Basic Information'!$D$15,IF(BE35&lt;='Basic Information'!$F$14,'Basic Information'!$D$14,IF(BE35&lt;='Basic Information'!$F$13,'Basic Information'!$D$13,IF(BE35&lt;='Basic Information'!$F$12,'Basic Information'!$D$12,'Basic Information'!$D$11)))))))</f>
        <v>B+</v>
      </c>
      <c r="BG35" s="56">
        <v>35</v>
      </c>
      <c r="BH35" s="57">
        <f t="shared" si="18"/>
        <v>70</v>
      </c>
      <c r="BI35" s="56" t="str">
        <f>IF(BH35=0,"",IF(BH35&lt;='Basic Information'!$F$17,'Basic Information'!$D$17,IF(BH35&lt;='Basic Information'!$F$16,'Basic Information'!$D$16,IF(BH35&lt;='Basic Information'!$F$15,'Basic Information'!$D$15,IF(BH35&lt;='Basic Information'!$F$14,'Basic Information'!$D$14,IF(BH35&lt;='Basic Information'!$F$13,'Basic Information'!$D$13,IF(BH35&lt;='Basic Information'!$F$12,'Basic Information'!$D$12,'Basic Information'!$D$11)))))))</f>
        <v>B+</v>
      </c>
      <c r="BJ35" s="56">
        <v>35</v>
      </c>
      <c r="BK35" s="57">
        <f t="shared" si="19"/>
        <v>70</v>
      </c>
      <c r="BL35" s="56" t="str">
        <f>IF(BK35=0,"",IF(BK35&lt;='Basic Information'!$F$17,'Basic Information'!$D$17,IF(BK35&lt;='Basic Information'!$F$16,'Basic Information'!$D$16,IF(BK35&lt;='Basic Information'!$F$15,'Basic Information'!$D$15,IF(BK35&lt;='Basic Information'!$F$14,'Basic Information'!$D$14,IF(BK35&lt;='Basic Information'!$F$13,'Basic Information'!$D$13,IF(BK35&lt;='Basic Information'!$F$12,'Basic Information'!$D$12,'Basic Information'!$D$11)))))))</f>
        <v>B+</v>
      </c>
      <c r="BM35" s="56">
        <v>70</v>
      </c>
      <c r="BN35" s="57">
        <f t="shared" si="20"/>
        <v>70</v>
      </c>
      <c r="BO35" s="56" t="str">
        <f>IF(BN35=0,"",IF(BN35&lt;='Basic Information'!$F$17,'Basic Information'!$D$17,IF(BN35&lt;='Basic Information'!$F$16,'Basic Information'!$D$16,IF(BN35&lt;='Basic Information'!$F$15,'Basic Information'!$D$15,IF(BN35&lt;='Basic Information'!$F$14,'Basic Information'!$D$14,IF(BN35&lt;='Basic Information'!$F$13,'Basic Information'!$D$13,IF(BN35&lt;='Basic Information'!$F$12,'Basic Information'!$D$12,'Basic Information'!$D$11)))))))</f>
        <v>B+</v>
      </c>
      <c r="BP35" s="56">
        <v>35</v>
      </c>
      <c r="BQ35" s="57">
        <f t="shared" si="21"/>
        <v>70</v>
      </c>
      <c r="BR35" s="56" t="str">
        <f>IF(BQ35=0,"",IF(BQ35&lt;='Basic Information'!$F$17,'Basic Information'!$D$17,IF(BQ35&lt;='Basic Information'!$F$16,'Basic Information'!$D$16,IF(BQ35&lt;='Basic Information'!$F$15,'Basic Information'!$D$15,IF(BQ35&lt;='Basic Information'!$F$14,'Basic Information'!$D$14,IF(BQ35&lt;='Basic Information'!$F$13,'Basic Information'!$D$13,IF(BQ35&lt;='Basic Information'!$F$12,'Basic Information'!$D$12,'Basic Information'!$D$11)))))))</f>
        <v>B+</v>
      </c>
      <c r="BS35" s="56">
        <v>35</v>
      </c>
      <c r="BT35" s="57">
        <f t="shared" si="22"/>
        <v>70</v>
      </c>
      <c r="BU35" s="56" t="str">
        <f>IF(BT35=0,"",IF(BT35&lt;='Basic Information'!$F$17,'Basic Information'!$D$17,IF(BT35&lt;='Basic Information'!$F$16,'Basic Information'!$D$16,IF(BT35&lt;='Basic Information'!$F$15,'Basic Information'!$D$15,IF(BT35&lt;='Basic Information'!$F$14,'Basic Information'!$D$14,IF(BT35&lt;='Basic Information'!$F$13,'Basic Information'!$D$13,IF(BT35&lt;='Basic Information'!$F$12,'Basic Information'!$D$12,'Basic Information'!$D$11)))))))</f>
        <v>B+</v>
      </c>
      <c r="BV35" s="56">
        <v>70</v>
      </c>
      <c r="BW35" s="57">
        <f t="shared" si="23"/>
        <v>70</v>
      </c>
      <c r="BX35" s="56" t="str">
        <f>IF(BW35=0,"",IF(BW35&lt;='Basic Information'!$F$17,'Basic Information'!$D$17,IF(BW35&lt;='Basic Information'!$F$16,'Basic Information'!$D$16,IF(BW35&lt;='Basic Information'!$F$15,'Basic Information'!$D$15,IF(BW35&lt;='Basic Information'!$F$14,'Basic Information'!$D$14,IF(BW35&lt;='Basic Information'!$F$13,'Basic Information'!$D$13,IF(BW35&lt;='Basic Information'!$F$12,'Basic Information'!$D$12,'Basic Information'!$D$11)))))))</f>
        <v>B+</v>
      </c>
      <c r="BY35" s="56">
        <v>35</v>
      </c>
      <c r="BZ35" s="57">
        <f t="shared" si="24"/>
        <v>70</v>
      </c>
      <c r="CA35" s="56" t="str">
        <f>IF(BZ35=0,"",IF(BZ35&lt;='Basic Information'!$F$17,'Basic Information'!$D$17,IF(BZ35&lt;='Basic Information'!$F$16,'Basic Information'!$D$16,IF(BZ35&lt;='Basic Information'!$F$15,'Basic Information'!$D$15,IF(BZ35&lt;='Basic Information'!$F$14,'Basic Information'!$D$14,IF(BZ35&lt;='Basic Information'!$F$13,'Basic Information'!$D$13,IF(BZ35&lt;='Basic Information'!$F$12,'Basic Information'!$D$12,'Basic Information'!$D$11)))))))</f>
        <v>B+</v>
      </c>
      <c r="CB35" s="56">
        <v>35</v>
      </c>
      <c r="CC35" s="57">
        <f t="shared" si="25"/>
        <v>70</v>
      </c>
      <c r="CD35" s="56" t="str">
        <f>IF(CC35=0,"",IF(CC35&lt;='Basic Information'!$F$17,'Basic Information'!$D$17,IF(CC35&lt;='Basic Information'!$F$16,'Basic Information'!$D$16,IF(CC35&lt;='Basic Information'!$F$15,'Basic Information'!$D$15,IF(CC35&lt;='Basic Information'!$F$14,'Basic Information'!$D$14,IF(CC35&lt;='Basic Information'!$F$13,'Basic Information'!$D$13,IF(CC35&lt;='Basic Information'!$F$12,'Basic Information'!$D$12,'Basic Information'!$D$11)))))))</f>
        <v>B+</v>
      </c>
      <c r="CE35" s="56">
        <v>70</v>
      </c>
      <c r="CF35" s="57">
        <f t="shared" si="26"/>
        <v>70</v>
      </c>
      <c r="CG35" s="56" t="str">
        <f>IF(CF35=0,"",IF(CF35&lt;='Basic Information'!$F$17,'Basic Information'!$D$17,IF(CF35&lt;='Basic Information'!$F$16,'Basic Information'!$D$16,IF(CF35&lt;='Basic Information'!$F$15,'Basic Information'!$D$15,IF(CF35&lt;='Basic Information'!$F$14,'Basic Information'!$D$14,IF(CF35&lt;='Basic Information'!$F$13,'Basic Information'!$D$13,IF(CF35&lt;='Basic Information'!$F$12,'Basic Information'!$D$12,'Basic Information'!$D$11)))))))</f>
        <v>B+</v>
      </c>
      <c r="CH35" s="56">
        <f t="shared" si="27"/>
        <v>315</v>
      </c>
      <c r="CI35" s="58">
        <f t="shared" si="28"/>
        <v>70</v>
      </c>
      <c r="CJ35" s="56" t="str">
        <f>IF(CI35=0,"",IF(CI35&lt;='Basic Information'!$F$17,'Basic Information'!$D$17,IF(CI35&lt;='Basic Information'!$F$16,'Basic Information'!$D$16,IF(CI35&lt;='Basic Information'!$F$15,'Basic Information'!$D$15,IF(CI35&lt;='Basic Information'!$F$14,'Basic Information'!$D$14,IF(CI35&lt;='Basic Information'!$F$13,'Basic Information'!$D$13,IF(CI35&lt;='Basic Information'!$F$12,'Basic Information'!$D$12,'Basic Information'!$D$11)))))))</f>
        <v>B+</v>
      </c>
      <c r="CK35" s="59">
        <f t="shared" si="29"/>
        <v>27</v>
      </c>
      <c r="CL35" s="56">
        <f t="shared" si="30"/>
        <v>315</v>
      </c>
      <c r="CM35" s="58">
        <f t="shared" si="31"/>
        <v>70</v>
      </c>
      <c r="CN35" s="56" t="str">
        <f>IF(CM35=0,"",IF(CM35&lt;='Basic Information'!$F$17,'Basic Information'!$D$17,IF(CM35&lt;='Basic Information'!$F$16,'Basic Information'!$D$16,IF(CM35&lt;='Basic Information'!$F$15,'Basic Information'!$D$15,IF(CM35&lt;='Basic Information'!$F$14,'Basic Information'!$D$14,IF(CM35&lt;='Basic Information'!$F$13,'Basic Information'!$D$13,IF(CM35&lt;='Basic Information'!$F$12,'Basic Information'!$D$12,'Basic Information'!$D$11)))))))</f>
        <v>B+</v>
      </c>
      <c r="CO35" s="59">
        <f t="shared" si="32"/>
        <v>26</v>
      </c>
      <c r="CP35" s="56">
        <f t="shared" si="33"/>
        <v>630</v>
      </c>
      <c r="CQ35" s="58">
        <f t="shared" si="34"/>
        <v>70</v>
      </c>
      <c r="CR35" s="56" t="str">
        <f>IF(CQ35=0,"",IF(CQ35&lt;='Basic Information'!$F$17,'Basic Information'!$D$17,IF(CQ35&lt;='Basic Information'!$F$16,'Basic Information'!$D$16,IF(CQ35&lt;='Basic Information'!$F$15,'Basic Information'!$D$15,IF(CQ35&lt;='Basic Information'!$F$14,'Basic Information'!$D$14,IF(CQ35&lt;='Basic Information'!$F$13,'Basic Information'!$D$13,IF(CQ35&lt;='Basic Information'!$F$12,'Basic Information'!$D$12,'Basic Information'!$D$11)))))))</f>
        <v>B+</v>
      </c>
      <c r="CS35" s="59">
        <f t="shared" si="35"/>
        <v>27</v>
      </c>
      <c r="CT35" s="56">
        <v>84</v>
      </c>
      <c r="CU35" s="56">
        <v>72</v>
      </c>
      <c r="CV35" s="56">
        <v>52</v>
      </c>
      <c r="CW35" s="56">
        <f t="shared" si="36"/>
        <v>208</v>
      </c>
      <c r="CX35" s="56" t="s">
        <v>122</v>
      </c>
      <c r="CY35" s="56" t="s">
        <v>153</v>
      </c>
    </row>
    <row r="36" spans="2:103">
      <c r="B36" s="56">
        <v>31</v>
      </c>
      <c r="C36" s="60" t="s">
        <v>74</v>
      </c>
      <c r="D36" s="56" t="str">
        <f>'Basic Information'!$F$6 &amp;" - " &amp;'Basic Information'!$H$6</f>
        <v>7 - B</v>
      </c>
      <c r="E36" s="56">
        <v>45</v>
      </c>
      <c r="F36" s="57">
        <f t="shared" si="0"/>
        <v>90</v>
      </c>
      <c r="G36" s="56" t="str">
        <f>IF(F36=0,"",IF(F36&lt;='Basic Information'!$F$17,'Basic Information'!$D$17,IF(F36&lt;='Basic Information'!$F$16,'Basic Information'!$D$16,IF(F36&lt;='Basic Information'!$F$15,'Basic Information'!$D$15,IF(F36&lt;='Basic Information'!$F$14,'Basic Information'!$D$14,IF(F36&lt;='Basic Information'!$F$13,'Basic Information'!$D$13,IF(F36&lt;='Basic Information'!$F$12,'Basic Information'!$D$12,'Basic Information'!$D$11)))))))</f>
        <v>A+</v>
      </c>
      <c r="H36" s="56">
        <v>45</v>
      </c>
      <c r="I36" s="57">
        <f t="shared" si="1"/>
        <v>90</v>
      </c>
      <c r="J36" s="56" t="str">
        <f>IF(I36=0,"",IF(I36&lt;='Basic Information'!$F$17,'Basic Information'!$D$17,IF(I36&lt;='Basic Information'!$F$16,'Basic Information'!$D$16,IF(I36&lt;='Basic Information'!$F$15,'Basic Information'!$D$15,IF(I36&lt;='Basic Information'!$F$14,'Basic Information'!$D$14,IF(I36&lt;='Basic Information'!$F$13,'Basic Information'!$D$13,IF(I36&lt;='Basic Information'!$F$12,'Basic Information'!$D$12,'Basic Information'!$D$11)))))))</f>
        <v>A+</v>
      </c>
      <c r="K36" s="56">
        <v>90</v>
      </c>
      <c r="L36" s="57">
        <f t="shared" si="2"/>
        <v>90</v>
      </c>
      <c r="M36" s="56" t="str">
        <f>IF(L36=0,"",IF(L36&lt;='Basic Information'!$F$17,'Basic Information'!$D$17,IF(L36&lt;='Basic Information'!$F$16,'Basic Information'!$D$16,IF(L36&lt;='Basic Information'!$F$15,'Basic Information'!$D$15,IF(L36&lt;='Basic Information'!$F$14,'Basic Information'!$D$14,IF(L36&lt;='Basic Information'!$F$13,'Basic Information'!$D$13,IF(L36&lt;='Basic Information'!$F$12,'Basic Information'!$D$12,'Basic Information'!$D$11)))))))</f>
        <v>A+</v>
      </c>
      <c r="N36" s="56">
        <v>45</v>
      </c>
      <c r="O36" s="57">
        <f t="shared" si="3"/>
        <v>90</v>
      </c>
      <c r="P36" s="56" t="str">
        <f>IF(O36=0,"",IF(O36&lt;='Basic Information'!$F$17,'Basic Information'!$D$17,IF(O36&lt;='Basic Information'!$F$16,'Basic Information'!$D$16,IF(O36&lt;='Basic Information'!$F$15,'Basic Information'!$D$15,IF(O36&lt;='Basic Information'!$F$14,'Basic Information'!$D$14,IF(O36&lt;='Basic Information'!$F$13,'Basic Information'!$D$13,IF(O36&lt;='Basic Information'!$F$12,'Basic Information'!$D$12,'Basic Information'!$D$11)))))))</f>
        <v>A+</v>
      </c>
      <c r="Q36" s="56">
        <v>45</v>
      </c>
      <c r="R36" s="57">
        <f t="shared" si="4"/>
        <v>90</v>
      </c>
      <c r="S36" s="56" t="str">
        <f>IF(R36=0,"",IF(R36&lt;='Basic Information'!$F$17,'Basic Information'!$D$17,IF(R36&lt;='Basic Information'!$F$16,'Basic Information'!$D$16,IF(R36&lt;='Basic Information'!$F$15,'Basic Information'!$D$15,IF(R36&lt;='Basic Information'!$F$14,'Basic Information'!$D$14,IF(R36&lt;='Basic Information'!$F$13,'Basic Information'!$D$13,IF(R36&lt;='Basic Information'!$F$12,'Basic Information'!$D$12,'Basic Information'!$D$11)))))))</f>
        <v>A+</v>
      </c>
      <c r="T36" s="56">
        <v>90</v>
      </c>
      <c r="U36" s="57">
        <f t="shared" si="5"/>
        <v>90</v>
      </c>
      <c r="V36" s="56" t="str">
        <f>IF(U36=0,"",IF(U36&lt;='Basic Information'!$F$17,'Basic Information'!$D$17,IF(U36&lt;='Basic Information'!$F$16,'Basic Information'!$D$16,IF(U36&lt;='Basic Information'!$F$15,'Basic Information'!$D$15,IF(U36&lt;='Basic Information'!$F$14,'Basic Information'!$D$14,IF(U36&lt;='Basic Information'!$F$13,'Basic Information'!$D$13,IF(U36&lt;='Basic Information'!$F$12,'Basic Information'!$D$12,'Basic Information'!$D$11)))))))</f>
        <v>A+</v>
      </c>
      <c r="W36" s="56">
        <v>45</v>
      </c>
      <c r="X36" s="57">
        <f t="shared" si="6"/>
        <v>90</v>
      </c>
      <c r="Y36" s="56" t="str">
        <f>IF(X36=0,"",IF(X36&lt;='Basic Information'!$F$17,'Basic Information'!$D$17,IF(X36&lt;='Basic Information'!$F$16,'Basic Information'!$D$16,IF(X36&lt;='Basic Information'!$F$15,'Basic Information'!$D$15,IF(X36&lt;='Basic Information'!$F$14,'Basic Information'!$D$14,IF(X36&lt;='Basic Information'!$F$13,'Basic Information'!$D$13,IF(X36&lt;='Basic Information'!$F$12,'Basic Information'!$D$12,'Basic Information'!$D$11)))))))</f>
        <v>A+</v>
      </c>
      <c r="Z36" s="56">
        <v>45</v>
      </c>
      <c r="AA36" s="57">
        <f t="shared" si="7"/>
        <v>90</v>
      </c>
      <c r="AB36" s="56" t="str">
        <f>IF(AA36=0,"",IF(AA36&lt;='Basic Information'!$F$17,'Basic Information'!$D$17,IF(AA36&lt;='Basic Information'!$F$16,'Basic Information'!$D$16,IF(AA36&lt;='Basic Information'!$F$15,'Basic Information'!$D$15,IF(AA36&lt;='Basic Information'!$F$14,'Basic Information'!$D$14,IF(AA36&lt;='Basic Information'!$F$13,'Basic Information'!$D$13,IF(AA36&lt;='Basic Information'!$F$12,'Basic Information'!$D$12,'Basic Information'!$D$11)))))))</f>
        <v>A+</v>
      </c>
      <c r="AC36" s="56">
        <v>90</v>
      </c>
      <c r="AD36" s="57">
        <f t="shared" si="8"/>
        <v>90</v>
      </c>
      <c r="AE36" s="56" t="str">
        <f>IF(AD36=0,"",IF(AD36&lt;='Basic Information'!$F$17,'Basic Information'!$D$17,IF(AD36&lt;='Basic Information'!$F$16,'Basic Information'!$D$16,IF(AD36&lt;='Basic Information'!$F$15,'Basic Information'!$D$15,IF(AD36&lt;='Basic Information'!$F$14,'Basic Information'!$D$14,IF(AD36&lt;='Basic Information'!$F$13,'Basic Information'!$D$13,IF(AD36&lt;='Basic Information'!$F$12,'Basic Information'!$D$12,'Basic Information'!$D$11)))))))</f>
        <v>A+</v>
      </c>
      <c r="AF36" s="56">
        <v>45</v>
      </c>
      <c r="AG36" s="57">
        <f t="shared" si="9"/>
        <v>90</v>
      </c>
      <c r="AH36" s="56" t="str">
        <f>IF(AG36=0,"",IF(AG36&lt;='Basic Information'!$F$17,'Basic Information'!$D$17,IF(AG36&lt;='Basic Information'!$F$16,'Basic Information'!$D$16,IF(AG36&lt;='Basic Information'!$F$15,'Basic Information'!$D$15,IF(AG36&lt;='Basic Information'!$F$14,'Basic Information'!$D$14,IF(AG36&lt;='Basic Information'!$F$13,'Basic Information'!$D$13,IF(AG36&lt;='Basic Information'!$F$12,'Basic Information'!$D$12,'Basic Information'!$D$11)))))))</f>
        <v>A+</v>
      </c>
      <c r="AI36" s="56">
        <v>45</v>
      </c>
      <c r="AJ36" s="57">
        <f t="shared" si="10"/>
        <v>90</v>
      </c>
      <c r="AK36" s="56" t="str">
        <f>IF(AJ36=0,"",IF(AJ36&lt;='Basic Information'!$F$17,'Basic Information'!$D$17,IF(AJ36&lt;='Basic Information'!$F$16,'Basic Information'!$D$16,IF(AJ36&lt;='Basic Information'!$F$15,'Basic Information'!$D$15,IF(AJ36&lt;='Basic Information'!$F$14,'Basic Information'!$D$14,IF(AJ36&lt;='Basic Information'!$F$13,'Basic Information'!$D$13,IF(AJ36&lt;='Basic Information'!$F$12,'Basic Information'!$D$12,'Basic Information'!$D$11)))))))</f>
        <v>A+</v>
      </c>
      <c r="AL36" s="56">
        <v>90</v>
      </c>
      <c r="AM36" s="57">
        <f t="shared" si="11"/>
        <v>90</v>
      </c>
      <c r="AN36" s="56" t="str">
        <f>IF(AM36=0,"",IF(AM36&lt;='Basic Information'!$F$17,'Basic Information'!$D$17,IF(AM36&lt;='Basic Information'!$F$16,'Basic Information'!$D$16,IF(AM36&lt;='Basic Information'!$F$15,'Basic Information'!$D$15,IF(AM36&lt;='Basic Information'!$F$14,'Basic Information'!$D$14,IF(AM36&lt;='Basic Information'!$F$13,'Basic Information'!$D$13,IF(AM36&lt;='Basic Information'!$F$12,'Basic Information'!$D$12,'Basic Information'!$D$11)))))))</f>
        <v>A+</v>
      </c>
      <c r="AO36" s="56">
        <v>45</v>
      </c>
      <c r="AP36" s="57">
        <f t="shared" si="12"/>
        <v>90</v>
      </c>
      <c r="AQ36" s="56" t="str">
        <f>IF(AP36=0,"",IF(AP36&lt;='Basic Information'!$F$17,'Basic Information'!$D$17,IF(AP36&lt;='Basic Information'!$F$16,'Basic Information'!$D$16,IF(AP36&lt;='Basic Information'!$F$15,'Basic Information'!$D$15,IF(AP36&lt;='Basic Information'!$F$14,'Basic Information'!$D$14,IF(AP36&lt;='Basic Information'!$F$13,'Basic Information'!$D$13,IF(AP36&lt;='Basic Information'!$F$12,'Basic Information'!$D$12,'Basic Information'!$D$11)))))))</f>
        <v>A+</v>
      </c>
      <c r="AR36" s="56">
        <v>45</v>
      </c>
      <c r="AS36" s="57">
        <f t="shared" si="13"/>
        <v>90</v>
      </c>
      <c r="AT36" s="56" t="str">
        <f>IF(AS36=0,"",IF(AS36&lt;='Basic Information'!$F$17,'Basic Information'!$D$17,IF(AS36&lt;='Basic Information'!$F$16,'Basic Information'!$D$16,IF(AS36&lt;='Basic Information'!$F$15,'Basic Information'!$D$15,IF(AS36&lt;='Basic Information'!$F$14,'Basic Information'!$D$14,IF(AS36&lt;='Basic Information'!$F$13,'Basic Information'!$D$13,IF(AS36&lt;='Basic Information'!$F$12,'Basic Information'!$D$12,'Basic Information'!$D$11)))))))</f>
        <v>A+</v>
      </c>
      <c r="AU36" s="56">
        <v>90</v>
      </c>
      <c r="AV36" s="57">
        <f t="shared" si="14"/>
        <v>90</v>
      </c>
      <c r="AW36" s="56" t="str">
        <f>IF(AV36=0,"",IF(AV36&lt;='Basic Information'!$F$17,'Basic Information'!$D$17,IF(AV36&lt;='Basic Information'!$F$16,'Basic Information'!$D$16,IF(AV36&lt;='Basic Information'!$F$15,'Basic Information'!$D$15,IF(AV36&lt;='Basic Information'!$F$14,'Basic Information'!$D$14,IF(AV36&lt;='Basic Information'!$F$13,'Basic Information'!$D$13,IF(AV36&lt;='Basic Information'!$F$12,'Basic Information'!$D$12,'Basic Information'!$D$11)))))))</f>
        <v>A+</v>
      </c>
      <c r="AX36" s="56">
        <v>45</v>
      </c>
      <c r="AY36" s="57">
        <f t="shared" si="15"/>
        <v>90</v>
      </c>
      <c r="AZ36" s="56" t="str">
        <f>IF(AY36=0,"",IF(AY36&lt;='Basic Information'!$F$17,'Basic Information'!$D$17,IF(AY36&lt;='Basic Information'!$F$16,'Basic Information'!$D$16,IF(AY36&lt;='Basic Information'!$F$15,'Basic Information'!$D$15,IF(AY36&lt;='Basic Information'!$F$14,'Basic Information'!$D$14,IF(AY36&lt;='Basic Information'!$F$13,'Basic Information'!$D$13,IF(AY36&lt;='Basic Information'!$F$12,'Basic Information'!$D$12,'Basic Information'!$D$11)))))))</f>
        <v>A+</v>
      </c>
      <c r="BA36" s="56">
        <v>45</v>
      </c>
      <c r="BB36" s="57">
        <f t="shared" si="16"/>
        <v>90</v>
      </c>
      <c r="BC36" s="56" t="str">
        <f>IF(BB36=0,"",IF(BB36&lt;='Basic Information'!$F$17,'Basic Information'!$D$17,IF(BB36&lt;='Basic Information'!$F$16,'Basic Information'!$D$16,IF(BB36&lt;='Basic Information'!$F$15,'Basic Information'!$D$15,IF(BB36&lt;='Basic Information'!$F$14,'Basic Information'!$D$14,IF(BB36&lt;='Basic Information'!$F$13,'Basic Information'!$D$13,IF(BB36&lt;='Basic Information'!$F$12,'Basic Information'!$D$12,'Basic Information'!$D$11)))))))</f>
        <v>A+</v>
      </c>
      <c r="BD36" s="56">
        <v>90</v>
      </c>
      <c r="BE36" s="57">
        <f t="shared" si="17"/>
        <v>90</v>
      </c>
      <c r="BF36" s="56" t="str">
        <f>IF(BE36=0,"",IF(BE36&lt;='Basic Information'!$F$17,'Basic Information'!$D$17,IF(BE36&lt;='Basic Information'!$F$16,'Basic Information'!$D$16,IF(BE36&lt;='Basic Information'!$F$15,'Basic Information'!$D$15,IF(BE36&lt;='Basic Information'!$F$14,'Basic Information'!$D$14,IF(BE36&lt;='Basic Information'!$F$13,'Basic Information'!$D$13,IF(BE36&lt;='Basic Information'!$F$12,'Basic Information'!$D$12,'Basic Information'!$D$11)))))))</f>
        <v>A+</v>
      </c>
      <c r="BG36" s="56">
        <v>45</v>
      </c>
      <c r="BH36" s="57">
        <f t="shared" si="18"/>
        <v>90</v>
      </c>
      <c r="BI36" s="56" t="str">
        <f>IF(BH36=0,"",IF(BH36&lt;='Basic Information'!$F$17,'Basic Information'!$D$17,IF(BH36&lt;='Basic Information'!$F$16,'Basic Information'!$D$16,IF(BH36&lt;='Basic Information'!$F$15,'Basic Information'!$D$15,IF(BH36&lt;='Basic Information'!$F$14,'Basic Information'!$D$14,IF(BH36&lt;='Basic Information'!$F$13,'Basic Information'!$D$13,IF(BH36&lt;='Basic Information'!$F$12,'Basic Information'!$D$12,'Basic Information'!$D$11)))))))</f>
        <v>A+</v>
      </c>
      <c r="BJ36" s="56">
        <v>45</v>
      </c>
      <c r="BK36" s="57">
        <f t="shared" si="19"/>
        <v>90</v>
      </c>
      <c r="BL36" s="56" t="str">
        <f>IF(BK36=0,"",IF(BK36&lt;='Basic Information'!$F$17,'Basic Information'!$D$17,IF(BK36&lt;='Basic Information'!$F$16,'Basic Information'!$D$16,IF(BK36&lt;='Basic Information'!$F$15,'Basic Information'!$D$15,IF(BK36&lt;='Basic Information'!$F$14,'Basic Information'!$D$14,IF(BK36&lt;='Basic Information'!$F$13,'Basic Information'!$D$13,IF(BK36&lt;='Basic Information'!$F$12,'Basic Information'!$D$12,'Basic Information'!$D$11)))))))</f>
        <v>A+</v>
      </c>
      <c r="BM36" s="56">
        <v>90</v>
      </c>
      <c r="BN36" s="57">
        <f t="shared" si="20"/>
        <v>90</v>
      </c>
      <c r="BO36" s="56" t="str">
        <f>IF(BN36=0,"",IF(BN36&lt;='Basic Information'!$F$17,'Basic Information'!$D$17,IF(BN36&lt;='Basic Information'!$F$16,'Basic Information'!$D$16,IF(BN36&lt;='Basic Information'!$F$15,'Basic Information'!$D$15,IF(BN36&lt;='Basic Information'!$F$14,'Basic Information'!$D$14,IF(BN36&lt;='Basic Information'!$F$13,'Basic Information'!$D$13,IF(BN36&lt;='Basic Information'!$F$12,'Basic Information'!$D$12,'Basic Information'!$D$11)))))))</f>
        <v>A+</v>
      </c>
      <c r="BP36" s="56">
        <v>45</v>
      </c>
      <c r="BQ36" s="57">
        <f t="shared" si="21"/>
        <v>90</v>
      </c>
      <c r="BR36" s="56" t="str">
        <f>IF(BQ36=0,"",IF(BQ36&lt;='Basic Information'!$F$17,'Basic Information'!$D$17,IF(BQ36&lt;='Basic Information'!$F$16,'Basic Information'!$D$16,IF(BQ36&lt;='Basic Information'!$F$15,'Basic Information'!$D$15,IF(BQ36&lt;='Basic Information'!$F$14,'Basic Information'!$D$14,IF(BQ36&lt;='Basic Information'!$F$13,'Basic Information'!$D$13,IF(BQ36&lt;='Basic Information'!$F$12,'Basic Information'!$D$12,'Basic Information'!$D$11)))))))</f>
        <v>A+</v>
      </c>
      <c r="BS36" s="56">
        <v>45</v>
      </c>
      <c r="BT36" s="57">
        <f t="shared" si="22"/>
        <v>90</v>
      </c>
      <c r="BU36" s="56" t="str">
        <f>IF(BT36=0,"",IF(BT36&lt;='Basic Information'!$F$17,'Basic Information'!$D$17,IF(BT36&lt;='Basic Information'!$F$16,'Basic Information'!$D$16,IF(BT36&lt;='Basic Information'!$F$15,'Basic Information'!$D$15,IF(BT36&lt;='Basic Information'!$F$14,'Basic Information'!$D$14,IF(BT36&lt;='Basic Information'!$F$13,'Basic Information'!$D$13,IF(BT36&lt;='Basic Information'!$F$12,'Basic Information'!$D$12,'Basic Information'!$D$11)))))))</f>
        <v>A+</v>
      </c>
      <c r="BV36" s="56">
        <v>90</v>
      </c>
      <c r="BW36" s="57">
        <f t="shared" si="23"/>
        <v>90</v>
      </c>
      <c r="BX36" s="56" t="str">
        <f>IF(BW36=0,"",IF(BW36&lt;='Basic Information'!$F$17,'Basic Information'!$D$17,IF(BW36&lt;='Basic Information'!$F$16,'Basic Information'!$D$16,IF(BW36&lt;='Basic Information'!$F$15,'Basic Information'!$D$15,IF(BW36&lt;='Basic Information'!$F$14,'Basic Information'!$D$14,IF(BW36&lt;='Basic Information'!$F$13,'Basic Information'!$D$13,IF(BW36&lt;='Basic Information'!$F$12,'Basic Information'!$D$12,'Basic Information'!$D$11)))))))</f>
        <v>A+</v>
      </c>
      <c r="BY36" s="56">
        <v>45</v>
      </c>
      <c r="BZ36" s="57">
        <f t="shared" si="24"/>
        <v>90</v>
      </c>
      <c r="CA36" s="56" t="str">
        <f>IF(BZ36=0,"",IF(BZ36&lt;='Basic Information'!$F$17,'Basic Information'!$D$17,IF(BZ36&lt;='Basic Information'!$F$16,'Basic Information'!$D$16,IF(BZ36&lt;='Basic Information'!$F$15,'Basic Information'!$D$15,IF(BZ36&lt;='Basic Information'!$F$14,'Basic Information'!$D$14,IF(BZ36&lt;='Basic Information'!$F$13,'Basic Information'!$D$13,IF(BZ36&lt;='Basic Information'!$F$12,'Basic Information'!$D$12,'Basic Information'!$D$11)))))))</f>
        <v>A+</v>
      </c>
      <c r="CB36" s="56">
        <v>45</v>
      </c>
      <c r="CC36" s="57">
        <f t="shared" si="25"/>
        <v>90</v>
      </c>
      <c r="CD36" s="56" t="str">
        <f>IF(CC36=0,"",IF(CC36&lt;='Basic Information'!$F$17,'Basic Information'!$D$17,IF(CC36&lt;='Basic Information'!$F$16,'Basic Information'!$D$16,IF(CC36&lt;='Basic Information'!$F$15,'Basic Information'!$D$15,IF(CC36&lt;='Basic Information'!$F$14,'Basic Information'!$D$14,IF(CC36&lt;='Basic Information'!$F$13,'Basic Information'!$D$13,IF(CC36&lt;='Basic Information'!$F$12,'Basic Information'!$D$12,'Basic Information'!$D$11)))))))</f>
        <v>A+</v>
      </c>
      <c r="CE36" s="56">
        <v>90</v>
      </c>
      <c r="CF36" s="57">
        <f t="shared" si="26"/>
        <v>90</v>
      </c>
      <c r="CG36" s="56" t="str">
        <f>IF(CF36=0,"",IF(CF36&lt;='Basic Information'!$F$17,'Basic Information'!$D$17,IF(CF36&lt;='Basic Information'!$F$16,'Basic Information'!$D$16,IF(CF36&lt;='Basic Information'!$F$15,'Basic Information'!$D$15,IF(CF36&lt;='Basic Information'!$F$14,'Basic Information'!$D$14,IF(CF36&lt;='Basic Information'!$F$13,'Basic Information'!$D$13,IF(CF36&lt;='Basic Information'!$F$12,'Basic Information'!$D$12,'Basic Information'!$D$11)))))))</f>
        <v>A+</v>
      </c>
      <c r="CH36" s="56">
        <f t="shared" si="27"/>
        <v>405</v>
      </c>
      <c r="CI36" s="58">
        <f t="shared" si="28"/>
        <v>90</v>
      </c>
      <c r="CJ36" s="56" t="str">
        <f>IF(CI36=0,"",IF(CI36&lt;='Basic Information'!$F$17,'Basic Information'!$D$17,IF(CI36&lt;='Basic Information'!$F$16,'Basic Information'!$D$16,IF(CI36&lt;='Basic Information'!$F$15,'Basic Information'!$D$15,IF(CI36&lt;='Basic Information'!$F$14,'Basic Information'!$D$14,IF(CI36&lt;='Basic Information'!$F$13,'Basic Information'!$D$13,IF(CI36&lt;='Basic Information'!$F$12,'Basic Information'!$D$12,'Basic Information'!$D$11)))))))</f>
        <v>A+</v>
      </c>
      <c r="CK36" s="59">
        <f t="shared" si="29"/>
        <v>13</v>
      </c>
      <c r="CL36" s="56">
        <f t="shared" si="30"/>
        <v>405</v>
      </c>
      <c r="CM36" s="58">
        <f t="shared" si="31"/>
        <v>90</v>
      </c>
      <c r="CN36" s="56" t="str">
        <f>IF(CM36=0,"",IF(CM36&lt;='Basic Information'!$F$17,'Basic Information'!$D$17,IF(CM36&lt;='Basic Information'!$F$16,'Basic Information'!$D$16,IF(CM36&lt;='Basic Information'!$F$15,'Basic Information'!$D$15,IF(CM36&lt;='Basic Information'!$F$14,'Basic Information'!$D$14,IF(CM36&lt;='Basic Information'!$F$13,'Basic Information'!$D$13,IF(CM36&lt;='Basic Information'!$F$12,'Basic Information'!$D$12,'Basic Information'!$D$11)))))))</f>
        <v>A+</v>
      </c>
      <c r="CO36" s="59">
        <f t="shared" si="32"/>
        <v>12</v>
      </c>
      <c r="CP36" s="56">
        <f t="shared" si="33"/>
        <v>810</v>
      </c>
      <c r="CQ36" s="58">
        <f t="shared" si="34"/>
        <v>90</v>
      </c>
      <c r="CR36" s="56" t="str">
        <f>IF(CQ36=0,"",IF(CQ36&lt;='Basic Information'!$F$17,'Basic Information'!$D$17,IF(CQ36&lt;='Basic Information'!$F$16,'Basic Information'!$D$16,IF(CQ36&lt;='Basic Information'!$F$15,'Basic Information'!$D$15,IF(CQ36&lt;='Basic Information'!$F$14,'Basic Information'!$D$14,IF(CQ36&lt;='Basic Information'!$F$13,'Basic Information'!$D$13,IF(CQ36&lt;='Basic Information'!$F$12,'Basic Information'!$D$12,'Basic Information'!$D$11)))))))</f>
        <v>A+</v>
      </c>
      <c r="CS36" s="59">
        <f t="shared" si="35"/>
        <v>12</v>
      </c>
      <c r="CT36" s="56">
        <v>84</v>
      </c>
      <c r="CU36" s="56">
        <v>72</v>
      </c>
      <c r="CV36" s="56">
        <v>52</v>
      </c>
      <c r="CW36" s="56">
        <f t="shared" si="36"/>
        <v>208</v>
      </c>
      <c r="CX36" s="56" t="s">
        <v>122</v>
      </c>
      <c r="CY36" s="56" t="s">
        <v>154</v>
      </c>
    </row>
    <row r="37" spans="2:103">
      <c r="B37" s="56">
        <v>32</v>
      </c>
      <c r="C37" s="60" t="s">
        <v>75</v>
      </c>
      <c r="D37" s="56" t="str">
        <f>'Basic Information'!$F$6 &amp;" - " &amp;'Basic Information'!$H$6</f>
        <v>7 - B</v>
      </c>
      <c r="E37" s="56">
        <v>49</v>
      </c>
      <c r="F37" s="57">
        <f t="shared" si="0"/>
        <v>98</v>
      </c>
      <c r="G37" s="56" t="str">
        <f>IF(F37=0,"",IF(F37&lt;='Basic Information'!$F$17,'Basic Information'!$D$17,IF(F37&lt;='Basic Information'!$F$16,'Basic Information'!$D$16,IF(F37&lt;='Basic Information'!$F$15,'Basic Information'!$D$15,IF(F37&lt;='Basic Information'!$F$14,'Basic Information'!$D$14,IF(F37&lt;='Basic Information'!$F$13,'Basic Information'!$D$13,IF(F37&lt;='Basic Information'!$F$12,'Basic Information'!$D$12,'Basic Information'!$D$11)))))))</f>
        <v>O</v>
      </c>
      <c r="H37" s="56">
        <v>49</v>
      </c>
      <c r="I37" s="57">
        <f t="shared" si="1"/>
        <v>98</v>
      </c>
      <c r="J37" s="56" t="str">
        <f>IF(I37=0,"",IF(I37&lt;='Basic Information'!$F$17,'Basic Information'!$D$17,IF(I37&lt;='Basic Information'!$F$16,'Basic Information'!$D$16,IF(I37&lt;='Basic Information'!$F$15,'Basic Information'!$D$15,IF(I37&lt;='Basic Information'!$F$14,'Basic Information'!$D$14,IF(I37&lt;='Basic Information'!$F$13,'Basic Information'!$D$13,IF(I37&lt;='Basic Information'!$F$12,'Basic Information'!$D$12,'Basic Information'!$D$11)))))))</f>
        <v>O</v>
      </c>
      <c r="K37" s="56">
        <v>98</v>
      </c>
      <c r="L37" s="57">
        <f t="shared" si="2"/>
        <v>98</v>
      </c>
      <c r="M37" s="56" t="str">
        <f>IF(L37=0,"",IF(L37&lt;='Basic Information'!$F$17,'Basic Information'!$D$17,IF(L37&lt;='Basic Information'!$F$16,'Basic Information'!$D$16,IF(L37&lt;='Basic Information'!$F$15,'Basic Information'!$D$15,IF(L37&lt;='Basic Information'!$F$14,'Basic Information'!$D$14,IF(L37&lt;='Basic Information'!$F$13,'Basic Information'!$D$13,IF(L37&lt;='Basic Information'!$F$12,'Basic Information'!$D$12,'Basic Information'!$D$11)))))))</f>
        <v>O</v>
      </c>
      <c r="N37" s="56">
        <v>49</v>
      </c>
      <c r="O37" s="57">
        <f t="shared" si="3"/>
        <v>98</v>
      </c>
      <c r="P37" s="56" t="str">
        <f>IF(O37=0,"",IF(O37&lt;='Basic Information'!$F$17,'Basic Information'!$D$17,IF(O37&lt;='Basic Information'!$F$16,'Basic Information'!$D$16,IF(O37&lt;='Basic Information'!$F$15,'Basic Information'!$D$15,IF(O37&lt;='Basic Information'!$F$14,'Basic Information'!$D$14,IF(O37&lt;='Basic Information'!$F$13,'Basic Information'!$D$13,IF(O37&lt;='Basic Information'!$F$12,'Basic Information'!$D$12,'Basic Information'!$D$11)))))))</f>
        <v>O</v>
      </c>
      <c r="Q37" s="56">
        <v>49</v>
      </c>
      <c r="R37" s="57">
        <f t="shared" si="4"/>
        <v>98</v>
      </c>
      <c r="S37" s="56" t="str">
        <f>IF(R37=0,"",IF(R37&lt;='Basic Information'!$F$17,'Basic Information'!$D$17,IF(R37&lt;='Basic Information'!$F$16,'Basic Information'!$D$16,IF(R37&lt;='Basic Information'!$F$15,'Basic Information'!$D$15,IF(R37&lt;='Basic Information'!$F$14,'Basic Information'!$D$14,IF(R37&lt;='Basic Information'!$F$13,'Basic Information'!$D$13,IF(R37&lt;='Basic Information'!$F$12,'Basic Information'!$D$12,'Basic Information'!$D$11)))))))</f>
        <v>O</v>
      </c>
      <c r="T37" s="56">
        <v>98</v>
      </c>
      <c r="U37" s="57">
        <f t="shared" si="5"/>
        <v>98</v>
      </c>
      <c r="V37" s="56" t="str">
        <f>IF(U37=0,"",IF(U37&lt;='Basic Information'!$F$17,'Basic Information'!$D$17,IF(U37&lt;='Basic Information'!$F$16,'Basic Information'!$D$16,IF(U37&lt;='Basic Information'!$F$15,'Basic Information'!$D$15,IF(U37&lt;='Basic Information'!$F$14,'Basic Information'!$D$14,IF(U37&lt;='Basic Information'!$F$13,'Basic Information'!$D$13,IF(U37&lt;='Basic Information'!$F$12,'Basic Information'!$D$12,'Basic Information'!$D$11)))))))</f>
        <v>O</v>
      </c>
      <c r="W37" s="56">
        <v>49</v>
      </c>
      <c r="X37" s="57">
        <f t="shared" si="6"/>
        <v>98</v>
      </c>
      <c r="Y37" s="56" t="str">
        <f>IF(X37=0,"",IF(X37&lt;='Basic Information'!$F$17,'Basic Information'!$D$17,IF(X37&lt;='Basic Information'!$F$16,'Basic Information'!$D$16,IF(X37&lt;='Basic Information'!$F$15,'Basic Information'!$D$15,IF(X37&lt;='Basic Information'!$F$14,'Basic Information'!$D$14,IF(X37&lt;='Basic Information'!$F$13,'Basic Information'!$D$13,IF(X37&lt;='Basic Information'!$F$12,'Basic Information'!$D$12,'Basic Information'!$D$11)))))))</f>
        <v>O</v>
      </c>
      <c r="Z37" s="56">
        <v>49</v>
      </c>
      <c r="AA37" s="57">
        <f t="shared" si="7"/>
        <v>98</v>
      </c>
      <c r="AB37" s="56" t="str">
        <f>IF(AA37=0,"",IF(AA37&lt;='Basic Information'!$F$17,'Basic Information'!$D$17,IF(AA37&lt;='Basic Information'!$F$16,'Basic Information'!$D$16,IF(AA37&lt;='Basic Information'!$F$15,'Basic Information'!$D$15,IF(AA37&lt;='Basic Information'!$F$14,'Basic Information'!$D$14,IF(AA37&lt;='Basic Information'!$F$13,'Basic Information'!$D$13,IF(AA37&lt;='Basic Information'!$F$12,'Basic Information'!$D$12,'Basic Information'!$D$11)))))))</f>
        <v>O</v>
      </c>
      <c r="AC37" s="56">
        <v>98</v>
      </c>
      <c r="AD37" s="57">
        <f t="shared" si="8"/>
        <v>98</v>
      </c>
      <c r="AE37" s="56" t="str">
        <f>IF(AD37=0,"",IF(AD37&lt;='Basic Information'!$F$17,'Basic Information'!$D$17,IF(AD37&lt;='Basic Information'!$F$16,'Basic Information'!$D$16,IF(AD37&lt;='Basic Information'!$F$15,'Basic Information'!$D$15,IF(AD37&lt;='Basic Information'!$F$14,'Basic Information'!$D$14,IF(AD37&lt;='Basic Information'!$F$13,'Basic Information'!$D$13,IF(AD37&lt;='Basic Information'!$F$12,'Basic Information'!$D$12,'Basic Information'!$D$11)))))))</f>
        <v>O</v>
      </c>
      <c r="AF37" s="56">
        <v>49</v>
      </c>
      <c r="AG37" s="57">
        <f t="shared" si="9"/>
        <v>98</v>
      </c>
      <c r="AH37" s="56" t="str">
        <f>IF(AG37=0,"",IF(AG37&lt;='Basic Information'!$F$17,'Basic Information'!$D$17,IF(AG37&lt;='Basic Information'!$F$16,'Basic Information'!$D$16,IF(AG37&lt;='Basic Information'!$F$15,'Basic Information'!$D$15,IF(AG37&lt;='Basic Information'!$F$14,'Basic Information'!$D$14,IF(AG37&lt;='Basic Information'!$F$13,'Basic Information'!$D$13,IF(AG37&lt;='Basic Information'!$F$12,'Basic Information'!$D$12,'Basic Information'!$D$11)))))))</f>
        <v>O</v>
      </c>
      <c r="AI37" s="56">
        <v>49</v>
      </c>
      <c r="AJ37" s="57">
        <f t="shared" si="10"/>
        <v>98</v>
      </c>
      <c r="AK37" s="56" t="str">
        <f>IF(AJ37=0,"",IF(AJ37&lt;='Basic Information'!$F$17,'Basic Information'!$D$17,IF(AJ37&lt;='Basic Information'!$F$16,'Basic Information'!$D$16,IF(AJ37&lt;='Basic Information'!$F$15,'Basic Information'!$D$15,IF(AJ37&lt;='Basic Information'!$F$14,'Basic Information'!$D$14,IF(AJ37&lt;='Basic Information'!$F$13,'Basic Information'!$D$13,IF(AJ37&lt;='Basic Information'!$F$12,'Basic Information'!$D$12,'Basic Information'!$D$11)))))))</f>
        <v>O</v>
      </c>
      <c r="AL37" s="56">
        <v>98</v>
      </c>
      <c r="AM37" s="57">
        <f t="shared" si="11"/>
        <v>98</v>
      </c>
      <c r="AN37" s="56" t="str">
        <f>IF(AM37=0,"",IF(AM37&lt;='Basic Information'!$F$17,'Basic Information'!$D$17,IF(AM37&lt;='Basic Information'!$F$16,'Basic Information'!$D$16,IF(AM37&lt;='Basic Information'!$F$15,'Basic Information'!$D$15,IF(AM37&lt;='Basic Information'!$F$14,'Basic Information'!$D$14,IF(AM37&lt;='Basic Information'!$F$13,'Basic Information'!$D$13,IF(AM37&lt;='Basic Information'!$F$12,'Basic Information'!$D$12,'Basic Information'!$D$11)))))))</f>
        <v>O</v>
      </c>
      <c r="AO37" s="56">
        <v>49</v>
      </c>
      <c r="AP37" s="57">
        <f t="shared" si="12"/>
        <v>98</v>
      </c>
      <c r="AQ37" s="56" t="str">
        <f>IF(AP37=0,"",IF(AP37&lt;='Basic Information'!$F$17,'Basic Information'!$D$17,IF(AP37&lt;='Basic Information'!$F$16,'Basic Information'!$D$16,IF(AP37&lt;='Basic Information'!$F$15,'Basic Information'!$D$15,IF(AP37&lt;='Basic Information'!$F$14,'Basic Information'!$D$14,IF(AP37&lt;='Basic Information'!$F$13,'Basic Information'!$D$13,IF(AP37&lt;='Basic Information'!$F$12,'Basic Information'!$D$12,'Basic Information'!$D$11)))))))</f>
        <v>O</v>
      </c>
      <c r="AR37" s="56">
        <v>49</v>
      </c>
      <c r="AS37" s="57">
        <f t="shared" si="13"/>
        <v>98</v>
      </c>
      <c r="AT37" s="56" t="str">
        <f>IF(AS37=0,"",IF(AS37&lt;='Basic Information'!$F$17,'Basic Information'!$D$17,IF(AS37&lt;='Basic Information'!$F$16,'Basic Information'!$D$16,IF(AS37&lt;='Basic Information'!$F$15,'Basic Information'!$D$15,IF(AS37&lt;='Basic Information'!$F$14,'Basic Information'!$D$14,IF(AS37&lt;='Basic Information'!$F$13,'Basic Information'!$D$13,IF(AS37&lt;='Basic Information'!$F$12,'Basic Information'!$D$12,'Basic Information'!$D$11)))))))</f>
        <v>O</v>
      </c>
      <c r="AU37" s="56">
        <v>98</v>
      </c>
      <c r="AV37" s="57">
        <f t="shared" si="14"/>
        <v>98</v>
      </c>
      <c r="AW37" s="56" t="str">
        <f>IF(AV37=0,"",IF(AV37&lt;='Basic Information'!$F$17,'Basic Information'!$D$17,IF(AV37&lt;='Basic Information'!$F$16,'Basic Information'!$D$16,IF(AV37&lt;='Basic Information'!$F$15,'Basic Information'!$D$15,IF(AV37&lt;='Basic Information'!$F$14,'Basic Information'!$D$14,IF(AV37&lt;='Basic Information'!$F$13,'Basic Information'!$D$13,IF(AV37&lt;='Basic Information'!$F$12,'Basic Information'!$D$12,'Basic Information'!$D$11)))))))</f>
        <v>O</v>
      </c>
      <c r="AX37" s="56">
        <v>49</v>
      </c>
      <c r="AY37" s="57">
        <f t="shared" si="15"/>
        <v>98</v>
      </c>
      <c r="AZ37" s="56" t="str">
        <f>IF(AY37=0,"",IF(AY37&lt;='Basic Information'!$F$17,'Basic Information'!$D$17,IF(AY37&lt;='Basic Information'!$F$16,'Basic Information'!$D$16,IF(AY37&lt;='Basic Information'!$F$15,'Basic Information'!$D$15,IF(AY37&lt;='Basic Information'!$F$14,'Basic Information'!$D$14,IF(AY37&lt;='Basic Information'!$F$13,'Basic Information'!$D$13,IF(AY37&lt;='Basic Information'!$F$12,'Basic Information'!$D$12,'Basic Information'!$D$11)))))))</f>
        <v>O</v>
      </c>
      <c r="BA37" s="56">
        <v>49</v>
      </c>
      <c r="BB37" s="57">
        <f t="shared" si="16"/>
        <v>98</v>
      </c>
      <c r="BC37" s="56" t="str">
        <f>IF(BB37=0,"",IF(BB37&lt;='Basic Information'!$F$17,'Basic Information'!$D$17,IF(BB37&lt;='Basic Information'!$F$16,'Basic Information'!$D$16,IF(BB37&lt;='Basic Information'!$F$15,'Basic Information'!$D$15,IF(BB37&lt;='Basic Information'!$F$14,'Basic Information'!$D$14,IF(BB37&lt;='Basic Information'!$F$13,'Basic Information'!$D$13,IF(BB37&lt;='Basic Information'!$F$12,'Basic Information'!$D$12,'Basic Information'!$D$11)))))))</f>
        <v>O</v>
      </c>
      <c r="BD37" s="56">
        <v>98</v>
      </c>
      <c r="BE37" s="57">
        <f t="shared" si="17"/>
        <v>98</v>
      </c>
      <c r="BF37" s="56" t="str">
        <f>IF(BE37=0,"",IF(BE37&lt;='Basic Information'!$F$17,'Basic Information'!$D$17,IF(BE37&lt;='Basic Information'!$F$16,'Basic Information'!$D$16,IF(BE37&lt;='Basic Information'!$F$15,'Basic Information'!$D$15,IF(BE37&lt;='Basic Information'!$F$14,'Basic Information'!$D$14,IF(BE37&lt;='Basic Information'!$F$13,'Basic Information'!$D$13,IF(BE37&lt;='Basic Information'!$F$12,'Basic Information'!$D$12,'Basic Information'!$D$11)))))))</f>
        <v>O</v>
      </c>
      <c r="BG37" s="56">
        <v>49</v>
      </c>
      <c r="BH37" s="57">
        <f t="shared" si="18"/>
        <v>98</v>
      </c>
      <c r="BI37" s="56" t="str">
        <f>IF(BH37=0,"",IF(BH37&lt;='Basic Information'!$F$17,'Basic Information'!$D$17,IF(BH37&lt;='Basic Information'!$F$16,'Basic Information'!$D$16,IF(BH37&lt;='Basic Information'!$F$15,'Basic Information'!$D$15,IF(BH37&lt;='Basic Information'!$F$14,'Basic Information'!$D$14,IF(BH37&lt;='Basic Information'!$F$13,'Basic Information'!$D$13,IF(BH37&lt;='Basic Information'!$F$12,'Basic Information'!$D$12,'Basic Information'!$D$11)))))))</f>
        <v>O</v>
      </c>
      <c r="BJ37" s="56">
        <v>49</v>
      </c>
      <c r="BK37" s="57">
        <f t="shared" si="19"/>
        <v>98</v>
      </c>
      <c r="BL37" s="56" t="str">
        <f>IF(BK37=0,"",IF(BK37&lt;='Basic Information'!$F$17,'Basic Information'!$D$17,IF(BK37&lt;='Basic Information'!$F$16,'Basic Information'!$D$16,IF(BK37&lt;='Basic Information'!$F$15,'Basic Information'!$D$15,IF(BK37&lt;='Basic Information'!$F$14,'Basic Information'!$D$14,IF(BK37&lt;='Basic Information'!$F$13,'Basic Information'!$D$13,IF(BK37&lt;='Basic Information'!$F$12,'Basic Information'!$D$12,'Basic Information'!$D$11)))))))</f>
        <v>O</v>
      </c>
      <c r="BM37" s="56">
        <v>98</v>
      </c>
      <c r="BN37" s="57">
        <f t="shared" si="20"/>
        <v>98</v>
      </c>
      <c r="BO37" s="56" t="str">
        <f>IF(BN37=0,"",IF(BN37&lt;='Basic Information'!$F$17,'Basic Information'!$D$17,IF(BN37&lt;='Basic Information'!$F$16,'Basic Information'!$D$16,IF(BN37&lt;='Basic Information'!$F$15,'Basic Information'!$D$15,IF(BN37&lt;='Basic Information'!$F$14,'Basic Information'!$D$14,IF(BN37&lt;='Basic Information'!$F$13,'Basic Information'!$D$13,IF(BN37&lt;='Basic Information'!$F$12,'Basic Information'!$D$12,'Basic Information'!$D$11)))))))</f>
        <v>O</v>
      </c>
      <c r="BP37" s="56">
        <v>49</v>
      </c>
      <c r="BQ37" s="57">
        <f t="shared" si="21"/>
        <v>98</v>
      </c>
      <c r="BR37" s="56" t="str">
        <f>IF(BQ37=0,"",IF(BQ37&lt;='Basic Information'!$F$17,'Basic Information'!$D$17,IF(BQ37&lt;='Basic Information'!$F$16,'Basic Information'!$D$16,IF(BQ37&lt;='Basic Information'!$F$15,'Basic Information'!$D$15,IF(BQ37&lt;='Basic Information'!$F$14,'Basic Information'!$D$14,IF(BQ37&lt;='Basic Information'!$F$13,'Basic Information'!$D$13,IF(BQ37&lt;='Basic Information'!$F$12,'Basic Information'!$D$12,'Basic Information'!$D$11)))))))</f>
        <v>O</v>
      </c>
      <c r="BS37" s="56">
        <v>49</v>
      </c>
      <c r="BT37" s="57">
        <f t="shared" si="22"/>
        <v>98</v>
      </c>
      <c r="BU37" s="56" t="str">
        <f>IF(BT37=0,"",IF(BT37&lt;='Basic Information'!$F$17,'Basic Information'!$D$17,IF(BT37&lt;='Basic Information'!$F$16,'Basic Information'!$D$16,IF(BT37&lt;='Basic Information'!$F$15,'Basic Information'!$D$15,IF(BT37&lt;='Basic Information'!$F$14,'Basic Information'!$D$14,IF(BT37&lt;='Basic Information'!$F$13,'Basic Information'!$D$13,IF(BT37&lt;='Basic Information'!$F$12,'Basic Information'!$D$12,'Basic Information'!$D$11)))))))</f>
        <v>O</v>
      </c>
      <c r="BV37" s="56">
        <v>98</v>
      </c>
      <c r="BW37" s="57">
        <f t="shared" si="23"/>
        <v>98</v>
      </c>
      <c r="BX37" s="56" t="str">
        <f>IF(BW37=0,"",IF(BW37&lt;='Basic Information'!$F$17,'Basic Information'!$D$17,IF(BW37&lt;='Basic Information'!$F$16,'Basic Information'!$D$16,IF(BW37&lt;='Basic Information'!$F$15,'Basic Information'!$D$15,IF(BW37&lt;='Basic Information'!$F$14,'Basic Information'!$D$14,IF(BW37&lt;='Basic Information'!$F$13,'Basic Information'!$D$13,IF(BW37&lt;='Basic Information'!$F$12,'Basic Information'!$D$12,'Basic Information'!$D$11)))))))</f>
        <v>O</v>
      </c>
      <c r="BY37" s="56">
        <v>49</v>
      </c>
      <c r="BZ37" s="57">
        <f t="shared" si="24"/>
        <v>98</v>
      </c>
      <c r="CA37" s="56" t="str">
        <f>IF(BZ37=0,"",IF(BZ37&lt;='Basic Information'!$F$17,'Basic Information'!$D$17,IF(BZ37&lt;='Basic Information'!$F$16,'Basic Information'!$D$16,IF(BZ37&lt;='Basic Information'!$F$15,'Basic Information'!$D$15,IF(BZ37&lt;='Basic Information'!$F$14,'Basic Information'!$D$14,IF(BZ37&lt;='Basic Information'!$F$13,'Basic Information'!$D$13,IF(BZ37&lt;='Basic Information'!$F$12,'Basic Information'!$D$12,'Basic Information'!$D$11)))))))</f>
        <v>O</v>
      </c>
      <c r="CB37" s="56">
        <v>49</v>
      </c>
      <c r="CC37" s="57">
        <f t="shared" si="25"/>
        <v>98</v>
      </c>
      <c r="CD37" s="56" t="str">
        <f>IF(CC37=0,"",IF(CC37&lt;='Basic Information'!$F$17,'Basic Information'!$D$17,IF(CC37&lt;='Basic Information'!$F$16,'Basic Information'!$D$16,IF(CC37&lt;='Basic Information'!$F$15,'Basic Information'!$D$15,IF(CC37&lt;='Basic Information'!$F$14,'Basic Information'!$D$14,IF(CC37&lt;='Basic Information'!$F$13,'Basic Information'!$D$13,IF(CC37&lt;='Basic Information'!$F$12,'Basic Information'!$D$12,'Basic Information'!$D$11)))))))</f>
        <v>O</v>
      </c>
      <c r="CE37" s="56">
        <v>98</v>
      </c>
      <c r="CF37" s="57">
        <f t="shared" si="26"/>
        <v>98</v>
      </c>
      <c r="CG37" s="56" t="str">
        <f>IF(CF37=0,"",IF(CF37&lt;='Basic Information'!$F$17,'Basic Information'!$D$17,IF(CF37&lt;='Basic Information'!$F$16,'Basic Information'!$D$16,IF(CF37&lt;='Basic Information'!$F$15,'Basic Information'!$D$15,IF(CF37&lt;='Basic Information'!$F$14,'Basic Information'!$D$14,IF(CF37&lt;='Basic Information'!$F$13,'Basic Information'!$D$13,IF(CF37&lt;='Basic Information'!$F$12,'Basic Information'!$D$12,'Basic Information'!$D$11)))))))</f>
        <v>O</v>
      </c>
      <c r="CH37" s="56">
        <f t="shared" si="27"/>
        <v>441</v>
      </c>
      <c r="CI37" s="58">
        <f t="shared" si="28"/>
        <v>98</v>
      </c>
      <c r="CJ37" s="56" t="str">
        <f>IF(CI37=0,"",IF(CI37&lt;='Basic Information'!$F$17,'Basic Information'!$D$17,IF(CI37&lt;='Basic Information'!$F$16,'Basic Information'!$D$16,IF(CI37&lt;='Basic Information'!$F$15,'Basic Information'!$D$15,IF(CI37&lt;='Basic Information'!$F$14,'Basic Information'!$D$14,IF(CI37&lt;='Basic Information'!$F$13,'Basic Information'!$D$13,IF(CI37&lt;='Basic Information'!$F$12,'Basic Information'!$D$12,'Basic Information'!$D$11)))))))</f>
        <v>O</v>
      </c>
      <c r="CK37" s="59">
        <f t="shared" si="29"/>
        <v>2</v>
      </c>
      <c r="CL37" s="56">
        <f t="shared" si="30"/>
        <v>441</v>
      </c>
      <c r="CM37" s="58">
        <f t="shared" si="31"/>
        <v>98</v>
      </c>
      <c r="CN37" s="56" t="str">
        <f>IF(CM37=0,"",IF(CM37&lt;='Basic Information'!$F$17,'Basic Information'!$D$17,IF(CM37&lt;='Basic Information'!$F$16,'Basic Information'!$D$16,IF(CM37&lt;='Basic Information'!$F$15,'Basic Information'!$D$15,IF(CM37&lt;='Basic Information'!$F$14,'Basic Information'!$D$14,IF(CM37&lt;='Basic Information'!$F$13,'Basic Information'!$D$13,IF(CM37&lt;='Basic Information'!$F$12,'Basic Information'!$D$12,'Basic Information'!$D$11)))))))</f>
        <v>O</v>
      </c>
      <c r="CO37" s="59">
        <f t="shared" si="32"/>
        <v>1</v>
      </c>
      <c r="CP37" s="56">
        <f t="shared" si="33"/>
        <v>882</v>
      </c>
      <c r="CQ37" s="58">
        <f t="shared" si="34"/>
        <v>98</v>
      </c>
      <c r="CR37" s="56" t="str">
        <f>IF(CQ37=0,"",IF(CQ37&lt;='Basic Information'!$F$17,'Basic Information'!$D$17,IF(CQ37&lt;='Basic Information'!$F$16,'Basic Information'!$D$16,IF(CQ37&lt;='Basic Information'!$F$15,'Basic Information'!$D$15,IF(CQ37&lt;='Basic Information'!$F$14,'Basic Information'!$D$14,IF(CQ37&lt;='Basic Information'!$F$13,'Basic Information'!$D$13,IF(CQ37&lt;='Basic Information'!$F$12,'Basic Information'!$D$12,'Basic Information'!$D$11)))))))</f>
        <v>O</v>
      </c>
      <c r="CS37" s="59">
        <f t="shared" si="35"/>
        <v>1</v>
      </c>
      <c r="CT37" s="56">
        <v>84</v>
      </c>
      <c r="CU37" s="56">
        <v>72</v>
      </c>
      <c r="CV37" s="56">
        <v>52</v>
      </c>
      <c r="CW37" s="56">
        <f t="shared" si="36"/>
        <v>208</v>
      </c>
      <c r="CX37" s="56" t="s">
        <v>122</v>
      </c>
      <c r="CY37" s="56" t="s">
        <v>155</v>
      </c>
    </row>
    <row r="38" spans="2:103">
      <c r="B38" s="56">
        <v>33</v>
      </c>
      <c r="C38" s="60" t="s">
        <v>76</v>
      </c>
      <c r="D38" s="56" t="str">
        <f>'Basic Information'!$F$6 &amp;" - " &amp;'Basic Information'!$H$6</f>
        <v>7 - B</v>
      </c>
      <c r="E38" s="56">
        <v>25</v>
      </c>
      <c r="F38" s="57">
        <f t="shared" si="0"/>
        <v>50</v>
      </c>
      <c r="G38" s="56" t="str">
        <f>IF(F38=0,"",IF(F38&lt;='Basic Information'!$F$17,'Basic Information'!$D$17,IF(F38&lt;='Basic Information'!$F$16,'Basic Information'!$D$16,IF(F38&lt;='Basic Information'!$F$15,'Basic Information'!$D$15,IF(F38&lt;='Basic Information'!$F$14,'Basic Information'!$D$14,IF(F38&lt;='Basic Information'!$F$13,'Basic Information'!$D$13,IF(F38&lt;='Basic Information'!$F$12,'Basic Information'!$D$12,'Basic Information'!$D$11)))))))</f>
        <v>C</v>
      </c>
      <c r="H38" s="56">
        <v>25</v>
      </c>
      <c r="I38" s="57">
        <f t="shared" si="1"/>
        <v>50</v>
      </c>
      <c r="J38" s="56" t="str">
        <f>IF(I38=0,"",IF(I38&lt;='Basic Information'!$F$17,'Basic Information'!$D$17,IF(I38&lt;='Basic Information'!$F$16,'Basic Information'!$D$16,IF(I38&lt;='Basic Information'!$F$15,'Basic Information'!$D$15,IF(I38&lt;='Basic Information'!$F$14,'Basic Information'!$D$14,IF(I38&lt;='Basic Information'!$F$13,'Basic Information'!$D$13,IF(I38&lt;='Basic Information'!$F$12,'Basic Information'!$D$12,'Basic Information'!$D$11)))))))</f>
        <v>C</v>
      </c>
      <c r="K38" s="56">
        <v>50</v>
      </c>
      <c r="L38" s="57">
        <f t="shared" si="2"/>
        <v>50</v>
      </c>
      <c r="M38" s="56" t="str">
        <f>IF(L38=0,"",IF(L38&lt;='Basic Information'!$F$17,'Basic Information'!$D$17,IF(L38&lt;='Basic Information'!$F$16,'Basic Information'!$D$16,IF(L38&lt;='Basic Information'!$F$15,'Basic Information'!$D$15,IF(L38&lt;='Basic Information'!$F$14,'Basic Information'!$D$14,IF(L38&lt;='Basic Information'!$F$13,'Basic Information'!$D$13,IF(L38&lt;='Basic Information'!$F$12,'Basic Information'!$D$12,'Basic Information'!$D$11)))))))</f>
        <v>C</v>
      </c>
      <c r="N38" s="56">
        <v>25</v>
      </c>
      <c r="O38" s="57">
        <f t="shared" si="3"/>
        <v>50</v>
      </c>
      <c r="P38" s="56" t="str">
        <f>IF(O38=0,"",IF(O38&lt;='Basic Information'!$F$17,'Basic Information'!$D$17,IF(O38&lt;='Basic Information'!$F$16,'Basic Information'!$D$16,IF(O38&lt;='Basic Information'!$F$15,'Basic Information'!$D$15,IF(O38&lt;='Basic Information'!$F$14,'Basic Information'!$D$14,IF(O38&lt;='Basic Information'!$F$13,'Basic Information'!$D$13,IF(O38&lt;='Basic Information'!$F$12,'Basic Information'!$D$12,'Basic Information'!$D$11)))))))</f>
        <v>C</v>
      </c>
      <c r="Q38" s="56">
        <v>25</v>
      </c>
      <c r="R38" s="57">
        <f t="shared" si="4"/>
        <v>50</v>
      </c>
      <c r="S38" s="56" t="str">
        <f>IF(R38=0,"",IF(R38&lt;='Basic Information'!$F$17,'Basic Information'!$D$17,IF(R38&lt;='Basic Information'!$F$16,'Basic Information'!$D$16,IF(R38&lt;='Basic Information'!$F$15,'Basic Information'!$D$15,IF(R38&lt;='Basic Information'!$F$14,'Basic Information'!$D$14,IF(R38&lt;='Basic Information'!$F$13,'Basic Information'!$D$13,IF(R38&lt;='Basic Information'!$F$12,'Basic Information'!$D$12,'Basic Information'!$D$11)))))))</f>
        <v>C</v>
      </c>
      <c r="T38" s="56">
        <v>50</v>
      </c>
      <c r="U38" s="57">
        <f t="shared" si="5"/>
        <v>50</v>
      </c>
      <c r="V38" s="56" t="str">
        <f>IF(U38=0,"",IF(U38&lt;='Basic Information'!$F$17,'Basic Information'!$D$17,IF(U38&lt;='Basic Information'!$F$16,'Basic Information'!$D$16,IF(U38&lt;='Basic Information'!$F$15,'Basic Information'!$D$15,IF(U38&lt;='Basic Information'!$F$14,'Basic Information'!$D$14,IF(U38&lt;='Basic Information'!$F$13,'Basic Information'!$D$13,IF(U38&lt;='Basic Information'!$F$12,'Basic Information'!$D$12,'Basic Information'!$D$11)))))))</f>
        <v>C</v>
      </c>
      <c r="W38" s="56">
        <v>25</v>
      </c>
      <c r="X38" s="57">
        <f t="shared" si="6"/>
        <v>50</v>
      </c>
      <c r="Y38" s="56" t="str">
        <f>IF(X38=0,"",IF(X38&lt;='Basic Information'!$F$17,'Basic Information'!$D$17,IF(X38&lt;='Basic Information'!$F$16,'Basic Information'!$D$16,IF(X38&lt;='Basic Information'!$F$15,'Basic Information'!$D$15,IF(X38&lt;='Basic Information'!$F$14,'Basic Information'!$D$14,IF(X38&lt;='Basic Information'!$F$13,'Basic Information'!$D$13,IF(X38&lt;='Basic Information'!$F$12,'Basic Information'!$D$12,'Basic Information'!$D$11)))))))</f>
        <v>C</v>
      </c>
      <c r="Z38" s="56">
        <v>25</v>
      </c>
      <c r="AA38" s="57">
        <f t="shared" si="7"/>
        <v>50</v>
      </c>
      <c r="AB38" s="56" t="str">
        <f>IF(AA38=0,"",IF(AA38&lt;='Basic Information'!$F$17,'Basic Information'!$D$17,IF(AA38&lt;='Basic Information'!$F$16,'Basic Information'!$D$16,IF(AA38&lt;='Basic Information'!$F$15,'Basic Information'!$D$15,IF(AA38&lt;='Basic Information'!$F$14,'Basic Information'!$D$14,IF(AA38&lt;='Basic Information'!$F$13,'Basic Information'!$D$13,IF(AA38&lt;='Basic Information'!$F$12,'Basic Information'!$D$12,'Basic Information'!$D$11)))))))</f>
        <v>C</v>
      </c>
      <c r="AC38" s="56">
        <v>50</v>
      </c>
      <c r="AD38" s="57">
        <f t="shared" si="8"/>
        <v>50</v>
      </c>
      <c r="AE38" s="56" t="str">
        <f>IF(AD38=0,"",IF(AD38&lt;='Basic Information'!$F$17,'Basic Information'!$D$17,IF(AD38&lt;='Basic Information'!$F$16,'Basic Information'!$D$16,IF(AD38&lt;='Basic Information'!$F$15,'Basic Information'!$D$15,IF(AD38&lt;='Basic Information'!$F$14,'Basic Information'!$D$14,IF(AD38&lt;='Basic Information'!$F$13,'Basic Information'!$D$13,IF(AD38&lt;='Basic Information'!$F$12,'Basic Information'!$D$12,'Basic Information'!$D$11)))))))</f>
        <v>C</v>
      </c>
      <c r="AF38" s="56">
        <v>25</v>
      </c>
      <c r="AG38" s="57">
        <f t="shared" si="9"/>
        <v>50</v>
      </c>
      <c r="AH38" s="56" t="str">
        <f>IF(AG38=0,"",IF(AG38&lt;='Basic Information'!$F$17,'Basic Information'!$D$17,IF(AG38&lt;='Basic Information'!$F$16,'Basic Information'!$D$16,IF(AG38&lt;='Basic Information'!$F$15,'Basic Information'!$D$15,IF(AG38&lt;='Basic Information'!$F$14,'Basic Information'!$D$14,IF(AG38&lt;='Basic Information'!$F$13,'Basic Information'!$D$13,IF(AG38&lt;='Basic Information'!$F$12,'Basic Information'!$D$12,'Basic Information'!$D$11)))))))</f>
        <v>C</v>
      </c>
      <c r="AI38" s="56">
        <v>25</v>
      </c>
      <c r="AJ38" s="57">
        <f t="shared" si="10"/>
        <v>50</v>
      </c>
      <c r="AK38" s="56" t="str">
        <f>IF(AJ38=0,"",IF(AJ38&lt;='Basic Information'!$F$17,'Basic Information'!$D$17,IF(AJ38&lt;='Basic Information'!$F$16,'Basic Information'!$D$16,IF(AJ38&lt;='Basic Information'!$F$15,'Basic Information'!$D$15,IF(AJ38&lt;='Basic Information'!$F$14,'Basic Information'!$D$14,IF(AJ38&lt;='Basic Information'!$F$13,'Basic Information'!$D$13,IF(AJ38&lt;='Basic Information'!$F$12,'Basic Information'!$D$12,'Basic Information'!$D$11)))))))</f>
        <v>C</v>
      </c>
      <c r="AL38" s="56">
        <v>50</v>
      </c>
      <c r="AM38" s="57">
        <f t="shared" si="11"/>
        <v>50</v>
      </c>
      <c r="AN38" s="56" t="str">
        <f>IF(AM38=0,"",IF(AM38&lt;='Basic Information'!$F$17,'Basic Information'!$D$17,IF(AM38&lt;='Basic Information'!$F$16,'Basic Information'!$D$16,IF(AM38&lt;='Basic Information'!$F$15,'Basic Information'!$D$15,IF(AM38&lt;='Basic Information'!$F$14,'Basic Information'!$D$14,IF(AM38&lt;='Basic Information'!$F$13,'Basic Information'!$D$13,IF(AM38&lt;='Basic Information'!$F$12,'Basic Information'!$D$12,'Basic Information'!$D$11)))))))</f>
        <v>C</v>
      </c>
      <c r="AO38" s="56">
        <v>25</v>
      </c>
      <c r="AP38" s="57">
        <f t="shared" si="12"/>
        <v>50</v>
      </c>
      <c r="AQ38" s="56" t="str">
        <f>IF(AP38=0,"",IF(AP38&lt;='Basic Information'!$F$17,'Basic Information'!$D$17,IF(AP38&lt;='Basic Information'!$F$16,'Basic Information'!$D$16,IF(AP38&lt;='Basic Information'!$F$15,'Basic Information'!$D$15,IF(AP38&lt;='Basic Information'!$F$14,'Basic Information'!$D$14,IF(AP38&lt;='Basic Information'!$F$13,'Basic Information'!$D$13,IF(AP38&lt;='Basic Information'!$F$12,'Basic Information'!$D$12,'Basic Information'!$D$11)))))))</f>
        <v>C</v>
      </c>
      <c r="AR38" s="56">
        <v>25</v>
      </c>
      <c r="AS38" s="57">
        <f t="shared" si="13"/>
        <v>50</v>
      </c>
      <c r="AT38" s="56" t="str">
        <f>IF(AS38=0,"",IF(AS38&lt;='Basic Information'!$F$17,'Basic Information'!$D$17,IF(AS38&lt;='Basic Information'!$F$16,'Basic Information'!$D$16,IF(AS38&lt;='Basic Information'!$F$15,'Basic Information'!$D$15,IF(AS38&lt;='Basic Information'!$F$14,'Basic Information'!$D$14,IF(AS38&lt;='Basic Information'!$F$13,'Basic Information'!$D$13,IF(AS38&lt;='Basic Information'!$F$12,'Basic Information'!$D$12,'Basic Information'!$D$11)))))))</f>
        <v>C</v>
      </c>
      <c r="AU38" s="56">
        <v>50</v>
      </c>
      <c r="AV38" s="57">
        <f t="shared" si="14"/>
        <v>50</v>
      </c>
      <c r="AW38" s="56" t="str">
        <f>IF(AV38=0,"",IF(AV38&lt;='Basic Information'!$F$17,'Basic Information'!$D$17,IF(AV38&lt;='Basic Information'!$F$16,'Basic Information'!$D$16,IF(AV38&lt;='Basic Information'!$F$15,'Basic Information'!$D$15,IF(AV38&lt;='Basic Information'!$F$14,'Basic Information'!$D$14,IF(AV38&lt;='Basic Information'!$F$13,'Basic Information'!$D$13,IF(AV38&lt;='Basic Information'!$F$12,'Basic Information'!$D$12,'Basic Information'!$D$11)))))))</f>
        <v>C</v>
      </c>
      <c r="AX38" s="56">
        <v>25</v>
      </c>
      <c r="AY38" s="57">
        <f t="shared" si="15"/>
        <v>50</v>
      </c>
      <c r="AZ38" s="56" t="str">
        <f>IF(AY38=0,"",IF(AY38&lt;='Basic Information'!$F$17,'Basic Information'!$D$17,IF(AY38&lt;='Basic Information'!$F$16,'Basic Information'!$D$16,IF(AY38&lt;='Basic Information'!$F$15,'Basic Information'!$D$15,IF(AY38&lt;='Basic Information'!$F$14,'Basic Information'!$D$14,IF(AY38&lt;='Basic Information'!$F$13,'Basic Information'!$D$13,IF(AY38&lt;='Basic Information'!$F$12,'Basic Information'!$D$12,'Basic Information'!$D$11)))))))</f>
        <v>C</v>
      </c>
      <c r="BA38" s="56">
        <v>25</v>
      </c>
      <c r="BB38" s="57">
        <f t="shared" si="16"/>
        <v>50</v>
      </c>
      <c r="BC38" s="56" t="str">
        <f>IF(BB38=0,"",IF(BB38&lt;='Basic Information'!$F$17,'Basic Information'!$D$17,IF(BB38&lt;='Basic Information'!$F$16,'Basic Information'!$D$16,IF(BB38&lt;='Basic Information'!$F$15,'Basic Information'!$D$15,IF(BB38&lt;='Basic Information'!$F$14,'Basic Information'!$D$14,IF(BB38&lt;='Basic Information'!$F$13,'Basic Information'!$D$13,IF(BB38&lt;='Basic Information'!$F$12,'Basic Information'!$D$12,'Basic Information'!$D$11)))))))</f>
        <v>C</v>
      </c>
      <c r="BD38" s="56">
        <v>50</v>
      </c>
      <c r="BE38" s="57">
        <f t="shared" si="17"/>
        <v>50</v>
      </c>
      <c r="BF38" s="56" t="str">
        <f>IF(BE38=0,"",IF(BE38&lt;='Basic Information'!$F$17,'Basic Information'!$D$17,IF(BE38&lt;='Basic Information'!$F$16,'Basic Information'!$D$16,IF(BE38&lt;='Basic Information'!$F$15,'Basic Information'!$D$15,IF(BE38&lt;='Basic Information'!$F$14,'Basic Information'!$D$14,IF(BE38&lt;='Basic Information'!$F$13,'Basic Information'!$D$13,IF(BE38&lt;='Basic Information'!$F$12,'Basic Information'!$D$12,'Basic Information'!$D$11)))))))</f>
        <v>C</v>
      </c>
      <c r="BG38" s="56">
        <v>25</v>
      </c>
      <c r="BH38" s="57">
        <f t="shared" si="18"/>
        <v>50</v>
      </c>
      <c r="BI38" s="56" t="str">
        <f>IF(BH38=0,"",IF(BH38&lt;='Basic Information'!$F$17,'Basic Information'!$D$17,IF(BH38&lt;='Basic Information'!$F$16,'Basic Information'!$D$16,IF(BH38&lt;='Basic Information'!$F$15,'Basic Information'!$D$15,IF(BH38&lt;='Basic Information'!$F$14,'Basic Information'!$D$14,IF(BH38&lt;='Basic Information'!$F$13,'Basic Information'!$D$13,IF(BH38&lt;='Basic Information'!$F$12,'Basic Information'!$D$12,'Basic Information'!$D$11)))))))</f>
        <v>C</v>
      </c>
      <c r="BJ38" s="56">
        <v>25</v>
      </c>
      <c r="BK38" s="57">
        <f t="shared" si="19"/>
        <v>50</v>
      </c>
      <c r="BL38" s="56" t="str">
        <f>IF(BK38=0,"",IF(BK38&lt;='Basic Information'!$F$17,'Basic Information'!$D$17,IF(BK38&lt;='Basic Information'!$F$16,'Basic Information'!$D$16,IF(BK38&lt;='Basic Information'!$F$15,'Basic Information'!$D$15,IF(BK38&lt;='Basic Information'!$F$14,'Basic Information'!$D$14,IF(BK38&lt;='Basic Information'!$F$13,'Basic Information'!$D$13,IF(BK38&lt;='Basic Information'!$F$12,'Basic Information'!$D$12,'Basic Information'!$D$11)))))))</f>
        <v>C</v>
      </c>
      <c r="BM38" s="56">
        <v>50</v>
      </c>
      <c r="BN38" s="57">
        <f t="shared" si="20"/>
        <v>50</v>
      </c>
      <c r="BO38" s="56" t="str">
        <f>IF(BN38=0,"",IF(BN38&lt;='Basic Information'!$F$17,'Basic Information'!$D$17,IF(BN38&lt;='Basic Information'!$F$16,'Basic Information'!$D$16,IF(BN38&lt;='Basic Information'!$F$15,'Basic Information'!$D$15,IF(BN38&lt;='Basic Information'!$F$14,'Basic Information'!$D$14,IF(BN38&lt;='Basic Information'!$F$13,'Basic Information'!$D$13,IF(BN38&lt;='Basic Information'!$F$12,'Basic Information'!$D$12,'Basic Information'!$D$11)))))))</f>
        <v>C</v>
      </c>
      <c r="BP38" s="56">
        <v>25</v>
      </c>
      <c r="BQ38" s="57">
        <f t="shared" si="21"/>
        <v>50</v>
      </c>
      <c r="BR38" s="56" t="str">
        <f>IF(BQ38=0,"",IF(BQ38&lt;='Basic Information'!$F$17,'Basic Information'!$D$17,IF(BQ38&lt;='Basic Information'!$F$16,'Basic Information'!$D$16,IF(BQ38&lt;='Basic Information'!$F$15,'Basic Information'!$D$15,IF(BQ38&lt;='Basic Information'!$F$14,'Basic Information'!$D$14,IF(BQ38&lt;='Basic Information'!$F$13,'Basic Information'!$D$13,IF(BQ38&lt;='Basic Information'!$F$12,'Basic Information'!$D$12,'Basic Information'!$D$11)))))))</f>
        <v>C</v>
      </c>
      <c r="BS38" s="56">
        <v>25</v>
      </c>
      <c r="BT38" s="57">
        <f t="shared" si="22"/>
        <v>50</v>
      </c>
      <c r="BU38" s="56" t="str">
        <f>IF(BT38=0,"",IF(BT38&lt;='Basic Information'!$F$17,'Basic Information'!$D$17,IF(BT38&lt;='Basic Information'!$F$16,'Basic Information'!$D$16,IF(BT38&lt;='Basic Information'!$F$15,'Basic Information'!$D$15,IF(BT38&lt;='Basic Information'!$F$14,'Basic Information'!$D$14,IF(BT38&lt;='Basic Information'!$F$13,'Basic Information'!$D$13,IF(BT38&lt;='Basic Information'!$F$12,'Basic Information'!$D$12,'Basic Information'!$D$11)))))))</f>
        <v>C</v>
      </c>
      <c r="BV38" s="56">
        <v>50</v>
      </c>
      <c r="BW38" s="57">
        <f t="shared" si="23"/>
        <v>50</v>
      </c>
      <c r="BX38" s="56" t="str">
        <f>IF(BW38=0,"",IF(BW38&lt;='Basic Information'!$F$17,'Basic Information'!$D$17,IF(BW38&lt;='Basic Information'!$F$16,'Basic Information'!$D$16,IF(BW38&lt;='Basic Information'!$F$15,'Basic Information'!$D$15,IF(BW38&lt;='Basic Information'!$F$14,'Basic Information'!$D$14,IF(BW38&lt;='Basic Information'!$F$13,'Basic Information'!$D$13,IF(BW38&lt;='Basic Information'!$F$12,'Basic Information'!$D$12,'Basic Information'!$D$11)))))))</f>
        <v>C</v>
      </c>
      <c r="BY38" s="56">
        <v>25</v>
      </c>
      <c r="BZ38" s="57">
        <f t="shared" si="24"/>
        <v>50</v>
      </c>
      <c r="CA38" s="56" t="str">
        <f>IF(BZ38=0,"",IF(BZ38&lt;='Basic Information'!$F$17,'Basic Information'!$D$17,IF(BZ38&lt;='Basic Information'!$F$16,'Basic Information'!$D$16,IF(BZ38&lt;='Basic Information'!$F$15,'Basic Information'!$D$15,IF(BZ38&lt;='Basic Information'!$F$14,'Basic Information'!$D$14,IF(BZ38&lt;='Basic Information'!$F$13,'Basic Information'!$D$13,IF(BZ38&lt;='Basic Information'!$F$12,'Basic Information'!$D$12,'Basic Information'!$D$11)))))))</f>
        <v>C</v>
      </c>
      <c r="CB38" s="56">
        <v>25</v>
      </c>
      <c r="CC38" s="57">
        <f t="shared" si="25"/>
        <v>50</v>
      </c>
      <c r="CD38" s="56" t="str">
        <f>IF(CC38=0,"",IF(CC38&lt;='Basic Information'!$F$17,'Basic Information'!$D$17,IF(CC38&lt;='Basic Information'!$F$16,'Basic Information'!$D$16,IF(CC38&lt;='Basic Information'!$F$15,'Basic Information'!$D$15,IF(CC38&lt;='Basic Information'!$F$14,'Basic Information'!$D$14,IF(CC38&lt;='Basic Information'!$F$13,'Basic Information'!$D$13,IF(CC38&lt;='Basic Information'!$F$12,'Basic Information'!$D$12,'Basic Information'!$D$11)))))))</f>
        <v>C</v>
      </c>
      <c r="CE38" s="56">
        <v>50</v>
      </c>
      <c r="CF38" s="57">
        <f t="shared" si="26"/>
        <v>50</v>
      </c>
      <c r="CG38" s="56" t="str">
        <f>IF(CF38=0,"",IF(CF38&lt;='Basic Information'!$F$17,'Basic Information'!$D$17,IF(CF38&lt;='Basic Information'!$F$16,'Basic Information'!$D$16,IF(CF38&lt;='Basic Information'!$F$15,'Basic Information'!$D$15,IF(CF38&lt;='Basic Information'!$F$14,'Basic Information'!$D$14,IF(CF38&lt;='Basic Information'!$F$13,'Basic Information'!$D$13,IF(CF38&lt;='Basic Information'!$F$12,'Basic Information'!$D$12,'Basic Information'!$D$11)))))))</f>
        <v>C</v>
      </c>
      <c r="CH38" s="56">
        <f t="shared" si="27"/>
        <v>225</v>
      </c>
      <c r="CI38" s="58">
        <f t="shared" si="28"/>
        <v>50</v>
      </c>
      <c r="CJ38" s="56" t="str">
        <f>IF(CI38=0,"",IF(CI38&lt;='Basic Information'!$F$17,'Basic Information'!$D$17,IF(CI38&lt;='Basic Information'!$F$16,'Basic Information'!$D$16,IF(CI38&lt;='Basic Information'!$F$15,'Basic Information'!$D$15,IF(CI38&lt;='Basic Information'!$F$14,'Basic Information'!$D$14,IF(CI38&lt;='Basic Information'!$F$13,'Basic Information'!$D$13,IF(CI38&lt;='Basic Information'!$F$12,'Basic Information'!$D$12,'Basic Information'!$D$11)))))))</f>
        <v>C</v>
      </c>
      <c r="CK38" s="59">
        <f t="shared" si="29"/>
        <v>41</v>
      </c>
      <c r="CL38" s="56">
        <f t="shared" si="30"/>
        <v>225</v>
      </c>
      <c r="CM38" s="58">
        <f t="shared" si="31"/>
        <v>50</v>
      </c>
      <c r="CN38" s="56" t="str">
        <f>IF(CM38=0,"",IF(CM38&lt;='Basic Information'!$F$17,'Basic Information'!$D$17,IF(CM38&lt;='Basic Information'!$F$16,'Basic Information'!$D$16,IF(CM38&lt;='Basic Information'!$F$15,'Basic Information'!$D$15,IF(CM38&lt;='Basic Information'!$F$14,'Basic Information'!$D$14,IF(CM38&lt;='Basic Information'!$F$13,'Basic Information'!$D$13,IF(CM38&lt;='Basic Information'!$F$12,'Basic Information'!$D$12,'Basic Information'!$D$11)))))))</f>
        <v>C</v>
      </c>
      <c r="CO38" s="59">
        <f t="shared" si="32"/>
        <v>41</v>
      </c>
      <c r="CP38" s="56">
        <f t="shared" si="33"/>
        <v>450</v>
      </c>
      <c r="CQ38" s="58">
        <f t="shared" si="34"/>
        <v>50</v>
      </c>
      <c r="CR38" s="56" t="str">
        <f>IF(CQ38=0,"",IF(CQ38&lt;='Basic Information'!$F$17,'Basic Information'!$D$17,IF(CQ38&lt;='Basic Information'!$F$16,'Basic Information'!$D$16,IF(CQ38&lt;='Basic Information'!$F$15,'Basic Information'!$D$15,IF(CQ38&lt;='Basic Information'!$F$14,'Basic Information'!$D$14,IF(CQ38&lt;='Basic Information'!$F$13,'Basic Information'!$D$13,IF(CQ38&lt;='Basic Information'!$F$12,'Basic Information'!$D$12,'Basic Information'!$D$11)))))))</f>
        <v>C</v>
      </c>
      <c r="CS38" s="59">
        <f t="shared" si="35"/>
        <v>41</v>
      </c>
      <c r="CT38" s="56">
        <v>84</v>
      </c>
      <c r="CU38" s="56">
        <v>72</v>
      </c>
      <c r="CV38" s="56">
        <v>52</v>
      </c>
      <c r="CW38" s="56">
        <f t="shared" si="36"/>
        <v>208</v>
      </c>
      <c r="CX38" s="56" t="s">
        <v>122</v>
      </c>
      <c r="CY38" s="56" t="s">
        <v>156</v>
      </c>
    </row>
    <row r="39" spans="2:103">
      <c r="B39" s="56">
        <v>34</v>
      </c>
      <c r="C39" s="60" t="s">
        <v>77</v>
      </c>
      <c r="D39" s="56" t="str">
        <f>'Basic Information'!$F$6 &amp;" - " &amp;'Basic Information'!$H$6</f>
        <v>7 - B</v>
      </c>
      <c r="E39" s="56">
        <v>35</v>
      </c>
      <c r="F39" s="57">
        <f t="shared" si="0"/>
        <v>70</v>
      </c>
      <c r="G39" s="56" t="str">
        <f>IF(F39=0,"",IF(F39&lt;='Basic Information'!$F$17,'Basic Information'!$D$17,IF(F39&lt;='Basic Information'!$F$16,'Basic Information'!$D$16,IF(F39&lt;='Basic Information'!$F$15,'Basic Information'!$D$15,IF(F39&lt;='Basic Information'!$F$14,'Basic Information'!$D$14,IF(F39&lt;='Basic Information'!$F$13,'Basic Information'!$D$13,IF(F39&lt;='Basic Information'!$F$12,'Basic Information'!$D$12,'Basic Information'!$D$11)))))))</f>
        <v>B+</v>
      </c>
      <c r="H39" s="56">
        <v>35</v>
      </c>
      <c r="I39" s="57">
        <f t="shared" si="1"/>
        <v>70</v>
      </c>
      <c r="J39" s="56" t="str">
        <f>IF(I39=0,"",IF(I39&lt;='Basic Information'!$F$17,'Basic Information'!$D$17,IF(I39&lt;='Basic Information'!$F$16,'Basic Information'!$D$16,IF(I39&lt;='Basic Information'!$F$15,'Basic Information'!$D$15,IF(I39&lt;='Basic Information'!$F$14,'Basic Information'!$D$14,IF(I39&lt;='Basic Information'!$F$13,'Basic Information'!$D$13,IF(I39&lt;='Basic Information'!$F$12,'Basic Information'!$D$12,'Basic Information'!$D$11)))))))</f>
        <v>B+</v>
      </c>
      <c r="K39" s="56">
        <v>70</v>
      </c>
      <c r="L39" s="57">
        <f t="shared" si="2"/>
        <v>70</v>
      </c>
      <c r="M39" s="56" t="str">
        <f>IF(L39=0,"",IF(L39&lt;='Basic Information'!$F$17,'Basic Information'!$D$17,IF(L39&lt;='Basic Information'!$F$16,'Basic Information'!$D$16,IF(L39&lt;='Basic Information'!$F$15,'Basic Information'!$D$15,IF(L39&lt;='Basic Information'!$F$14,'Basic Information'!$D$14,IF(L39&lt;='Basic Information'!$F$13,'Basic Information'!$D$13,IF(L39&lt;='Basic Information'!$F$12,'Basic Information'!$D$12,'Basic Information'!$D$11)))))))</f>
        <v>B+</v>
      </c>
      <c r="N39" s="56">
        <v>35</v>
      </c>
      <c r="O39" s="57">
        <f t="shared" si="3"/>
        <v>70</v>
      </c>
      <c r="P39" s="56" t="str">
        <f>IF(O39=0,"",IF(O39&lt;='Basic Information'!$F$17,'Basic Information'!$D$17,IF(O39&lt;='Basic Information'!$F$16,'Basic Information'!$D$16,IF(O39&lt;='Basic Information'!$F$15,'Basic Information'!$D$15,IF(O39&lt;='Basic Information'!$F$14,'Basic Information'!$D$14,IF(O39&lt;='Basic Information'!$F$13,'Basic Information'!$D$13,IF(O39&lt;='Basic Information'!$F$12,'Basic Information'!$D$12,'Basic Information'!$D$11)))))))</f>
        <v>B+</v>
      </c>
      <c r="Q39" s="56">
        <v>35</v>
      </c>
      <c r="R39" s="57">
        <f t="shared" si="4"/>
        <v>70</v>
      </c>
      <c r="S39" s="56" t="str">
        <f>IF(R39=0,"",IF(R39&lt;='Basic Information'!$F$17,'Basic Information'!$D$17,IF(R39&lt;='Basic Information'!$F$16,'Basic Information'!$D$16,IF(R39&lt;='Basic Information'!$F$15,'Basic Information'!$D$15,IF(R39&lt;='Basic Information'!$F$14,'Basic Information'!$D$14,IF(R39&lt;='Basic Information'!$F$13,'Basic Information'!$D$13,IF(R39&lt;='Basic Information'!$F$12,'Basic Information'!$D$12,'Basic Information'!$D$11)))))))</f>
        <v>B+</v>
      </c>
      <c r="T39" s="56">
        <v>70</v>
      </c>
      <c r="U39" s="57">
        <f t="shared" si="5"/>
        <v>70</v>
      </c>
      <c r="V39" s="56" t="str">
        <f>IF(U39=0,"",IF(U39&lt;='Basic Information'!$F$17,'Basic Information'!$D$17,IF(U39&lt;='Basic Information'!$F$16,'Basic Information'!$D$16,IF(U39&lt;='Basic Information'!$F$15,'Basic Information'!$D$15,IF(U39&lt;='Basic Information'!$F$14,'Basic Information'!$D$14,IF(U39&lt;='Basic Information'!$F$13,'Basic Information'!$D$13,IF(U39&lt;='Basic Information'!$F$12,'Basic Information'!$D$12,'Basic Information'!$D$11)))))))</f>
        <v>B+</v>
      </c>
      <c r="W39" s="56">
        <v>35</v>
      </c>
      <c r="X39" s="57">
        <f t="shared" si="6"/>
        <v>70</v>
      </c>
      <c r="Y39" s="56" t="str">
        <f>IF(X39=0,"",IF(X39&lt;='Basic Information'!$F$17,'Basic Information'!$D$17,IF(X39&lt;='Basic Information'!$F$16,'Basic Information'!$D$16,IF(X39&lt;='Basic Information'!$F$15,'Basic Information'!$D$15,IF(X39&lt;='Basic Information'!$F$14,'Basic Information'!$D$14,IF(X39&lt;='Basic Information'!$F$13,'Basic Information'!$D$13,IF(X39&lt;='Basic Information'!$F$12,'Basic Information'!$D$12,'Basic Information'!$D$11)))))))</f>
        <v>B+</v>
      </c>
      <c r="Z39" s="56">
        <v>35</v>
      </c>
      <c r="AA39" s="57">
        <f t="shared" si="7"/>
        <v>70</v>
      </c>
      <c r="AB39" s="56" t="str">
        <f>IF(AA39=0,"",IF(AA39&lt;='Basic Information'!$F$17,'Basic Information'!$D$17,IF(AA39&lt;='Basic Information'!$F$16,'Basic Information'!$D$16,IF(AA39&lt;='Basic Information'!$F$15,'Basic Information'!$D$15,IF(AA39&lt;='Basic Information'!$F$14,'Basic Information'!$D$14,IF(AA39&lt;='Basic Information'!$F$13,'Basic Information'!$D$13,IF(AA39&lt;='Basic Information'!$F$12,'Basic Information'!$D$12,'Basic Information'!$D$11)))))))</f>
        <v>B+</v>
      </c>
      <c r="AC39" s="56">
        <v>70</v>
      </c>
      <c r="AD39" s="57">
        <f t="shared" si="8"/>
        <v>70</v>
      </c>
      <c r="AE39" s="56" t="str">
        <f>IF(AD39=0,"",IF(AD39&lt;='Basic Information'!$F$17,'Basic Information'!$D$17,IF(AD39&lt;='Basic Information'!$F$16,'Basic Information'!$D$16,IF(AD39&lt;='Basic Information'!$F$15,'Basic Information'!$D$15,IF(AD39&lt;='Basic Information'!$F$14,'Basic Information'!$D$14,IF(AD39&lt;='Basic Information'!$F$13,'Basic Information'!$D$13,IF(AD39&lt;='Basic Information'!$F$12,'Basic Information'!$D$12,'Basic Information'!$D$11)))))))</f>
        <v>B+</v>
      </c>
      <c r="AF39" s="56">
        <v>35</v>
      </c>
      <c r="AG39" s="57">
        <f t="shared" si="9"/>
        <v>70</v>
      </c>
      <c r="AH39" s="56" t="str">
        <f>IF(AG39=0,"",IF(AG39&lt;='Basic Information'!$F$17,'Basic Information'!$D$17,IF(AG39&lt;='Basic Information'!$F$16,'Basic Information'!$D$16,IF(AG39&lt;='Basic Information'!$F$15,'Basic Information'!$D$15,IF(AG39&lt;='Basic Information'!$F$14,'Basic Information'!$D$14,IF(AG39&lt;='Basic Information'!$F$13,'Basic Information'!$D$13,IF(AG39&lt;='Basic Information'!$F$12,'Basic Information'!$D$12,'Basic Information'!$D$11)))))))</f>
        <v>B+</v>
      </c>
      <c r="AI39" s="56">
        <v>35</v>
      </c>
      <c r="AJ39" s="57">
        <f t="shared" si="10"/>
        <v>70</v>
      </c>
      <c r="AK39" s="56" t="str">
        <f>IF(AJ39=0,"",IF(AJ39&lt;='Basic Information'!$F$17,'Basic Information'!$D$17,IF(AJ39&lt;='Basic Information'!$F$16,'Basic Information'!$D$16,IF(AJ39&lt;='Basic Information'!$F$15,'Basic Information'!$D$15,IF(AJ39&lt;='Basic Information'!$F$14,'Basic Information'!$D$14,IF(AJ39&lt;='Basic Information'!$F$13,'Basic Information'!$D$13,IF(AJ39&lt;='Basic Information'!$F$12,'Basic Information'!$D$12,'Basic Information'!$D$11)))))))</f>
        <v>B+</v>
      </c>
      <c r="AL39" s="56">
        <v>70</v>
      </c>
      <c r="AM39" s="57">
        <f t="shared" si="11"/>
        <v>70</v>
      </c>
      <c r="AN39" s="56" t="str">
        <f>IF(AM39=0,"",IF(AM39&lt;='Basic Information'!$F$17,'Basic Information'!$D$17,IF(AM39&lt;='Basic Information'!$F$16,'Basic Information'!$D$16,IF(AM39&lt;='Basic Information'!$F$15,'Basic Information'!$D$15,IF(AM39&lt;='Basic Information'!$F$14,'Basic Information'!$D$14,IF(AM39&lt;='Basic Information'!$F$13,'Basic Information'!$D$13,IF(AM39&lt;='Basic Information'!$F$12,'Basic Information'!$D$12,'Basic Information'!$D$11)))))))</f>
        <v>B+</v>
      </c>
      <c r="AO39" s="56">
        <v>35</v>
      </c>
      <c r="AP39" s="57">
        <f t="shared" si="12"/>
        <v>70</v>
      </c>
      <c r="AQ39" s="56" t="str">
        <f>IF(AP39=0,"",IF(AP39&lt;='Basic Information'!$F$17,'Basic Information'!$D$17,IF(AP39&lt;='Basic Information'!$F$16,'Basic Information'!$D$16,IF(AP39&lt;='Basic Information'!$F$15,'Basic Information'!$D$15,IF(AP39&lt;='Basic Information'!$F$14,'Basic Information'!$D$14,IF(AP39&lt;='Basic Information'!$F$13,'Basic Information'!$D$13,IF(AP39&lt;='Basic Information'!$F$12,'Basic Information'!$D$12,'Basic Information'!$D$11)))))))</f>
        <v>B+</v>
      </c>
      <c r="AR39" s="56">
        <v>35</v>
      </c>
      <c r="AS39" s="57">
        <f t="shared" si="13"/>
        <v>70</v>
      </c>
      <c r="AT39" s="56" t="str">
        <f>IF(AS39=0,"",IF(AS39&lt;='Basic Information'!$F$17,'Basic Information'!$D$17,IF(AS39&lt;='Basic Information'!$F$16,'Basic Information'!$D$16,IF(AS39&lt;='Basic Information'!$F$15,'Basic Information'!$D$15,IF(AS39&lt;='Basic Information'!$F$14,'Basic Information'!$D$14,IF(AS39&lt;='Basic Information'!$F$13,'Basic Information'!$D$13,IF(AS39&lt;='Basic Information'!$F$12,'Basic Information'!$D$12,'Basic Information'!$D$11)))))))</f>
        <v>B+</v>
      </c>
      <c r="AU39" s="56">
        <v>70</v>
      </c>
      <c r="AV39" s="57">
        <f t="shared" si="14"/>
        <v>70</v>
      </c>
      <c r="AW39" s="56" t="str">
        <f>IF(AV39=0,"",IF(AV39&lt;='Basic Information'!$F$17,'Basic Information'!$D$17,IF(AV39&lt;='Basic Information'!$F$16,'Basic Information'!$D$16,IF(AV39&lt;='Basic Information'!$F$15,'Basic Information'!$D$15,IF(AV39&lt;='Basic Information'!$F$14,'Basic Information'!$D$14,IF(AV39&lt;='Basic Information'!$F$13,'Basic Information'!$D$13,IF(AV39&lt;='Basic Information'!$F$12,'Basic Information'!$D$12,'Basic Information'!$D$11)))))))</f>
        <v>B+</v>
      </c>
      <c r="AX39" s="56">
        <v>35</v>
      </c>
      <c r="AY39" s="57">
        <f t="shared" si="15"/>
        <v>70</v>
      </c>
      <c r="AZ39" s="56" t="str">
        <f>IF(AY39=0,"",IF(AY39&lt;='Basic Information'!$F$17,'Basic Information'!$D$17,IF(AY39&lt;='Basic Information'!$F$16,'Basic Information'!$D$16,IF(AY39&lt;='Basic Information'!$F$15,'Basic Information'!$D$15,IF(AY39&lt;='Basic Information'!$F$14,'Basic Information'!$D$14,IF(AY39&lt;='Basic Information'!$F$13,'Basic Information'!$D$13,IF(AY39&lt;='Basic Information'!$F$12,'Basic Information'!$D$12,'Basic Information'!$D$11)))))))</f>
        <v>B+</v>
      </c>
      <c r="BA39" s="56">
        <v>35</v>
      </c>
      <c r="BB39" s="57">
        <f t="shared" si="16"/>
        <v>70</v>
      </c>
      <c r="BC39" s="56" t="str">
        <f>IF(BB39=0,"",IF(BB39&lt;='Basic Information'!$F$17,'Basic Information'!$D$17,IF(BB39&lt;='Basic Information'!$F$16,'Basic Information'!$D$16,IF(BB39&lt;='Basic Information'!$F$15,'Basic Information'!$D$15,IF(BB39&lt;='Basic Information'!$F$14,'Basic Information'!$D$14,IF(BB39&lt;='Basic Information'!$F$13,'Basic Information'!$D$13,IF(BB39&lt;='Basic Information'!$F$12,'Basic Information'!$D$12,'Basic Information'!$D$11)))))))</f>
        <v>B+</v>
      </c>
      <c r="BD39" s="56">
        <v>70</v>
      </c>
      <c r="BE39" s="57">
        <f t="shared" si="17"/>
        <v>70</v>
      </c>
      <c r="BF39" s="56" t="str">
        <f>IF(BE39=0,"",IF(BE39&lt;='Basic Information'!$F$17,'Basic Information'!$D$17,IF(BE39&lt;='Basic Information'!$F$16,'Basic Information'!$D$16,IF(BE39&lt;='Basic Information'!$F$15,'Basic Information'!$D$15,IF(BE39&lt;='Basic Information'!$F$14,'Basic Information'!$D$14,IF(BE39&lt;='Basic Information'!$F$13,'Basic Information'!$D$13,IF(BE39&lt;='Basic Information'!$F$12,'Basic Information'!$D$12,'Basic Information'!$D$11)))))))</f>
        <v>B+</v>
      </c>
      <c r="BG39" s="56">
        <v>35</v>
      </c>
      <c r="BH39" s="57">
        <f t="shared" si="18"/>
        <v>70</v>
      </c>
      <c r="BI39" s="56" t="str">
        <f>IF(BH39=0,"",IF(BH39&lt;='Basic Information'!$F$17,'Basic Information'!$D$17,IF(BH39&lt;='Basic Information'!$F$16,'Basic Information'!$D$16,IF(BH39&lt;='Basic Information'!$F$15,'Basic Information'!$D$15,IF(BH39&lt;='Basic Information'!$F$14,'Basic Information'!$D$14,IF(BH39&lt;='Basic Information'!$F$13,'Basic Information'!$D$13,IF(BH39&lt;='Basic Information'!$F$12,'Basic Information'!$D$12,'Basic Information'!$D$11)))))))</f>
        <v>B+</v>
      </c>
      <c r="BJ39" s="56">
        <v>35</v>
      </c>
      <c r="BK39" s="57">
        <f t="shared" si="19"/>
        <v>70</v>
      </c>
      <c r="BL39" s="56" t="str">
        <f>IF(BK39=0,"",IF(BK39&lt;='Basic Information'!$F$17,'Basic Information'!$D$17,IF(BK39&lt;='Basic Information'!$F$16,'Basic Information'!$D$16,IF(BK39&lt;='Basic Information'!$F$15,'Basic Information'!$D$15,IF(BK39&lt;='Basic Information'!$F$14,'Basic Information'!$D$14,IF(BK39&lt;='Basic Information'!$F$13,'Basic Information'!$D$13,IF(BK39&lt;='Basic Information'!$F$12,'Basic Information'!$D$12,'Basic Information'!$D$11)))))))</f>
        <v>B+</v>
      </c>
      <c r="BM39" s="56">
        <v>70</v>
      </c>
      <c r="BN39" s="57">
        <f t="shared" si="20"/>
        <v>70</v>
      </c>
      <c r="BO39" s="56" t="str">
        <f>IF(BN39=0,"",IF(BN39&lt;='Basic Information'!$F$17,'Basic Information'!$D$17,IF(BN39&lt;='Basic Information'!$F$16,'Basic Information'!$D$16,IF(BN39&lt;='Basic Information'!$F$15,'Basic Information'!$D$15,IF(BN39&lt;='Basic Information'!$F$14,'Basic Information'!$D$14,IF(BN39&lt;='Basic Information'!$F$13,'Basic Information'!$D$13,IF(BN39&lt;='Basic Information'!$F$12,'Basic Information'!$D$12,'Basic Information'!$D$11)))))))</f>
        <v>B+</v>
      </c>
      <c r="BP39" s="56">
        <v>35</v>
      </c>
      <c r="BQ39" s="57">
        <f t="shared" si="21"/>
        <v>70</v>
      </c>
      <c r="BR39" s="56" t="str">
        <f>IF(BQ39=0,"",IF(BQ39&lt;='Basic Information'!$F$17,'Basic Information'!$D$17,IF(BQ39&lt;='Basic Information'!$F$16,'Basic Information'!$D$16,IF(BQ39&lt;='Basic Information'!$F$15,'Basic Information'!$D$15,IF(BQ39&lt;='Basic Information'!$F$14,'Basic Information'!$D$14,IF(BQ39&lt;='Basic Information'!$F$13,'Basic Information'!$D$13,IF(BQ39&lt;='Basic Information'!$F$12,'Basic Information'!$D$12,'Basic Information'!$D$11)))))))</f>
        <v>B+</v>
      </c>
      <c r="BS39" s="56">
        <v>35</v>
      </c>
      <c r="BT39" s="57">
        <f t="shared" si="22"/>
        <v>70</v>
      </c>
      <c r="BU39" s="56" t="str">
        <f>IF(BT39=0,"",IF(BT39&lt;='Basic Information'!$F$17,'Basic Information'!$D$17,IF(BT39&lt;='Basic Information'!$F$16,'Basic Information'!$D$16,IF(BT39&lt;='Basic Information'!$F$15,'Basic Information'!$D$15,IF(BT39&lt;='Basic Information'!$F$14,'Basic Information'!$D$14,IF(BT39&lt;='Basic Information'!$F$13,'Basic Information'!$D$13,IF(BT39&lt;='Basic Information'!$F$12,'Basic Information'!$D$12,'Basic Information'!$D$11)))))))</f>
        <v>B+</v>
      </c>
      <c r="BV39" s="56">
        <v>70</v>
      </c>
      <c r="BW39" s="57">
        <f t="shared" si="23"/>
        <v>70</v>
      </c>
      <c r="BX39" s="56" t="str">
        <f>IF(BW39=0,"",IF(BW39&lt;='Basic Information'!$F$17,'Basic Information'!$D$17,IF(BW39&lt;='Basic Information'!$F$16,'Basic Information'!$D$16,IF(BW39&lt;='Basic Information'!$F$15,'Basic Information'!$D$15,IF(BW39&lt;='Basic Information'!$F$14,'Basic Information'!$D$14,IF(BW39&lt;='Basic Information'!$F$13,'Basic Information'!$D$13,IF(BW39&lt;='Basic Information'!$F$12,'Basic Information'!$D$12,'Basic Information'!$D$11)))))))</f>
        <v>B+</v>
      </c>
      <c r="BY39" s="56">
        <v>35</v>
      </c>
      <c r="BZ39" s="57">
        <f t="shared" si="24"/>
        <v>70</v>
      </c>
      <c r="CA39" s="56" t="str">
        <f>IF(BZ39=0,"",IF(BZ39&lt;='Basic Information'!$F$17,'Basic Information'!$D$17,IF(BZ39&lt;='Basic Information'!$F$16,'Basic Information'!$D$16,IF(BZ39&lt;='Basic Information'!$F$15,'Basic Information'!$D$15,IF(BZ39&lt;='Basic Information'!$F$14,'Basic Information'!$D$14,IF(BZ39&lt;='Basic Information'!$F$13,'Basic Information'!$D$13,IF(BZ39&lt;='Basic Information'!$F$12,'Basic Information'!$D$12,'Basic Information'!$D$11)))))))</f>
        <v>B+</v>
      </c>
      <c r="CB39" s="56">
        <v>35</v>
      </c>
      <c r="CC39" s="57">
        <f t="shared" si="25"/>
        <v>70</v>
      </c>
      <c r="CD39" s="56" t="str">
        <f>IF(CC39=0,"",IF(CC39&lt;='Basic Information'!$F$17,'Basic Information'!$D$17,IF(CC39&lt;='Basic Information'!$F$16,'Basic Information'!$D$16,IF(CC39&lt;='Basic Information'!$F$15,'Basic Information'!$D$15,IF(CC39&lt;='Basic Information'!$F$14,'Basic Information'!$D$14,IF(CC39&lt;='Basic Information'!$F$13,'Basic Information'!$D$13,IF(CC39&lt;='Basic Information'!$F$12,'Basic Information'!$D$12,'Basic Information'!$D$11)))))))</f>
        <v>B+</v>
      </c>
      <c r="CE39" s="56">
        <v>70</v>
      </c>
      <c r="CF39" s="57">
        <f t="shared" si="26"/>
        <v>70</v>
      </c>
      <c r="CG39" s="56" t="str">
        <f>IF(CF39=0,"",IF(CF39&lt;='Basic Information'!$F$17,'Basic Information'!$D$17,IF(CF39&lt;='Basic Information'!$F$16,'Basic Information'!$D$16,IF(CF39&lt;='Basic Information'!$F$15,'Basic Information'!$D$15,IF(CF39&lt;='Basic Information'!$F$14,'Basic Information'!$D$14,IF(CF39&lt;='Basic Information'!$F$13,'Basic Information'!$D$13,IF(CF39&lt;='Basic Information'!$F$12,'Basic Information'!$D$12,'Basic Information'!$D$11)))))))</f>
        <v>B+</v>
      </c>
      <c r="CH39" s="56">
        <f t="shared" si="27"/>
        <v>315</v>
      </c>
      <c r="CI39" s="58">
        <f t="shared" si="28"/>
        <v>70</v>
      </c>
      <c r="CJ39" s="56" t="str">
        <f>IF(CI39=0,"",IF(CI39&lt;='Basic Information'!$F$17,'Basic Information'!$D$17,IF(CI39&lt;='Basic Information'!$F$16,'Basic Information'!$D$16,IF(CI39&lt;='Basic Information'!$F$15,'Basic Information'!$D$15,IF(CI39&lt;='Basic Information'!$F$14,'Basic Information'!$D$14,IF(CI39&lt;='Basic Information'!$F$13,'Basic Information'!$D$13,IF(CI39&lt;='Basic Information'!$F$12,'Basic Information'!$D$12,'Basic Information'!$D$11)))))))</f>
        <v>B+</v>
      </c>
      <c r="CK39" s="59">
        <f t="shared" si="29"/>
        <v>27</v>
      </c>
      <c r="CL39" s="56">
        <f t="shared" si="30"/>
        <v>315</v>
      </c>
      <c r="CM39" s="58">
        <f t="shared" si="31"/>
        <v>70</v>
      </c>
      <c r="CN39" s="56" t="str">
        <f>IF(CM39=0,"",IF(CM39&lt;='Basic Information'!$F$17,'Basic Information'!$D$17,IF(CM39&lt;='Basic Information'!$F$16,'Basic Information'!$D$16,IF(CM39&lt;='Basic Information'!$F$15,'Basic Information'!$D$15,IF(CM39&lt;='Basic Information'!$F$14,'Basic Information'!$D$14,IF(CM39&lt;='Basic Information'!$F$13,'Basic Information'!$D$13,IF(CM39&lt;='Basic Information'!$F$12,'Basic Information'!$D$12,'Basic Information'!$D$11)))))))</f>
        <v>B+</v>
      </c>
      <c r="CO39" s="59">
        <f t="shared" si="32"/>
        <v>26</v>
      </c>
      <c r="CP39" s="56">
        <f t="shared" si="33"/>
        <v>630</v>
      </c>
      <c r="CQ39" s="58">
        <f t="shared" si="34"/>
        <v>70</v>
      </c>
      <c r="CR39" s="56" t="str">
        <f>IF(CQ39=0,"",IF(CQ39&lt;='Basic Information'!$F$17,'Basic Information'!$D$17,IF(CQ39&lt;='Basic Information'!$F$16,'Basic Information'!$D$16,IF(CQ39&lt;='Basic Information'!$F$15,'Basic Information'!$D$15,IF(CQ39&lt;='Basic Information'!$F$14,'Basic Information'!$D$14,IF(CQ39&lt;='Basic Information'!$F$13,'Basic Information'!$D$13,IF(CQ39&lt;='Basic Information'!$F$12,'Basic Information'!$D$12,'Basic Information'!$D$11)))))))</f>
        <v>B+</v>
      </c>
      <c r="CS39" s="59">
        <f t="shared" si="35"/>
        <v>27</v>
      </c>
      <c r="CT39" s="56">
        <v>84</v>
      </c>
      <c r="CU39" s="56">
        <v>72</v>
      </c>
      <c r="CV39" s="56">
        <v>52</v>
      </c>
      <c r="CW39" s="56">
        <f t="shared" si="36"/>
        <v>208</v>
      </c>
      <c r="CX39" s="56" t="s">
        <v>122</v>
      </c>
      <c r="CY39" s="56" t="s">
        <v>157</v>
      </c>
    </row>
    <row r="40" spans="2:103">
      <c r="B40" s="56">
        <v>35</v>
      </c>
      <c r="C40" s="60" t="s">
        <v>78</v>
      </c>
      <c r="D40" s="56" t="str">
        <f>'Basic Information'!$F$6 &amp;" - " &amp;'Basic Information'!$H$6</f>
        <v>7 - B</v>
      </c>
      <c r="E40" s="56">
        <v>45</v>
      </c>
      <c r="F40" s="57">
        <f t="shared" si="0"/>
        <v>90</v>
      </c>
      <c r="G40" s="56" t="str">
        <f>IF(F40=0,"",IF(F40&lt;='Basic Information'!$F$17,'Basic Information'!$D$17,IF(F40&lt;='Basic Information'!$F$16,'Basic Information'!$D$16,IF(F40&lt;='Basic Information'!$F$15,'Basic Information'!$D$15,IF(F40&lt;='Basic Information'!$F$14,'Basic Information'!$D$14,IF(F40&lt;='Basic Information'!$F$13,'Basic Information'!$D$13,IF(F40&lt;='Basic Information'!$F$12,'Basic Information'!$D$12,'Basic Information'!$D$11)))))))</f>
        <v>A+</v>
      </c>
      <c r="H40" s="56">
        <v>45</v>
      </c>
      <c r="I40" s="57">
        <f t="shared" si="1"/>
        <v>90</v>
      </c>
      <c r="J40" s="56" t="str">
        <f>IF(I40=0,"",IF(I40&lt;='Basic Information'!$F$17,'Basic Information'!$D$17,IF(I40&lt;='Basic Information'!$F$16,'Basic Information'!$D$16,IF(I40&lt;='Basic Information'!$F$15,'Basic Information'!$D$15,IF(I40&lt;='Basic Information'!$F$14,'Basic Information'!$D$14,IF(I40&lt;='Basic Information'!$F$13,'Basic Information'!$D$13,IF(I40&lt;='Basic Information'!$F$12,'Basic Information'!$D$12,'Basic Information'!$D$11)))))))</f>
        <v>A+</v>
      </c>
      <c r="K40" s="56">
        <v>90</v>
      </c>
      <c r="L40" s="57">
        <f t="shared" si="2"/>
        <v>90</v>
      </c>
      <c r="M40" s="56" t="str">
        <f>IF(L40=0,"",IF(L40&lt;='Basic Information'!$F$17,'Basic Information'!$D$17,IF(L40&lt;='Basic Information'!$F$16,'Basic Information'!$D$16,IF(L40&lt;='Basic Information'!$F$15,'Basic Information'!$D$15,IF(L40&lt;='Basic Information'!$F$14,'Basic Information'!$D$14,IF(L40&lt;='Basic Information'!$F$13,'Basic Information'!$D$13,IF(L40&lt;='Basic Information'!$F$12,'Basic Information'!$D$12,'Basic Information'!$D$11)))))))</f>
        <v>A+</v>
      </c>
      <c r="N40" s="56">
        <v>45</v>
      </c>
      <c r="O40" s="57">
        <f t="shared" si="3"/>
        <v>90</v>
      </c>
      <c r="P40" s="56" t="str">
        <f>IF(O40=0,"",IF(O40&lt;='Basic Information'!$F$17,'Basic Information'!$D$17,IF(O40&lt;='Basic Information'!$F$16,'Basic Information'!$D$16,IF(O40&lt;='Basic Information'!$F$15,'Basic Information'!$D$15,IF(O40&lt;='Basic Information'!$F$14,'Basic Information'!$D$14,IF(O40&lt;='Basic Information'!$F$13,'Basic Information'!$D$13,IF(O40&lt;='Basic Information'!$F$12,'Basic Information'!$D$12,'Basic Information'!$D$11)))))))</f>
        <v>A+</v>
      </c>
      <c r="Q40" s="56">
        <v>45</v>
      </c>
      <c r="R40" s="57">
        <f t="shared" si="4"/>
        <v>90</v>
      </c>
      <c r="S40" s="56" t="str">
        <f>IF(R40=0,"",IF(R40&lt;='Basic Information'!$F$17,'Basic Information'!$D$17,IF(R40&lt;='Basic Information'!$F$16,'Basic Information'!$D$16,IF(R40&lt;='Basic Information'!$F$15,'Basic Information'!$D$15,IF(R40&lt;='Basic Information'!$F$14,'Basic Information'!$D$14,IF(R40&lt;='Basic Information'!$F$13,'Basic Information'!$D$13,IF(R40&lt;='Basic Information'!$F$12,'Basic Information'!$D$12,'Basic Information'!$D$11)))))))</f>
        <v>A+</v>
      </c>
      <c r="T40" s="56">
        <v>90</v>
      </c>
      <c r="U40" s="57">
        <f t="shared" si="5"/>
        <v>90</v>
      </c>
      <c r="V40" s="56" t="str">
        <f>IF(U40=0,"",IF(U40&lt;='Basic Information'!$F$17,'Basic Information'!$D$17,IF(U40&lt;='Basic Information'!$F$16,'Basic Information'!$D$16,IF(U40&lt;='Basic Information'!$F$15,'Basic Information'!$D$15,IF(U40&lt;='Basic Information'!$F$14,'Basic Information'!$D$14,IF(U40&lt;='Basic Information'!$F$13,'Basic Information'!$D$13,IF(U40&lt;='Basic Information'!$F$12,'Basic Information'!$D$12,'Basic Information'!$D$11)))))))</f>
        <v>A+</v>
      </c>
      <c r="W40" s="56">
        <v>45</v>
      </c>
      <c r="X40" s="57">
        <f t="shared" si="6"/>
        <v>90</v>
      </c>
      <c r="Y40" s="56" t="str">
        <f>IF(X40=0,"",IF(X40&lt;='Basic Information'!$F$17,'Basic Information'!$D$17,IF(X40&lt;='Basic Information'!$F$16,'Basic Information'!$D$16,IF(X40&lt;='Basic Information'!$F$15,'Basic Information'!$D$15,IF(X40&lt;='Basic Information'!$F$14,'Basic Information'!$D$14,IF(X40&lt;='Basic Information'!$F$13,'Basic Information'!$D$13,IF(X40&lt;='Basic Information'!$F$12,'Basic Information'!$D$12,'Basic Information'!$D$11)))))))</f>
        <v>A+</v>
      </c>
      <c r="Z40" s="56">
        <v>45</v>
      </c>
      <c r="AA40" s="57">
        <f t="shared" si="7"/>
        <v>90</v>
      </c>
      <c r="AB40" s="56" t="str">
        <f>IF(AA40=0,"",IF(AA40&lt;='Basic Information'!$F$17,'Basic Information'!$D$17,IF(AA40&lt;='Basic Information'!$F$16,'Basic Information'!$D$16,IF(AA40&lt;='Basic Information'!$F$15,'Basic Information'!$D$15,IF(AA40&lt;='Basic Information'!$F$14,'Basic Information'!$D$14,IF(AA40&lt;='Basic Information'!$F$13,'Basic Information'!$D$13,IF(AA40&lt;='Basic Information'!$F$12,'Basic Information'!$D$12,'Basic Information'!$D$11)))))))</f>
        <v>A+</v>
      </c>
      <c r="AC40" s="56">
        <v>90</v>
      </c>
      <c r="AD40" s="57">
        <f t="shared" si="8"/>
        <v>90</v>
      </c>
      <c r="AE40" s="56" t="str">
        <f>IF(AD40=0,"",IF(AD40&lt;='Basic Information'!$F$17,'Basic Information'!$D$17,IF(AD40&lt;='Basic Information'!$F$16,'Basic Information'!$D$16,IF(AD40&lt;='Basic Information'!$F$15,'Basic Information'!$D$15,IF(AD40&lt;='Basic Information'!$F$14,'Basic Information'!$D$14,IF(AD40&lt;='Basic Information'!$F$13,'Basic Information'!$D$13,IF(AD40&lt;='Basic Information'!$F$12,'Basic Information'!$D$12,'Basic Information'!$D$11)))))))</f>
        <v>A+</v>
      </c>
      <c r="AF40" s="56">
        <v>45</v>
      </c>
      <c r="AG40" s="57">
        <f t="shared" si="9"/>
        <v>90</v>
      </c>
      <c r="AH40" s="56" t="str">
        <f>IF(AG40=0,"",IF(AG40&lt;='Basic Information'!$F$17,'Basic Information'!$D$17,IF(AG40&lt;='Basic Information'!$F$16,'Basic Information'!$D$16,IF(AG40&lt;='Basic Information'!$F$15,'Basic Information'!$D$15,IF(AG40&lt;='Basic Information'!$F$14,'Basic Information'!$D$14,IF(AG40&lt;='Basic Information'!$F$13,'Basic Information'!$D$13,IF(AG40&lt;='Basic Information'!$F$12,'Basic Information'!$D$12,'Basic Information'!$D$11)))))))</f>
        <v>A+</v>
      </c>
      <c r="AI40" s="56">
        <v>45</v>
      </c>
      <c r="AJ40" s="57">
        <f t="shared" si="10"/>
        <v>90</v>
      </c>
      <c r="AK40" s="56" t="str">
        <f>IF(AJ40=0,"",IF(AJ40&lt;='Basic Information'!$F$17,'Basic Information'!$D$17,IF(AJ40&lt;='Basic Information'!$F$16,'Basic Information'!$D$16,IF(AJ40&lt;='Basic Information'!$F$15,'Basic Information'!$D$15,IF(AJ40&lt;='Basic Information'!$F$14,'Basic Information'!$D$14,IF(AJ40&lt;='Basic Information'!$F$13,'Basic Information'!$D$13,IF(AJ40&lt;='Basic Information'!$F$12,'Basic Information'!$D$12,'Basic Information'!$D$11)))))))</f>
        <v>A+</v>
      </c>
      <c r="AL40" s="56">
        <v>90</v>
      </c>
      <c r="AM40" s="57">
        <f t="shared" si="11"/>
        <v>90</v>
      </c>
      <c r="AN40" s="56" t="str">
        <f>IF(AM40=0,"",IF(AM40&lt;='Basic Information'!$F$17,'Basic Information'!$D$17,IF(AM40&lt;='Basic Information'!$F$16,'Basic Information'!$D$16,IF(AM40&lt;='Basic Information'!$F$15,'Basic Information'!$D$15,IF(AM40&lt;='Basic Information'!$F$14,'Basic Information'!$D$14,IF(AM40&lt;='Basic Information'!$F$13,'Basic Information'!$D$13,IF(AM40&lt;='Basic Information'!$F$12,'Basic Information'!$D$12,'Basic Information'!$D$11)))))))</f>
        <v>A+</v>
      </c>
      <c r="AO40" s="56">
        <v>45</v>
      </c>
      <c r="AP40" s="57">
        <f t="shared" si="12"/>
        <v>90</v>
      </c>
      <c r="AQ40" s="56" t="str">
        <f>IF(AP40=0,"",IF(AP40&lt;='Basic Information'!$F$17,'Basic Information'!$D$17,IF(AP40&lt;='Basic Information'!$F$16,'Basic Information'!$D$16,IF(AP40&lt;='Basic Information'!$F$15,'Basic Information'!$D$15,IF(AP40&lt;='Basic Information'!$F$14,'Basic Information'!$D$14,IF(AP40&lt;='Basic Information'!$F$13,'Basic Information'!$D$13,IF(AP40&lt;='Basic Information'!$F$12,'Basic Information'!$D$12,'Basic Information'!$D$11)))))))</f>
        <v>A+</v>
      </c>
      <c r="AR40" s="56">
        <v>45</v>
      </c>
      <c r="AS40" s="57">
        <f t="shared" si="13"/>
        <v>90</v>
      </c>
      <c r="AT40" s="56" t="str">
        <f>IF(AS40=0,"",IF(AS40&lt;='Basic Information'!$F$17,'Basic Information'!$D$17,IF(AS40&lt;='Basic Information'!$F$16,'Basic Information'!$D$16,IF(AS40&lt;='Basic Information'!$F$15,'Basic Information'!$D$15,IF(AS40&lt;='Basic Information'!$F$14,'Basic Information'!$D$14,IF(AS40&lt;='Basic Information'!$F$13,'Basic Information'!$D$13,IF(AS40&lt;='Basic Information'!$F$12,'Basic Information'!$D$12,'Basic Information'!$D$11)))))))</f>
        <v>A+</v>
      </c>
      <c r="AU40" s="56">
        <v>90</v>
      </c>
      <c r="AV40" s="57">
        <f t="shared" si="14"/>
        <v>90</v>
      </c>
      <c r="AW40" s="56" t="str">
        <f>IF(AV40=0,"",IF(AV40&lt;='Basic Information'!$F$17,'Basic Information'!$D$17,IF(AV40&lt;='Basic Information'!$F$16,'Basic Information'!$D$16,IF(AV40&lt;='Basic Information'!$F$15,'Basic Information'!$D$15,IF(AV40&lt;='Basic Information'!$F$14,'Basic Information'!$D$14,IF(AV40&lt;='Basic Information'!$F$13,'Basic Information'!$D$13,IF(AV40&lt;='Basic Information'!$F$12,'Basic Information'!$D$12,'Basic Information'!$D$11)))))))</f>
        <v>A+</v>
      </c>
      <c r="AX40" s="56">
        <v>45</v>
      </c>
      <c r="AY40" s="57">
        <f t="shared" si="15"/>
        <v>90</v>
      </c>
      <c r="AZ40" s="56" t="str">
        <f>IF(AY40=0,"",IF(AY40&lt;='Basic Information'!$F$17,'Basic Information'!$D$17,IF(AY40&lt;='Basic Information'!$F$16,'Basic Information'!$D$16,IF(AY40&lt;='Basic Information'!$F$15,'Basic Information'!$D$15,IF(AY40&lt;='Basic Information'!$F$14,'Basic Information'!$D$14,IF(AY40&lt;='Basic Information'!$F$13,'Basic Information'!$D$13,IF(AY40&lt;='Basic Information'!$F$12,'Basic Information'!$D$12,'Basic Information'!$D$11)))))))</f>
        <v>A+</v>
      </c>
      <c r="BA40" s="56">
        <v>45</v>
      </c>
      <c r="BB40" s="57">
        <f t="shared" si="16"/>
        <v>90</v>
      </c>
      <c r="BC40" s="56" t="str">
        <f>IF(BB40=0,"",IF(BB40&lt;='Basic Information'!$F$17,'Basic Information'!$D$17,IF(BB40&lt;='Basic Information'!$F$16,'Basic Information'!$D$16,IF(BB40&lt;='Basic Information'!$F$15,'Basic Information'!$D$15,IF(BB40&lt;='Basic Information'!$F$14,'Basic Information'!$D$14,IF(BB40&lt;='Basic Information'!$F$13,'Basic Information'!$D$13,IF(BB40&lt;='Basic Information'!$F$12,'Basic Information'!$D$12,'Basic Information'!$D$11)))))))</f>
        <v>A+</v>
      </c>
      <c r="BD40" s="56">
        <v>90</v>
      </c>
      <c r="BE40" s="57">
        <f t="shared" si="17"/>
        <v>90</v>
      </c>
      <c r="BF40" s="56" t="str">
        <f>IF(BE40=0,"",IF(BE40&lt;='Basic Information'!$F$17,'Basic Information'!$D$17,IF(BE40&lt;='Basic Information'!$F$16,'Basic Information'!$D$16,IF(BE40&lt;='Basic Information'!$F$15,'Basic Information'!$D$15,IF(BE40&lt;='Basic Information'!$F$14,'Basic Information'!$D$14,IF(BE40&lt;='Basic Information'!$F$13,'Basic Information'!$D$13,IF(BE40&lt;='Basic Information'!$F$12,'Basic Information'!$D$12,'Basic Information'!$D$11)))))))</f>
        <v>A+</v>
      </c>
      <c r="BG40" s="56">
        <v>45</v>
      </c>
      <c r="BH40" s="57">
        <f t="shared" si="18"/>
        <v>90</v>
      </c>
      <c r="BI40" s="56" t="str">
        <f>IF(BH40=0,"",IF(BH40&lt;='Basic Information'!$F$17,'Basic Information'!$D$17,IF(BH40&lt;='Basic Information'!$F$16,'Basic Information'!$D$16,IF(BH40&lt;='Basic Information'!$F$15,'Basic Information'!$D$15,IF(BH40&lt;='Basic Information'!$F$14,'Basic Information'!$D$14,IF(BH40&lt;='Basic Information'!$F$13,'Basic Information'!$D$13,IF(BH40&lt;='Basic Information'!$F$12,'Basic Information'!$D$12,'Basic Information'!$D$11)))))))</f>
        <v>A+</v>
      </c>
      <c r="BJ40" s="56">
        <v>45</v>
      </c>
      <c r="BK40" s="57">
        <f t="shared" si="19"/>
        <v>90</v>
      </c>
      <c r="BL40" s="56" t="str">
        <f>IF(BK40=0,"",IF(BK40&lt;='Basic Information'!$F$17,'Basic Information'!$D$17,IF(BK40&lt;='Basic Information'!$F$16,'Basic Information'!$D$16,IF(BK40&lt;='Basic Information'!$F$15,'Basic Information'!$D$15,IF(BK40&lt;='Basic Information'!$F$14,'Basic Information'!$D$14,IF(BK40&lt;='Basic Information'!$F$13,'Basic Information'!$D$13,IF(BK40&lt;='Basic Information'!$F$12,'Basic Information'!$D$12,'Basic Information'!$D$11)))))))</f>
        <v>A+</v>
      </c>
      <c r="BM40" s="56">
        <v>90</v>
      </c>
      <c r="BN40" s="57">
        <f t="shared" si="20"/>
        <v>90</v>
      </c>
      <c r="BO40" s="56" t="str">
        <f>IF(BN40=0,"",IF(BN40&lt;='Basic Information'!$F$17,'Basic Information'!$D$17,IF(BN40&lt;='Basic Information'!$F$16,'Basic Information'!$D$16,IF(BN40&lt;='Basic Information'!$F$15,'Basic Information'!$D$15,IF(BN40&lt;='Basic Information'!$F$14,'Basic Information'!$D$14,IF(BN40&lt;='Basic Information'!$F$13,'Basic Information'!$D$13,IF(BN40&lt;='Basic Information'!$F$12,'Basic Information'!$D$12,'Basic Information'!$D$11)))))))</f>
        <v>A+</v>
      </c>
      <c r="BP40" s="56">
        <v>45</v>
      </c>
      <c r="BQ40" s="57">
        <f t="shared" si="21"/>
        <v>90</v>
      </c>
      <c r="BR40" s="56" t="str">
        <f>IF(BQ40=0,"",IF(BQ40&lt;='Basic Information'!$F$17,'Basic Information'!$D$17,IF(BQ40&lt;='Basic Information'!$F$16,'Basic Information'!$D$16,IF(BQ40&lt;='Basic Information'!$F$15,'Basic Information'!$D$15,IF(BQ40&lt;='Basic Information'!$F$14,'Basic Information'!$D$14,IF(BQ40&lt;='Basic Information'!$F$13,'Basic Information'!$D$13,IF(BQ40&lt;='Basic Information'!$F$12,'Basic Information'!$D$12,'Basic Information'!$D$11)))))))</f>
        <v>A+</v>
      </c>
      <c r="BS40" s="56">
        <v>45</v>
      </c>
      <c r="BT40" s="57">
        <f t="shared" si="22"/>
        <v>90</v>
      </c>
      <c r="BU40" s="56" t="str">
        <f>IF(BT40=0,"",IF(BT40&lt;='Basic Information'!$F$17,'Basic Information'!$D$17,IF(BT40&lt;='Basic Information'!$F$16,'Basic Information'!$D$16,IF(BT40&lt;='Basic Information'!$F$15,'Basic Information'!$D$15,IF(BT40&lt;='Basic Information'!$F$14,'Basic Information'!$D$14,IF(BT40&lt;='Basic Information'!$F$13,'Basic Information'!$D$13,IF(BT40&lt;='Basic Information'!$F$12,'Basic Information'!$D$12,'Basic Information'!$D$11)))))))</f>
        <v>A+</v>
      </c>
      <c r="BV40" s="56">
        <v>90</v>
      </c>
      <c r="BW40" s="57">
        <f t="shared" si="23"/>
        <v>90</v>
      </c>
      <c r="BX40" s="56" t="str">
        <f>IF(BW40=0,"",IF(BW40&lt;='Basic Information'!$F$17,'Basic Information'!$D$17,IF(BW40&lt;='Basic Information'!$F$16,'Basic Information'!$D$16,IF(BW40&lt;='Basic Information'!$F$15,'Basic Information'!$D$15,IF(BW40&lt;='Basic Information'!$F$14,'Basic Information'!$D$14,IF(BW40&lt;='Basic Information'!$F$13,'Basic Information'!$D$13,IF(BW40&lt;='Basic Information'!$F$12,'Basic Information'!$D$12,'Basic Information'!$D$11)))))))</f>
        <v>A+</v>
      </c>
      <c r="BY40" s="56">
        <v>45</v>
      </c>
      <c r="BZ40" s="57">
        <f t="shared" si="24"/>
        <v>90</v>
      </c>
      <c r="CA40" s="56" t="str">
        <f>IF(BZ40=0,"",IF(BZ40&lt;='Basic Information'!$F$17,'Basic Information'!$D$17,IF(BZ40&lt;='Basic Information'!$F$16,'Basic Information'!$D$16,IF(BZ40&lt;='Basic Information'!$F$15,'Basic Information'!$D$15,IF(BZ40&lt;='Basic Information'!$F$14,'Basic Information'!$D$14,IF(BZ40&lt;='Basic Information'!$F$13,'Basic Information'!$D$13,IF(BZ40&lt;='Basic Information'!$F$12,'Basic Information'!$D$12,'Basic Information'!$D$11)))))))</f>
        <v>A+</v>
      </c>
      <c r="CB40" s="56">
        <v>45</v>
      </c>
      <c r="CC40" s="57">
        <f t="shared" si="25"/>
        <v>90</v>
      </c>
      <c r="CD40" s="56" t="str">
        <f>IF(CC40=0,"",IF(CC40&lt;='Basic Information'!$F$17,'Basic Information'!$D$17,IF(CC40&lt;='Basic Information'!$F$16,'Basic Information'!$D$16,IF(CC40&lt;='Basic Information'!$F$15,'Basic Information'!$D$15,IF(CC40&lt;='Basic Information'!$F$14,'Basic Information'!$D$14,IF(CC40&lt;='Basic Information'!$F$13,'Basic Information'!$D$13,IF(CC40&lt;='Basic Information'!$F$12,'Basic Information'!$D$12,'Basic Information'!$D$11)))))))</f>
        <v>A+</v>
      </c>
      <c r="CE40" s="56">
        <v>90</v>
      </c>
      <c r="CF40" s="57">
        <f t="shared" si="26"/>
        <v>90</v>
      </c>
      <c r="CG40" s="56" t="str">
        <f>IF(CF40=0,"",IF(CF40&lt;='Basic Information'!$F$17,'Basic Information'!$D$17,IF(CF40&lt;='Basic Information'!$F$16,'Basic Information'!$D$16,IF(CF40&lt;='Basic Information'!$F$15,'Basic Information'!$D$15,IF(CF40&lt;='Basic Information'!$F$14,'Basic Information'!$D$14,IF(CF40&lt;='Basic Information'!$F$13,'Basic Information'!$D$13,IF(CF40&lt;='Basic Information'!$F$12,'Basic Information'!$D$12,'Basic Information'!$D$11)))))))</f>
        <v>A+</v>
      </c>
      <c r="CH40" s="56">
        <f t="shared" si="27"/>
        <v>405</v>
      </c>
      <c r="CI40" s="58">
        <f t="shared" si="28"/>
        <v>90</v>
      </c>
      <c r="CJ40" s="56" t="str">
        <f>IF(CI40=0,"",IF(CI40&lt;='Basic Information'!$F$17,'Basic Information'!$D$17,IF(CI40&lt;='Basic Information'!$F$16,'Basic Information'!$D$16,IF(CI40&lt;='Basic Information'!$F$15,'Basic Information'!$D$15,IF(CI40&lt;='Basic Information'!$F$14,'Basic Information'!$D$14,IF(CI40&lt;='Basic Information'!$F$13,'Basic Information'!$D$13,IF(CI40&lt;='Basic Information'!$F$12,'Basic Information'!$D$12,'Basic Information'!$D$11)))))))</f>
        <v>A+</v>
      </c>
      <c r="CK40" s="59">
        <f t="shared" si="29"/>
        <v>13</v>
      </c>
      <c r="CL40" s="56">
        <f t="shared" si="30"/>
        <v>405</v>
      </c>
      <c r="CM40" s="58">
        <f t="shared" si="31"/>
        <v>90</v>
      </c>
      <c r="CN40" s="56" t="str">
        <f>IF(CM40=0,"",IF(CM40&lt;='Basic Information'!$F$17,'Basic Information'!$D$17,IF(CM40&lt;='Basic Information'!$F$16,'Basic Information'!$D$16,IF(CM40&lt;='Basic Information'!$F$15,'Basic Information'!$D$15,IF(CM40&lt;='Basic Information'!$F$14,'Basic Information'!$D$14,IF(CM40&lt;='Basic Information'!$F$13,'Basic Information'!$D$13,IF(CM40&lt;='Basic Information'!$F$12,'Basic Information'!$D$12,'Basic Information'!$D$11)))))))</f>
        <v>A+</v>
      </c>
      <c r="CO40" s="59">
        <f t="shared" si="32"/>
        <v>12</v>
      </c>
      <c r="CP40" s="56">
        <f t="shared" si="33"/>
        <v>810</v>
      </c>
      <c r="CQ40" s="58">
        <f t="shared" si="34"/>
        <v>90</v>
      </c>
      <c r="CR40" s="56" t="str">
        <f>IF(CQ40=0,"",IF(CQ40&lt;='Basic Information'!$F$17,'Basic Information'!$D$17,IF(CQ40&lt;='Basic Information'!$F$16,'Basic Information'!$D$16,IF(CQ40&lt;='Basic Information'!$F$15,'Basic Information'!$D$15,IF(CQ40&lt;='Basic Information'!$F$14,'Basic Information'!$D$14,IF(CQ40&lt;='Basic Information'!$F$13,'Basic Information'!$D$13,IF(CQ40&lt;='Basic Information'!$F$12,'Basic Information'!$D$12,'Basic Information'!$D$11)))))))</f>
        <v>A+</v>
      </c>
      <c r="CS40" s="59">
        <f t="shared" si="35"/>
        <v>12</v>
      </c>
      <c r="CT40" s="56">
        <v>84</v>
      </c>
      <c r="CU40" s="56">
        <v>72</v>
      </c>
      <c r="CV40" s="56">
        <v>52</v>
      </c>
      <c r="CW40" s="56">
        <f t="shared" si="36"/>
        <v>208</v>
      </c>
      <c r="CX40" s="56" t="s">
        <v>122</v>
      </c>
      <c r="CY40" s="56" t="s">
        <v>158</v>
      </c>
    </row>
    <row r="41" spans="2:103">
      <c r="B41" s="56">
        <v>36</v>
      </c>
      <c r="C41" s="60" t="s">
        <v>79</v>
      </c>
      <c r="D41" s="56" t="str">
        <f>'Basic Information'!$F$6 &amp;" - " &amp;'Basic Information'!$H$6</f>
        <v>7 - B</v>
      </c>
      <c r="E41" s="56">
        <v>49</v>
      </c>
      <c r="F41" s="57">
        <f t="shared" si="0"/>
        <v>98</v>
      </c>
      <c r="G41" s="56" t="str">
        <f>IF(F41=0,"",IF(F41&lt;='Basic Information'!$F$17,'Basic Information'!$D$17,IF(F41&lt;='Basic Information'!$F$16,'Basic Information'!$D$16,IF(F41&lt;='Basic Information'!$F$15,'Basic Information'!$D$15,IF(F41&lt;='Basic Information'!$F$14,'Basic Information'!$D$14,IF(F41&lt;='Basic Information'!$F$13,'Basic Information'!$D$13,IF(F41&lt;='Basic Information'!$F$12,'Basic Information'!$D$12,'Basic Information'!$D$11)))))))</f>
        <v>O</v>
      </c>
      <c r="H41" s="56">
        <v>49</v>
      </c>
      <c r="I41" s="57">
        <f t="shared" si="1"/>
        <v>98</v>
      </c>
      <c r="J41" s="56" t="str">
        <f>IF(I41=0,"",IF(I41&lt;='Basic Information'!$F$17,'Basic Information'!$D$17,IF(I41&lt;='Basic Information'!$F$16,'Basic Information'!$D$16,IF(I41&lt;='Basic Information'!$F$15,'Basic Information'!$D$15,IF(I41&lt;='Basic Information'!$F$14,'Basic Information'!$D$14,IF(I41&lt;='Basic Information'!$F$13,'Basic Information'!$D$13,IF(I41&lt;='Basic Information'!$F$12,'Basic Information'!$D$12,'Basic Information'!$D$11)))))))</f>
        <v>O</v>
      </c>
      <c r="K41" s="56">
        <v>98</v>
      </c>
      <c r="L41" s="57">
        <f t="shared" si="2"/>
        <v>98</v>
      </c>
      <c r="M41" s="56" t="str">
        <f>IF(L41=0,"",IF(L41&lt;='Basic Information'!$F$17,'Basic Information'!$D$17,IF(L41&lt;='Basic Information'!$F$16,'Basic Information'!$D$16,IF(L41&lt;='Basic Information'!$F$15,'Basic Information'!$D$15,IF(L41&lt;='Basic Information'!$F$14,'Basic Information'!$D$14,IF(L41&lt;='Basic Information'!$F$13,'Basic Information'!$D$13,IF(L41&lt;='Basic Information'!$F$12,'Basic Information'!$D$12,'Basic Information'!$D$11)))))))</f>
        <v>O</v>
      </c>
      <c r="N41" s="56">
        <v>49</v>
      </c>
      <c r="O41" s="57">
        <f t="shared" si="3"/>
        <v>98</v>
      </c>
      <c r="P41" s="56" t="str">
        <f>IF(O41=0,"",IF(O41&lt;='Basic Information'!$F$17,'Basic Information'!$D$17,IF(O41&lt;='Basic Information'!$F$16,'Basic Information'!$D$16,IF(O41&lt;='Basic Information'!$F$15,'Basic Information'!$D$15,IF(O41&lt;='Basic Information'!$F$14,'Basic Information'!$D$14,IF(O41&lt;='Basic Information'!$F$13,'Basic Information'!$D$13,IF(O41&lt;='Basic Information'!$F$12,'Basic Information'!$D$12,'Basic Information'!$D$11)))))))</f>
        <v>O</v>
      </c>
      <c r="Q41" s="56">
        <v>49</v>
      </c>
      <c r="R41" s="57">
        <f t="shared" si="4"/>
        <v>98</v>
      </c>
      <c r="S41" s="56" t="str">
        <f>IF(R41=0,"",IF(R41&lt;='Basic Information'!$F$17,'Basic Information'!$D$17,IF(R41&lt;='Basic Information'!$F$16,'Basic Information'!$D$16,IF(R41&lt;='Basic Information'!$F$15,'Basic Information'!$D$15,IF(R41&lt;='Basic Information'!$F$14,'Basic Information'!$D$14,IF(R41&lt;='Basic Information'!$F$13,'Basic Information'!$D$13,IF(R41&lt;='Basic Information'!$F$12,'Basic Information'!$D$12,'Basic Information'!$D$11)))))))</f>
        <v>O</v>
      </c>
      <c r="T41" s="56">
        <v>98</v>
      </c>
      <c r="U41" s="57">
        <f t="shared" si="5"/>
        <v>98</v>
      </c>
      <c r="V41" s="56" t="str">
        <f>IF(U41=0,"",IF(U41&lt;='Basic Information'!$F$17,'Basic Information'!$D$17,IF(U41&lt;='Basic Information'!$F$16,'Basic Information'!$D$16,IF(U41&lt;='Basic Information'!$F$15,'Basic Information'!$D$15,IF(U41&lt;='Basic Information'!$F$14,'Basic Information'!$D$14,IF(U41&lt;='Basic Information'!$F$13,'Basic Information'!$D$13,IF(U41&lt;='Basic Information'!$F$12,'Basic Information'!$D$12,'Basic Information'!$D$11)))))))</f>
        <v>O</v>
      </c>
      <c r="W41" s="56">
        <v>49</v>
      </c>
      <c r="X41" s="57">
        <f t="shared" si="6"/>
        <v>98</v>
      </c>
      <c r="Y41" s="56" t="str">
        <f>IF(X41=0,"",IF(X41&lt;='Basic Information'!$F$17,'Basic Information'!$D$17,IF(X41&lt;='Basic Information'!$F$16,'Basic Information'!$D$16,IF(X41&lt;='Basic Information'!$F$15,'Basic Information'!$D$15,IF(X41&lt;='Basic Information'!$F$14,'Basic Information'!$D$14,IF(X41&lt;='Basic Information'!$F$13,'Basic Information'!$D$13,IF(X41&lt;='Basic Information'!$F$12,'Basic Information'!$D$12,'Basic Information'!$D$11)))))))</f>
        <v>O</v>
      </c>
      <c r="Z41" s="56">
        <v>49</v>
      </c>
      <c r="AA41" s="57">
        <f t="shared" si="7"/>
        <v>98</v>
      </c>
      <c r="AB41" s="56" t="str">
        <f>IF(AA41=0,"",IF(AA41&lt;='Basic Information'!$F$17,'Basic Information'!$D$17,IF(AA41&lt;='Basic Information'!$F$16,'Basic Information'!$D$16,IF(AA41&lt;='Basic Information'!$F$15,'Basic Information'!$D$15,IF(AA41&lt;='Basic Information'!$F$14,'Basic Information'!$D$14,IF(AA41&lt;='Basic Information'!$F$13,'Basic Information'!$D$13,IF(AA41&lt;='Basic Information'!$F$12,'Basic Information'!$D$12,'Basic Information'!$D$11)))))))</f>
        <v>O</v>
      </c>
      <c r="AC41" s="56">
        <v>98</v>
      </c>
      <c r="AD41" s="57">
        <f t="shared" si="8"/>
        <v>98</v>
      </c>
      <c r="AE41" s="56" t="str">
        <f>IF(AD41=0,"",IF(AD41&lt;='Basic Information'!$F$17,'Basic Information'!$D$17,IF(AD41&lt;='Basic Information'!$F$16,'Basic Information'!$D$16,IF(AD41&lt;='Basic Information'!$F$15,'Basic Information'!$D$15,IF(AD41&lt;='Basic Information'!$F$14,'Basic Information'!$D$14,IF(AD41&lt;='Basic Information'!$F$13,'Basic Information'!$D$13,IF(AD41&lt;='Basic Information'!$F$12,'Basic Information'!$D$12,'Basic Information'!$D$11)))))))</f>
        <v>O</v>
      </c>
      <c r="AF41" s="56">
        <v>49</v>
      </c>
      <c r="AG41" s="57">
        <f t="shared" si="9"/>
        <v>98</v>
      </c>
      <c r="AH41" s="56" t="str">
        <f>IF(AG41=0,"",IF(AG41&lt;='Basic Information'!$F$17,'Basic Information'!$D$17,IF(AG41&lt;='Basic Information'!$F$16,'Basic Information'!$D$16,IF(AG41&lt;='Basic Information'!$F$15,'Basic Information'!$D$15,IF(AG41&lt;='Basic Information'!$F$14,'Basic Information'!$D$14,IF(AG41&lt;='Basic Information'!$F$13,'Basic Information'!$D$13,IF(AG41&lt;='Basic Information'!$F$12,'Basic Information'!$D$12,'Basic Information'!$D$11)))))))</f>
        <v>O</v>
      </c>
      <c r="AI41" s="56">
        <v>49</v>
      </c>
      <c r="AJ41" s="57">
        <f t="shared" si="10"/>
        <v>98</v>
      </c>
      <c r="AK41" s="56" t="str">
        <f>IF(AJ41=0,"",IF(AJ41&lt;='Basic Information'!$F$17,'Basic Information'!$D$17,IF(AJ41&lt;='Basic Information'!$F$16,'Basic Information'!$D$16,IF(AJ41&lt;='Basic Information'!$F$15,'Basic Information'!$D$15,IF(AJ41&lt;='Basic Information'!$F$14,'Basic Information'!$D$14,IF(AJ41&lt;='Basic Information'!$F$13,'Basic Information'!$D$13,IF(AJ41&lt;='Basic Information'!$F$12,'Basic Information'!$D$12,'Basic Information'!$D$11)))))))</f>
        <v>O</v>
      </c>
      <c r="AL41" s="56">
        <v>98</v>
      </c>
      <c r="AM41" s="57">
        <f t="shared" si="11"/>
        <v>98</v>
      </c>
      <c r="AN41" s="56" t="str">
        <f>IF(AM41=0,"",IF(AM41&lt;='Basic Information'!$F$17,'Basic Information'!$D$17,IF(AM41&lt;='Basic Information'!$F$16,'Basic Information'!$D$16,IF(AM41&lt;='Basic Information'!$F$15,'Basic Information'!$D$15,IF(AM41&lt;='Basic Information'!$F$14,'Basic Information'!$D$14,IF(AM41&lt;='Basic Information'!$F$13,'Basic Information'!$D$13,IF(AM41&lt;='Basic Information'!$F$12,'Basic Information'!$D$12,'Basic Information'!$D$11)))))))</f>
        <v>O</v>
      </c>
      <c r="AO41" s="56">
        <v>49</v>
      </c>
      <c r="AP41" s="57">
        <f t="shared" si="12"/>
        <v>98</v>
      </c>
      <c r="AQ41" s="56" t="str">
        <f>IF(AP41=0,"",IF(AP41&lt;='Basic Information'!$F$17,'Basic Information'!$D$17,IF(AP41&lt;='Basic Information'!$F$16,'Basic Information'!$D$16,IF(AP41&lt;='Basic Information'!$F$15,'Basic Information'!$D$15,IF(AP41&lt;='Basic Information'!$F$14,'Basic Information'!$D$14,IF(AP41&lt;='Basic Information'!$F$13,'Basic Information'!$D$13,IF(AP41&lt;='Basic Information'!$F$12,'Basic Information'!$D$12,'Basic Information'!$D$11)))))))</f>
        <v>O</v>
      </c>
      <c r="AR41" s="56">
        <v>49</v>
      </c>
      <c r="AS41" s="57">
        <f t="shared" si="13"/>
        <v>98</v>
      </c>
      <c r="AT41" s="56" t="str">
        <f>IF(AS41=0,"",IF(AS41&lt;='Basic Information'!$F$17,'Basic Information'!$D$17,IF(AS41&lt;='Basic Information'!$F$16,'Basic Information'!$D$16,IF(AS41&lt;='Basic Information'!$F$15,'Basic Information'!$D$15,IF(AS41&lt;='Basic Information'!$F$14,'Basic Information'!$D$14,IF(AS41&lt;='Basic Information'!$F$13,'Basic Information'!$D$13,IF(AS41&lt;='Basic Information'!$F$12,'Basic Information'!$D$12,'Basic Information'!$D$11)))))))</f>
        <v>O</v>
      </c>
      <c r="AU41" s="56">
        <v>98</v>
      </c>
      <c r="AV41" s="57">
        <f t="shared" si="14"/>
        <v>98</v>
      </c>
      <c r="AW41" s="56" t="str">
        <f>IF(AV41=0,"",IF(AV41&lt;='Basic Information'!$F$17,'Basic Information'!$D$17,IF(AV41&lt;='Basic Information'!$F$16,'Basic Information'!$D$16,IF(AV41&lt;='Basic Information'!$F$15,'Basic Information'!$D$15,IF(AV41&lt;='Basic Information'!$F$14,'Basic Information'!$D$14,IF(AV41&lt;='Basic Information'!$F$13,'Basic Information'!$D$13,IF(AV41&lt;='Basic Information'!$F$12,'Basic Information'!$D$12,'Basic Information'!$D$11)))))))</f>
        <v>O</v>
      </c>
      <c r="AX41" s="56">
        <v>49</v>
      </c>
      <c r="AY41" s="57">
        <f t="shared" si="15"/>
        <v>98</v>
      </c>
      <c r="AZ41" s="56" t="str">
        <f>IF(AY41=0,"",IF(AY41&lt;='Basic Information'!$F$17,'Basic Information'!$D$17,IF(AY41&lt;='Basic Information'!$F$16,'Basic Information'!$D$16,IF(AY41&lt;='Basic Information'!$F$15,'Basic Information'!$D$15,IF(AY41&lt;='Basic Information'!$F$14,'Basic Information'!$D$14,IF(AY41&lt;='Basic Information'!$F$13,'Basic Information'!$D$13,IF(AY41&lt;='Basic Information'!$F$12,'Basic Information'!$D$12,'Basic Information'!$D$11)))))))</f>
        <v>O</v>
      </c>
      <c r="BA41" s="56">
        <v>49</v>
      </c>
      <c r="BB41" s="57">
        <f t="shared" si="16"/>
        <v>98</v>
      </c>
      <c r="BC41" s="56" t="str">
        <f>IF(BB41=0,"",IF(BB41&lt;='Basic Information'!$F$17,'Basic Information'!$D$17,IF(BB41&lt;='Basic Information'!$F$16,'Basic Information'!$D$16,IF(BB41&lt;='Basic Information'!$F$15,'Basic Information'!$D$15,IF(BB41&lt;='Basic Information'!$F$14,'Basic Information'!$D$14,IF(BB41&lt;='Basic Information'!$F$13,'Basic Information'!$D$13,IF(BB41&lt;='Basic Information'!$F$12,'Basic Information'!$D$12,'Basic Information'!$D$11)))))))</f>
        <v>O</v>
      </c>
      <c r="BD41" s="56">
        <v>98</v>
      </c>
      <c r="BE41" s="57">
        <f t="shared" si="17"/>
        <v>98</v>
      </c>
      <c r="BF41" s="56" t="str">
        <f>IF(BE41=0,"",IF(BE41&lt;='Basic Information'!$F$17,'Basic Information'!$D$17,IF(BE41&lt;='Basic Information'!$F$16,'Basic Information'!$D$16,IF(BE41&lt;='Basic Information'!$F$15,'Basic Information'!$D$15,IF(BE41&lt;='Basic Information'!$F$14,'Basic Information'!$D$14,IF(BE41&lt;='Basic Information'!$F$13,'Basic Information'!$D$13,IF(BE41&lt;='Basic Information'!$F$12,'Basic Information'!$D$12,'Basic Information'!$D$11)))))))</f>
        <v>O</v>
      </c>
      <c r="BG41" s="56">
        <v>49</v>
      </c>
      <c r="BH41" s="57">
        <f t="shared" si="18"/>
        <v>98</v>
      </c>
      <c r="BI41" s="56" t="str">
        <f>IF(BH41=0,"",IF(BH41&lt;='Basic Information'!$F$17,'Basic Information'!$D$17,IF(BH41&lt;='Basic Information'!$F$16,'Basic Information'!$D$16,IF(BH41&lt;='Basic Information'!$F$15,'Basic Information'!$D$15,IF(BH41&lt;='Basic Information'!$F$14,'Basic Information'!$D$14,IF(BH41&lt;='Basic Information'!$F$13,'Basic Information'!$D$13,IF(BH41&lt;='Basic Information'!$F$12,'Basic Information'!$D$12,'Basic Information'!$D$11)))))))</f>
        <v>O</v>
      </c>
      <c r="BJ41" s="56">
        <v>49</v>
      </c>
      <c r="BK41" s="57">
        <f t="shared" si="19"/>
        <v>98</v>
      </c>
      <c r="BL41" s="56" t="str">
        <f>IF(BK41=0,"",IF(BK41&lt;='Basic Information'!$F$17,'Basic Information'!$D$17,IF(BK41&lt;='Basic Information'!$F$16,'Basic Information'!$D$16,IF(BK41&lt;='Basic Information'!$F$15,'Basic Information'!$D$15,IF(BK41&lt;='Basic Information'!$F$14,'Basic Information'!$D$14,IF(BK41&lt;='Basic Information'!$F$13,'Basic Information'!$D$13,IF(BK41&lt;='Basic Information'!$F$12,'Basic Information'!$D$12,'Basic Information'!$D$11)))))))</f>
        <v>O</v>
      </c>
      <c r="BM41" s="56">
        <v>98</v>
      </c>
      <c r="BN41" s="57">
        <f t="shared" si="20"/>
        <v>98</v>
      </c>
      <c r="BO41" s="56" t="str">
        <f>IF(BN41=0,"",IF(BN41&lt;='Basic Information'!$F$17,'Basic Information'!$D$17,IF(BN41&lt;='Basic Information'!$F$16,'Basic Information'!$D$16,IF(BN41&lt;='Basic Information'!$F$15,'Basic Information'!$D$15,IF(BN41&lt;='Basic Information'!$F$14,'Basic Information'!$D$14,IF(BN41&lt;='Basic Information'!$F$13,'Basic Information'!$D$13,IF(BN41&lt;='Basic Information'!$F$12,'Basic Information'!$D$12,'Basic Information'!$D$11)))))))</f>
        <v>O</v>
      </c>
      <c r="BP41" s="56">
        <v>49</v>
      </c>
      <c r="BQ41" s="57">
        <f t="shared" si="21"/>
        <v>98</v>
      </c>
      <c r="BR41" s="56" t="str">
        <f>IF(BQ41=0,"",IF(BQ41&lt;='Basic Information'!$F$17,'Basic Information'!$D$17,IF(BQ41&lt;='Basic Information'!$F$16,'Basic Information'!$D$16,IF(BQ41&lt;='Basic Information'!$F$15,'Basic Information'!$D$15,IF(BQ41&lt;='Basic Information'!$F$14,'Basic Information'!$D$14,IF(BQ41&lt;='Basic Information'!$F$13,'Basic Information'!$D$13,IF(BQ41&lt;='Basic Information'!$F$12,'Basic Information'!$D$12,'Basic Information'!$D$11)))))))</f>
        <v>O</v>
      </c>
      <c r="BS41" s="56">
        <v>49</v>
      </c>
      <c r="BT41" s="57">
        <f t="shared" si="22"/>
        <v>98</v>
      </c>
      <c r="BU41" s="56" t="str">
        <f>IF(BT41=0,"",IF(BT41&lt;='Basic Information'!$F$17,'Basic Information'!$D$17,IF(BT41&lt;='Basic Information'!$F$16,'Basic Information'!$D$16,IF(BT41&lt;='Basic Information'!$F$15,'Basic Information'!$D$15,IF(BT41&lt;='Basic Information'!$F$14,'Basic Information'!$D$14,IF(BT41&lt;='Basic Information'!$F$13,'Basic Information'!$D$13,IF(BT41&lt;='Basic Information'!$F$12,'Basic Information'!$D$12,'Basic Information'!$D$11)))))))</f>
        <v>O</v>
      </c>
      <c r="BV41" s="56">
        <v>98</v>
      </c>
      <c r="BW41" s="57">
        <f t="shared" si="23"/>
        <v>98</v>
      </c>
      <c r="BX41" s="56" t="str">
        <f>IF(BW41=0,"",IF(BW41&lt;='Basic Information'!$F$17,'Basic Information'!$D$17,IF(BW41&lt;='Basic Information'!$F$16,'Basic Information'!$D$16,IF(BW41&lt;='Basic Information'!$F$15,'Basic Information'!$D$15,IF(BW41&lt;='Basic Information'!$F$14,'Basic Information'!$D$14,IF(BW41&lt;='Basic Information'!$F$13,'Basic Information'!$D$13,IF(BW41&lt;='Basic Information'!$F$12,'Basic Information'!$D$12,'Basic Information'!$D$11)))))))</f>
        <v>O</v>
      </c>
      <c r="BY41" s="56">
        <v>49</v>
      </c>
      <c r="BZ41" s="57">
        <f t="shared" si="24"/>
        <v>98</v>
      </c>
      <c r="CA41" s="56" t="str">
        <f>IF(BZ41=0,"",IF(BZ41&lt;='Basic Information'!$F$17,'Basic Information'!$D$17,IF(BZ41&lt;='Basic Information'!$F$16,'Basic Information'!$D$16,IF(BZ41&lt;='Basic Information'!$F$15,'Basic Information'!$D$15,IF(BZ41&lt;='Basic Information'!$F$14,'Basic Information'!$D$14,IF(BZ41&lt;='Basic Information'!$F$13,'Basic Information'!$D$13,IF(BZ41&lt;='Basic Information'!$F$12,'Basic Information'!$D$12,'Basic Information'!$D$11)))))))</f>
        <v>O</v>
      </c>
      <c r="CB41" s="56">
        <v>49</v>
      </c>
      <c r="CC41" s="57">
        <f t="shared" si="25"/>
        <v>98</v>
      </c>
      <c r="CD41" s="56" t="str">
        <f>IF(CC41=0,"",IF(CC41&lt;='Basic Information'!$F$17,'Basic Information'!$D$17,IF(CC41&lt;='Basic Information'!$F$16,'Basic Information'!$D$16,IF(CC41&lt;='Basic Information'!$F$15,'Basic Information'!$D$15,IF(CC41&lt;='Basic Information'!$F$14,'Basic Information'!$D$14,IF(CC41&lt;='Basic Information'!$F$13,'Basic Information'!$D$13,IF(CC41&lt;='Basic Information'!$F$12,'Basic Information'!$D$12,'Basic Information'!$D$11)))))))</f>
        <v>O</v>
      </c>
      <c r="CE41" s="56">
        <v>98</v>
      </c>
      <c r="CF41" s="57">
        <f t="shared" si="26"/>
        <v>98</v>
      </c>
      <c r="CG41" s="56" t="str">
        <f>IF(CF41=0,"",IF(CF41&lt;='Basic Information'!$F$17,'Basic Information'!$D$17,IF(CF41&lt;='Basic Information'!$F$16,'Basic Information'!$D$16,IF(CF41&lt;='Basic Information'!$F$15,'Basic Information'!$D$15,IF(CF41&lt;='Basic Information'!$F$14,'Basic Information'!$D$14,IF(CF41&lt;='Basic Information'!$F$13,'Basic Information'!$D$13,IF(CF41&lt;='Basic Information'!$F$12,'Basic Information'!$D$12,'Basic Information'!$D$11)))))))</f>
        <v>O</v>
      </c>
      <c r="CH41" s="56">
        <f t="shared" si="27"/>
        <v>441</v>
      </c>
      <c r="CI41" s="58">
        <f t="shared" si="28"/>
        <v>98</v>
      </c>
      <c r="CJ41" s="56" t="str">
        <f>IF(CI41=0,"",IF(CI41&lt;='Basic Information'!$F$17,'Basic Information'!$D$17,IF(CI41&lt;='Basic Information'!$F$16,'Basic Information'!$D$16,IF(CI41&lt;='Basic Information'!$F$15,'Basic Information'!$D$15,IF(CI41&lt;='Basic Information'!$F$14,'Basic Information'!$D$14,IF(CI41&lt;='Basic Information'!$F$13,'Basic Information'!$D$13,IF(CI41&lt;='Basic Information'!$F$12,'Basic Information'!$D$12,'Basic Information'!$D$11)))))))</f>
        <v>O</v>
      </c>
      <c r="CK41" s="59">
        <f t="shared" si="29"/>
        <v>2</v>
      </c>
      <c r="CL41" s="56">
        <f t="shared" si="30"/>
        <v>441</v>
      </c>
      <c r="CM41" s="58">
        <f t="shared" si="31"/>
        <v>98</v>
      </c>
      <c r="CN41" s="56" t="str">
        <f>IF(CM41=0,"",IF(CM41&lt;='Basic Information'!$F$17,'Basic Information'!$D$17,IF(CM41&lt;='Basic Information'!$F$16,'Basic Information'!$D$16,IF(CM41&lt;='Basic Information'!$F$15,'Basic Information'!$D$15,IF(CM41&lt;='Basic Information'!$F$14,'Basic Information'!$D$14,IF(CM41&lt;='Basic Information'!$F$13,'Basic Information'!$D$13,IF(CM41&lt;='Basic Information'!$F$12,'Basic Information'!$D$12,'Basic Information'!$D$11)))))))</f>
        <v>O</v>
      </c>
      <c r="CO41" s="59">
        <f t="shared" si="32"/>
        <v>1</v>
      </c>
      <c r="CP41" s="56">
        <f t="shared" si="33"/>
        <v>882</v>
      </c>
      <c r="CQ41" s="58">
        <f t="shared" si="34"/>
        <v>98</v>
      </c>
      <c r="CR41" s="56" t="str">
        <f>IF(CQ41=0,"",IF(CQ41&lt;='Basic Information'!$F$17,'Basic Information'!$D$17,IF(CQ41&lt;='Basic Information'!$F$16,'Basic Information'!$D$16,IF(CQ41&lt;='Basic Information'!$F$15,'Basic Information'!$D$15,IF(CQ41&lt;='Basic Information'!$F$14,'Basic Information'!$D$14,IF(CQ41&lt;='Basic Information'!$F$13,'Basic Information'!$D$13,IF(CQ41&lt;='Basic Information'!$F$12,'Basic Information'!$D$12,'Basic Information'!$D$11)))))))</f>
        <v>O</v>
      </c>
      <c r="CS41" s="59">
        <f t="shared" si="35"/>
        <v>1</v>
      </c>
      <c r="CT41" s="56">
        <v>84</v>
      </c>
      <c r="CU41" s="56">
        <v>72</v>
      </c>
      <c r="CV41" s="56">
        <v>52</v>
      </c>
      <c r="CW41" s="56">
        <f t="shared" si="36"/>
        <v>208</v>
      </c>
      <c r="CX41" s="56" t="s">
        <v>122</v>
      </c>
      <c r="CY41" s="56" t="s">
        <v>159</v>
      </c>
    </row>
    <row r="42" spans="2:103">
      <c r="B42" s="56">
        <v>37</v>
      </c>
      <c r="C42" s="60" t="s">
        <v>80</v>
      </c>
      <c r="D42" s="56" t="str">
        <f>'Basic Information'!$F$6 &amp;" - " &amp;'Basic Information'!$H$6</f>
        <v>7 - B</v>
      </c>
      <c r="E42" s="56">
        <v>25</v>
      </c>
      <c r="F42" s="57">
        <f t="shared" si="0"/>
        <v>50</v>
      </c>
      <c r="G42" s="56" t="str">
        <f>IF(F42=0,"",IF(F42&lt;='Basic Information'!$F$17,'Basic Information'!$D$17,IF(F42&lt;='Basic Information'!$F$16,'Basic Information'!$D$16,IF(F42&lt;='Basic Information'!$F$15,'Basic Information'!$D$15,IF(F42&lt;='Basic Information'!$F$14,'Basic Information'!$D$14,IF(F42&lt;='Basic Information'!$F$13,'Basic Information'!$D$13,IF(F42&lt;='Basic Information'!$F$12,'Basic Information'!$D$12,'Basic Information'!$D$11)))))))</f>
        <v>C</v>
      </c>
      <c r="H42" s="56">
        <v>25</v>
      </c>
      <c r="I42" s="57">
        <f t="shared" si="1"/>
        <v>50</v>
      </c>
      <c r="J42" s="56" t="str">
        <f>IF(I42=0,"",IF(I42&lt;='Basic Information'!$F$17,'Basic Information'!$D$17,IF(I42&lt;='Basic Information'!$F$16,'Basic Information'!$D$16,IF(I42&lt;='Basic Information'!$F$15,'Basic Information'!$D$15,IF(I42&lt;='Basic Information'!$F$14,'Basic Information'!$D$14,IF(I42&lt;='Basic Information'!$F$13,'Basic Information'!$D$13,IF(I42&lt;='Basic Information'!$F$12,'Basic Information'!$D$12,'Basic Information'!$D$11)))))))</f>
        <v>C</v>
      </c>
      <c r="K42" s="56">
        <v>50</v>
      </c>
      <c r="L42" s="57">
        <f t="shared" si="2"/>
        <v>50</v>
      </c>
      <c r="M42" s="56" t="str">
        <f>IF(L42=0,"",IF(L42&lt;='Basic Information'!$F$17,'Basic Information'!$D$17,IF(L42&lt;='Basic Information'!$F$16,'Basic Information'!$D$16,IF(L42&lt;='Basic Information'!$F$15,'Basic Information'!$D$15,IF(L42&lt;='Basic Information'!$F$14,'Basic Information'!$D$14,IF(L42&lt;='Basic Information'!$F$13,'Basic Information'!$D$13,IF(L42&lt;='Basic Information'!$F$12,'Basic Information'!$D$12,'Basic Information'!$D$11)))))))</f>
        <v>C</v>
      </c>
      <c r="N42" s="56">
        <v>25</v>
      </c>
      <c r="O42" s="57">
        <f t="shared" si="3"/>
        <v>50</v>
      </c>
      <c r="P42" s="56" t="str">
        <f>IF(O42=0,"",IF(O42&lt;='Basic Information'!$F$17,'Basic Information'!$D$17,IF(O42&lt;='Basic Information'!$F$16,'Basic Information'!$D$16,IF(O42&lt;='Basic Information'!$F$15,'Basic Information'!$D$15,IF(O42&lt;='Basic Information'!$F$14,'Basic Information'!$D$14,IF(O42&lt;='Basic Information'!$F$13,'Basic Information'!$D$13,IF(O42&lt;='Basic Information'!$F$12,'Basic Information'!$D$12,'Basic Information'!$D$11)))))))</f>
        <v>C</v>
      </c>
      <c r="Q42" s="56">
        <v>25</v>
      </c>
      <c r="R42" s="57">
        <f t="shared" si="4"/>
        <v>50</v>
      </c>
      <c r="S42" s="56" t="str">
        <f>IF(R42=0,"",IF(R42&lt;='Basic Information'!$F$17,'Basic Information'!$D$17,IF(R42&lt;='Basic Information'!$F$16,'Basic Information'!$D$16,IF(R42&lt;='Basic Information'!$F$15,'Basic Information'!$D$15,IF(R42&lt;='Basic Information'!$F$14,'Basic Information'!$D$14,IF(R42&lt;='Basic Information'!$F$13,'Basic Information'!$D$13,IF(R42&lt;='Basic Information'!$F$12,'Basic Information'!$D$12,'Basic Information'!$D$11)))))))</f>
        <v>C</v>
      </c>
      <c r="T42" s="56">
        <v>50</v>
      </c>
      <c r="U42" s="57">
        <f t="shared" si="5"/>
        <v>50</v>
      </c>
      <c r="V42" s="56" t="str">
        <f>IF(U42=0,"",IF(U42&lt;='Basic Information'!$F$17,'Basic Information'!$D$17,IF(U42&lt;='Basic Information'!$F$16,'Basic Information'!$D$16,IF(U42&lt;='Basic Information'!$F$15,'Basic Information'!$D$15,IF(U42&lt;='Basic Information'!$F$14,'Basic Information'!$D$14,IF(U42&lt;='Basic Information'!$F$13,'Basic Information'!$D$13,IF(U42&lt;='Basic Information'!$F$12,'Basic Information'!$D$12,'Basic Information'!$D$11)))))))</f>
        <v>C</v>
      </c>
      <c r="W42" s="56">
        <v>25</v>
      </c>
      <c r="X42" s="57">
        <f t="shared" si="6"/>
        <v>50</v>
      </c>
      <c r="Y42" s="56" t="str">
        <f>IF(X42=0,"",IF(X42&lt;='Basic Information'!$F$17,'Basic Information'!$D$17,IF(X42&lt;='Basic Information'!$F$16,'Basic Information'!$D$16,IF(X42&lt;='Basic Information'!$F$15,'Basic Information'!$D$15,IF(X42&lt;='Basic Information'!$F$14,'Basic Information'!$D$14,IF(X42&lt;='Basic Information'!$F$13,'Basic Information'!$D$13,IF(X42&lt;='Basic Information'!$F$12,'Basic Information'!$D$12,'Basic Information'!$D$11)))))))</f>
        <v>C</v>
      </c>
      <c r="Z42" s="56">
        <v>25</v>
      </c>
      <c r="AA42" s="57">
        <f t="shared" si="7"/>
        <v>50</v>
      </c>
      <c r="AB42" s="56" t="str">
        <f>IF(AA42=0,"",IF(AA42&lt;='Basic Information'!$F$17,'Basic Information'!$D$17,IF(AA42&lt;='Basic Information'!$F$16,'Basic Information'!$D$16,IF(AA42&lt;='Basic Information'!$F$15,'Basic Information'!$D$15,IF(AA42&lt;='Basic Information'!$F$14,'Basic Information'!$D$14,IF(AA42&lt;='Basic Information'!$F$13,'Basic Information'!$D$13,IF(AA42&lt;='Basic Information'!$F$12,'Basic Information'!$D$12,'Basic Information'!$D$11)))))))</f>
        <v>C</v>
      </c>
      <c r="AC42" s="56">
        <v>50</v>
      </c>
      <c r="AD42" s="57">
        <f t="shared" si="8"/>
        <v>50</v>
      </c>
      <c r="AE42" s="56" t="str">
        <f>IF(AD42=0,"",IF(AD42&lt;='Basic Information'!$F$17,'Basic Information'!$D$17,IF(AD42&lt;='Basic Information'!$F$16,'Basic Information'!$D$16,IF(AD42&lt;='Basic Information'!$F$15,'Basic Information'!$D$15,IF(AD42&lt;='Basic Information'!$F$14,'Basic Information'!$D$14,IF(AD42&lt;='Basic Information'!$F$13,'Basic Information'!$D$13,IF(AD42&lt;='Basic Information'!$F$12,'Basic Information'!$D$12,'Basic Information'!$D$11)))))))</f>
        <v>C</v>
      </c>
      <c r="AF42" s="56">
        <v>25</v>
      </c>
      <c r="AG42" s="57">
        <f t="shared" si="9"/>
        <v>50</v>
      </c>
      <c r="AH42" s="56" t="str">
        <f>IF(AG42=0,"",IF(AG42&lt;='Basic Information'!$F$17,'Basic Information'!$D$17,IF(AG42&lt;='Basic Information'!$F$16,'Basic Information'!$D$16,IF(AG42&lt;='Basic Information'!$F$15,'Basic Information'!$D$15,IF(AG42&lt;='Basic Information'!$F$14,'Basic Information'!$D$14,IF(AG42&lt;='Basic Information'!$F$13,'Basic Information'!$D$13,IF(AG42&lt;='Basic Information'!$F$12,'Basic Information'!$D$12,'Basic Information'!$D$11)))))))</f>
        <v>C</v>
      </c>
      <c r="AI42" s="56">
        <v>25</v>
      </c>
      <c r="AJ42" s="57">
        <f t="shared" si="10"/>
        <v>50</v>
      </c>
      <c r="AK42" s="56" t="str">
        <f>IF(AJ42=0,"",IF(AJ42&lt;='Basic Information'!$F$17,'Basic Information'!$D$17,IF(AJ42&lt;='Basic Information'!$F$16,'Basic Information'!$D$16,IF(AJ42&lt;='Basic Information'!$F$15,'Basic Information'!$D$15,IF(AJ42&lt;='Basic Information'!$F$14,'Basic Information'!$D$14,IF(AJ42&lt;='Basic Information'!$F$13,'Basic Information'!$D$13,IF(AJ42&lt;='Basic Information'!$F$12,'Basic Information'!$D$12,'Basic Information'!$D$11)))))))</f>
        <v>C</v>
      </c>
      <c r="AL42" s="56">
        <v>50</v>
      </c>
      <c r="AM42" s="57">
        <f t="shared" si="11"/>
        <v>50</v>
      </c>
      <c r="AN42" s="56" t="str">
        <f>IF(AM42=0,"",IF(AM42&lt;='Basic Information'!$F$17,'Basic Information'!$D$17,IF(AM42&lt;='Basic Information'!$F$16,'Basic Information'!$D$16,IF(AM42&lt;='Basic Information'!$F$15,'Basic Information'!$D$15,IF(AM42&lt;='Basic Information'!$F$14,'Basic Information'!$D$14,IF(AM42&lt;='Basic Information'!$F$13,'Basic Information'!$D$13,IF(AM42&lt;='Basic Information'!$F$12,'Basic Information'!$D$12,'Basic Information'!$D$11)))))))</f>
        <v>C</v>
      </c>
      <c r="AO42" s="56">
        <v>25</v>
      </c>
      <c r="AP42" s="57">
        <f t="shared" si="12"/>
        <v>50</v>
      </c>
      <c r="AQ42" s="56" t="str">
        <f>IF(AP42=0,"",IF(AP42&lt;='Basic Information'!$F$17,'Basic Information'!$D$17,IF(AP42&lt;='Basic Information'!$F$16,'Basic Information'!$D$16,IF(AP42&lt;='Basic Information'!$F$15,'Basic Information'!$D$15,IF(AP42&lt;='Basic Information'!$F$14,'Basic Information'!$D$14,IF(AP42&lt;='Basic Information'!$F$13,'Basic Information'!$D$13,IF(AP42&lt;='Basic Information'!$F$12,'Basic Information'!$D$12,'Basic Information'!$D$11)))))))</f>
        <v>C</v>
      </c>
      <c r="AR42" s="56">
        <v>25</v>
      </c>
      <c r="AS42" s="57">
        <f t="shared" si="13"/>
        <v>50</v>
      </c>
      <c r="AT42" s="56" t="str">
        <f>IF(AS42=0,"",IF(AS42&lt;='Basic Information'!$F$17,'Basic Information'!$D$17,IF(AS42&lt;='Basic Information'!$F$16,'Basic Information'!$D$16,IF(AS42&lt;='Basic Information'!$F$15,'Basic Information'!$D$15,IF(AS42&lt;='Basic Information'!$F$14,'Basic Information'!$D$14,IF(AS42&lt;='Basic Information'!$F$13,'Basic Information'!$D$13,IF(AS42&lt;='Basic Information'!$F$12,'Basic Information'!$D$12,'Basic Information'!$D$11)))))))</f>
        <v>C</v>
      </c>
      <c r="AU42" s="56">
        <v>50</v>
      </c>
      <c r="AV42" s="57">
        <f t="shared" si="14"/>
        <v>50</v>
      </c>
      <c r="AW42" s="56" t="str">
        <f>IF(AV42=0,"",IF(AV42&lt;='Basic Information'!$F$17,'Basic Information'!$D$17,IF(AV42&lt;='Basic Information'!$F$16,'Basic Information'!$D$16,IF(AV42&lt;='Basic Information'!$F$15,'Basic Information'!$D$15,IF(AV42&lt;='Basic Information'!$F$14,'Basic Information'!$D$14,IF(AV42&lt;='Basic Information'!$F$13,'Basic Information'!$D$13,IF(AV42&lt;='Basic Information'!$F$12,'Basic Information'!$D$12,'Basic Information'!$D$11)))))))</f>
        <v>C</v>
      </c>
      <c r="AX42" s="56">
        <v>25</v>
      </c>
      <c r="AY42" s="57">
        <f t="shared" si="15"/>
        <v>50</v>
      </c>
      <c r="AZ42" s="56" t="str">
        <f>IF(AY42=0,"",IF(AY42&lt;='Basic Information'!$F$17,'Basic Information'!$D$17,IF(AY42&lt;='Basic Information'!$F$16,'Basic Information'!$D$16,IF(AY42&lt;='Basic Information'!$F$15,'Basic Information'!$D$15,IF(AY42&lt;='Basic Information'!$F$14,'Basic Information'!$D$14,IF(AY42&lt;='Basic Information'!$F$13,'Basic Information'!$D$13,IF(AY42&lt;='Basic Information'!$F$12,'Basic Information'!$D$12,'Basic Information'!$D$11)))))))</f>
        <v>C</v>
      </c>
      <c r="BA42" s="56">
        <v>25</v>
      </c>
      <c r="BB42" s="57">
        <f t="shared" si="16"/>
        <v>50</v>
      </c>
      <c r="BC42" s="56" t="str">
        <f>IF(BB42=0,"",IF(BB42&lt;='Basic Information'!$F$17,'Basic Information'!$D$17,IF(BB42&lt;='Basic Information'!$F$16,'Basic Information'!$D$16,IF(BB42&lt;='Basic Information'!$F$15,'Basic Information'!$D$15,IF(BB42&lt;='Basic Information'!$F$14,'Basic Information'!$D$14,IF(BB42&lt;='Basic Information'!$F$13,'Basic Information'!$D$13,IF(BB42&lt;='Basic Information'!$F$12,'Basic Information'!$D$12,'Basic Information'!$D$11)))))))</f>
        <v>C</v>
      </c>
      <c r="BD42" s="56">
        <v>50</v>
      </c>
      <c r="BE42" s="57">
        <f t="shared" si="17"/>
        <v>50</v>
      </c>
      <c r="BF42" s="56" t="str">
        <f>IF(BE42=0,"",IF(BE42&lt;='Basic Information'!$F$17,'Basic Information'!$D$17,IF(BE42&lt;='Basic Information'!$F$16,'Basic Information'!$D$16,IF(BE42&lt;='Basic Information'!$F$15,'Basic Information'!$D$15,IF(BE42&lt;='Basic Information'!$F$14,'Basic Information'!$D$14,IF(BE42&lt;='Basic Information'!$F$13,'Basic Information'!$D$13,IF(BE42&lt;='Basic Information'!$F$12,'Basic Information'!$D$12,'Basic Information'!$D$11)))))))</f>
        <v>C</v>
      </c>
      <c r="BG42" s="56">
        <v>25</v>
      </c>
      <c r="BH42" s="57">
        <f t="shared" si="18"/>
        <v>50</v>
      </c>
      <c r="BI42" s="56" t="str">
        <f>IF(BH42=0,"",IF(BH42&lt;='Basic Information'!$F$17,'Basic Information'!$D$17,IF(BH42&lt;='Basic Information'!$F$16,'Basic Information'!$D$16,IF(BH42&lt;='Basic Information'!$F$15,'Basic Information'!$D$15,IF(BH42&lt;='Basic Information'!$F$14,'Basic Information'!$D$14,IF(BH42&lt;='Basic Information'!$F$13,'Basic Information'!$D$13,IF(BH42&lt;='Basic Information'!$F$12,'Basic Information'!$D$12,'Basic Information'!$D$11)))))))</f>
        <v>C</v>
      </c>
      <c r="BJ42" s="56">
        <v>25</v>
      </c>
      <c r="BK42" s="57">
        <f t="shared" si="19"/>
        <v>50</v>
      </c>
      <c r="BL42" s="56" t="str">
        <f>IF(BK42=0,"",IF(BK42&lt;='Basic Information'!$F$17,'Basic Information'!$D$17,IF(BK42&lt;='Basic Information'!$F$16,'Basic Information'!$D$16,IF(BK42&lt;='Basic Information'!$F$15,'Basic Information'!$D$15,IF(BK42&lt;='Basic Information'!$F$14,'Basic Information'!$D$14,IF(BK42&lt;='Basic Information'!$F$13,'Basic Information'!$D$13,IF(BK42&lt;='Basic Information'!$F$12,'Basic Information'!$D$12,'Basic Information'!$D$11)))))))</f>
        <v>C</v>
      </c>
      <c r="BM42" s="56">
        <v>50</v>
      </c>
      <c r="BN42" s="57">
        <f t="shared" si="20"/>
        <v>50</v>
      </c>
      <c r="BO42" s="56" t="str">
        <f>IF(BN42=0,"",IF(BN42&lt;='Basic Information'!$F$17,'Basic Information'!$D$17,IF(BN42&lt;='Basic Information'!$F$16,'Basic Information'!$D$16,IF(BN42&lt;='Basic Information'!$F$15,'Basic Information'!$D$15,IF(BN42&lt;='Basic Information'!$F$14,'Basic Information'!$D$14,IF(BN42&lt;='Basic Information'!$F$13,'Basic Information'!$D$13,IF(BN42&lt;='Basic Information'!$F$12,'Basic Information'!$D$12,'Basic Information'!$D$11)))))))</f>
        <v>C</v>
      </c>
      <c r="BP42" s="56">
        <v>25</v>
      </c>
      <c r="BQ42" s="57">
        <f t="shared" si="21"/>
        <v>50</v>
      </c>
      <c r="BR42" s="56" t="str">
        <f>IF(BQ42=0,"",IF(BQ42&lt;='Basic Information'!$F$17,'Basic Information'!$D$17,IF(BQ42&lt;='Basic Information'!$F$16,'Basic Information'!$D$16,IF(BQ42&lt;='Basic Information'!$F$15,'Basic Information'!$D$15,IF(BQ42&lt;='Basic Information'!$F$14,'Basic Information'!$D$14,IF(BQ42&lt;='Basic Information'!$F$13,'Basic Information'!$D$13,IF(BQ42&lt;='Basic Information'!$F$12,'Basic Information'!$D$12,'Basic Information'!$D$11)))))))</f>
        <v>C</v>
      </c>
      <c r="BS42" s="56">
        <v>25</v>
      </c>
      <c r="BT42" s="57">
        <f t="shared" si="22"/>
        <v>50</v>
      </c>
      <c r="BU42" s="56" t="str">
        <f>IF(BT42=0,"",IF(BT42&lt;='Basic Information'!$F$17,'Basic Information'!$D$17,IF(BT42&lt;='Basic Information'!$F$16,'Basic Information'!$D$16,IF(BT42&lt;='Basic Information'!$F$15,'Basic Information'!$D$15,IF(BT42&lt;='Basic Information'!$F$14,'Basic Information'!$D$14,IF(BT42&lt;='Basic Information'!$F$13,'Basic Information'!$D$13,IF(BT42&lt;='Basic Information'!$F$12,'Basic Information'!$D$12,'Basic Information'!$D$11)))))))</f>
        <v>C</v>
      </c>
      <c r="BV42" s="56">
        <v>50</v>
      </c>
      <c r="BW42" s="57">
        <f t="shared" si="23"/>
        <v>50</v>
      </c>
      <c r="BX42" s="56" t="str">
        <f>IF(BW42=0,"",IF(BW42&lt;='Basic Information'!$F$17,'Basic Information'!$D$17,IF(BW42&lt;='Basic Information'!$F$16,'Basic Information'!$D$16,IF(BW42&lt;='Basic Information'!$F$15,'Basic Information'!$D$15,IF(BW42&lt;='Basic Information'!$F$14,'Basic Information'!$D$14,IF(BW42&lt;='Basic Information'!$F$13,'Basic Information'!$D$13,IF(BW42&lt;='Basic Information'!$F$12,'Basic Information'!$D$12,'Basic Information'!$D$11)))))))</f>
        <v>C</v>
      </c>
      <c r="BY42" s="56">
        <v>25</v>
      </c>
      <c r="BZ42" s="57">
        <f t="shared" si="24"/>
        <v>50</v>
      </c>
      <c r="CA42" s="56" t="str">
        <f>IF(BZ42=0,"",IF(BZ42&lt;='Basic Information'!$F$17,'Basic Information'!$D$17,IF(BZ42&lt;='Basic Information'!$F$16,'Basic Information'!$D$16,IF(BZ42&lt;='Basic Information'!$F$15,'Basic Information'!$D$15,IF(BZ42&lt;='Basic Information'!$F$14,'Basic Information'!$D$14,IF(BZ42&lt;='Basic Information'!$F$13,'Basic Information'!$D$13,IF(BZ42&lt;='Basic Information'!$F$12,'Basic Information'!$D$12,'Basic Information'!$D$11)))))))</f>
        <v>C</v>
      </c>
      <c r="CB42" s="56">
        <v>25</v>
      </c>
      <c r="CC42" s="57">
        <f t="shared" si="25"/>
        <v>50</v>
      </c>
      <c r="CD42" s="56" t="str">
        <f>IF(CC42=0,"",IF(CC42&lt;='Basic Information'!$F$17,'Basic Information'!$D$17,IF(CC42&lt;='Basic Information'!$F$16,'Basic Information'!$D$16,IF(CC42&lt;='Basic Information'!$F$15,'Basic Information'!$D$15,IF(CC42&lt;='Basic Information'!$F$14,'Basic Information'!$D$14,IF(CC42&lt;='Basic Information'!$F$13,'Basic Information'!$D$13,IF(CC42&lt;='Basic Information'!$F$12,'Basic Information'!$D$12,'Basic Information'!$D$11)))))))</f>
        <v>C</v>
      </c>
      <c r="CE42" s="56">
        <v>50</v>
      </c>
      <c r="CF42" s="57">
        <f t="shared" si="26"/>
        <v>50</v>
      </c>
      <c r="CG42" s="56" t="str">
        <f>IF(CF42=0,"",IF(CF42&lt;='Basic Information'!$F$17,'Basic Information'!$D$17,IF(CF42&lt;='Basic Information'!$F$16,'Basic Information'!$D$16,IF(CF42&lt;='Basic Information'!$F$15,'Basic Information'!$D$15,IF(CF42&lt;='Basic Information'!$F$14,'Basic Information'!$D$14,IF(CF42&lt;='Basic Information'!$F$13,'Basic Information'!$D$13,IF(CF42&lt;='Basic Information'!$F$12,'Basic Information'!$D$12,'Basic Information'!$D$11)))))))</f>
        <v>C</v>
      </c>
      <c r="CH42" s="56">
        <f t="shared" si="27"/>
        <v>225</v>
      </c>
      <c r="CI42" s="58">
        <f t="shared" si="28"/>
        <v>50</v>
      </c>
      <c r="CJ42" s="56" t="str">
        <f>IF(CI42=0,"",IF(CI42&lt;='Basic Information'!$F$17,'Basic Information'!$D$17,IF(CI42&lt;='Basic Information'!$F$16,'Basic Information'!$D$16,IF(CI42&lt;='Basic Information'!$F$15,'Basic Information'!$D$15,IF(CI42&lt;='Basic Information'!$F$14,'Basic Information'!$D$14,IF(CI42&lt;='Basic Information'!$F$13,'Basic Information'!$D$13,IF(CI42&lt;='Basic Information'!$F$12,'Basic Information'!$D$12,'Basic Information'!$D$11)))))))</f>
        <v>C</v>
      </c>
      <c r="CK42" s="59">
        <f t="shared" si="29"/>
        <v>41</v>
      </c>
      <c r="CL42" s="56">
        <f t="shared" si="30"/>
        <v>225</v>
      </c>
      <c r="CM42" s="58">
        <f t="shared" si="31"/>
        <v>50</v>
      </c>
      <c r="CN42" s="56" t="str">
        <f>IF(CM42=0,"",IF(CM42&lt;='Basic Information'!$F$17,'Basic Information'!$D$17,IF(CM42&lt;='Basic Information'!$F$16,'Basic Information'!$D$16,IF(CM42&lt;='Basic Information'!$F$15,'Basic Information'!$D$15,IF(CM42&lt;='Basic Information'!$F$14,'Basic Information'!$D$14,IF(CM42&lt;='Basic Information'!$F$13,'Basic Information'!$D$13,IF(CM42&lt;='Basic Information'!$F$12,'Basic Information'!$D$12,'Basic Information'!$D$11)))))))</f>
        <v>C</v>
      </c>
      <c r="CO42" s="59">
        <f t="shared" si="32"/>
        <v>41</v>
      </c>
      <c r="CP42" s="56">
        <f t="shared" si="33"/>
        <v>450</v>
      </c>
      <c r="CQ42" s="58">
        <f t="shared" si="34"/>
        <v>50</v>
      </c>
      <c r="CR42" s="56" t="str">
        <f>IF(CQ42=0,"",IF(CQ42&lt;='Basic Information'!$F$17,'Basic Information'!$D$17,IF(CQ42&lt;='Basic Information'!$F$16,'Basic Information'!$D$16,IF(CQ42&lt;='Basic Information'!$F$15,'Basic Information'!$D$15,IF(CQ42&lt;='Basic Information'!$F$14,'Basic Information'!$D$14,IF(CQ42&lt;='Basic Information'!$F$13,'Basic Information'!$D$13,IF(CQ42&lt;='Basic Information'!$F$12,'Basic Information'!$D$12,'Basic Information'!$D$11)))))))</f>
        <v>C</v>
      </c>
      <c r="CS42" s="59">
        <f t="shared" si="35"/>
        <v>41</v>
      </c>
      <c r="CT42" s="56">
        <v>84</v>
      </c>
      <c r="CU42" s="56">
        <v>72</v>
      </c>
      <c r="CV42" s="56">
        <v>52</v>
      </c>
      <c r="CW42" s="56">
        <f t="shared" si="36"/>
        <v>208</v>
      </c>
      <c r="CX42" s="56" t="s">
        <v>122</v>
      </c>
      <c r="CY42" s="56" t="s">
        <v>160</v>
      </c>
    </row>
    <row r="43" spans="2:103">
      <c r="B43" s="56">
        <v>38</v>
      </c>
      <c r="C43" s="60" t="s">
        <v>81</v>
      </c>
      <c r="D43" s="56" t="str">
        <f>'Basic Information'!$F$6 &amp;" - " &amp;'Basic Information'!$H$6</f>
        <v>7 - B</v>
      </c>
      <c r="E43" s="56">
        <v>35</v>
      </c>
      <c r="F43" s="57">
        <f t="shared" si="0"/>
        <v>70</v>
      </c>
      <c r="G43" s="56" t="str">
        <f>IF(F43=0,"",IF(F43&lt;='Basic Information'!$F$17,'Basic Information'!$D$17,IF(F43&lt;='Basic Information'!$F$16,'Basic Information'!$D$16,IF(F43&lt;='Basic Information'!$F$15,'Basic Information'!$D$15,IF(F43&lt;='Basic Information'!$F$14,'Basic Information'!$D$14,IF(F43&lt;='Basic Information'!$F$13,'Basic Information'!$D$13,IF(F43&lt;='Basic Information'!$F$12,'Basic Information'!$D$12,'Basic Information'!$D$11)))))))</f>
        <v>B+</v>
      </c>
      <c r="H43" s="56">
        <v>35</v>
      </c>
      <c r="I43" s="57">
        <f t="shared" si="1"/>
        <v>70</v>
      </c>
      <c r="J43" s="56" t="str">
        <f>IF(I43=0,"",IF(I43&lt;='Basic Information'!$F$17,'Basic Information'!$D$17,IF(I43&lt;='Basic Information'!$F$16,'Basic Information'!$D$16,IF(I43&lt;='Basic Information'!$F$15,'Basic Information'!$D$15,IF(I43&lt;='Basic Information'!$F$14,'Basic Information'!$D$14,IF(I43&lt;='Basic Information'!$F$13,'Basic Information'!$D$13,IF(I43&lt;='Basic Information'!$F$12,'Basic Information'!$D$12,'Basic Information'!$D$11)))))))</f>
        <v>B+</v>
      </c>
      <c r="K43" s="56">
        <v>70</v>
      </c>
      <c r="L43" s="57">
        <f t="shared" si="2"/>
        <v>70</v>
      </c>
      <c r="M43" s="56" t="str">
        <f>IF(L43=0,"",IF(L43&lt;='Basic Information'!$F$17,'Basic Information'!$D$17,IF(L43&lt;='Basic Information'!$F$16,'Basic Information'!$D$16,IF(L43&lt;='Basic Information'!$F$15,'Basic Information'!$D$15,IF(L43&lt;='Basic Information'!$F$14,'Basic Information'!$D$14,IF(L43&lt;='Basic Information'!$F$13,'Basic Information'!$D$13,IF(L43&lt;='Basic Information'!$F$12,'Basic Information'!$D$12,'Basic Information'!$D$11)))))))</f>
        <v>B+</v>
      </c>
      <c r="N43" s="56">
        <v>35</v>
      </c>
      <c r="O43" s="57">
        <f t="shared" si="3"/>
        <v>70</v>
      </c>
      <c r="P43" s="56" t="str">
        <f>IF(O43=0,"",IF(O43&lt;='Basic Information'!$F$17,'Basic Information'!$D$17,IF(O43&lt;='Basic Information'!$F$16,'Basic Information'!$D$16,IF(O43&lt;='Basic Information'!$F$15,'Basic Information'!$D$15,IF(O43&lt;='Basic Information'!$F$14,'Basic Information'!$D$14,IF(O43&lt;='Basic Information'!$F$13,'Basic Information'!$D$13,IF(O43&lt;='Basic Information'!$F$12,'Basic Information'!$D$12,'Basic Information'!$D$11)))))))</f>
        <v>B+</v>
      </c>
      <c r="Q43" s="56">
        <v>35</v>
      </c>
      <c r="R43" s="57">
        <f t="shared" si="4"/>
        <v>70</v>
      </c>
      <c r="S43" s="56" t="str">
        <f>IF(R43=0,"",IF(R43&lt;='Basic Information'!$F$17,'Basic Information'!$D$17,IF(R43&lt;='Basic Information'!$F$16,'Basic Information'!$D$16,IF(R43&lt;='Basic Information'!$F$15,'Basic Information'!$D$15,IF(R43&lt;='Basic Information'!$F$14,'Basic Information'!$D$14,IF(R43&lt;='Basic Information'!$F$13,'Basic Information'!$D$13,IF(R43&lt;='Basic Information'!$F$12,'Basic Information'!$D$12,'Basic Information'!$D$11)))))))</f>
        <v>B+</v>
      </c>
      <c r="T43" s="56">
        <v>70</v>
      </c>
      <c r="U43" s="57">
        <f t="shared" si="5"/>
        <v>70</v>
      </c>
      <c r="V43" s="56" t="str">
        <f>IF(U43=0,"",IF(U43&lt;='Basic Information'!$F$17,'Basic Information'!$D$17,IF(U43&lt;='Basic Information'!$F$16,'Basic Information'!$D$16,IF(U43&lt;='Basic Information'!$F$15,'Basic Information'!$D$15,IF(U43&lt;='Basic Information'!$F$14,'Basic Information'!$D$14,IF(U43&lt;='Basic Information'!$F$13,'Basic Information'!$D$13,IF(U43&lt;='Basic Information'!$F$12,'Basic Information'!$D$12,'Basic Information'!$D$11)))))))</f>
        <v>B+</v>
      </c>
      <c r="W43" s="56">
        <v>35</v>
      </c>
      <c r="X43" s="57">
        <f t="shared" si="6"/>
        <v>70</v>
      </c>
      <c r="Y43" s="56" t="str">
        <f>IF(X43=0,"",IF(X43&lt;='Basic Information'!$F$17,'Basic Information'!$D$17,IF(X43&lt;='Basic Information'!$F$16,'Basic Information'!$D$16,IF(X43&lt;='Basic Information'!$F$15,'Basic Information'!$D$15,IF(X43&lt;='Basic Information'!$F$14,'Basic Information'!$D$14,IF(X43&lt;='Basic Information'!$F$13,'Basic Information'!$D$13,IF(X43&lt;='Basic Information'!$F$12,'Basic Information'!$D$12,'Basic Information'!$D$11)))))))</f>
        <v>B+</v>
      </c>
      <c r="Z43" s="56">
        <v>35</v>
      </c>
      <c r="AA43" s="57">
        <f t="shared" si="7"/>
        <v>70</v>
      </c>
      <c r="AB43" s="56" t="str">
        <f>IF(AA43=0,"",IF(AA43&lt;='Basic Information'!$F$17,'Basic Information'!$D$17,IF(AA43&lt;='Basic Information'!$F$16,'Basic Information'!$D$16,IF(AA43&lt;='Basic Information'!$F$15,'Basic Information'!$D$15,IF(AA43&lt;='Basic Information'!$F$14,'Basic Information'!$D$14,IF(AA43&lt;='Basic Information'!$F$13,'Basic Information'!$D$13,IF(AA43&lt;='Basic Information'!$F$12,'Basic Information'!$D$12,'Basic Information'!$D$11)))))))</f>
        <v>B+</v>
      </c>
      <c r="AC43" s="56">
        <v>70</v>
      </c>
      <c r="AD43" s="57">
        <f t="shared" si="8"/>
        <v>70</v>
      </c>
      <c r="AE43" s="56" t="str">
        <f>IF(AD43=0,"",IF(AD43&lt;='Basic Information'!$F$17,'Basic Information'!$D$17,IF(AD43&lt;='Basic Information'!$F$16,'Basic Information'!$D$16,IF(AD43&lt;='Basic Information'!$F$15,'Basic Information'!$D$15,IF(AD43&lt;='Basic Information'!$F$14,'Basic Information'!$D$14,IF(AD43&lt;='Basic Information'!$F$13,'Basic Information'!$D$13,IF(AD43&lt;='Basic Information'!$F$12,'Basic Information'!$D$12,'Basic Information'!$D$11)))))))</f>
        <v>B+</v>
      </c>
      <c r="AF43" s="56">
        <v>35</v>
      </c>
      <c r="AG43" s="57">
        <f t="shared" si="9"/>
        <v>70</v>
      </c>
      <c r="AH43" s="56" t="str">
        <f>IF(AG43=0,"",IF(AG43&lt;='Basic Information'!$F$17,'Basic Information'!$D$17,IF(AG43&lt;='Basic Information'!$F$16,'Basic Information'!$D$16,IF(AG43&lt;='Basic Information'!$F$15,'Basic Information'!$D$15,IF(AG43&lt;='Basic Information'!$F$14,'Basic Information'!$D$14,IF(AG43&lt;='Basic Information'!$F$13,'Basic Information'!$D$13,IF(AG43&lt;='Basic Information'!$F$12,'Basic Information'!$D$12,'Basic Information'!$D$11)))))))</f>
        <v>B+</v>
      </c>
      <c r="AI43" s="56">
        <v>35</v>
      </c>
      <c r="AJ43" s="57">
        <f t="shared" si="10"/>
        <v>70</v>
      </c>
      <c r="AK43" s="56" t="str">
        <f>IF(AJ43=0,"",IF(AJ43&lt;='Basic Information'!$F$17,'Basic Information'!$D$17,IF(AJ43&lt;='Basic Information'!$F$16,'Basic Information'!$D$16,IF(AJ43&lt;='Basic Information'!$F$15,'Basic Information'!$D$15,IF(AJ43&lt;='Basic Information'!$F$14,'Basic Information'!$D$14,IF(AJ43&lt;='Basic Information'!$F$13,'Basic Information'!$D$13,IF(AJ43&lt;='Basic Information'!$F$12,'Basic Information'!$D$12,'Basic Information'!$D$11)))))))</f>
        <v>B+</v>
      </c>
      <c r="AL43" s="56">
        <v>70</v>
      </c>
      <c r="AM43" s="57">
        <f t="shared" si="11"/>
        <v>70</v>
      </c>
      <c r="AN43" s="56" t="str">
        <f>IF(AM43=0,"",IF(AM43&lt;='Basic Information'!$F$17,'Basic Information'!$D$17,IF(AM43&lt;='Basic Information'!$F$16,'Basic Information'!$D$16,IF(AM43&lt;='Basic Information'!$F$15,'Basic Information'!$D$15,IF(AM43&lt;='Basic Information'!$F$14,'Basic Information'!$D$14,IF(AM43&lt;='Basic Information'!$F$13,'Basic Information'!$D$13,IF(AM43&lt;='Basic Information'!$F$12,'Basic Information'!$D$12,'Basic Information'!$D$11)))))))</f>
        <v>B+</v>
      </c>
      <c r="AO43" s="56">
        <v>35</v>
      </c>
      <c r="AP43" s="57">
        <f t="shared" si="12"/>
        <v>70</v>
      </c>
      <c r="AQ43" s="56" t="str">
        <f>IF(AP43=0,"",IF(AP43&lt;='Basic Information'!$F$17,'Basic Information'!$D$17,IF(AP43&lt;='Basic Information'!$F$16,'Basic Information'!$D$16,IF(AP43&lt;='Basic Information'!$F$15,'Basic Information'!$D$15,IF(AP43&lt;='Basic Information'!$F$14,'Basic Information'!$D$14,IF(AP43&lt;='Basic Information'!$F$13,'Basic Information'!$D$13,IF(AP43&lt;='Basic Information'!$F$12,'Basic Information'!$D$12,'Basic Information'!$D$11)))))))</f>
        <v>B+</v>
      </c>
      <c r="AR43" s="56">
        <v>35</v>
      </c>
      <c r="AS43" s="57">
        <f t="shared" si="13"/>
        <v>70</v>
      </c>
      <c r="AT43" s="56" t="str">
        <f>IF(AS43=0,"",IF(AS43&lt;='Basic Information'!$F$17,'Basic Information'!$D$17,IF(AS43&lt;='Basic Information'!$F$16,'Basic Information'!$D$16,IF(AS43&lt;='Basic Information'!$F$15,'Basic Information'!$D$15,IF(AS43&lt;='Basic Information'!$F$14,'Basic Information'!$D$14,IF(AS43&lt;='Basic Information'!$F$13,'Basic Information'!$D$13,IF(AS43&lt;='Basic Information'!$F$12,'Basic Information'!$D$12,'Basic Information'!$D$11)))))))</f>
        <v>B+</v>
      </c>
      <c r="AU43" s="56">
        <v>70</v>
      </c>
      <c r="AV43" s="57">
        <f t="shared" si="14"/>
        <v>70</v>
      </c>
      <c r="AW43" s="56" t="str">
        <f>IF(AV43=0,"",IF(AV43&lt;='Basic Information'!$F$17,'Basic Information'!$D$17,IF(AV43&lt;='Basic Information'!$F$16,'Basic Information'!$D$16,IF(AV43&lt;='Basic Information'!$F$15,'Basic Information'!$D$15,IF(AV43&lt;='Basic Information'!$F$14,'Basic Information'!$D$14,IF(AV43&lt;='Basic Information'!$F$13,'Basic Information'!$D$13,IF(AV43&lt;='Basic Information'!$F$12,'Basic Information'!$D$12,'Basic Information'!$D$11)))))))</f>
        <v>B+</v>
      </c>
      <c r="AX43" s="56">
        <v>35</v>
      </c>
      <c r="AY43" s="57">
        <f t="shared" si="15"/>
        <v>70</v>
      </c>
      <c r="AZ43" s="56" t="str">
        <f>IF(AY43=0,"",IF(AY43&lt;='Basic Information'!$F$17,'Basic Information'!$D$17,IF(AY43&lt;='Basic Information'!$F$16,'Basic Information'!$D$16,IF(AY43&lt;='Basic Information'!$F$15,'Basic Information'!$D$15,IF(AY43&lt;='Basic Information'!$F$14,'Basic Information'!$D$14,IF(AY43&lt;='Basic Information'!$F$13,'Basic Information'!$D$13,IF(AY43&lt;='Basic Information'!$F$12,'Basic Information'!$D$12,'Basic Information'!$D$11)))))))</f>
        <v>B+</v>
      </c>
      <c r="BA43" s="56">
        <v>35</v>
      </c>
      <c r="BB43" s="57">
        <f t="shared" si="16"/>
        <v>70</v>
      </c>
      <c r="BC43" s="56" t="str">
        <f>IF(BB43=0,"",IF(BB43&lt;='Basic Information'!$F$17,'Basic Information'!$D$17,IF(BB43&lt;='Basic Information'!$F$16,'Basic Information'!$D$16,IF(BB43&lt;='Basic Information'!$F$15,'Basic Information'!$D$15,IF(BB43&lt;='Basic Information'!$F$14,'Basic Information'!$D$14,IF(BB43&lt;='Basic Information'!$F$13,'Basic Information'!$D$13,IF(BB43&lt;='Basic Information'!$F$12,'Basic Information'!$D$12,'Basic Information'!$D$11)))))))</f>
        <v>B+</v>
      </c>
      <c r="BD43" s="56">
        <v>70</v>
      </c>
      <c r="BE43" s="57">
        <f t="shared" si="17"/>
        <v>70</v>
      </c>
      <c r="BF43" s="56" t="str">
        <f>IF(BE43=0,"",IF(BE43&lt;='Basic Information'!$F$17,'Basic Information'!$D$17,IF(BE43&lt;='Basic Information'!$F$16,'Basic Information'!$D$16,IF(BE43&lt;='Basic Information'!$F$15,'Basic Information'!$D$15,IF(BE43&lt;='Basic Information'!$F$14,'Basic Information'!$D$14,IF(BE43&lt;='Basic Information'!$F$13,'Basic Information'!$D$13,IF(BE43&lt;='Basic Information'!$F$12,'Basic Information'!$D$12,'Basic Information'!$D$11)))))))</f>
        <v>B+</v>
      </c>
      <c r="BG43" s="56">
        <v>35</v>
      </c>
      <c r="BH43" s="57">
        <f t="shared" si="18"/>
        <v>70</v>
      </c>
      <c r="BI43" s="56" t="str">
        <f>IF(BH43=0,"",IF(BH43&lt;='Basic Information'!$F$17,'Basic Information'!$D$17,IF(BH43&lt;='Basic Information'!$F$16,'Basic Information'!$D$16,IF(BH43&lt;='Basic Information'!$F$15,'Basic Information'!$D$15,IF(BH43&lt;='Basic Information'!$F$14,'Basic Information'!$D$14,IF(BH43&lt;='Basic Information'!$F$13,'Basic Information'!$D$13,IF(BH43&lt;='Basic Information'!$F$12,'Basic Information'!$D$12,'Basic Information'!$D$11)))))))</f>
        <v>B+</v>
      </c>
      <c r="BJ43" s="56">
        <v>35</v>
      </c>
      <c r="BK43" s="57">
        <f t="shared" si="19"/>
        <v>70</v>
      </c>
      <c r="BL43" s="56" t="str">
        <f>IF(BK43=0,"",IF(BK43&lt;='Basic Information'!$F$17,'Basic Information'!$D$17,IF(BK43&lt;='Basic Information'!$F$16,'Basic Information'!$D$16,IF(BK43&lt;='Basic Information'!$F$15,'Basic Information'!$D$15,IF(BK43&lt;='Basic Information'!$F$14,'Basic Information'!$D$14,IF(BK43&lt;='Basic Information'!$F$13,'Basic Information'!$D$13,IF(BK43&lt;='Basic Information'!$F$12,'Basic Information'!$D$12,'Basic Information'!$D$11)))))))</f>
        <v>B+</v>
      </c>
      <c r="BM43" s="56">
        <v>70</v>
      </c>
      <c r="BN43" s="57">
        <f t="shared" si="20"/>
        <v>70</v>
      </c>
      <c r="BO43" s="56" t="str">
        <f>IF(BN43=0,"",IF(BN43&lt;='Basic Information'!$F$17,'Basic Information'!$D$17,IF(BN43&lt;='Basic Information'!$F$16,'Basic Information'!$D$16,IF(BN43&lt;='Basic Information'!$F$15,'Basic Information'!$D$15,IF(BN43&lt;='Basic Information'!$F$14,'Basic Information'!$D$14,IF(BN43&lt;='Basic Information'!$F$13,'Basic Information'!$D$13,IF(BN43&lt;='Basic Information'!$F$12,'Basic Information'!$D$12,'Basic Information'!$D$11)))))))</f>
        <v>B+</v>
      </c>
      <c r="BP43" s="56">
        <v>35</v>
      </c>
      <c r="BQ43" s="57">
        <f t="shared" si="21"/>
        <v>70</v>
      </c>
      <c r="BR43" s="56" t="str">
        <f>IF(BQ43=0,"",IF(BQ43&lt;='Basic Information'!$F$17,'Basic Information'!$D$17,IF(BQ43&lt;='Basic Information'!$F$16,'Basic Information'!$D$16,IF(BQ43&lt;='Basic Information'!$F$15,'Basic Information'!$D$15,IF(BQ43&lt;='Basic Information'!$F$14,'Basic Information'!$D$14,IF(BQ43&lt;='Basic Information'!$F$13,'Basic Information'!$D$13,IF(BQ43&lt;='Basic Information'!$F$12,'Basic Information'!$D$12,'Basic Information'!$D$11)))))))</f>
        <v>B+</v>
      </c>
      <c r="BS43" s="56">
        <v>35</v>
      </c>
      <c r="BT43" s="57">
        <f t="shared" si="22"/>
        <v>70</v>
      </c>
      <c r="BU43" s="56" t="str">
        <f>IF(BT43=0,"",IF(BT43&lt;='Basic Information'!$F$17,'Basic Information'!$D$17,IF(BT43&lt;='Basic Information'!$F$16,'Basic Information'!$D$16,IF(BT43&lt;='Basic Information'!$F$15,'Basic Information'!$D$15,IF(BT43&lt;='Basic Information'!$F$14,'Basic Information'!$D$14,IF(BT43&lt;='Basic Information'!$F$13,'Basic Information'!$D$13,IF(BT43&lt;='Basic Information'!$F$12,'Basic Information'!$D$12,'Basic Information'!$D$11)))))))</f>
        <v>B+</v>
      </c>
      <c r="BV43" s="56">
        <v>70</v>
      </c>
      <c r="BW43" s="57">
        <f t="shared" si="23"/>
        <v>70</v>
      </c>
      <c r="BX43" s="56" t="str">
        <f>IF(BW43=0,"",IF(BW43&lt;='Basic Information'!$F$17,'Basic Information'!$D$17,IF(BW43&lt;='Basic Information'!$F$16,'Basic Information'!$D$16,IF(BW43&lt;='Basic Information'!$F$15,'Basic Information'!$D$15,IF(BW43&lt;='Basic Information'!$F$14,'Basic Information'!$D$14,IF(BW43&lt;='Basic Information'!$F$13,'Basic Information'!$D$13,IF(BW43&lt;='Basic Information'!$F$12,'Basic Information'!$D$12,'Basic Information'!$D$11)))))))</f>
        <v>B+</v>
      </c>
      <c r="BY43" s="56">
        <v>35</v>
      </c>
      <c r="BZ43" s="57">
        <f t="shared" si="24"/>
        <v>70</v>
      </c>
      <c r="CA43" s="56" t="str">
        <f>IF(BZ43=0,"",IF(BZ43&lt;='Basic Information'!$F$17,'Basic Information'!$D$17,IF(BZ43&lt;='Basic Information'!$F$16,'Basic Information'!$D$16,IF(BZ43&lt;='Basic Information'!$F$15,'Basic Information'!$D$15,IF(BZ43&lt;='Basic Information'!$F$14,'Basic Information'!$D$14,IF(BZ43&lt;='Basic Information'!$F$13,'Basic Information'!$D$13,IF(BZ43&lt;='Basic Information'!$F$12,'Basic Information'!$D$12,'Basic Information'!$D$11)))))))</f>
        <v>B+</v>
      </c>
      <c r="CB43" s="56">
        <v>35</v>
      </c>
      <c r="CC43" s="57">
        <f t="shared" si="25"/>
        <v>70</v>
      </c>
      <c r="CD43" s="56" t="str">
        <f>IF(CC43=0,"",IF(CC43&lt;='Basic Information'!$F$17,'Basic Information'!$D$17,IF(CC43&lt;='Basic Information'!$F$16,'Basic Information'!$D$16,IF(CC43&lt;='Basic Information'!$F$15,'Basic Information'!$D$15,IF(CC43&lt;='Basic Information'!$F$14,'Basic Information'!$D$14,IF(CC43&lt;='Basic Information'!$F$13,'Basic Information'!$D$13,IF(CC43&lt;='Basic Information'!$F$12,'Basic Information'!$D$12,'Basic Information'!$D$11)))))))</f>
        <v>B+</v>
      </c>
      <c r="CE43" s="56">
        <v>70</v>
      </c>
      <c r="CF43" s="57">
        <f t="shared" si="26"/>
        <v>70</v>
      </c>
      <c r="CG43" s="56" t="str">
        <f>IF(CF43=0,"",IF(CF43&lt;='Basic Information'!$F$17,'Basic Information'!$D$17,IF(CF43&lt;='Basic Information'!$F$16,'Basic Information'!$D$16,IF(CF43&lt;='Basic Information'!$F$15,'Basic Information'!$D$15,IF(CF43&lt;='Basic Information'!$F$14,'Basic Information'!$D$14,IF(CF43&lt;='Basic Information'!$F$13,'Basic Information'!$D$13,IF(CF43&lt;='Basic Information'!$F$12,'Basic Information'!$D$12,'Basic Information'!$D$11)))))))</f>
        <v>B+</v>
      </c>
      <c r="CH43" s="56">
        <f t="shared" si="27"/>
        <v>315</v>
      </c>
      <c r="CI43" s="58">
        <f t="shared" si="28"/>
        <v>70</v>
      </c>
      <c r="CJ43" s="56" t="str">
        <f>IF(CI43=0,"",IF(CI43&lt;='Basic Information'!$F$17,'Basic Information'!$D$17,IF(CI43&lt;='Basic Information'!$F$16,'Basic Information'!$D$16,IF(CI43&lt;='Basic Information'!$F$15,'Basic Information'!$D$15,IF(CI43&lt;='Basic Information'!$F$14,'Basic Information'!$D$14,IF(CI43&lt;='Basic Information'!$F$13,'Basic Information'!$D$13,IF(CI43&lt;='Basic Information'!$F$12,'Basic Information'!$D$12,'Basic Information'!$D$11)))))))</f>
        <v>B+</v>
      </c>
      <c r="CK43" s="59">
        <f t="shared" si="29"/>
        <v>27</v>
      </c>
      <c r="CL43" s="56">
        <f t="shared" si="30"/>
        <v>315</v>
      </c>
      <c r="CM43" s="58">
        <f t="shared" si="31"/>
        <v>70</v>
      </c>
      <c r="CN43" s="56" t="str">
        <f>IF(CM43=0,"",IF(CM43&lt;='Basic Information'!$F$17,'Basic Information'!$D$17,IF(CM43&lt;='Basic Information'!$F$16,'Basic Information'!$D$16,IF(CM43&lt;='Basic Information'!$F$15,'Basic Information'!$D$15,IF(CM43&lt;='Basic Information'!$F$14,'Basic Information'!$D$14,IF(CM43&lt;='Basic Information'!$F$13,'Basic Information'!$D$13,IF(CM43&lt;='Basic Information'!$F$12,'Basic Information'!$D$12,'Basic Information'!$D$11)))))))</f>
        <v>B+</v>
      </c>
      <c r="CO43" s="59">
        <f t="shared" si="32"/>
        <v>26</v>
      </c>
      <c r="CP43" s="56">
        <f t="shared" si="33"/>
        <v>630</v>
      </c>
      <c r="CQ43" s="58">
        <f t="shared" si="34"/>
        <v>70</v>
      </c>
      <c r="CR43" s="56" t="str">
        <f>IF(CQ43=0,"",IF(CQ43&lt;='Basic Information'!$F$17,'Basic Information'!$D$17,IF(CQ43&lt;='Basic Information'!$F$16,'Basic Information'!$D$16,IF(CQ43&lt;='Basic Information'!$F$15,'Basic Information'!$D$15,IF(CQ43&lt;='Basic Information'!$F$14,'Basic Information'!$D$14,IF(CQ43&lt;='Basic Information'!$F$13,'Basic Information'!$D$13,IF(CQ43&lt;='Basic Information'!$F$12,'Basic Information'!$D$12,'Basic Information'!$D$11)))))))</f>
        <v>B+</v>
      </c>
      <c r="CS43" s="59">
        <f t="shared" si="35"/>
        <v>27</v>
      </c>
      <c r="CT43" s="56">
        <v>84</v>
      </c>
      <c r="CU43" s="56">
        <v>72</v>
      </c>
      <c r="CV43" s="56">
        <v>52</v>
      </c>
      <c r="CW43" s="56">
        <f t="shared" si="36"/>
        <v>208</v>
      </c>
      <c r="CX43" s="56" t="s">
        <v>122</v>
      </c>
      <c r="CY43" s="56" t="s">
        <v>161</v>
      </c>
    </row>
    <row r="44" spans="2:103">
      <c r="B44" s="56">
        <v>39</v>
      </c>
      <c r="C44" s="60" t="s">
        <v>82</v>
      </c>
      <c r="D44" s="56" t="str">
        <f>'Basic Information'!$F$6 &amp;" - " &amp;'Basic Information'!$H$6</f>
        <v>7 - B</v>
      </c>
      <c r="E44" s="56">
        <v>45</v>
      </c>
      <c r="F44" s="57">
        <f t="shared" si="0"/>
        <v>90</v>
      </c>
      <c r="G44" s="56" t="str">
        <f>IF(F44=0,"",IF(F44&lt;='Basic Information'!$F$17,'Basic Information'!$D$17,IF(F44&lt;='Basic Information'!$F$16,'Basic Information'!$D$16,IF(F44&lt;='Basic Information'!$F$15,'Basic Information'!$D$15,IF(F44&lt;='Basic Information'!$F$14,'Basic Information'!$D$14,IF(F44&lt;='Basic Information'!$F$13,'Basic Information'!$D$13,IF(F44&lt;='Basic Information'!$F$12,'Basic Information'!$D$12,'Basic Information'!$D$11)))))))</f>
        <v>A+</v>
      </c>
      <c r="H44" s="56">
        <v>45</v>
      </c>
      <c r="I44" s="57">
        <f t="shared" si="1"/>
        <v>90</v>
      </c>
      <c r="J44" s="56" t="str">
        <f>IF(I44=0,"",IF(I44&lt;='Basic Information'!$F$17,'Basic Information'!$D$17,IF(I44&lt;='Basic Information'!$F$16,'Basic Information'!$D$16,IF(I44&lt;='Basic Information'!$F$15,'Basic Information'!$D$15,IF(I44&lt;='Basic Information'!$F$14,'Basic Information'!$D$14,IF(I44&lt;='Basic Information'!$F$13,'Basic Information'!$D$13,IF(I44&lt;='Basic Information'!$F$12,'Basic Information'!$D$12,'Basic Information'!$D$11)))))))</f>
        <v>A+</v>
      </c>
      <c r="K44" s="56">
        <v>90</v>
      </c>
      <c r="L44" s="57">
        <f t="shared" si="2"/>
        <v>90</v>
      </c>
      <c r="M44" s="56" t="str">
        <f>IF(L44=0,"",IF(L44&lt;='Basic Information'!$F$17,'Basic Information'!$D$17,IF(L44&lt;='Basic Information'!$F$16,'Basic Information'!$D$16,IF(L44&lt;='Basic Information'!$F$15,'Basic Information'!$D$15,IF(L44&lt;='Basic Information'!$F$14,'Basic Information'!$D$14,IF(L44&lt;='Basic Information'!$F$13,'Basic Information'!$D$13,IF(L44&lt;='Basic Information'!$F$12,'Basic Information'!$D$12,'Basic Information'!$D$11)))))))</f>
        <v>A+</v>
      </c>
      <c r="N44" s="56">
        <v>45</v>
      </c>
      <c r="O44" s="57">
        <f t="shared" si="3"/>
        <v>90</v>
      </c>
      <c r="P44" s="56" t="str">
        <f>IF(O44=0,"",IF(O44&lt;='Basic Information'!$F$17,'Basic Information'!$D$17,IF(O44&lt;='Basic Information'!$F$16,'Basic Information'!$D$16,IF(O44&lt;='Basic Information'!$F$15,'Basic Information'!$D$15,IF(O44&lt;='Basic Information'!$F$14,'Basic Information'!$D$14,IF(O44&lt;='Basic Information'!$F$13,'Basic Information'!$D$13,IF(O44&lt;='Basic Information'!$F$12,'Basic Information'!$D$12,'Basic Information'!$D$11)))))))</f>
        <v>A+</v>
      </c>
      <c r="Q44" s="56">
        <v>45</v>
      </c>
      <c r="R44" s="57">
        <f t="shared" si="4"/>
        <v>90</v>
      </c>
      <c r="S44" s="56" t="str">
        <f>IF(R44=0,"",IF(R44&lt;='Basic Information'!$F$17,'Basic Information'!$D$17,IF(R44&lt;='Basic Information'!$F$16,'Basic Information'!$D$16,IF(R44&lt;='Basic Information'!$F$15,'Basic Information'!$D$15,IF(R44&lt;='Basic Information'!$F$14,'Basic Information'!$D$14,IF(R44&lt;='Basic Information'!$F$13,'Basic Information'!$D$13,IF(R44&lt;='Basic Information'!$F$12,'Basic Information'!$D$12,'Basic Information'!$D$11)))))))</f>
        <v>A+</v>
      </c>
      <c r="T44" s="56">
        <v>90</v>
      </c>
      <c r="U44" s="57">
        <f t="shared" si="5"/>
        <v>90</v>
      </c>
      <c r="V44" s="56" t="str">
        <f>IF(U44=0,"",IF(U44&lt;='Basic Information'!$F$17,'Basic Information'!$D$17,IF(U44&lt;='Basic Information'!$F$16,'Basic Information'!$D$16,IF(U44&lt;='Basic Information'!$F$15,'Basic Information'!$D$15,IF(U44&lt;='Basic Information'!$F$14,'Basic Information'!$D$14,IF(U44&lt;='Basic Information'!$F$13,'Basic Information'!$D$13,IF(U44&lt;='Basic Information'!$F$12,'Basic Information'!$D$12,'Basic Information'!$D$11)))))))</f>
        <v>A+</v>
      </c>
      <c r="W44" s="56">
        <v>45</v>
      </c>
      <c r="X44" s="57">
        <f t="shared" si="6"/>
        <v>90</v>
      </c>
      <c r="Y44" s="56" t="str">
        <f>IF(X44=0,"",IF(X44&lt;='Basic Information'!$F$17,'Basic Information'!$D$17,IF(X44&lt;='Basic Information'!$F$16,'Basic Information'!$D$16,IF(X44&lt;='Basic Information'!$F$15,'Basic Information'!$D$15,IF(X44&lt;='Basic Information'!$F$14,'Basic Information'!$D$14,IF(X44&lt;='Basic Information'!$F$13,'Basic Information'!$D$13,IF(X44&lt;='Basic Information'!$F$12,'Basic Information'!$D$12,'Basic Information'!$D$11)))))))</f>
        <v>A+</v>
      </c>
      <c r="Z44" s="56">
        <v>45</v>
      </c>
      <c r="AA44" s="57">
        <f t="shared" si="7"/>
        <v>90</v>
      </c>
      <c r="AB44" s="56" t="str">
        <f>IF(AA44=0,"",IF(AA44&lt;='Basic Information'!$F$17,'Basic Information'!$D$17,IF(AA44&lt;='Basic Information'!$F$16,'Basic Information'!$D$16,IF(AA44&lt;='Basic Information'!$F$15,'Basic Information'!$D$15,IF(AA44&lt;='Basic Information'!$F$14,'Basic Information'!$D$14,IF(AA44&lt;='Basic Information'!$F$13,'Basic Information'!$D$13,IF(AA44&lt;='Basic Information'!$F$12,'Basic Information'!$D$12,'Basic Information'!$D$11)))))))</f>
        <v>A+</v>
      </c>
      <c r="AC44" s="56">
        <v>90</v>
      </c>
      <c r="AD44" s="57">
        <f t="shared" si="8"/>
        <v>90</v>
      </c>
      <c r="AE44" s="56" t="str">
        <f>IF(AD44=0,"",IF(AD44&lt;='Basic Information'!$F$17,'Basic Information'!$D$17,IF(AD44&lt;='Basic Information'!$F$16,'Basic Information'!$D$16,IF(AD44&lt;='Basic Information'!$F$15,'Basic Information'!$D$15,IF(AD44&lt;='Basic Information'!$F$14,'Basic Information'!$D$14,IF(AD44&lt;='Basic Information'!$F$13,'Basic Information'!$D$13,IF(AD44&lt;='Basic Information'!$F$12,'Basic Information'!$D$12,'Basic Information'!$D$11)))))))</f>
        <v>A+</v>
      </c>
      <c r="AF44" s="56">
        <v>45</v>
      </c>
      <c r="AG44" s="57">
        <f t="shared" si="9"/>
        <v>90</v>
      </c>
      <c r="AH44" s="56" t="str">
        <f>IF(AG44=0,"",IF(AG44&lt;='Basic Information'!$F$17,'Basic Information'!$D$17,IF(AG44&lt;='Basic Information'!$F$16,'Basic Information'!$D$16,IF(AG44&lt;='Basic Information'!$F$15,'Basic Information'!$D$15,IF(AG44&lt;='Basic Information'!$F$14,'Basic Information'!$D$14,IF(AG44&lt;='Basic Information'!$F$13,'Basic Information'!$D$13,IF(AG44&lt;='Basic Information'!$F$12,'Basic Information'!$D$12,'Basic Information'!$D$11)))))))</f>
        <v>A+</v>
      </c>
      <c r="AI44" s="56">
        <v>45</v>
      </c>
      <c r="AJ44" s="57">
        <f t="shared" si="10"/>
        <v>90</v>
      </c>
      <c r="AK44" s="56" t="str">
        <f>IF(AJ44=0,"",IF(AJ44&lt;='Basic Information'!$F$17,'Basic Information'!$D$17,IF(AJ44&lt;='Basic Information'!$F$16,'Basic Information'!$D$16,IF(AJ44&lt;='Basic Information'!$F$15,'Basic Information'!$D$15,IF(AJ44&lt;='Basic Information'!$F$14,'Basic Information'!$D$14,IF(AJ44&lt;='Basic Information'!$F$13,'Basic Information'!$D$13,IF(AJ44&lt;='Basic Information'!$F$12,'Basic Information'!$D$12,'Basic Information'!$D$11)))))))</f>
        <v>A+</v>
      </c>
      <c r="AL44" s="56">
        <v>90</v>
      </c>
      <c r="AM44" s="57">
        <f t="shared" si="11"/>
        <v>90</v>
      </c>
      <c r="AN44" s="56" t="str">
        <f>IF(AM44=0,"",IF(AM44&lt;='Basic Information'!$F$17,'Basic Information'!$D$17,IF(AM44&lt;='Basic Information'!$F$16,'Basic Information'!$D$16,IF(AM44&lt;='Basic Information'!$F$15,'Basic Information'!$D$15,IF(AM44&lt;='Basic Information'!$F$14,'Basic Information'!$D$14,IF(AM44&lt;='Basic Information'!$F$13,'Basic Information'!$D$13,IF(AM44&lt;='Basic Information'!$F$12,'Basic Information'!$D$12,'Basic Information'!$D$11)))))))</f>
        <v>A+</v>
      </c>
      <c r="AO44" s="56">
        <v>45</v>
      </c>
      <c r="AP44" s="57">
        <f t="shared" si="12"/>
        <v>90</v>
      </c>
      <c r="AQ44" s="56" t="str">
        <f>IF(AP44=0,"",IF(AP44&lt;='Basic Information'!$F$17,'Basic Information'!$D$17,IF(AP44&lt;='Basic Information'!$F$16,'Basic Information'!$D$16,IF(AP44&lt;='Basic Information'!$F$15,'Basic Information'!$D$15,IF(AP44&lt;='Basic Information'!$F$14,'Basic Information'!$D$14,IF(AP44&lt;='Basic Information'!$F$13,'Basic Information'!$D$13,IF(AP44&lt;='Basic Information'!$F$12,'Basic Information'!$D$12,'Basic Information'!$D$11)))))))</f>
        <v>A+</v>
      </c>
      <c r="AR44" s="56">
        <v>45</v>
      </c>
      <c r="AS44" s="57">
        <f t="shared" si="13"/>
        <v>90</v>
      </c>
      <c r="AT44" s="56" t="str">
        <f>IF(AS44=0,"",IF(AS44&lt;='Basic Information'!$F$17,'Basic Information'!$D$17,IF(AS44&lt;='Basic Information'!$F$16,'Basic Information'!$D$16,IF(AS44&lt;='Basic Information'!$F$15,'Basic Information'!$D$15,IF(AS44&lt;='Basic Information'!$F$14,'Basic Information'!$D$14,IF(AS44&lt;='Basic Information'!$F$13,'Basic Information'!$D$13,IF(AS44&lt;='Basic Information'!$F$12,'Basic Information'!$D$12,'Basic Information'!$D$11)))))))</f>
        <v>A+</v>
      </c>
      <c r="AU44" s="56">
        <v>90</v>
      </c>
      <c r="AV44" s="57">
        <f t="shared" si="14"/>
        <v>90</v>
      </c>
      <c r="AW44" s="56" t="str">
        <f>IF(AV44=0,"",IF(AV44&lt;='Basic Information'!$F$17,'Basic Information'!$D$17,IF(AV44&lt;='Basic Information'!$F$16,'Basic Information'!$D$16,IF(AV44&lt;='Basic Information'!$F$15,'Basic Information'!$D$15,IF(AV44&lt;='Basic Information'!$F$14,'Basic Information'!$D$14,IF(AV44&lt;='Basic Information'!$F$13,'Basic Information'!$D$13,IF(AV44&lt;='Basic Information'!$F$12,'Basic Information'!$D$12,'Basic Information'!$D$11)))))))</f>
        <v>A+</v>
      </c>
      <c r="AX44" s="56">
        <v>45</v>
      </c>
      <c r="AY44" s="57">
        <f t="shared" si="15"/>
        <v>90</v>
      </c>
      <c r="AZ44" s="56" t="str">
        <f>IF(AY44=0,"",IF(AY44&lt;='Basic Information'!$F$17,'Basic Information'!$D$17,IF(AY44&lt;='Basic Information'!$F$16,'Basic Information'!$D$16,IF(AY44&lt;='Basic Information'!$F$15,'Basic Information'!$D$15,IF(AY44&lt;='Basic Information'!$F$14,'Basic Information'!$D$14,IF(AY44&lt;='Basic Information'!$F$13,'Basic Information'!$D$13,IF(AY44&lt;='Basic Information'!$F$12,'Basic Information'!$D$12,'Basic Information'!$D$11)))))))</f>
        <v>A+</v>
      </c>
      <c r="BA44" s="56">
        <v>45</v>
      </c>
      <c r="BB44" s="57">
        <f t="shared" si="16"/>
        <v>90</v>
      </c>
      <c r="BC44" s="56" t="str">
        <f>IF(BB44=0,"",IF(BB44&lt;='Basic Information'!$F$17,'Basic Information'!$D$17,IF(BB44&lt;='Basic Information'!$F$16,'Basic Information'!$D$16,IF(BB44&lt;='Basic Information'!$F$15,'Basic Information'!$D$15,IF(BB44&lt;='Basic Information'!$F$14,'Basic Information'!$D$14,IF(BB44&lt;='Basic Information'!$F$13,'Basic Information'!$D$13,IF(BB44&lt;='Basic Information'!$F$12,'Basic Information'!$D$12,'Basic Information'!$D$11)))))))</f>
        <v>A+</v>
      </c>
      <c r="BD44" s="56">
        <v>90</v>
      </c>
      <c r="BE44" s="57">
        <f t="shared" si="17"/>
        <v>90</v>
      </c>
      <c r="BF44" s="56" t="str">
        <f>IF(BE44=0,"",IF(BE44&lt;='Basic Information'!$F$17,'Basic Information'!$D$17,IF(BE44&lt;='Basic Information'!$F$16,'Basic Information'!$D$16,IF(BE44&lt;='Basic Information'!$F$15,'Basic Information'!$D$15,IF(BE44&lt;='Basic Information'!$F$14,'Basic Information'!$D$14,IF(BE44&lt;='Basic Information'!$F$13,'Basic Information'!$D$13,IF(BE44&lt;='Basic Information'!$F$12,'Basic Information'!$D$12,'Basic Information'!$D$11)))))))</f>
        <v>A+</v>
      </c>
      <c r="BG44" s="56">
        <v>45</v>
      </c>
      <c r="BH44" s="57">
        <f t="shared" si="18"/>
        <v>90</v>
      </c>
      <c r="BI44" s="56" t="str">
        <f>IF(BH44=0,"",IF(BH44&lt;='Basic Information'!$F$17,'Basic Information'!$D$17,IF(BH44&lt;='Basic Information'!$F$16,'Basic Information'!$D$16,IF(BH44&lt;='Basic Information'!$F$15,'Basic Information'!$D$15,IF(BH44&lt;='Basic Information'!$F$14,'Basic Information'!$D$14,IF(BH44&lt;='Basic Information'!$F$13,'Basic Information'!$D$13,IF(BH44&lt;='Basic Information'!$F$12,'Basic Information'!$D$12,'Basic Information'!$D$11)))))))</f>
        <v>A+</v>
      </c>
      <c r="BJ44" s="56">
        <v>45</v>
      </c>
      <c r="BK44" s="57">
        <f t="shared" si="19"/>
        <v>90</v>
      </c>
      <c r="BL44" s="56" t="str">
        <f>IF(BK44=0,"",IF(BK44&lt;='Basic Information'!$F$17,'Basic Information'!$D$17,IF(BK44&lt;='Basic Information'!$F$16,'Basic Information'!$D$16,IF(BK44&lt;='Basic Information'!$F$15,'Basic Information'!$D$15,IF(BK44&lt;='Basic Information'!$F$14,'Basic Information'!$D$14,IF(BK44&lt;='Basic Information'!$F$13,'Basic Information'!$D$13,IF(BK44&lt;='Basic Information'!$F$12,'Basic Information'!$D$12,'Basic Information'!$D$11)))))))</f>
        <v>A+</v>
      </c>
      <c r="BM44" s="56">
        <v>90</v>
      </c>
      <c r="BN44" s="57">
        <f t="shared" si="20"/>
        <v>90</v>
      </c>
      <c r="BO44" s="56" t="str">
        <f>IF(BN44=0,"",IF(BN44&lt;='Basic Information'!$F$17,'Basic Information'!$D$17,IF(BN44&lt;='Basic Information'!$F$16,'Basic Information'!$D$16,IF(BN44&lt;='Basic Information'!$F$15,'Basic Information'!$D$15,IF(BN44&lt;='Basic Information'!$F$14,'Basic Information'!$D$14,IF(BN44&lt;='Basic Information'!$F$13,'Basic Information'!$D$13,IF(BN44&lt;='Basic Information'!$F$12,'Basic Information'!$D$12,'Basic Information'!$D$11)))))))</f>
        <v>A+</v>
      </c>
      <c r="BP44" s="56">
        <v>45</v>
      </c>
      <c r="BQ44" s="57">
        <f t="shared" si="21"/>
        <v>90</v>
      </c>
      <c r="BR44" s="56" t="str">
        <f>IF(BQ44=0,"",IF(BQ44&lt;='Basic Information'!$F$17,'Basic Information'!$D$17,IF(BQ44&lt;='Basic Information'!$F$16,'Basic Information'!$D$16,IF(BQ44&lt;='Basic Information'!$F$15,'Basic Information'!$D$15,IF(BQ44&lt;='Basic Information'!$F$14,'Basic Information'!$D$14,IF(BQ44&lt;='Basic Information'!$F$13,'Basic Information'!$D$13,IF(BQ44&lt;='Basic Information'!$F$12,'Basic Information'!$D$12,'Basic Information'!$D$11)))))))</f>
        <v>A+</v>
      </c>
      <c r="BS44" s="56">
        <v>45</v>
      </c>
      <c r="BT44" s="57">
        <f t="shared" si="22"/>
        <v>90</v>
      </c>
      <c r="BU44" s="56" t="str">
        <f>IF(BT44=0,"",IF(BT44&lt;='Basic Information'!$F$17,'Basic Information'!$D$17,IF(BT44&lt;='Basic Information'!$F$16,'Basic Information'!$D$16,IF(BT44&lt;='Basic Information'!$F$15,'Basic Information'!$D$15,IF(BT44&lt;='Basic Information'!$F$14,'Basic Information'!$D$14,IF(BT44&lt;='Basic Information'!$F$13,'Basic Information'!$D$13,IF(BT44&lt;='Basic Information'!$F$12,'Basic Information'!$D$12,'Basic Information'!$D$11)))))))</f>
        <v>A+</v>
      </c>
      <c r="BV44" s="56">
        <v>90</v>
      </c>
      <c r="BW44" s="57">
        <f t="shared" si="23"/>
        <v>90</v>
      </c>
      <c r="BX44" s="56" t="str">
        <f>IF(BW44=0,"",IF(BW44&lt;='Basic Information'!$F$17,'Basic Information'!$D$17,IF(BW44&lt;='Basic Information'!$F$16,'Basic Information'!$D$16,IF(BW44&lt;='Basic Information'!$F$15,'Basic Information'!$D$15,IF(BW44&lt;='Basic Information'!$F$14,'Basic Information'!$D$14,IF(BW44&lt;='Basic Information'!$F$13,'Basic Information'!$D$13,IF(BW44&lt;='Basic Information'!$F$12,'Basic Information'!$D$12,'Basic Information'!$D$11)))))))</f>
        <v>A+</v>
      </c>
      <c r="BY44" s="56">
        <v>45</v>
      </c>
      <c r="BZ44" s="57">
        <f t="shared" si="24"/>
        <v>90</v>
      </c>
      <c r="CA44" s="56" t="str">
        <f>IF(BZ44=0,"",IF(BZ44&lt;='Basic Information'!$F$17,'Basic Information'!$D$17,IF(BZ44&lt;='Basic Information'!$F$16,'Basic Information'!$D$16,IF(BZ44&lt;='Basic Information'!$F$15,'Basic Information'!$D$15,IF(BZ44&lt;='Basic Information'!$F$14,'Basic Information'!$D$14,IF(BZ44&lt;='Basic Information'!$F$13,'Basic Information'!$D$13,IF(BZ44&lt;='Basic Information'!$F$12,'Basic Information'!$D$12,'Basic Information'!$D$11)))))))</f>
        <v>A+</v>
      </c>
      <c r="CB44" s="56">
        <v>45</v>
      </c>
      <c r="CC44" s="57">
        <f t="shared" si="25"/>
        <v>90</v>
      </c>
      <c r="CD44" s="56" t="str">
        <f>IF(CC44=0,"",IF(CC44&lt;='Basic Information'!$F$17,'Basic Information'!$D$17,IF(CC44&lt;='Basic Information'!$F$16,'Basic Information'!$D$16,IF(CC44&lt;='Basic Information'!$F$15,'Basic Information'!$D$15,IF(CC44&lt;='Basic Information'!$F$14,'Basic Information'!$D$14,IF(CC44&lt;='Basic Information'!$F$13,'Basic Information'!$D$13,IF(CC44&lt;='Basic Information'!$F$12,'Basic Information'!$D$12,'Basic Information'!$D$11)))))))</f>
        <v>A+</v>
      </c>
      <c r="CE44" s="56">
        <v>90</v>
      </c>
      <c r="CF44" s="57">
        <f t="shared" si="26"/>
        <v>90</v>
      </c>
      <c r="CG44" s="56" t="str">
        <f>IF(CF44=0,"",IF(CF44&lt;='Basic Information'!$F$17,'Basic Information'!$D$17,IF(CF44&lt;='Basic Information'!$F$16,'Basic Information'!$D$16,IF(CF44&lt;='Basic Information'!$F$15,'Basic Information'!$D$15,IF(CF44&lt;='Basic Information'!$F$14,'Basic Information'!$D$14,IF(CF44&lt;='Basic Information'!$F$13,'Basic Information'!$D$13,IF(CF44&lt;='Basic Information'!$F$12,'Basic Information'!$D$12,'Basic Information'!$D$11)))))))</f>
        <v>A+</v>
      </c>
      <c r="CH44" s="56">
        <f t="shared" si="27"/>
        <v>405</v>
      </c>
      <c r="CI44" s="58">
        <f t="shared" si="28"/>
        <v>90</v>
      </c>
      <c r="CJ44" s="56" t="str">
        <f>IF(CI44=0,"",IF(CI44&lt;='Basic Information'!$F$17,'Basic Information'!$D$17,IF(CI44&lt;='Basic Information'!$F$16,'Basic Information'!$D$16,IF(CI44&lt;='Basic Information'!$F$15,'Basic Information'!$D$15,IF(CI44&lt;='Basic Information'!$F$14,'Basic Information'!$D$14,IF(CI44&lt;='Basic Information'!$F$13,'Basic Information'!$D$13,IF(CI44&lt;='Basic Information'!$F$12,'Basic Information'!$D$12,'Basic Information'!$D$11)))))))</f>
        <v>A+</v>
      </c>
      <c r="CK44" s="59">
        <f t="shared" si="29"/>
        <v>13</v>
      </c>
      <c r="CL44" s="56">
        <f t="shared" si="30"/>
        <v>405</v>
      </c>
      <c r="CM44" s="58">
        <f t="shared" si="31"/>
        <v>90</v>
      </c>
      <c r="CN44" s="56" t="str">
        <f>IF(CM44=0,"",IF(CM44&lt;='Basic Information'!$F$17,'Basic Information'!$D$17,IF(CM44&lt;='Basic Information'!$F$16,'Basic Information'!$D$16,IF(CM44&lt;='Basic Information'!$F$15,'Basic Information'!$D$15,IF(CM44&lt;='Basic Information'!$F$14,'Basic Information'!$D$14,IF(CM44&lt;='Basic Information'!$F$13,'Basic Information'!$D$13,IF(CM44&lt;='Basic Information'!$F$12,'Basic Information'!$D$12,'Basic Information'!$D$11)))))))</f>
        <v>A+</v>
      </c>
      <c r="CO44" s="59">
        <f t="shared" si="32"/>
        <v>12</v>
      </c>
      <c r="CP44" s="56">
        <f t="shared" si="33"/>
        <v>810</v>
      </c>
      <c r="CQ44" s="58">
        <f t="shared" si="34"/>
        <v>90</v>
      </c>
      <c r="CR44" s="56" t="str">
        <f>IF(CQ44=0,"",IF(CQ44&lt;='Basic Information'!$F$17,'Basic Information'!$D$17,IF(CQ44&lt;='Basic Information'!$F$16,'Basic Information'!$D$16,IF(CQ44&lt;='Basic Information'!$F$15,'Basic Information'!$D$15,IF(CQ44&lt;='Basic Information'!$F$14,'Basic Information'!$D$14,IF(CQ44&lt;='Basic Information'!$F$13,'Basic Information'!$D$13,IF(CQ44&lt;='Basic Information'!$F$12,'Basic Information'!$D$12,'Basic Information'!$D$11)))))))</f>
        <v>A+</v>
      </c>
      <c r="CS44" s="59">
        <f t="shared" si="35"/>
        <v>12</v>
      </c>
      <c r="CT44" s="56">
        <v>84</v>
      </c>
      <c r="CU44" s="56">
        <v>72</v>
      </c>
      <c r="CV44" s="56">
        <v>52</v>
      </c>
      <c r="CW44" s="56">
        <f t="shared" si="36"/>
        <v>208</v>
      </c>
      <c r="CX44" s="56" t="s">
        <v>122</v>
      </c>
      <c r="CY44" s="56" t="s">
        <v>162</v>
      </c>
    </row>
    <row r="45" spans="2:103">
      <c r="B45" s="56">
        <v>40</v>
      </c>
      <c r="C45" s="60" t="s">
        <v>83</v>
      </c>
      <c r="D45" s="56" t="str">
        <f>'Basic Information'!$F$6 &amp;" - " &amp;'Basic Information'!$H$6</f>
        <v>7 - B</v>
      </c>
      <c r="E45" s="56">
        <v>49</v>
      </c>
      <c r="F45" s="57">
        <f t="shared" si="0"/>
        <v>98</v>
      </c>
      <c r="G45" s="56" t="str">
        <f>IF(F45=0,"",IF(F45&lt;='Basic Information'!$F$17,'Basic Information'!$D$17,IF(F45&lt;='Basic Information'!$F$16,'Basic Information'!$D$16,IF(F45&lt;='Basic Information'!$F$15,'Basic Information'!$D$15,IF(F45&lt;='Basic Information'!$F$14,'Basic Information'!$D$14,IF(F45&lt;='Basic Information'!$F$13,'Basic Information'!$D$13,IF(F45&lt;='Basic Information'!$F$12,'Basic Information'!$D$12,'Basic Information'!$D$11)))))))</f>
        <v>O</v>
      </c>
      <c r="H45" s="56">
        <v>49</v>
      </c>
      <c r="I45" s="57">
        <f t="shared" si="1"/>
        <v>98</v>
      </c>
      <c r="J45" s="56" t="str">
        <f>IF(I45=0,"",IF(I45&lt;='Basic Information'!$F$17,'Basic Information'!$D$17,IF(I45&lt;='Basic Information'!$F$16,'Basic Information'!$D$16,IF(I45&lt;='Basic Information'!$F$15,'Basic Information'!$D$15,IF(I45&lt;='Basic Information'!$F$14,'Basic Information'!$D$14,IF(I45&lt;='Basic Information'!$F$13,'Basic Information'!$D$13,IF(I45&lt;='Basic Information'!$F$12,'Basic Information'!$D$12,'Basic Information'!$D$11)))))))</f>
        <v>O</v>
      </c>
      <c r="K45" s="56">
        <v>98</v>
      </c>
      <c r="L45" s="57">
        <f t="shared" si="2"/>
        <v>98</v>
      </c>
      <c r="M45" s="56" t="str">
        <f>IF(L45=0,"",IF(L45&lt;='Basic Information'!$F$17,'Basic Information'!$D$17,IF(L45&lt;='Basic Information'!$F$16,'Basic Information'!$D$16,IF(L45&lt;='Basic Information'!$F$15,'Basic Information'!$D$15,IF(L45&lt;='Basic Information'!$F$14,'Basic Information'!$D$14,IF(L45&lt;='Basic Information'!$F$13,'Basic Information'!$D$13,IF(L45&lt;='Basic Information'!$F$12,'Basic Information'!$D$12,'Basic Information'!$D$11)))))))</f>
        <v>O</v>
      </c>
      <c r="N45" s="56">
        <v>49</v>
      </c>
      <c r="O45" s="57">
        <f t="shared" si="3"/>
        <v>98</v>
      </c>
      <c r="P45" s="56" t="str">
        <f>IF(O45=0,"",IF(O45&lt;='Basic Information'!$F$17,'Basic Information'!$D$17,IF(O45&lt;='Basic Information'!$F$16,'Basic Information'!$D$16,IF(O45&lt;='Basic Information'!$F$15,'Basic Information'!$D$15,IF(O45&lt;='Basic Information'!$F$14,'Basic Information'!$D$14,IF(O45&lt;='Basic Information'!$F$13,'Basic Information'!$D$13,IF(O45&lt;='Basic Information'!$F$12,'Basic Information'!$D$12,'Basic Information'!$D$11)))))))</f>
        <v>O</v>
      </c>
      <c r="Q45" s="56">
        <v>49</v>
      </c>
      <c r="R45" s="57">
        <f t="shared" si="4"/>
        <v>98</v>
      </c>
      <c r="S45" s="56" t="str">
        <f>IF(R45=0,"",IF(R45&lt;='Basic Information'!$F$17,'Basic Information'!$D$17,IF(R45&lt;='Basic Information'!$F$16,'Basic Information'!$D$16,IF(R45&lt;='Basic Information'!$F$15,'Basic Information'!$D$15,IF(R45&lt;='Basic Information'!$F$14,'Basic Information'!$D$14,IF(R45&lt;='Basic Information'!$F$13,'Basic Information'!$D$13,IF(R45&lt;='Basic Information'!$F$12,'Basic Information'!$D$12,'Basic Information'!$D$11)))))))</f>
        <v>O</v>
      </c>
      <c r="T45" s="56">
        <v>98</v>
      </c>
      <c r="U45" s="57">
        <f t="shared" si="5"/>
        <v>98</v>
      </c>
      <c r="V45" s="56" t="str">
        <f>IF(U45=0,"",IF(U45&lt;='Basic Information'!$F$17,'Basic Information'!$D$17,IF(U45&lt;='Basic Information'!$F$16,'Basic Information'!$D$16,IF(U45&lt;='Basic Information'!$F$15,'Basic Information'!$D$15,IF(U45&lt;='Basic Information'!$F$14,'Basic Information'!$D$14,IF(U45&lt;='Basic Information'!$F$13,'Basic Information'!$D$13,IF(U45&lt;='Basic Information'!$F$12,'Basic Information'!$D$12,'Basic Information'!$D$11)))))))</f>
        <v>O</v>
      </c>
      <c r="W45" s="56">
        <v>49</v>
      </c>
      <c r="X45" s="57">
        <f t="shared" si="6"/>
        <v>98</v>
      </c>
      <c r="Y45" s="56" t="str">
        <f>IF(X45=0,"",IF(X45&lt;='Basic Information'!$F$17,'Basic Information'!$D$17,IF(X45&lt;='Basic Information'!$F$16,'Basic Information'!$D$16,IF(X45&lt;='Basic Information'!$F$15,'Basic Information'!$D$15,IF(X45&lt;='Basic Information'!$F$14,'Basic Information'!$D$14,IF(X45&lt;='Basic Information'!$F$13,'Basic Information'!$D$13,IF(X45&lt;='Basic Information'!$F$12,'Basic Information'!$D$12,'Basic Information'!$D$11)))))))</f>
        <v>O</v>
      </c>
      <c r="Z45" s="56">
        <v>49</v>
      </c>
      <c r="AA45" s="57">
        <f t="shared" si="7"/>
        <v>98</v>
      </c>
      <c r="AB45" s="56" t="str">
        <f>IF(AA45=0,"",IF(AA45&lt;='Basic Information'!$F$17,'Basic Information'!$D$17,IF(AA45&lt;='Basic Information'!$F$16,'Basic Information'!$D$16,IF(AA45&lt;='Basic Information'!$F$15,'Basic Information'!$D$15,IF(AA45&lt;='Basic Information'!$F$14,'Basic Information'!$D$14,IF(AA45&lt;='Basic Information'!$F$13,'Basic Information'!$D$13,IF(AA45&lt;='Basic Information'!$F$12,'Basic Information'!$D$12,'Basic Information'!$D$11)))))))</f>
        <v>O</v>
      </c>
      <c r="AC45" s="56">
        <v>98</v>
      </c>
      <c r="AD45" s="57">
        <f t="shared" si="8"/>
        <v>98</v>
      </c>
      <c r="AE45" s="56" t="str">
        <f>IF(AD45=0,"",IF(AD45&lt;='Basic Information'!$F$17,'Basic Information'!$D$17,IF(AD45&lt;='Basic Information'!$F$16,'Basic Information'!$D$16,IF(AD45&lt;='Basic Information'!$F$15,'Basic Information'!$D$15,IF(AD45&lt;='Basic Information'!$F$14,'Basic Information'!$D$14,IF(AD45&lt;='Basic Information'!$F$13,'Basic Information'!$D$13,IF(AD45&lt;='Basic Information'!$F$12,'Basic Information'!$D$12,'Basic Information'!$D$11)))))))</f>
        <v>O</v>
      </c>
      <c r="AF45" s="56">
        <v>49</v>
      </c>
      <c r="AG45" s="57">
        <f t="shared" si="9"/>
        <v>98</v>
      </c>
      <c r="AH45" s="56" t="str">
        <f>IF(AG45=0,"",IF(AG45&lt;='Basic Information'!$F$17,'Basic Information'!$D$17,IF(AG45&lt;='Basic Information'!$F$16,'Basic Information'!$D$16,IF(AG45&lt;='Basic Information'!$F$15,'Basic Information'!$D$15,IF(AG45&lt;='Basic Information'!$F$14,'Basic Information'!$D$14,IF(AG45&lt;='Basic Information'!$F$13,'Basic Information'!$D$13,IF(AG45&lt;='Basic Information'!$F$12,'Basic Information'!$D$12,'Basic Information'!$D$11)))))))</f>
        <v>O</v>
      </c>
      <c r="AI45" s="56">
        <v>49</v>
      </c>
      <c r="AJ45" s="57">
        <f t="shared" si="10"/>
        <v>98</v>
      </c>
      <c r="AK45" s="56" t="str">
        <f>IF(AJ45=0,"",IF(AJ45&lt;='Basic Information'!$F$17,'Basic Information'!$D$17,IF(AJ45&lt;='Basic Information'!$F$16,'Basic Information'!$D$16,IF(AJ45&lt;='Basic Information'!$F$15,'Basic Information'!$D$15,IF(AJ45&lt;='Basic Information'!$F$14,'Basic Information'!$D$14,IF(AJ45&lt;='Basic Information'!$F$13,'Basic Information'!$D$13,IF(AJ45&lt;='Basic Information'!$F$12,'Basic Information'!$D$12,'Basic Information'!$D$11)))))))</f>
        <v>O</v>
      </c>
      <c r="AL45" s="56">
        <v>98</v>
      </c>
      <c r="AM45" s="57">
        <f t="shared" si="11"/>
        <v>98</v>
      </c>
      <c r="AN45" s="56" t="str">
        <f>IF(AM45=0,"",IF(AM45&lt;='Basic Information'!$F$17,'Basic Information'!$D$17,IF(AM45&lt;='Basic Information'!$F$16,'Basic Information'!$D$16,IF(AM45&lt;='Basic Information'!$F$15,'Basic Information'!$D$15,IF(AM45&lt;='Basic Information'!$F$14,'Basic Information'!$D$14,IF(AM45&lt;='Basic Information'!$F$13,'Basic Information'!$D$13,IF(AM45&lt;='Basic Information'!$F$12,'Basic Information'!$D$12,'Basic Information'!$D$11)))))))</f>
        <v>O</v>
      </c>
      <c r="AO45" s="56">
        <v>49</v>
      </c>
      <c r="AP45" s="57">
        <f t="shared" si="12"/>
        <v>98</v>
      </c>
      <c r="AQ45" s="56" t="str">
        <f>IF(AP45=0,"",IF(AP45&lt;='Basic Information'!$F$17,'Basic Information'!$D$17,IF(AP45&lt;='Basic Information'!$F$16,'Basic Information'!$D$16,IF(AP45&lt;='Basic Information'!$F$15,'Basic Information'!$D$15,IF(AP45&lt;='Basic Information'!$F$14,'Basic Information'!$D$14,IF(AP45&lt;='Basic Information'!$F$13,'Basic Information'!$D$13,IF(AP45&lt;='Basic Information'!$F$12,'Basic Information'!$D$12,'Basic Information'!$D$11)))))))</f>
        <v>O</v>
      </c>
      <c r="AR45" s="56">
        <v>49</v>
      </c>
      <c r="AS45" s="57">
        <f t="shared" si="13"/>
        <v>98</v>
      </c>
      <c r="AT45" s="56" t="str">
        <f>IF(AS45=0,"",IF(AS45&lt;='Basic Information'!$F$17,'Basic Information'!$D$17,IF(AS45&lt;='Basic Information'!$F$16,'Basic Information'!$D$16,IF(AS45&lt;='Basic Information'!$F$15,'Basic Information'!$D$15,IF(AS45&lt;='Basic Information'!$F$14,'Basic Information'!$D$14,IF(AS45&lt;='Basic Information'!$F$13,'Basic Information'!$D$13,IF(AS45&lt;='Basic Information'!$F$12,'Basic Information'!$D$12,'Basic Information'!$D$11)))))))</f>
        <v>O</v>
      </c>
      <c r="AU45" s="56">
        <v>98</v>
      </c>
      <c r="AV45" s="57">
        <f t="shared" si="14"/>
        <v>98</v>
      </c>
      <c r="AW45" s="56" t="str">
        <f>IF(AV45=0,"",IF(AV45&lt;='Basic Information'!$F$17,'Basic Information'!$D$17,IF(AV45&lt;='Basic Information'!$F$16,'Basic Information'!$D$16,IF(AV45&lt;='Basic Information'!$F$15,'Basic Information'!$D$15,IF(AV45&lt;='Basic Information'!$F$14,'Basic Information'!$D$14,IF(AV45&lt;='Basic Information'!$F$13,'Basic Information'!$D$13,IF(AV45&lt;='Basic Information'!$F$12,'Basic Information'!$D$12,'Basic Information'!$D$11)))))))</f>
        <v>O</v>
      </c>
      <c r="AX45" s="56">
        <v>49</v>
      </c>
      <c r="AY45" s="57">
        <f t="shared" si="15"/>
        <v>98</v>
      </c>
      <c r="AZ45" s="56" t="str">
        <f>IF(AY45=0,"",IF(AY45&lt;='Basic Information'!$F$17,'Basic Information'!$D$17,IF(AY45&lt;='Basic Information'!$F$16,'Basic Information'!$D$16,IF(AY45&lt;='Basic Information'!$F$15,'Basic Information'!$D$15,IF(AY45&lt;='Basic Information'!$F$14,'Basic Information'!$D$14,IF(AY45&lt;='Basic Information'!$F$13,'Basic Information'!$D$13,IF(AY45&lt;='Basic Information'!$F$12,'Basic Information'!$D$12,'Basic Information'!$D$11)))))))</f>
        <v>O</v>
      </c>
      <c r="BA45" s="56">
        <v>49</v>
      </c>
      <c r="BB45" s="57">
        <f t="shared" si="16"/>
        <v>98</v>
      </c>
      <c r="BC45" s="56" t="str">
        <f>IF(BB45=0,"",IF(BB45&lt;='Basic Information'!$F$17,'Basic Information'!$D$17,IF(BB45&lt;='Basic Information'!$F$16,'Basic Information'!$D$16,IF(BB45&lt;='Basic Information'!$F$15,'Basic Information'!$D$15,IF(BB45&lt;='Basic Information'!$F$14,'Basic Information'!$D$14,IF(BB45&lt;='Basic Information'!$F$13,'Basic Information'!$D$13,IF(BB45&lt;='Basic Information'!$F$12,'Basic Information'!$D$12,'Basic Information'!$D$11)))))))</f>
        <v>O</v>
      </c>
      <c r="BD45" s="56">
        <v>98</v>
      </c>
      <c r="BE45" s="57">
        <f t="shared" si="17"/>
        <v>98</v>
      </c>
      <c r="BF45" s="56" t="str">
        <f>IF(BE45=0,"",IF(BE45&lt;='Basic Information'!$F$17,'Basic Information'!$D$17,IF(BE45&lt;='Basic Information'!$F$16,'Basic Information'!$D$16,IF(BE45&lt;='Basic Information'!$F$15,'Basic Information'!$D$15,IF(BE45&lt;='Basic Information'!$F$14,'Basic Information'!$D$14,IF(BE45&lt;='Basic Information'!$F$13,'Basic Information'!$D$13,IF(BE45&lt;='Basic Information'!$F$12,'Basic Information'!$D$12,'Basic Information'!$D$11)))))))</f>
        <v>O</v>
      </c>
      <c r="BG45" s="56">
        <v>49</v>
      </c>
      <c r="BH45" s="57">
        <f t="shared" si="18"/>
        <v>98</v>
      </c>
      <c r="BI45" s="56" t="str">
        <f>IF(BH45=0,"",IF(BH45&lt;='Basic Information'!$F$17,'Basic Information'!$D$17,IF(BH45&lt;='Basic Information'!$F$16,'Basic Information'!$D$16,IF(BH45&lt;='Basic Information'!$F$15,'Basic Information'!$D$15,IF(BH45&lt;='Basic Information'!$F$14,'Basic Information'!$D$14,IF(BH45&lt;='Basic Information'!$F$13,'Basic Information'!$D$13,IF(BH45&lt;='Basic Information'!$F$12,'Basic Information'!$D$12,'Basic Information'!$D$11)))))))</f>
        <v>O</v>
      </c>
      <c r="BJ45" s="56">
        <v>49</v>
      </c>
      <c r="BK45" s="57">
        <f t="shared" si="19"/>
        <v>98</v>
      </c>
      <c r="BL45" s="56" t="str">
        <f>IF(BK45=0,"",IF(BK45&lt;='Basic Information'!$F$17,'Basic Information'!$D$17,IF(BK45&lt;='Basic Information'!$F$16,'Basic Information'!$D$16,IF(BK45&lt;='Basic Information'!$F$15,'Basic Information'!$D$15,IF(BK45&lt;='Basic Information'!$F$14,'Basic Information'!$D$14,IF(BK45&lt;='Basic Information'!$F$13,'Basic Information'!$D$13,IF(BK45&lt;='Basic Information'!$F$12,'Basic Information'!$D$12,'Basic Information'!$D$11)))))))</f>
        <v>O</v>
      </c>
      <c r="BM45" s="56">
        <v>98</v>
      </c>
      <c r="BN45" s="57">
        <f t="shared" si="20"/>
        <v>98</v>
      </c>
      <c r="BO45" s="56" t="str">
        <f>IF(BN45=0,"",IF(BN45&lt;='Basic Information'!$F$17,'Basic Information'!$D$17,IF(BN45&lt;='Basic Information'!$F$16,'Basic Information'!$D$16,IF(BN45&lt;='Basic Information'!$F$15,'Basic Information'!$D$15,IF(BN45&lt;='Basic Information'!$F$14,'Basic Information'!$D$14,IF(BN45&lt;='Basic Information'!$F$13,'Basic Information'!$D$13,IF(BN45&lt;='Basic Information'!$F$12,'Basic Information'!$D$12,'Basic Information'!$D$11)))))))</f>
        <v>O</v>
      </c>
      <c r="BP45" s="56">
        <v>49</v>
      </c>
      <c r="BQ45" s="57">
        <f t="shared" si="21"/>
        <v>98</v>
      </c>
      <c r="BR45" s="56" t="str">
        <f>IF(BQ45=0,"",IF(BQ45&lt;='Basic Information'!$F$17,'Basic Information'!$D$17,IF(BQ45&lt;='Basic Information'!$F$16,'Basic Information'!$D$16,IF(BQ45&lt;='Basic Information'!$F$15,'Basic Information'!$D$15,IF(BQ45&lt;='Basic Information'!$F$14,'Basic Information'!$D$14,IF(BQ45&lt;='Basic Information'!$F$13,'Basic Information'!$D$13,IF(BQ45&lt;='Basic Information'!$F$12,'Basic Information'!$D$12,'Basic Information'!$D$11)))))))</f>
        <v>O</v>
      </c>
      <c r="BS45" s="56">
        <v>49</v>
      </c>
      <c r="BT45" s="57">
        <f t="shared" si="22"/>
        <v>98</v>
      </c>
      <c r="BU45" s="56" t="str">
        <f>IF(BT45=0,"",IF(BT45&lt;='Basic Information'!$F$17,'Basic Information'!$D$17,IF(BT45&lt;='Basic Information'!$F$16,'Basic Information'!$D$16,IF(BT45&lt;='Basic Information'!$F$15,'Basic Information'!$D$15,IF(BT45&lt;='Basic Information'!$F$14,'Basic Information'!$D$14,IF(BT45&lt;='Basic Information'!$F$13,'Basic Information'!$D$13,IF(BT45&lt;='Basic Information'!$F$12,'Basic Information'!$D$12,'Basic Information'!$D$11)))))))</f>
        <v>O</v>
      </c>
      <c r="BV45" s="56">
        <v>98</v>
      </c>
      <c r="BW45" s="57">
        <f t="shared" si="23"/>
        <v>98</v>
      </c>
      <c r="BX45" s="56" t="str">
        <f>IF(BW45=0,"",IF(BW45&lt;='Basic Information'!$F$17,'Basic Information'!$D$17,IF(BW45&lt;='Basic Information'!$F$16,'Basic Information'!$D$16,IF(BW45&lt;='Basic Information'!$F$15,'Basic Information'!$D$15,IF(BW45&lt;='Basic Information'!$F$14,'Basic Information'!$D$14,IF(BW45&lt;='Basic Information'!$F$13,'Basic Information'!$D$13,IF(BW45&lt;='Basic Information'!$F$12,'Basic Information'!$D$12,'Basic Information'!$D$11)))))))</f>
        <v>O</v>
      </c>
      <c r="BY45" s="56">
        <v>49</v>
      </c>
      <c r="BZ45" s="57">
        <f t="shared" si="24"/>
        <v>98</v>
      </c>
      <c r="CA45" s="56" t="str">
        <f>IF(BZ45=0,"",IF(BZ45&lt;='Basic Information'!$F$17,'Basic Information'!$D$17,IF(BZ45&lt;='Basic Information'!$F$16,'Basic Information'!$D$16,IF(BZ45&lt;='Basic Information'!$F$15,'Basic Information'!$D$15,IF(BZ45&lt;='Basic Information'!$F$14,'Basic Information'!$D$14,IF(BZ45&lt;='Basic Information'!$F$13,'Basic Information'!$D$13,IF(BZ45&lt;='Basic Information'!$F$12,'Basic Information'!$D$12,'Basic Information'!$D$11)))))))</f>
        <v>O</v>
      </c>
      <c r="CB45" s="56">
        <v>49</v>
      </c>
      <c r="CC45" s="57">
        <f t="shared" si="25"/>
        <v>98</v>
      </c>
      <c r="CD45" s="56" t="str">
        <f>IF(CC45=0,"",IF(CC45&lt;='Basic Information'!$F$17,'Basic Information'!$D$17,IF(CC45&lt;='Basic Information'!$F$16,'Basic Information'!$D$16,IF(CC45&lt;='Basic Information'!$F$15,'Basic Information'!$D$15,IF(CC45&lt;='Basic Information'!$F$14,'Basic Information'!$D$14,IF(CC45&lt;='Basic Information'!$F$13,'Basic Information'!$D$13,IF(CC45&lt;='Basic Information'!$F$12,'Basic Information'!$D$12,'Basic Information'!$D$11)))))))</f>
        <v>O</v>
      </c>
      <c r="CE45" s="56">
        <v>98</v>
      </c>
      <c r="CF45" s="57">
        <f t="shared" si="26"/>
        <v>98</v>
      </c>
      <c r="CG45" s="56" t="str">
        <f>IF(CF45=0,"",IF(CF45&lt;='Basic Information'!$F$17,'Basic Information'!$D$17,IF(CF45&lt;='Basic Information'!$F$16,'Basic Information'!$D$16,IF(CF45&lt;='Basic Information'!$F$15,'Basic Information'!$D$15,IF(CF45&lt;='Basic Information'!$F$14,'Basic Information'!$D$14,IF(CF45&lt;='Basic Information'!$F$13,'Basic Information'!$D$13,IF(CF45&lt;='Basic Information'!$F$12,'Basic Information'!$D$12,'Basic Information'!$D$11)))))))</f>
        <v>O</v>
      </c>
      <c r="CH45" s="56">
        <f t="shared" si="27"/>
        <v>441</v>
      </c>
      <c r="CI45" s="58">
        <f t="shared" si="28"/>
        <v>98</v>
      </c>
      <c r="CJ45" s="56" t="str">
        <f>IF(CI45=0,"",IF(CI45&lt;='Basic Information'!$F$17,'Basic Information'!$D$17,IF(CI45&lt;='Basic Information'!$F$16,'Basic Information'!$D$16,IF(CI45&lt;='Basic Information'!$F$15,'Basic Information'!$D$15,IF(CI45&lt;='Basic Information'!$F$14,'Basic Information'!$D$14,IF(CI45&lt;='Basic Information'!$F$13,'Basic Information'!$D$13,IF(CI45&lt;='Basic Information'!$F$12,'Basic Information'!$D$12,'Basic Information'!$D$11)))))))</f>
        <v>O</v>
      </c>
      <c r="CK45" s="59">
        <f t="shared" si="29"/>
        <v>2</v>
      </c>
      <c r="CL45" s="56">
        <f t="shared" si="30"/>
        <v>441</v>
      </c>
      <c r="CM45" s="58">
        <f t="shared" si="31"/>
        <v>98</v>
      </c>
      <c r="CN45" s="56" t="str">
        <f>IF(CM45=0,"",IF(CM45&lt;='Basic Information'!$F$17,'Basic Information'!$D$17,IF(CM45&lt;='Basic Information'!$F$16,'Basic Information'!$D$16,IF(CM45&lt;='Basic Information'!$F$15,'Basic Information'!$D$15,IF(CM45&lt;='Basic Information'!$F$14,'Basic Information'!$D$14,IF(CM45&lt;='Basic Information'!$F$13,'Basic Information'!$D$13,IF(CM45&lt;='Basic Information'!$F$12,'Basic Information'!$D$12,'Basic Information'!$D$11)))))))</f>
        <v>O</v>
      </c>
      <c r="CO45" s="59">
        <f t="shared" si="32"/>
        <v>1</v>
      </c>
      <c r="CP45" s="56">
        <f t="shared" si="33"/>
        <v>882</v>
      </c>
      <c r="CQ45" s="58">
        <f t="shared" si="34"/>
        <v>98</v>
      </c>
      <c r="CR45" s="56" t="str">
        <f>IF(CQ45=0,"",IF(CQ45&lt;='Basic Information'!$F$17,'Basic Information'!$D$17,IF(CQ45&lt;='Basic Information'!$F$16,'Basic Information'!$D$16,IF(CQ45&lt;='Basic Information'!$F$15,'Basic Information'!$D$15,IF(CQ45&lt;='Basic Information'!$F$14,'Basic Information'!$D$14,IF(CQ45&lt;='Basic Information'!$F$13,'Basic Information'!$D$13,IF(CQ45&lt;='Basic Information'!$F$12,'Basic Information'!$D$12,'Basic Information'!$D$11)))))))</f>
        <v>O</v>
      </c>
      <c r="CS45" s="59">
        <f t="shared" si="35"/>
        <v>1</v>
      </c>
      <c r="CT45" s="56">
        <v>84</v>
      </c>
      <c r="CU45" s="56">
        <v>72</v>
      </c>
      <c r="CV45" s="56">
        <v>52</v>
      </c>
      <c r="CW45" s="56">
        <f t="shared" si="36"/>
        <v>208</v>
      </c>
      <c r="CX45" s="56" t="s">
        <v>122</v>
      </c>
      <c r="CY45" s="56" t="s">
        <v>163</v>
      </c>
    </row>
    <row r="46" spans="2:103">
      <c r="B46" s="56">
        <v>41</v>
      </c>
      <c r="C46" s="60" t="s">
        <v>84</v>
      </c>
      <c r="D46" s="56" t="str">
        <f>'Basic Information'!$F$6 &amp;" - " &amp;'Basic Information'!$H$6</f>
        <v>7 - B</v>
      </c>
      <c r="E46" s="56">
        <v>25</v>
      </c>
      <c r="F46" s="57">
        <f t="shared" si="0"/>
        <v>50</v>
      </c>
      <c r="G46" s="56" t="str">
        <f>IF(F46=0,"",IF(F46&lt;='Basic Information'!$F$17,'Basic Information'!$D$17,IF(F46&lt;='Basic Information'!$F$16,'Basic Information'!$D$16,IF(F46&lt;='Basic Information'!$F$15,'Basic Information'!$D$15,IF(F46&lt;='Basic Information'!$F$14,'Basic Information'!$D$14,IF(F46&lt;='Basic Information'!$F$13,'Basic Information'!$D$13,IF(F46&lt;='Basic Information'!$F$12,'Basic Information'!$D$12,'Basic Information'!$D$11)))))))</f>
        <v>C</v>
      </c>
      <c r="H46" s="56">
        <v>25</v>
      </c>
      <c r="I46" s="57">
        <f t="shared" si="1"/>
        <v>50</v>
      </c>
      <c r="J46" s="56" t="str">
        <f>IF(I46=0,"",IF(I46&lt;='Basic Information'!$F$17,'Basic Information'!$D$17,IF(I46&lt;='Basic Information'!$F$16,'Basic Information'!$D$16,IF(I46&lt;='Basic Information'!$F$15,'Basic Information'!$D$15,IF(I46&lt;='Basic Information'!$F$14,'Basic Information'!$D$14,IF(I46&lt;='Basic Information'!$F$13,'Basic Information'!$D$13,IF(I46&lt;='Basic Information'!$F$12,'Basic Information'!$D$12,'Basic Information'!$D$11)))))))</f>
        <v>C</v>
      </c>
      <c r="K46" s="56">
        <v>50</v>
      </c>
      <c r="L46" s="57">
        <f t="shared" si="2"/>
        <v>50</v>
      </c>
      <c r="M46" s="56" t="str">
        <f>IF(L46=0,"",IF(L46&lt;='Basic Information'!$F$17,'Basic Information'!$D$17,IF(L46&lt;='Basic Information'!$F$16,'Basic Information'!$D$16,IF(L46&lt;='Basic Information'!$F$15,'Basic Information'!$D$15,IF(L46&lt;='Basic Information'!$F$14,'Basic Information'!$D$14,IF(L46&lt;='Basic Information'!$F$13,'Basic Information'!$D$13,IF(L46&lt;='Basic Information'!$F$12,'Basic Information'!$D$12,'Basic Information'!$D$11)))))))</f>
        <v>C</v>
      </c>
      <c r="N46" s="56">
        <v>25</v>
      </c>
      <c r="O46" s="57">
        <f t="shared" si="3"/>
        <v>50</v>
      </c>
      <c r="P46" s="56" t="str">
        <f>IF(O46=0,"",IF(O46&lt;='Basic Information'!$F$17,'Basic Information'!$D$17,IF(O46&lt;='Basic Information'!$F$16,'Basic Information'!$D$16,IF(O46&lt;='Basic Information'!$F$15,'Basic Information'!$D$15,IF(O46&lt;='Basic Information'!$F$14,'Basic Information'!$D$14,IF(O46&lt;='Basic Information'!$F$13,'Basic Information'!$D$13,IF(O46&lt;='Basic Information'!$F$12,'Basic Information'!$D$12,'Basic Information'!$D$11)))))))</f>
        <v>C</v>
      </c>
      <c r="Q46" s="56">
        <v>25</v>
      </c>
      <c r="R46" s="57">
        <f t="shared" si="4"/>
        <v>50</v>
      </c>
      <c r="S46" s="56" t="str">
        <f>IF(R46=0,"",IF(R46&lt;='Basic Information'!$F$17,'Basic Information'!$D$17,IF(R46&lt;='Basic Information'!$F$16,'Basic Information'!$D$16,IF(R46&lt;='Basic Information'!$F$15,'Basic Information'!$D$15,IF(R46&lt;='Basic Information'!$F$14,'Basic Information'!$D$14,IF(R46&lt;='Basic Information'!$F$13,'Basic Information'!$D$13,IF(R46&lt;='Basic Information'!$F$12,'Basic Information'!$D$12,'Basic Information'!$D$11)))))))</f>
        <v>C</v>
      </c>
      <c r="T46" s="56">
        <v>50</v>
      </c>
      <c r="U46" s="57">
        <f t="shared" si="5"/>
        <v>50</v>
      </c>
      <c r="V46" s="56" t="str">
        <f>IF(U46=0,"",IF(U46&lt;='Basic Information'!$F$17,'Basic Information'!$D$17,IF(U46&lt;='Basic Information'!$F$16,'Basic Information'!$D$16,IF(U46&lt;='Basic Information'!$F$15,'Basic Information'!$D$15,IF(U46&lt;='Basic Information'!$F$14,'Basic Information'!$D$14,IF(U46&lt;='Basic Information'!$F$13,'Basic Information'!$D$13,IF(U46&lt;='Basic Information'!$F$12,'Basic Information'!$D$12,'Basic Information'!$D$11)))))))</f>
        <v>C</v>
      </c>
      <c r="W46" s="56">
        <v>25</v>
      </c>
      <c r="X46" s="57">
        <f t="shared" si="6"/>
        <v>50</v>
      </c>
      <c r="Y46" s="56" t="str">
        <f>IF(X46=0,"",IF(X46&lt;='Basic Information'!$F$17,'Basic Information'!$D$17,IF(X46&lt;='Basic Information'!$F$16,'Basic Information'!$D$16,IF(X46&lt;='Basic Information'!$F$15,'Basic Information'!$D$15,IF(X46&lt;='Basic Information'!$F$14,'Basic Information'!$D$14,IF(X46&lt;='Basic Information'!$F$13,'Basic Information'!$D$13,IF(X46&lt;='Basic Information'!$F$12,'Basic Information'!$D$12,'Basic Information'!$D$11)))))))</f>
        <v>C</v>
      </c>
      <c r="Z46" s="56">
        <v>25</v>
      </c>
      <c r="AA46" s="57">
        <f t="shared" si="7"/>
        <v>50</v>
      </c>
      <c r="AB46" s="56" t="str">
        <f>IF(AA46=0,"",IF(AA46&lt;='Basic Information'!$F$17,'Basic Information'!$D$17,IF(AA46&lt;='Basic Information'!$F$16,'Basic Information'!$D$16,IF(AA46&lt;='Basic Information'!$F$15,'Basic Information'!$D$15,IF(AA46&lt;='Basic Information'!$F$14,'Basic Information'!$D$14,IF(AA46&lt;='Basic Information'!$F$13,'Basic Information'!$D$13,IF(AA46&lt;='Basic Information'!$F$12,'Basic Information'!$D$12,'Basic Information'!$D$11)))))))</f>
        <v>C</v>
      </c>
      <c r="AC46" s="56">
        <v>50</v>
      </c>
      <c r="AD46" s="57">
        <f t="shared" si="8"/>
        <v>50</v>
      </c>
      <c r="AE46" s="56" t="str">
        <f>IF(AD46=0,"",IF(AD46&lt;='Basic Information'!$F$17,'Basic Information'!$D$17,IF(AD46&lt;='Basic Information'!$F$16,'Basic Information'!$D$16,IF(AD46&lt;='Basic Information'!$F$15,'Basic Information'!$D$15,IF(AD46&lt;='Basic Information'!$F$14,'Basic Information'!$D$14,IF(AD46&lt;='Basic Information'!$F$13,'Basic Information'!$D$13,IF(AD46&lt;='Basic Information'!$F$12,'Basic Information'!$D$12,'Basic Information'!$D$11)))))))</f>
        <v>C</v>
      </c>
      <c r="AF46" s="56">
        <v>25</v>
      </c>
      <c r="AG46" s="57">
        <f t="shared" si="9"/>
        <v>50</v>
      </c>
      <c r="AH46" s="56" t="str">
        <f>IF(AG46=0,"",IF(AG46&lt;='Basic Information'!$F$17,'Basic Information'!$D$17,IF(AG46&lt;='Basic Information'!$F$16,'Basic Information'!$D$16,IF(AG46&lt;='Basic Information'!$F$15,'Basic Information'!$D$15,IF(AG46&lt;='Basic Information'!$F$14,'Basic Information'!$D$14,IF(AG46&lt;='Basic Information'!$F$13,'Basic Information'!$D$13,IF(AG46&lt;='Basic Information'!$F$12,'Basic Information'!$D$12,'Basic Information'!$D$11)))))))</f>
        <v>C</v>
      </c>
      <c r="AI46" s="56">
        <v>25</v>
      </c>
      <c r="AJ46" s="57">
        <f t="shared" si="10"/>
        <v>50</v>
      </c>
      <c r="AK46" s="56" t="str">
        <f>IF(AJ46=0,"",IF(AJ46&lt;='Basic Information'!$F$17,'Basic Information'!$D$17,IF(AJ46&lt;='Basic Information'!$F$16,'Basic Information'!$D$16,IF(AJ46&lt;='Basic Information'!$F$15,'Basic Information'!$D$15,IF(AJ46&lt;='Basic Information'!$F$14,'Basic Information'!$D$14,IF(AJ46&lt;='Basic Information'!$F$13,'Basic Information'!$D$13,IF(AJ46&lt;='Basic Information'!$F$12,'Basic Information'!$D$12,'Basic Information'!$D$11)))))))</f>
        <v>C</v>
      </c>
      <c r="AL46" s="56">
        <v>50</v>
      </c>
      <c r="AM46" s="57">
        <f t="shared" si="11"/>
        <v>50</v>
      </c>
      <c r="AN46" s="56" t="str">
        <f>IF(AM46=0,"",IF(AM46&lt;='Basic Information'!$F$17,'Basic Information'!$D$17,IF(AM46&lt;='Basic Information'!$F$16,'Basic Information'!$D$16,IF(AM46&lt;='Basic Information'!$F$15,'Basic Information'!$D$15,IF(AM46&lt;='Basic Information'!$F$14,'Basic Information'!$D$14,IF(AM46&lt;='Basic Information'!$F$13,'Basic Information'!$D$13,IF(AM46&lt;='Basic Information'!$F$12,'Basic Information'!$D$12,'Basic Information'!$D$11)))))))</f>
        <v>C</v>
      </c>
      <c r="AO46" s="56">
        <v>25</v>
      </c>
      <c r="AP46" s="57">
        <f t="shared" si="12"/>
        <v>50</v>
      </c>
      <c r="AQ46" s="56" t="str">
        <f>IF(AP46=0,"",IF(AP46&lt;='Basic Information'!$F$17,'Basic Information'!$D$17,IF(AP46&lt;='Basic Information'!$F$16,'Basic Information'!$D$16,IF(AP46&lt;='Basic Information'!$F$15,'Basic Information'!$D$15,IF(AP46&lt;='Basic Information'!$F$14,'Basic Information'!$D$14,IF(AP46&lt;='Basic Information'!$F$13,'Basic Information'!$D$13,IF(AP46&lt;='Basic Information'!$F$12,'Basic Information'!$D$12,'Basic Information'!$D$11)))))))</f>
        <v>C</v>
      </c>
      <c r="AR46" s="56">
        <v>25</v>
      </c>
      <c r="AS46" s="57">
        <f t="shared" si="13"/>
        <v>50</v>
      </c>
      <c r="AT46" s="56" t="str">
        <f>IF(AS46=0,"",IF(AS46&lt;='Basic Information'!$F$17,'Basic Information'!$D$17,IF(AS46&lt;='Basic Information'!$F$16,'Basic Information'!$D$16,IF(AS46&lt;='Basic Information'!$F$15,'Basic Information'!$D$15,IF(AS46&lt;='Basic Information'!$F$14,'Basic Information'!$D$14,IF(AS46&lt;='Basic Information'!$F$13,'Basic Information'!$D$13,IF(AS46&lt;='Basic Information'!$F$12,'Basic Information'!$D$12,'Basic Information'!$D$11)))))))</f>
        <v>C</v>
      </c>
      <c r="AU46" s="56">
        <v>50</v>
      </c>
      <c r="AV46" s="57">
        <f t="shared" si="14"/>
        <v>50</v>
      </c>
      <c r="AW46" s="56" t="str">
        <f>IF(AV46=0,"",IF(AV46&lt;='Basic Information'!$F$17,'Basic Information'!$D$17,IF(AV46&lt;='Basic Information'!$F$16,'Basic Information'!$D$16,IF(AV46&lt;='Basic Information'!$F$15,'Basic Information'!$D$15,IF(AV46&lt;='Basic Information'!$F$14,'Basic Information'!$D$14,IF(AV46&lt;='Basic Information'!$F$13,'Basic Information'!$D$13,IF(AV46&lt;='Basic Information'!$F$12,'Basic Information'!$D$12,'Basic Information'!$D$11)))))))</f>
        <v>C</v>
      </c>
      <c r="AX46" s="56">
        <v>25</v>
      </c>
      <c r="AY46" s="57">
        <f t="shared" si="15"/>
        <v>50</v>
      </c>
      <c r="AZ46" s="56" t="str">
        <f>IF(AY46=0,"",IF(AY46&lt;='Basic Information'!$F$17,'Basic Information'!$D$17,IF(AY46&lt;='Basic Information'!$F$16,'Basic Information'!$D$16,IF(AY46&lt;='Basic Information'!$F$15,'Basic Information'!$D$15,IF(AY46&lt;='Basic Information'!$F$14,'Basic Information'!$D$14,IF(AY46&lt;='Basic Information'!$F$13,'Basic Information'!$D$13,IF(AY46&lt;='Basic Information'!$F$12,'Basic Information'!$D$12,'Basic Information'!$D$11)))))))</f>
        <v>C</v>
      </c>
      <c r="BA46" s="56">
        <v>25</v>
      </c>
      <c r="BB46" s="57">
        <f t="shared" si="16"/>
        <v>50</v>
      </c>
      <c r="BC46" s="56" t="str">
        <f>IF(BB46=0,"",IF(BB46&lt;='Basic Information'!$F$17,'Basic Information'!$D$17,IF(BB46&lt;='Basic Information'!$F$16,'Basic Information'!$D$16,IF(BB46&lt;='Basic Information'!$F$15,'Basic Information'!$D$15,IF(BB46&lt;='Basic Information'!$F$14,'Basic Information'!$D$14,IF(BB46&lt;='Basic Information'!$F$13,'Basic Information'!$D$13,IF(BB46&lt;='Basic Information'!$F$12,'Basic Information'!$D$12,'Basic Information'!$D$11)))))))</f>
        <v>C</v>
      </c>
      <c r="BD46" s="56">
        <v>50</v>
      </c>
      <c r="BE46" s="57">
        <f t="shared" si="17"/>
        <v>50</v>
      </c>
      <c r="BF46" s="56" t="str">
        <f>IF(BE46=0,"",IF(BE46&lt;='Basic Information'!$F$17,'Basic Information'!$D$17,IF(BE46&lt;='Basic Information'!$F$16,'Basic Information'!$D$16,IF(BE46&lt;='Basic Information'!$F$15,'Basic Information'!$D$15,IF(BE46&lt;='Basic Information'!$F$14,'Basic Information'!$D$14,IF(BE46&lt;='Basic Information'!$F$13,'Basic Information'!$D$13,IF(BE46&lt;='Basic Information'!$F$12,'Basic Information'!$D$12,'Basic Information'!$D$11)))))))</f>
        <v>C</v>
      </c>
      <c r="BG46" s="56">
        <v>25</v>
      </c>
      <c r="BH46" s="57">
        <f t="shared" si="18"/>
        <v>50</v>
      </c>
      <c r="BI46" s="56" t="str">
        <f>IF(BH46=0,"",IF(BH46&lt;='Basic Information'!$F$17,'Basic Information'!$D$17,IF(BH46&lt;='Basic Information'!$F$16,'Basic Information'!$D$16,IF(BH46&lt;='Basic Information'!$F$15,'Basic Information'!$D$15,IF(BH46&lt;='Basic Information'!$F$14,'Basic Information'!$D$14,IF(BH46&lt;='Basic Information'!$F$13,'Basic Information'!$D$13,IF(BH46&lt;='Basic Information'!$F$12,'Basic Information'!$D$12,'Basic Information'!$D$11)))))))</f>
        <v>C</v>
      </c>
      <c r="BJ46" s="56">
        <v>25</v>
      </c>
      <c r="BK46" s="57">
        <f t="shared" si="19"/>
        <v>50</v>
      </c>
      <c r="BL46" s="56" t="str">
        <f>IF(BK46=0,"",IF(BK46&lt;='Basic Information'!$F$17,'Basic Information'!$D$17,IF(BK46&lt;='Basic Information'!$F$16,'Basic Information'!$D$16,IF(BK46&lt;='Basic Information'!$F$15,'Basic Information'!$D$15,IF(BK46&lt;='Basic Information'!$F$14,'Basic Information'!$D$14,IF(BK46&lt;='Basic Information'!$F$13,'Basic Information'!$D$13,IF(BK46&lt;='Basic Information'!$F$12,'Basic Information'!$D$12,'Basic Information'!$D$11)))))))</f>
        <v>C</v>
      </c>
      <c r="BM46" s="56">
        <v>50</v>
      </c>
      <c r="BN46" s="57">
        <f t="shared" si="20"/>
        <v>50</v>
      </c>
      <c r="BO46" s="56" t="str">
        <f>IF(BN46=0,"",IF(BN46&lt;='Basic Information'!$F$17,'Basic Information'!$D$17,IF(BN46&lt;='Basic Information'!$F$16,'Basic Information'!$D$16,IF(BN46&lt;='Basic Information'!$F$15,'Basic Information'!$D$15,IF(BN46&lt;='Basic Information'!$F$14,'Basic Information'!$D$14,IF(BN46&lt;='Basic Information'!$F$13,'Basic Information'!$D$13,IF(BN46&lt;='Basic Information'!$F$12,'Basic Information'!$D$12,'Basic Information'!$D$11)))))))</f>
        <v>C</v>
      </c>
      <c r="BP46" s="56">
        <v>25</v>
      </c>
      <c r="BQ46" s="57">
        <f t="shared" si="21"/>
        <v>50</v>
      </c>
      <c r="BR46" s="56" t="str">
        <f>IF(BQ46=0,"",IF(BQ46&lt;='Basic Information'!$F$17,'Basic Information'!$D$17,IF(BQ46&lt;='Basic Information'!$F$16,'Basic Information'!$D$16,IF(BQ46&lt;='Basic Information'!$F$15,'Basic Information'!$D$15,IF(BQ46&lt;='Basic Information'!$F$14,'Basic Information'!$D$14,IF(BQ46&lt;='Basic Information'!$F$13,'Basic Information'!$D$13,IF(BQ46&lt;='Basic Information'!$F$12,'Basic Information'!$D$12,'Basic Information'!$D$11)))))))</f>
        <v>C</v>
      </c>
      <c r="BS46" s="56">
        <v>25</v>
      </c>
      <c r="BT46" s="57">
        <f t="shared" si="22"/>
        <v>50</v>
      </c>
      <c r="BU46" s="56" t="str">
        <f>IF(BT46=0,"",IF(BT46&lt;='Basic Information'!$F$17,'Basic Information'!$D$17,IF(BT46&lt;='Basic Information'!$F$16,'Basic Information'!$D$16,IF(BT46&lt;='Basic Information'!$F$15,'Basic Information'!$D$15,IF(BT46&lt;='Basic Information'!$F$14,'Basic Information'!$D$14,IF(BT46&lt;='Basic Information'!$F$13,'Basic Information'!$D$13,IF(BT46&lt;='Basic Information'!$F$12,'Basic Information'!$D$12,'Basic Information'!$D$11)))))))</f>
        <v>C</v>
      </c>
      <c r="BV46" s="56">
        <v>50</v>
      </c>
      <c r="BW46" s="57">
        <f t="shared" si="23"/>
        <v>50</v>
      </c>
      <c r="BX46" s="56" t="str">
        <f>IF(BW46=0,"",IF(BW46&lt;='Basic Information'!$F$17,'Basic Information'!$D$17,IF(BW46&lt;='Basic Information'!$F$16,'Basic Information'!$D$16,IF(BW46&lt;='Basic Information'!$F$15,'Basic Information'!$D$15,IF(BW46&lt;='Basic Information'!$F$14,'Basic Information'!$D$14,IF(BW46&lt;='Basic Information'!$F$13,'Basic Information'!$D$13,IF(BW46&lt;='Basic Information'!$F$12,'Basic Information'!$D$12,'Basic Information'!$D$11)))))))</f>
        <v>C</v>
      </c>
      <c r="BY46" s="56">
        <v>25</v>
      </c>
      <c r="BZ46" s="57">
        <f t="shared" si="24"/>
        <v>50</v>
      </c>
      <c r="CA46" s="56" t="str">
        <f>IF(BZ46=0,"",IF(BZ46&lt;='Basic Information'!$F$17,'Basic Information'!$D$17,IF(BZ46&lt;='Basic Information'!$F$16,'Basic Information'!$D$16,IF(BZ46&lt;='Basic Information'!$F$15,'Basic Information'!$D$15,IF(BZ46&lt;='Basic Information'!$F$14,'Basic Information'!$D$14,IF(BZ46&lt;='Basic Information'!$F$13,'Basic Information'!$D$13,IF(BZ46&lt;='Basic Information'!$F$12,'Basic Information'!$D$12,'Basic Information'!$D$11)))))))</f>
        <v>C</v>
      </c>
      <c r="CB46" s="56">
        <v>25</v>
      </c>
      <c r="CC46" s="57">
        <f t="shared" si="25"/>
        <v>50</v>
      </c>
      <c r="CD46" s="56" t="str">
        <f>IF(CC46=0,"",IF(CC46&lt;='Basic Information'!$F$17,'Basic Information'!$D$17,IF(CC46&lt;='Basic Information'!$F$16,'Basic Information'!$D$16,IF(CC46&lt;='Basic Information'!$F$15,'Basic Information'!$D$15,IF(CC46&lt;='Basic Information'!$F$14,'Basic Information'!$D$14,IF(CC46&lt;='Basic Information'!$F$13,'Basic Information'!$D$13,IF(CC46&lt;='Basic Information'!$F$12,'Basic Information'!$D$12,'Basic Information'!$D$11)))))))</f>
        <v>C</v>
      </c>
      <c r="CE46" s="56">
        <v>50</v>
      </c>
      <c r="CF46" s="57">
        <f t="shared" si="26"/>
        <v>50</v>
      </c>
      <c r="CG46" s="56" t="str">
        <f>IF(CF46=0,"",IF(CF46&lt;='Basic Information'!$F$17,'Basic Information'!$D$17,IF(CF46&lt;='Basic Information'!$F$16,'Basic Information'!$D$16,IF(CF46&lt;='Basic Information'!$F$15,'Basic Information'!$D$15,IF(CF46&lt;='Basic Information'!$F$14,'Basic Information'!$D$14,IF(CF46&lt;='Basic Information'!$F$13,'Basic Information'!$D$13,IF(CF46&lt;='Basic Information'!$F$12,'Basic Information'!$D$12,'Basic Information'!$D$11)))))))</f>
        <v>C</v>
      </c>
      <c r="CH46" s="56">
        <f t="shared" si="27"/>
        <v>225</v>
      </c>
      <c r="CI46" s="58">
        <f t="shared" si="28"/>
        <v>50</v>
      </c>
      <c r="CJ46" s="56" t="str">
        <f>IF(CI46=0,"",IF(CI46&lt;='Basic Information'!$F$17,'Basic Information'!$D$17,IF(CI46&lt;='Basic Information'!$F$16,'Basic Information'!$D$16,IF(CI46&lt;='Basic Information'!$F$15,'Basic Information'!$D$15,IF(CI46&lt;='Basic Information'!$F$14,'Basic Information'!$D$14,IF(CI46&lt;='Basic Information'!$F$13,'Basic Information'!$D$13,IF(CI46&lt;='Basic Information'!$F$12,'Basic Information'!$D$12,'Basic Information'!$D$11)))))))</f>
        <v>C</v>
      </c>
      <c r="CK46" s="59">
        <f t="shared" si="29"/>
        <v>41</v>
      </c>
      <c r="CL46" s="56">
        <f t="shared" si="30"/>
        <v>225</v>
      </c>
      <c r="CM46" s="58">
        <f t="shared" si="31"/>
        <v>50</v>
      </c>
      <c r="CN46" s="56" t="str">
        <f>IF(CM46=0,"",IF(CM46&lt;='Basic Information'!$F$17,'Basic Information'!$D$17,IF(CM46&lt;='Basic Information'!$F$16,'Basic Information'!$D$16,IF(CM46&lt;='Basic Information'!$F$15,'Basic Information'!$D$15,IF(CM46&lt;='Basic Information'!$F$14,'Basic Information'!$D$14,IF(CM46&lt;='Basic Information'!$F$13,'Basic Information'!$D$13,IF(CM46&lt;='Basic Information'!$F$12,'Basic Information'!$D$12,'Basic Information'!$D$11)))))))</f>
        <v>C</v>
      </c>
      <c r="CO46" s="59">
        <f t="shared" si="32"/>
        <v>41</v>
      </c>
      <c r="CP46" s="56">
        <f t="shared" si="33"/>
        <v>450</v>
      </c>
      <c r="CQ46" s="58">
        <f t="shared" si="34"/>
        <v>50</v>
      </c>
      <c r="CR46" s="56" t="str">
        <f>IF(CQ46=0,"",IF(CQ46&lt;='Basic Information'!$F$17,'Basic Information'!$D$17,IF(CQ46&lt;='Basic Information'!$F$16,'Basic Information'!$D$16,IF(CQ46&lt;='Basic Information'!$F$15,'Basic Information'!$D$15,IF(CQ46&lt;='Basic Information'!$F$14,'Basic Information'!$D$14,IF(CQ46&lt;='Basic Information'!$F$13,'Basic Information'!$D$13,IF(CQ46&lt;='Basic Information'!$F$12,'Basic Information'!$D$12,'Basic Information'!$D$11)))))))</f>
        <v>C</v>
      </c>
      <c r="CS46" s="59">
        <f t="shared" si="35"/>
        <v>41</v>
      </c>
      <c r="CT46" s="56">
        <v>84</v>
      </c>
      <c r="CU46" s="56">
        <v>72</v>
      </c>
      <c r="CV46" s="56">
        <v>52</v>
      </c>
      <c r="CW46" s="56">
        <f t="shared" si="36"/>
        <v>208</v>
      </c>
      <c r="CX46" s="56" t="s">
        <v>122</v>
      </c>
      <c r="CY46" s="56" t="s">
        <v>164</v>
      </c>
    </row>
    <row r="47" spans="2:103">
      <c r="B47" s="56">
        <v>42</v>
      </c>
      <c r="C47" s="60" t="s">
        <v>85</v>
      </c>
      <c r="D47" s="56" t="str">
        <f>'Basic Information'!$F$6 &amp;" - " &amp;'Basic Information'!$H$6</f>
        <v>7 - B</v>
      </c>
      <c r="E47" s="56">
        <v>35</v>
      </c>
      <c r="F47" s="57">
        <f t="shared" si="0"/>
        <v>70</v>
      </c>
      <c r="G47" s="56" t="str">
        <f>IF(F47=0,"",IF(F47&lt;='Basic Information'!$F$17,'Basic Information'!$D$17,IF(F47&lt;='Basic Information'!$F$16,'Basic Information'!$D$16,IF(F47&lt;='Basic Information'!$F$15,'Basic Information'!$D$15,IF(F47&lt;='Basic Information'!$F$14,'Basic Information'!$D$14,IF(F47&lt;='Basic Information'!$F$13,'Basic Information'!$D$13,IF(F47&lt;='Basic Information'!$F$12,'Basic Information'!$D$12,'Basic Information'!$D$11)))))))</f>
        <v>B+</v>
      </c>
      <c r="H47" s="56">
        <v>35</v>
      </c>
      <c r="I47" s="57">
        <f t="shared" si="1"/>
        <v>70</v>
      </c>
      <c r="J47" s="56" t="str">
        <f>IF(I47=0,"",IF(I47&lt;='Basic Information'!$F$17,'Basic Information'!$D$17,IF(I47&lt;='Basic Information'!$F$16,'Basic Information'!$D$16,IF(I47&lt;='Basic Information'!$F$15,'Basic Information'!$D$15,IF(I47&lt;='Basic Information'!$F$14,'Basic Information'!$D$14,IF(I47&lt;='Basic Information'!$F$13,'Basic Information'!$D$13,IF(I47&lt;='Basic Information'!$F$12,'Basic Information'!$D$12,'Basic Information'!$D$11)))))))</f>
        <v>B+</v>
      </c>
      <c r="K47" s="56">
        <v>70</v>
      </c>
      <c r="L47" s="57">
        <f t="shared" si="2"/>
        <v>70</v>
      </c>
      <c r="M47" s="56" t="str">
        <f>IF(L47=0,"",IF(L47&lt;='Basic Information'!$F$17,'Basic Information'!$D$17,IF(L47&lt;='Basic Information'!$F$16,'Basic Information'!$D$16,IF(L47&lt;='Basic Information'!$F$15,'Basic Information'!$D$15,IF(L47&lt;='Basic Information'!$F$14,'Basic Information'!$D$14,IF(L47&lt;='Basic Information'!$F$13,'Basic Information'!$D$13,IF(L47&lt;='Basic Information'!$F$12,'Basic Information'!$D$12,'Basic Information'!$D$11)))))))</f>
        <v>B+</v>
      </c>
      <c r="N47" s="56">
        <v>35</v>
      </c>
      <c r="O47" s="57">
        <f t="shared" si="3"/>
        <v>70</v>
      </c>
      <c r="P47" s="56" t="str">
        <f>IF(O47=0,"",IF(O47&lt;='Basic Information'!$F$17,'Basic Information'!$D$17,IF(O47&lt;='Basic Information'!$F$16,'Basic Information'!$D$16,IF(O47&lt;='Basic Information'!$F$15,'Basic Information'!$D$15,IF(O47&lt;='Basic Information'!$F$14,'Basic Information'!$D$14,IF(O47&lt;='Basic Information'!$F$13,'Basic Information'!$D$13,IF(O47&lt;='Basic Information'!$F$12,'Basic Information'!$D$12,'Basic Information'!$D$11)))))))</f>
        <v>B+</v>
      </c>
      <c r="Q47" s="56">
        <v>35</v>
      </c>
      <c r="R47" s="57">
        <f t="shared" si="4"/>
        <v>70</v>
      </c>
      <c r="S47" s="56" t="str">
        <f>IF(R47=0,"",IF(R47&lt;='Basic Information'!$F$17,'Basic Information'!$D$17,IF(R47&lt;='Basic Information'!$F$16,'Basic Information'!$D$16,IF(R47&lt;='Basic Information'!$F$15,'Basic Information'!$D$15,IF(R47&lt;='Basic Information'!$F$14,'Basic Information'!$D$14,IF(R47&lt;='Basic Information'!$F$13,'Basic Information'!$D$13,IF(R47&lt;='Basic Information'!$F$12,'Basic Information'!$D$12,'Basic Information'!$D$11)))))))</f>
        <v>B+</v>
      </c>
      <c r="T47" s="56">
        <v>70</v>
      </c>
      <c r="U47" s="57">
        <f t="shared" si="5"/>
        <v>70</v>
      </c>
      <c r="V47" s="56" t="str">
        <f>IF(U47=0,"",IF(U47&lt;='Basic Information'!$F$17,'Basic Information'!$D$17,IF(U47&lt;='Basic Information'!$F$16,'Basic Information'!$D$16,IF(U47&lt;='Basic Information'!$F$15,'Basic Information'!$D$15,IF(U47&lt;='Basic Information'!$F$14,'Basic Information'!$D$14,IF(U47&lt;='Basic Information'!$F$13,'Basic Information'!$D$13,IF(U47&lt;='Basic Information'!$F$12,'Basic Information'!$D$12,'Basic Information'!$D$11)))))))</f>
        <v>B+</v>
      </c>
      <c r="W47" s="56">
        <v>35</v>
      </c>
      <c r="X47" s="57">
        <f t="shared" si="6"/>
        <v>70</v>
      </c>
      <c r="Y47" s="56" t="str">
        <f>IF(X47=0,"",IF(X47&lt;='Basic Information'!$F$17,'Basic Information'!$D$17,IF(X47&lt;='Basic Information'!$F$16,'Basic Information'!$D$16,IF(X47&lt;='Basic Information'!$F$15,'Basic Information'!$D$15,IF(X47&lt;='Basic Information'!$F$14,'Basic Information'!$D$14,IF(X47&lt;='Basic Information'!$F$13,'Basic Information'!$D$13,IF(X47&lt;='Basic Information'!$F$12,'Basic Information'!$D$12,'Basic Information'!$D$11)))))))</f>
        <v>B+</v>
      </c>
      <c r="Z47" s="56">
        <v>35</v>
      </c>
      <c r="AA47" s="57">
        <f t="shared" si="7"/>
        <v>70</v>
      </c>
      <c r="AB47" s="56" t="str">
        <f>IF(AA47=0,"",IF(AA47&lt;='Basic Information'!$F$17,'Basic Information'!$D$17,IF(AA47&lt;='Basic Information'!$F$16,'Basic Information'!$D$16,IF(AA47&lt;='Basic Information'!$F$15,'Basic Information'!$D$15,IF(AA47&lt;='Basic Information'!$F$14,'Basic Information'!$D$14,IF(AA47&lt;='Basic Information'!$F$13,'Basic Information'!$D$13,IF(AA47&lt;='Basic Information'!$F$12,'Basic Information'!$D$12,'Basic Information'!$D$11)))))))</f>
        <v>B+</v>
      </c>
      <c r="AC47" s="56">
        <v>70</v>
      </c>
      <c r="AD47" s="57">
        <f t="shared" si="8"/>
        <v>70</v>
      </c>
      <c r="AE47" s="56" t="str">
        <f>IF(AD47=0,"",IF(AD47&lt;='Basic Information'!$F$17,'Basic Information'!$D$17,IF(AD47&lt;='Basic Information'!$F$16,'Basic Information'!$D$16,IF(AD47&lt;='Basic Information'!$F$15,'Basic Information'!$D$15,IF(AD47&lt;='Basic Information'!$F$14,'Basic Information'!$D$14,IF(AD47&lt;='Basic Information'!$F$13,'Basic Information'!$D$13,IF(AD47&lt;='Basic Information'!$F$12,'Basic Information'!$D$12,'Basic Information'!$D$11)))))))</f>
        <v>B+</v>
      </c>
      <c r="AF47" s="56">
        <v>35</v>
      </c>
      <c r="AG47" s="57">
        <f t="shared" si="9"/>
        <v>70</v>
      </c>
      <c r="AH47" s="56" t="str">
        <f>IF(AG47=0,"",IF(AG47&lt;='Basic Information'!$F$17,'Basic Information'!$D$17,IF(AG47&lt;='Basic Information'!$F$16,'Basic Information'!$D$16,IF(AG47&lt;='Basic Information'!$F$15,'Basic Information'!$D$15,IF(AG47&lt;='Basic Information'!$F$14,'Basic Information'!$D$14,IF(AG47&lt;='Basic Information'!$F$13,'Basic Information'!$D$13,IF(AG47&lt;='Basic Information'!$F$12,'Basic Information'!$D$12,'Basic Information'!$D$11)))))))</f>
        <v>B+</v>
      </c>
      <c r="AI47" s="56">
        <v>35</v>
      </c>
      <c r="AJ47" s="57">
        <f t="shared" si="10"/>
        <v>70</v>
      </c>
      <c r="AK47" s="56" t="str">
        <f>IF(AJ47=0,"",IF(AJ47&lt;='Basic Information'!$F$17,'Basic Information'!$D$17,IF(AJ47&lt;='Basic Information'!$F$16,'Basic Information'!$D$16,IF(AJ47&lt;='Basic Information'!$F$15,'Basic Information'!$D$15,IF(AJ47&lt;='Basic Information'!$F$14,'Basic Information'!$D$14,IF(AJ47&lt;='Basic Information'!$F$13,'Basic Information'!$D$13,IF(AJ47&lt;='Basic Information'!$F$12,'Basic Information'!$D$12,'Basic Information'!$D$11)))))))</f>
        <v>B+</v>
      </c>
      <c r="AL47" s="56">
        <v>70</v>
      </c>
      <c r="AM47" s="57">
        <f t="shared" si="11"/>
        <v>70</v>
      </c>
      <c r="AN47" s="56" t="str">
        <f>IF(AM47=0,"",IF(AM47&lt;='Basic Information'!$F$17,'Basic Information'!$D$17,IF(AM47&lt;='Basic Information'!$F$16,'Basic Information'!$D$16,IF(AM47&lt;='Basic Information'!$F$15,'Basic Information'!$D$15,IF(AM47&lt;='Basic Information'!$F$14,'Basic Information'!$D$14,IF(AM47&lt;='Basic Information'!$F$13,'Basic Information'!$D$13,IF(AM47&lt;='Basic Information'!$F$12,'Basic Information'!$D$12,'Basic Information'!$D$11)))))))</f>
        <v>B+</v>
      </c>
      <c r="AO47" s="56">
        <v>35</v>
      </c>
      <c r="AP47" s="57">
        <f t="shared" si="12"/>
        <v>70</v>
      </c>
      <c r="AQ47" s="56" t="str">
        <f>IF(AP47=0,"",IF(AP47&lt;='Basic Information'!$F$17,'Basic Information'!$D$17,IF(AP47&lt;='Basic Information'!$F$16,'Basic Information'!$D$16,IF(AP47&lt;='Basic Information'!$F$15,'Basic Information'!$D$15,IF(AP47&lt;='Basic Information'!$F$14,'Basic Information'!$D$14,IF(AP47&lt;='Basic Information'!$F$13,'Basic Information'!$D$13,IF(AP47&lt;='Basic Information'!$F$12,'Basic Information'!$D$12,'Basic Information'!$D$11)))))))</f>
        <v>B+</v>
      </c>
      <c r="AR47" s="56">
        <v>35</v>
      </c>
      <c r="AS47" s="57">
        <f t="shared" si="13"/>
        <v>70</v>
      </c>
      <c r="AT47" s="56" t="str">
        <f>IF(AS47=0,"",IF(AS47&lt;='Basic Information'!$F$17,'Basic Information'!$D$17,IF(AS47&lt;='Basic Information'!$F$16,'Basic Information'!$D$16,IF(AS47&lt;='Basic Information'!$F$15,'Basic Information'!$D$15,IF(AS47&lt;='Basic Information'!$F$14,'Basic Information'!$D$14,IF(AS47&lt;='Basic Information'!$F$13,'Basic Information'!$D$13,IF(AS47&lt;='Basic Information'!$F$12,'Basic Information'!$D$12,'Basic Information'!$D$11)))))))</f>
        <v>B+</v>
      </c>
      <c r="AU47" s="56">
        <v>70</v>
      </c>
      <c r="AV47" s="57">
        <f t="shared" si="14"/>
        <v>70</v>
      </c>
      <c r="AW47" s="56" t="str">
        <f>IF(AV47=0,"",IF(AV47&lt;='Basic Information'!$F$17,'Basic Information'!$D$17,IF(AV47&lt;='Basic Information'!$F$16,'Basic Information'!$D$16,IF(AV47&lt;='Basic Information'!$F$15,'Basic Information'!$D$15,IF(AV47&lt;='Basic Information'!$F$14,'Basic Information'!$D$14,IF(AV47&lt;='Basic Information'!$F$13,'Basic Information'!$D$13,IF(AV47&lt;='Basic Information'!$F$12,'Basic Information'!$D$12,'Basic Information'!$D$11)))))))</f>
        <v>B+</v>
      </c>
      <c r="AX47" s="56">
        <v>35</v>
      </c>
      <c r="AY47" s="57">
        <f t="shared" si="15"/>
        <v>70</v>
      </c>
      <c r="AZ47" s="56" t="str">
        <f>IF(AY47=0,"",IF(AY47&lt;='Basic Information'!$F$17,'Basic Information'!$D$17,IF(AY47&lt;='Basic Information'!$F$16,'Basic Information'!$D$16,IF(AY47&lt;='Basic Information'!$F$15,'Basic Information'!$D$15,IF(AY47&lt;='Basic Information'!$F$14,'Basic Information'!$D$14,IF(AY47&lt;='Basic Information'!$F$13,'Basic Information'!$D$13,IF(AY47&lt;='Basic Information'!$F$12,'Basic Information'!$D$12,'Basic Information'!$D$11)))))))</f>
        <v>B+</v>
      </c>
      <c r="BA47" s="56">
        <v>35</v>
      </c>
      <c r="BB47" s="57">
        <f t="shared" si="16"/>
        <v>70</v>
      </c>
      <c r="BC47" s="56" t="str">
        <f>IF(BB47=0,"",IF(BB47&lt;='Basic Information'!$F$17,'Basic Information'!$D$17,IF(BB47&lt;='Basic Information'!$F$16,'Basic Information'!$D$16,IF(BB47&lt;='Basic Information'!$F$15,'Basic Information'!$D$15,IF(BB47&lt;='Basic Information'!$F$14,'Basic Information'!$D$14,IF(BB47&lt;='Basic Information'!$F$13,'Basic Information'!$D$13,IF(BB47&lt;='Basic Information'!$F$12,'Basic Information'!$D$12,'Basic Information'!$D$11)))))))</f>
        <v>B+</v>
      </c>
      <c r="BD47" s="56">
        <v>70</v>
      </c>
      <c r="BE47" s="57">
        <f t="shared" si="17"/>
        <v>70</v>
      </c>
      <c r="BF47" s="56" t="str">
        <f>IF(BE47=0,"",IF(BE47&lt;='Basic Information'!$F$17,'Basic Information'!$D$17,IF(BE47&lt;='Basic Information'!$F$16,'Basic Information'!$D$16,IF(BE47&lt;='Basic Information'!$F$15,'Basic Information'!$D$15,IF(BE47&lt;='Basic Information'!$F$14,'Basic Information'!$D$14,IF(BE47&lt;='Basic Information'!$F$13,'Basic Information'!$D$13,IF(BE47&lt;='Basic Information'!$F$12,'Basic Information'!$D$12,'Basic Information'!$D$11)))))))</f>
        <v>B+</v>
      </c>
      <c r="BG47" s="56">
        <v>35</v>
      </c>
      <c r="BH47" s="57">
        <f t="shared" si="18"/>
        <v>70</v>
      </c>
      <c r="BI47" s="56" t="str">
        <f>IF(BH47=0,"",IF(BH47&lt;='Basic Information'!$F$17,'Basic Information'!$D$17,IF(BH47&lt;='Basic Information'!$F$16,'Basic Information'!$D$16,IF(BH47&lt;='Basic Information'!$F$15,'Basic Information'!$D$15,IF(BH47&lt;='Basic Information'!$F$14,'Basic Information'!$D$14,IF(BH47&lt;='Basic Information'!$F$13,'Basic Information'!$D$13,IF(BH47&lt;='Basic Information'!$F$12,'Basic Information'!$D$12,'Basic Information'!$D$11)))))))</f>
        <v>B+</v>
      </c>
      <c r="BJ47" s="56">
        <v>35</v>
      </c>
      <c r="BK47" s="57">
        <f t="shared" si="19"/>
        <v>70</v>
      </c>
      <c r="BL47" s="56" t="str">
        <f>IF(BK47=0,"",IF(BK47&lt;='Basic Information'!$F$17,'Basic Information'!$D$17,IF(BK47&lt;='Basic Information'!$F$16,'Basic Information'!$D$16,IF(BK47&lt;='Basic Information'!$F$15,'Basic Information'!$D$15,IF(BK47&lt;='Basic Information'!$F$14,'Basic Information'!$D$14,IF(BK47&lt;='Basic Information'!$F$13,'Basic Information'!$D$13,IF(BK47&lt;='Basic Information'!$F$12,'Basic Information'!$D$12,'Basic Information'!$D$11)))))))</f>
        <v>B+</v>
      </c>
      <c r="BM47" s="56">
        <v>70</v>
      </c>
      <c r="BN47" s="57">
        <f t="shared" si="20"/>
        <v>70</v>
      </c>
      <c r="BO47" s="56" t="str">
        <f>IF(BN47=0,"",IF(BN47&lt;='Basic Information'!$F$17,'Basic Information'!$D$17,IF(BN47&lt;='Basic Information'!$F$16,'Basic Information'!$D$16,IF(BN47&lt;='Basic Information'!$F$15,'Basic Information'!$D$15,IF(BN47&lt;='Basic Information'!$F$14,'Basic Information'!$D$14,IF(BN47&lt;='Basic Information'!$F$13,'Basic Information'!$D$13,IF(BN47&lt;='Basic Information'!$F$12,'Basic Information'!$D$12,'Basic Information'!$D$11)))))))</f>
        <v>B+</v>
      </c>
      <c r="BP47" s="56">
        <v>35</v>
      </c>
      <c r="BQ47" s="57">
        <f t="shared" si="21"/>
        <v>70</v>
      </c>
      <c r="BR47" s="56" t="str">
        <f>IF(BQ47=0,"",IF(BQ47&lt;='Basic Information'!$F$17,'Basic Information'!$D$17,IF(BQ47&lt;='Basic Information'!$F$16,'Basic Information'!$D$16,IF(BQ47&lt;='Basic Information'!$F$15,'Basic Information'!$D$15,IF(BQ47&lt;='Basic Information'!$F$14,'Basic Information'!$D$14,IF(BQ47&lt;='Basic Information'!$F$13,'Basic Information'!$D$13,IF(BQ47&lt;='Basic Information'!$F$12,'Basic Information'!$D$12,'Basic Information'!$D$11)))))))</f>
        <v>B+</v>
      </c>
      <c r="BS47" s="56">
        <v>35</v>
      </c>
      <c r="BT47" s="57">
        <f t="shared" si="22"/>
        <v>70</v>
      </c>
      <c r="BU47" s="56" t="str">
        <f>IF(BT47=0,"",IF(BT47&lt;='Basic Information'!$F$17,'Basic Information'!$D$17,IF(BT47&lt;='Basic Information'!$F$16,'Basic Information'!$D$16,IF(BT47&lt;='Basic Information'!$F$15,'Basic Information'!$D$15,IF(BT47&lt;='Basic Information'!$F$14,'Basic Information'!$D$14,IF(BT47&lt;='Basic Information'!$F$13,'Basic Information'!$D$13,IF(BT47&lt;='Basic Information'!$F$12,'Basic Information'!$D$12,'Basic Information'!$D$11)))))))</f>
        <v>B+</v>
      </c>
      <c r="BV47" s="56">
        <v>70</v>
      </c>
      <c r="BW47" s="57">
        <f t="shared" si="23"/>
        <v>70</v>
      </c>
      <c r="BX47" s="56" t="str">
        <f>IF(BW47=0,"",IF(BW47&lt;='Basic Information'!$F$17,'Basic Information'!$D$17,IF(BW47&lt;='Basic Information'!$F$16,'Basic Information'!$D$16,IF(BW47&lt;='Basic Information'!$F$15,'Basic Information'!$D$15,IF(BW47&lt;='Basic Information'!$F$14,'Basic Information'!$D$14,IF(BW47&lt;='Basic Information'!$F$13,'Basic Information'!$D$13,IF(BW47&lt;='Basic Information'!$F$12,'Basic Information'!$D$12,'Basic Information'!$D$11)))))))</f>
        <v>B+</v>
      </c>
      <c r="BY47" s="56">
        <v>35</v>
      </c>
      <c r="BZ47" s="57">
        <f t="shared" si="24"/>
        <v>70</v>
      </c>
      <c r="CA47" s="56" t="str">
        <f>IF(BZ47=0,"",IF(BZ47&lt;='Basic Information'!$F$17,'Basic Information'!$D$17,IF(BZ47&lt;='Basic Information'!$F$16,'Basic Information'!$D$16,IF(BZ47&lt;='Basic Information'!$F$15,'Basic Information'!$D$15,IF(BZ47&lt;='Basic Information'!$F$14,'Basic Information'!$D$14,IF(BZ47&lt;='Basic Information'!$F$13,'Basic Information'!$D$13,IF(BZ47&lt;='Basic Information'!$F$12,'Basic Information'!$D$12,'Basic Information'!$D$11)))))))</f>
        <v>B+</v>
      </c>
      <c r="CB47" s="56">
        <v>35</v>
      </c>
      <c r="CC47" s="57">
        <f t="shared" si="25"/>
        <v>70</v>
      </c>
      <c r="CD47" s="56" t="str">
        <f>IF(CC47=0,"",IF(CC47&lt;='Basic Information'!$F$17,'Basic Information'!$D$17,IF(CC47&lt;='Basic Information'!$F$16,'Basic Information'!$D$16,IF(CC47&lt;='Basic Information'!$F$15,'Basic Information'!$D$15,IF(CC47&lt;='Basic Information'!$F$14,'Basic Information'!$D$14,IF(CC47&lt;='Basic Information'!$F$13,'Basic Information'!$D$13,IF(CC47&lt;='Basic Information'!$F$12,'Basic Information'!$D$12,'Basic Information'!$D$11)))))))</f>
        <v>B+</v>
      </c>
      <c r="CE47" s="56">
        <v>70</v>
      </c>
      <c r="CF47" s="57">
        <f t="shared" si="26"/>
        <v>70</v>
      </c>
      <c r="CG47" s="56" t="str">
        <f>IF(CF47=0,"",IF(CF47&lt;='Basic Information'!$F$17,'Basic Information'!$D$17,IF(CF47&lt;='Basic Information'!$F$16,'Basic Information'!$D$16,IF(CF47&lt;='Basic Information'!$F$15,'Basic Information'!$D$15,IF(CF47&lt;='Basic Information'!$F$14,'Basic Information'!$D$14,IF(CF47&lt;='Basic Information'!$F$13,'Basic Information'!$D$13,IF(CF47&lt;='Basic Information'!$F$12,'Basic Information'!$D$12,'Basic Information'!$D$11)))))))</f>
        <v>B+</v>
      </c>
      <c r="CH47" s="56">
        <f t="shared" si="27"/>
        <v>315</v>
      </c>
      <c r="CI47" s="58">
        <f t="shared" si="28"/>
        <v>70</v>
      </c>
      <c r="CJ47" s="56" t="str">
        <f>IF(CI47=0,"",IF(CI47&lt;='Basic Information'!$F$17,'Basic Information'!$D$17,IF(CI47&lt;='Basic Information'!$F$16,'Basic Information'!$D$16,IF(CI47&lt;='Basic Information'!$F$15,'Basic Information'!$D$15,IF(CI47&lt;='Basic Information'!$F$14,'Basic Information'!$D$14,IF(CI47&lt;='Basic Information'!$F$13,'Basic Information'!$D$13,IF(CI47&lt;='Basic Information'!$F$12,'Basic Information'!$D$12,'Basic Information'!$D$11)))))))</f>
        <v>B+</v>
      </c>
      <c r="CK47" s="59">
        <f t="shared" si="29"/>
        <v>27</v>
      </c>
      <c r="CL47" s="56">
        <f t="shared" si="30"/>
        <v>315</v>
      </c>
      <c r="CM47" s="58">
        <f t="shared" si="31"/>
        <v>70</v>
      </c>
      <c r="CN47" s="56" t="str">
        <f>IF(CM47=0,"",IF(CM47&lt;='Basic Information'!$F$17,'Basic Information'!$D$17,IF(CM47&lt;='Basic Information'!$F$16,'Basic Information'!$D$16,IF(CM47&lt;='Basic Information'!$F$15,'Basic Information'!$D$15,IF(CM47&lt;='Basic Information'!$F$14,'Basic Information'!$D$14,IF(CM47&lt;='Basic Information'!$F$13,'Basic Information'!$D$13,IF(CM47&lt;='Basic Information'!$F$12,'Basic Information'!$D$12,'Basic Information'!$D$11)))))))</f>
        <v>B+</v>
      </c>
      <c r="CO47" s="59">
        <f t="shared" si="32"/>
        <v>26</v>
      </c>
      <c r="CP47" s="56">
        <f t="shared" si="33"/>
        <v>630</v>
      </c>
      <c r="CQ47" s="58">
        <f t="shared" si="34"/>
        <v>70</v>
      </c>
      <c r="CR47" s="56" t="str">
        <f>IF(CQ47=0,"",IF(CQ47&lt;='Basic Information'!$F$17,'Basic Information'!$D$17,IF(CQ47&lt;='Basic Information'!$F$16,'Basic Information'!$D$16,IF(CQ47&lt;='Basic Information'!$F$15,'Basic Information'!$D$15,IF(CQ47&lt;='Basic Information'!$F$14,'Basic Information'!$D$14,IF(CQ47&lt;='Basic Information'!$F$13,'Basic Information'!$D$13,IF(CQ47&lt;='Basic Information'!$F$12,'Basic Information'!$D$12,'Basic Information'!$D$11)))))))</f>
        <v>B+</v>
      </c>
      <c r="CS47" s="59">
        <f t="shared" si="35"/>
        <v>27</v>
      </c>
      <c r="CT47" s="56">
        <v>84</v>
      </c>
      <c r="CU47" s="56">
        <v>72</v>
      </c>
      <c r="CV47" s="56">
        <v>52</v>
      </c>
      <c r="CW47" s="56">
        <f t="shared" si="36"/>
        <v>208</v>
      </c>
      <c r="CX47" s="56" t="s">
        <v>122</v>
      </c>
      <c r="CY47" s="56" t="s">
        <v>165</v>
      </c>
    </row>
    <row r="48" spans="2:103">
      <c r="B48" s="56">
        <v>43</v>
      </c>
      <c r="C48" s="60" t="s">
        <v>86</v>
      </c>
      <c r="D48" s="56" t="str">
        <f>'Basic Information'!$F$6 &amp;" - " &amp;'Basic Information'!$H$6</f>
        <v>7 - B</v>
      </c>
      <c r="E48" s="56">
        <v>45</v>
      </c>
      <c r="F48" s="57">
        <f t="shared" si="0"/>
        <v>90</v>
      </c>
      <c r="G48" s="56" t="str">
        <f>IF(F48=0,"",IF(F48&lt;='Basic Information'!$F$17,'Basic Information'!$D$17,IF(F48&lt;='Basic Information'!$F$16,'Basic Information'!$D$16,IF(F48&lt;='Basic Information'!$F$15,'Basic Information'!$D$15,IF(F48&lt;='Basic Information'!$F$14,'Basic Information'!$D$14,IF(F48&lt;='Basic Information'!$F$13,'Basic Information'!$D$13,IF(F48&lt;='Basic Information'!$F$12,'Basic Information'!$D$12,'Basic Information'!$D$11)))))))</f>
        <v>A+</v>
      </c>
      <c r="H48" s="56">
        <v>45</v>
      </c>
      <c r="I48" s="57">
        <f t="shared" si="1"/>
        <v>90</v>
      </c>
      <c r="J48" s="56" t="str">
        <f>IF(I48=0,"",IF(I48&lt;='Basic Information'!$F$17,'Basic Information'!$D$17,IF(I48&lt;='Basic Information'!$F$16,'Basic Information'!$D$16,IF(I48&lt;='Basic Information'!$F$15,'Basic Information'!$D$15,IF(I48&lt;='Basic Information'!$F$14,'Basic Information'!$D$14,IF(I48&lt;='Basic Information'!$F$13,'Basic Information'!$D$13,IF(I48&lt;='Basic Information'!$F$12,'Basic Information'!$D$12,'Basic Information'!$D$11)))))))</f>
        <v>A+</v>
      </c>
      <c r="K48" s="56">
        <v>90</v>
      </c>
      <c r="L48" s="57">
        <f t="shared" si="2"/>
        <v>90</v>
      </c>
      <c r="M48" s="56" t="str">
        <f>IF(L48=0,"",IF(L48&lt;='Basic Information'!$F$17,'Basic Information'!$D$17,IF(L48&lt;='Basic Information'!$F$16,'Basic Information'!$D$16,IF(L48&lt;='Basic Information'!$F$15,'Basic Information'!$D$15,IF(L48&lt;='Basic Information'!$F$14,'Basic Information'!$D$14,IF(L48&lt;='Basic Information'!$F$13,'Basic Information'!$D$13,IF(L48&lt;='Basic Information'!$F$12,'Basic Information'!$D$12,'Basic Information'!$D$11)))))))</f>
        <v>A+</v>
      </c>
      <c r="N48" s="56">
        <v>45</v>
      </c>
      <c r="O48" s="57">
        <f t="shared" si="3"/>
        <v>90</v>
      </c>
      <c r="P48" s="56" t="str">
        <f>IF(O48=0,"",IF(O48&lt;='Basic Information'!$F$17,'Basic Information'!$D$17,IF(O48&lt;='Basic Information'!$F$16,'Basic Information'!$D$16,IF(O48&lt;='Basic Information'!$F$15,'Basic Information'!$D$15,IF(O48&lt;='Basic Information'!$F$14,'Basic Information'!$D$14,IF(O48&lt;='Basic Information'!$F$13,'Basic Information'!$D$13,IF(O48&lt;='Basic Information'!$F$12,'Basic Information'!$D$12,'Basic Information'!$D$11)))))))</f>
        <v>A+</v>
      </c>
      <c r="Q48" s="56">
        <v>45</v>
      </c>
      <c r="R48" s="57">
        <f t="shared" si="4"/>
        <v>90</v>
      </c>
      <c r="S48" s="56" t="str">
        <f>IF(R48=0,"",IF(R48&lt;='Basic Information'!$F$17,'Basic Information'!$D$17,IF(R48&lt;='Basic Information'!$F$16,'Basic Information'!$D$16,IF(R48&lt;='Basic Information'!$F$15,'Basic Information'!$D$15,IF(R48&lt;='Basic Information'!$F$14,'Basic Information'!$D$14,IF(R48&lt;='Basic Information'!$F$13,'Basic Information'!$D$13,IF(R48&lt;='Basic Information'!$F$12,'Basic Information'!$D$12,'Basic Information'!$D$11)))))))</f>
        <v>A+</v>
      </c>
      <c r="T48" s="56">
        <v>90</v>
      </c>
      <c r="U48" s="57">
        <f t="shared" si="5"/>
        <v>90</v>
      </c>
      <c r="V48" s="56" t="str">
        <f>IF(U48=0,"",IF(U48&lt;='Basic Information'!$F$17,'Basic Information'!$D$17,IF(U48&lt;='Basic Information'!$F$16,'Basic Information'!$D$16,IF(U48&lt;='Basic Information'!$F$15,'Basic Information'!$D$15,IF(U48&lt;='Basic Information'!$F$14,'Basic Information'!$D$14,IF(U48&lt;='Basic Information'!$F$13,'Basic Information'!$D$13,IF(U48&lt;='Basic Information'!$F$12,'Basic Information'!$D$12,'Basic Information'!$D$11)))))))</f>
        <v>A+</v>
      </c>
      <c r="W48" s="56">
        <v>45</v>
      </c>
      <c r="X48" s="57">
        <f t="shared" si="6"/>
        <v>90</v>
      </c>
      <c r="Y48" s="56" t="str">
        <f>IF(X48=0,"",IF(X48&lt;='Basic Information'!$F$17,'Basic Information'!$D$17,IF(X48&lt;='Basic Information'!$F$16,'Basic Information'!$D$16,IF(X48&lt;='Basic Information'!$F$15,'Basic Information'!$D$15,IF(X48&lt;='Basic Information'!$F$14,'Basic Information'!$D$14,IF(X48&lt;='Basic Information'!$F$13,'Basic Information'!$D$13,IF(X48&lt;='Basic Information'!$F$12,'Basic Information'!$D$12,'Basic Information'!$D$11)))))))</f>
        <v>A+</v>
      </c>
      <c r="Z48" s="56">
        <v>45</v>
      </c>
      <c r="AA48" s="57">
        <f t="shared" si="7"/>
        <v>90</v>
      </c>
      <c r="AB48" s="56" t="str">
        <f>IF(AA48=0,"",IF(AA48&lt;='Basic Information'!$F$17,'Basic Information'!$D$17,IF(AA48&lt;='Basic Information'!$F$16,'Basic Information'!$D$16,IF(AA48&lt;='Basic Information'!$F$15,'Basic Information'!$D$15,IF(AA48&lt;='Basic Information'!$F$14,'Basic Information'!$D$14,IF(AA48&lt;='Basic Information'!$F$13,'Basic Information'!$D$13,IF(AA48&lt;='Basic Information'!$F$12,'Basic Information'!$D$12,'Basic Information'!$D$11)))))))</f>
        <v>A+</v>
      </c>
      <c r="AC48" s="56">
        <v>90</v>
      </c>
      <c r="AD48" s="57">
        <f t="shared" si="8"/>
        <v>90</v>
      </c>
      <c r="AE48" s="56" t="str">
        <f>IF(AD48=0,"",IF(AD48&lt;='Basic Information'!$F$17,'Basic Information'!$D$17,IF(AD48&lt;='Basic Information'!$F$16,'Basic Information'!$D$16,IF(AD48&lt;='Basic Information'!$F$15,'Basic Information'!$D$15,IF(AD48&lt;='Basic Information'!$F$14,'Basic Information'!$D$14,IF(AD48&lt;='Basic Information'!$F$13,'Basic Information'!$D$13,IF(AD48&lt;='Basic Information'!$F$12,'Basic Information'!$D$12,'Basic Information'!$D$11)))))))</f>
        <v>A+</v>
      </c>
      <c r="AF48" s="56">
        <v>45</v>
      </c>
      <c r="AG48" s="57">
        <f t="shared" si="9"/>
        <v>90</v>
      </c>
      <c r="AH48" s="56" t="str">
        <f>IF(AG48=0,"",IF(AG48&lt;='Basic Information'!$F$17,'Basic Information'!$D$17,IF(AG48&lt;='Basic Information'!$F$16,'Basic Information'!$D$16,IF(AG48&lt;='Basic Information'!$F$15,'Basic Information'!$D$15,IF(AG48&lt;='Basic Information'!$F$14,'Basic Information'!$D$14,IF(AG48&lt;='Basic Information'!$F$13,'Basic Information'!$D$13,IF(AG48&lt;='Basic Information'!$F$12,'Basic Information'!$D$12,'Basic Information'!$D$11)))))))</f>
        <v>A+</v>
      </c>
      <c r="AI48" s="56">
        <v>45</v>
      </c>
      <c r="AJ48" s="57">
        <f t="shared" si="10"/>
        <v>90</v>
      </c>
      <c r="AK48" s="56" t="str">
        <f>IF(AJ48=0,"",IF(AJ48&lt;='Basic Information'!$F$17,'Basic Information'!$D$17,IF(AJ48&lt;='Basic Information'!$F$16,'Basic Information'!$D$16,IF(AJ48&lt;='Basic Information'!$F$15,'Basic Information'!$D$15,IF(AJ48&lt;='Basic Information'!$F$14,'Basic Information'!$D$14,IF(AJ48&lt;='Basic Information'!$F$13,'Basic Information'!$D$13,IF(AJ48&lt;='Basic Information'!$F$12,'Basic Information'!$D$12,'Basic Information'!$D$11)))))))</f>
        <v>A+</v>
      </c>
      <c r="AL48" s="56">
        <v>90</v>
      </c>
      <c r="AM48" s="57">
        <f t="shared" si="11"/>
        <v>90</v>
      </c>
      <c r="AN48" s="56" t="str">
        <f>IF(AM48=0,"",IF(AM48&lt;='Basic Information'!$F$17,'Basic Information'!$D$17,IF(AM48&lt;='Basic Information'!$F$16,'Basic Information'!$D$16,IF(AM48&lt;='Basic Information'!$F$15,'Basic Information'!$D$15,IF(AM48&lt;='Basic Information'!$F$14,'Basic Information'!$D$14,IF(AM48&lt;='Basic Information'!$F$13,'Basic Information'!$D$13,IF(AM48&lt;='Basic Information'!$F$12,'Basic Information'!$D$12,'Basic Information'!$D$11)))))))</f>
        <v>A+</v>
      </c>
      <c r="AO48" s="56">
        <v>45</v>
      </c>
      <c r="AP48" s="57">
        <f t="shared" si="12"/>
        <v>90</v>
      </c>
      <c r="AQ48" s="56" t="str">
        <f>IF(AP48=0,"",IF(AP48&lt;='Basic Information'!$F$17,'Basic Information'!$D$17,IF(AP48&lt;='Basic Information'!$F$16,'Basic Information'!$D$16,IF(AP48&lt;='Basic Information'!$F$15,'Basic Information'!$D$15,IF(AP48&lt;='Basic Information'!$F$14,'Basic Information'!$D$14,IF(AP48&lt;='Basic Information'!$F$13,'Basic Information'!$D$13,IF(AP48&lt;='Basic Information'!$F$12,'Basic Information'!$D$12,'Basic Information'!$D$11)))))))</f>
        <v>A+</v>
      </c>
      <c r="AR48" s="56">
        <v>45</v>
      </c>
      <c r="AS48" s="57">
        <f t="shared" si="13"/>
        <v>90</v>
      </c>
      <c r="AT48" s="56" t="str">
        <f>IF(AS48=0,"",IF(AS48&lt;='Basic Information'!$F$17,'Basic Information'!$D$17,IF(AS48&lt;='Basic Information'!$F$16,'Basic Information'!$D$16,IF(AS48&lt;='Basic Information'!$F$15,'Basic Information'!$D$15,IF(AS48&lt;='Basic Information'!$F$14,'Basic Information'!$D$14,IF(AS48&lt;='Basic Information'!$F$13,'Basic Information'!$D$13,IF(AS48&lt;='Basic Information'!$F$12,'Basic Information'!$D$12,'Basic Information'!$D$11)))))))</f>
        <v>A+</v>
      </c>
      <c r="AU48" s="56">
        <v>90</v>
      </c>
      <c r="AV48" s="57">
        <f t="shared" si="14"/>
        <v>90</v>
      </c>
      <c r="AW48" s="56" t="str">
        <f>IF(AV48=0,"",IF(AV48&lt;='Basic Information'!$F$17,'Basic Information'!$D$17,IF(AV48&lt;='Basic Information'!$F$16,'Basic Information'!$D$16,IF(AV48&lt;='Basic Information'!$F$15,'Basic Information'!$D$15,IF(AV48&lt;='Basic Information'!$F$14,'Basic Information'!$D$14,IF(AV48&lt;='Basic Information'!$F$13,'Basic Information'!$D$13,IF(AV48&lt;='Basic Information'!$F$12,'Basic Information'!$D$12,'Basic Information'!$D$11)))))))</f>
        <v>A+</v>
      </c>
      <c r="AX48" s="56">
        <v>45</v>
      </c>
      <c r="AY48" s="57">
        <f t="shared" si="15"/>
        <v>90</v>
      </c>
      <c r="AZ48" s="56" t="str">
        <f>IF(AY48=0,"",IF(AY48&lt;='Basic Information'!$F$17,'Basic Information'!$D$17,IF(AY48&lt;='Basic Information'!$F$16,'Basic Information'!$D$16,IF(AY48&lt;='Basic Information'!$F$15,'Basic Information'!$D$15,IF(AY48&lt;='Basic Information'!$F$14,'Basic Information'!$D$14,IF(AY48&lt;='Basic Information'!$F$13,'Basic Information'!$D$13,IF(AY48&lt;='Basic Information'!$F$12,'Basic Information'!$D$12,'Basic Information'!$D$11)))))))</f>
        <v>A+</v>
      </c>
      <c r="BA48" s="56">
        <v>45</v>
      </c>
      <c r="BB48" s="57">
        <f t="shared" si="16"/>
        <v>90</v>
      </c>
      <c r="BC48" s="56" t="str">
        <f>IF(BB48=0,"",IF(BB48&lt;='Basic Information'!$F$17,'Basic Information'!$D$17,IF(BB48&lt;='Basic Information'!$F$16,'Basic Information'!$D$16,IF(BB48&lt;='Basic Information'!$F$15,'Basic Information'!$D$15,IF(BB48&lt;='Basic Information'!$F$14,'Basic Information'!$D$14,IF(BB48&lt;='Basic Information'!$F$13,'Basic Information'!$D$13,IF(BB48&lt;='Basic Information'!$F$12,'Basic Information'!$D$12,'Basic Information'!$D$11)))))))</f>
        <v>A+</v>
      </c>
      <c r="BD48" s="56">
        <v>90</v>
      </c>
      <c r="BE48" s="57">
        <f t="shared" si="17"/>
        <v>90</v>
      </c>
      <c r="BF48" s="56" t="str">
        <f>IF(BE48=0,"",IF(BE48&lt;='Basic Information'!$F$17,'Basic Information'!$D$17,IF(BE48&lt;='Basic Information'!$F$16,'Basic Information'!$D$16,IF(BE48&lt;='Basic Information'!$F$15,'Basic Information'!$D$15,IF(BE48&lt;='Basic Information'!$F$14,'Basic Information'!$D$14,IF(BE48&lt;='Basic Information'!$F$13,'Basic Information'!$D$13,IF(BE48&lt;='Basic Information'!$F$12,'Basic Information'!$D$12,'Basic Information'!$D$11)))))))</f>
        <v>A+</v>
      </c>
      <c r="BG48" s="56">
        <v>45</v>
      </c>
      <c r="BH48" s="57">
        <f t="shared" si="18"/>
        <v>90</v>
      </c>
      <c r="BI48" s="56" t="str">
        <f>IF(BH48=0,"",IF(BH48&lt;='Basic Information'!$F$17,'Basic Information'!$D$17,IF(BH48&lt;='Basic Information'!$F$16,'Basic Information'!$D$16,IF(BH48&lt;='Basic Information'!$F$15,'Basic Information'!$D$15,IF(BH48&lt;='Basic Information'!$F$14,'Basic Information'!$D$14,IF(BH48&lt;='Basic Information'!$F$13,'Basic Information'!$D$13,IF(BH48&lt;='Basic Information'!$F$12,'Basic Information'!$D$12,'Basic Information'!$D$11)))))))</f>
        <v>A+</v>
      </c>
      <c r="BJ48" s="56">
        <v>45</v>
      </c>
      <c r="BK48" s="57">
        <f t="shared" si="19"/>
        <v>90</v>
      </c>
      <c r="BL48" s="56" t="str">
        <f>IF(BK48=0,"",IF(BK48&lt;='Basic Information'!$F$17,'Basic Information'!$D$17,IF(BK48&lt;='Basic Information'!$F$16,'Basic Information'!$D$16,IF(BK48&lt;='Basic Information'!$F$15,'Basic Information'!$D$15,IF(BK48&lt;='Basic Information'!$F$14,'Basic Information'!$D$14,IF(BK48&lt;='Basic Information'!$F$13,'Basic Information'!$D$13,IF(BK48&lt;='Basic Information'!$F$12,'Basic Information'!$D$12,'Basic Information'!$D$11)))))))</f>
        <v>A+</v>
      </c>
      <c r="BM48" s="56">
        <v>90</v>
      </c>
      <c r="BN48" s="57">
        <f t="shared" si="20"/>
        <v>90</v>
      </c>
      <c r="BO48" s="56" t="str">
        <f>IF(BN48=0,"",IF(BN48&lt;='Basic Information'!$F$17,'Basic Information'!$D$17,IF(BN48&lt;='Basic Information'!$F$16,'Basic Information'!$D$16,IF(BN48&lt;='Basic Information'!$F$15,'Basic Information'!$D$15,IF(BN48&lt;='Basic Information'!$F$14,'Basic Information'!$D$14,IF(BN48&lt;='Basic Information'!$F$13,'Basic Information'!$D$13,IF(BN48&lt;='Basic Information'!$F$12,'Basic Information'!$D$12,'Basic Information'!$D$11)))))))</f>
        <v>A+</v>
      </c>
      <c r="BP48" s="56">
        <v>45</v>
      </c>
      <c r="BQ48" s="57">
        <f t="shared" si="21"/>
        <v>90</v>
      </c>
      <c r="BR48" s="56" t="str">
        <f>IF(BQ48=0,"",IF(BQ48&lt;='Basic Information'!$F$17,'Basic Information'!$D$17,IF(BQ48&lt;='Basic Information'!$F$16,'Basic Information'!$D$16,IF(BQ48&lt;='Basic Information'!$F$15,'Basic Information'!$D$15,IF(BQ48&lt;='Basic Information'!$F$14,'Basic Information'!$D$14,IF(BQ48&lt;='Basic Information'!$F$13,'Basic Information'!$D$13,IF(BQ48&lt;='Basic Information'!$F$12,'Basic Information'!$D$12,'Basic Information'!$D$11)))))))</f>
        <v>A+</v>
      </c>
      <c r="BS48" s="56">
        <v>45</v>
      </c>
      <c r="BT48" s="57">
        <f t="shared" si="22"/>
        <v>90</v>
      </c>
      <c r="BU48" s="56" t="str">
        <f>IF(BT48=0,"",IF(BT48&lt;='Basic Information'!$F$17,'Basic Information'!$D$17,IF(BT48&lt;='Basic Information'!$F$16,'Basic Information'!$D$16,IF(BT48&lt;='Basic Information'!$F$15,'Basic Information'!$D$15,IF(BT48&lt;='Basic Information'!$F$14,'Basic Information'!$D$14,IF(BT48&lt;='Basic Information'!$F$13,'Basic Information'!$D$13,IF(BT48&lt;='Basic Information'!$F$12,'Basic Information'!$D$12,'Basic Information'!$D$11)))))))</f>
        <v>A+</v>
      </c>
      <c r="BV48" s="56">
        <v>90</v>
      </c>
      <c r="BW48" s="57">
        <f t="shared" si="23"/>
        <v>90</v>
      </c>
      <c r="BX48" s="56" t="str">
        <f>IF(BW48=0,"",IF(BW48&lt;='Basic Information'!$F$17,'Basic Information'!$D$17,IF(BW48&lt;='Basic Information'!$F$16,'Basic Information'!$D$16,IF(BW48&lt;='Basic Information'!$F$15,'Basic Information'!$D$15,IF(BW48&lt;='Basic Information'!$F$14,'Basic Information'!$D$14,IF(BW48&lt;='Basic Information'!$F$13,'Basic Information'!$D$13,IF(BW48&lt;='Basic Information'!$F$12,'Basic Information'!$D$12,'Basic Information'!$D$11)))))))</f>
        <v>A+</v>
      </c>
      <c r="BY48" s="56">
        <v>45</v>
      </c>
      <c r="BZ48" s="57">
        <f t="shared" si="24"/>
        <v>90</v>
      </c>
      <c r="CA48" s="56" t="str">
        <f>IF(BZ48=0,"",IF(BZ48&lt;='Basic Information'!$F$17,'Basic Information'!$D$17,IF(BZ48&lt;='Basic Information'!$F$16,'Basic Information'!$D$16,IF(BZ48&lt;='Basic Information'!$F$15,'Basic Information'!$D$15,IF(BZ48&lt;='Basic Information'!$F$14,'Basic Information'!$D$14,IF(BZ48&lt;='Basic Information'!$F$13,'Basic Information'!$D$13,IF(BZ48&lt;='Basic Information'!$F$12,'Basic Information'!$D$12,'Basic Information'!$D$11)))))))</f>
        <v>A+</v>
      </c>
      <c r="CB48" s="56">
        <v>45</v>
      </c>
      <c r="CC48" s="57">
        <f t="shared" si="25"/>
        <v>90</v>
      </c>
      <c r="CD48" s="56" t="str">
        <f>IF(CC48=0,"",IF(CC48&lt;='Basic Information'!$F$17,'Basic Information'!$D$17,IF(CC48&lt;='Basic Information'!$F$16,'Basic Information'!$D$16,IF(CC48&lt;='Basic Information'!$F$15,'Basic Information'!$D$15,IF(CC48&lt;='Basic Information'!$F$14,'Basic Information'!$D$14,IF(CC48&lt;='Basic Information'!$F$13,'Basic Information'!$D$13,IF(CC48&lt;='Basic Information'!$F$12,'Basic Information'!$D$12,'Basic Information'!$D$11)))))))</f>
        <v>A+</v>
      </c>
      <c r="CE48" s="56">
        <v>90</v>
      </c>
      <c r="CF48" s="57">
        <f t="shared" si="26"/>
        <v>90</v>
      </c>
      <c r="CG48" s="56" t="str">
        <f>IF(CF48=0,"",IF(CF48&lt;='Basic Information'!$F$17,'Basic Information'!$D$17,IF(CF48&lt;='Basic Information'!$F$16,'Basic Information'!$D$16,IF(CF48&lt;='Basic Information'!$F$15,'Basic Information'!$D$15,IF(CF48&lt;='Basic Information'!$F$14,'Basic Information'!$D$14,IF(CF48&lt;='Basic Information'!$F$13,'Basic Information'!$D$13,IF(CF48&lt;='Basic Information'!$F$12,'Basic Information'!$D$12,'Basic Information'!$D$11)))))))</f>
        <v>A+</v>
      </c>
      <c r="CH48" s="56">
        <f t="shared" si="27"/>
        <v>405</v>
      </c>
      <c r="CI48" s="58">
        <f t="shared" si="28"/>
        <v>90</v>
      </c>
      <c r="CJ48" s="56" t="str">
        <f>IF(CI48=0,"",IF(CI48&lt;='Basic Information'!$F$17,'Basic Information'!$D$17,IF(CI48&lt;='Basic Information'!$F$16,'Basic Information'!$D$16,IF(CI48&lt;='Basic Information'!$F$15,'Basic Information'!$D$15,IF(CI48&lt;='Basic Information'!$F$14,'Basic Information'!$D$14,IF(CI48&lt;='Basic Information'!$F$13,'Basic Information'!$D$13,IF(CI48&lt;='Basic Information'!$F$12,'Basic Information'!$D$12,'Basic Information'!$D$11)))))))</f>
        <v>A+</v>
      </c>
      <c r="CK48" s="59">
        <f t="shared" si="29"/>
        <v>13</v>
      </c>
      <c r="CL48" s="56">
        <f t="shared" si="30"/>
        <v>405</v>
      </c>
      <c r="CM48" s="58">
        <f t="shared" si="31"/>
        <v>90</v>
      </c>
      <c r="CN48" s="56" t="str">
        <f>IF(CM48=0,"",IF(CM48&lt;='Basic Information'!$F$17,'Basic Information'!$D$17,IF(CM48&lt;='Basic Information'!$F$16,'Basic Information'!$D$16,IF(CM48&lt;='Basic Information'!$F$15,'Basic Information'!$D$15,IF(CM48&lt;='Basic Information'!$F$14,'Basic Information'!$D$14,IF(CM48&lt;='Basic Information'!$F$13,'Basic Information'!$D$13,IF(CM48&lt;='Basic Information'!$F$12,'Basic Information'!$D$12,'Basic Information'!$D$11)))))))</f>
        <v>A+</v>
      </c>
      <c r="CO48" s="59">
        <f t="shared" si="32"/>
        <v>12</v>
      </c>
      <c r="CP48" s="56">
        <f t="shared" si="33"/>
        <v>810</v>
      </c>
      <c r="CQ48" s="58">
        <f t="shared" si="34"/>
        <v>90</v>
      </c>
      <c r="CR48" s="56" t="str">
        <f>IF(CQ48=0,"",IF(CQ48&lt;='Basic Information'!$F$17,'Basic Information'!$D$17,IF(CQ48&lt;='Basic Information'!$F$16,'Basic Information'!$D$16,IF(CQ48&lt;='Basic Information'!$F$15,'Basic Information'!$D$15,IF(CQ48&lt;='Basic Information'!$F$14,'Basic Information'!$D$14,IF(CQ48&lt;='Basic Information'!$F$13,'Basic Information'!$D$13,IF(CQ48&lt;='Basic Information'!$F$12,'Basic Information'!$D$12,'Basic Information'!$D$11)))))))</f>
        <v>A+</v>
      </c>
      <c r="CS48" s="59">
        <f t="shared" si="35"/>
        <v>12</v>
      </c>
      <c r="CT48" s="56">
        <v>84</v>
      </c>
      <c r="CU48" s="56">
        <v>72</v>
      </c>
      <c r="CV48" s="56">
        <v>52</v>
      </c>
      <c r="CW48" s="56">
        <f t="shared" si="36"/>
        <v>208</v>
      </c>
      <c r="CX48" s="56" t="s">
        <v>122</v>
      </c>
      <c r="CY48" s="56" t="s">
        <v>166</v>
      </c>
    </row>
    <row r="49" spans="2:103">
      <c r="B49" s="56">
        <v>44</v>
      </c>
      <c r="C49" s="60" t="s">
        <v>87</v>
      </c>
      <c r="D49" s="56" t="str">
        <f>'Basic Information'!$F$6 &amp;" - " &amp;'Basic Information'!$H$6</f>
        <v>7 - B</v>
      </c>
      <c r="E49" s="56">
        <v>49</v>
      </c>
      <c r="F49" s="57">
        <f t="shared" si="0"/>
        <v>98</v>
      </c>
      <c r="G49" s="56" t="str">
        <f>IF(F49=0,"",IF(F49&lt;='Basic Information'!$F$17,'Basic Information'!$D$17,IF(F49&lt;='Basic Information'!$F$16,'Basic Information'!$D$16,IF(F49&lt;='Basic Information'!$F$15,'Basic Information'!$D$15,IF(F49&lt;='Basic Information'!$F$14,'Basic Information'!$D$14,IF(F49&lt;='Basic Information'!$F$13,'Basic Information'!$D$13,IF(F49&lt;='Basic Information'!$F$12,'Basic Information'!$D$12,'Basic Information'!$D$11)))))))</f>
        <v>O</v>
      </c>
      <c r="H49" s="56">
        <v>49</v>
      </c>
      <c r="I49" s="57">
        <f t="shared" si="1"/>
        <v>98</v>
      </c>
      <c r="J49" s="56" t="str">
        <f>IF(I49=0,"",IF(I49&lt;='Basic Information'!$F$17,'Basic Information'!$D$17,IF(I49&lt;='Basic Information'!$F$16,'Basic Information'!$D$16,IF(I49&lt;='Basic Information'!$F$15,'Basic Information'!$D$15,IF(I49&lt;='Basic Information'!$F$14,'Basic Information'!$D$14,IF(I49&lt;='Basic Information'!$F$13,'Basic Information'!$D$13,IF(I49&lt;='Basic Information'!$F$12,'Basic Information'!$D$12,'Basic Information'!$D$11)))))))</f>
        <v>O</v>
      </c>
      <c r="K49" s="56">
        <v>98</v>
      </c>
      <c r="L49" s="57">
        <f t="shared" si="2"/>
        <v>98</v>
      </c>
      <c r="M49" s="56" t="str">
        <f>IF(L49=0,"",IF(L49&lt;='Basic Information'!$F$17,'Basic Information'!$D$17,IF(L49&lt;='Basic Information'!$F$16,'Basic Information'!$D$16,IF(L49&lt;='Basic Information'!$F$15,'Basic Information'!$D$15,IF(L49&lt;='Basic Information'!$F$14,'Basic Information'!$D$14,IF(L49&lt;='Basic Information'!$F$13,'Basic Information'!$D$13,IF(L49&lt;='Basic Information'!$F$12,'Basic Information'!$D$12,'Basic Information'!$D$11)))))))</f>
        <v>O</v>
      </c>
      <c r="N49" s="56">
        <v>49</v>
      </c>
      <c r="O49" s="57">
        <f t="shared" si="3"/>
        <v>98</v>
      </c>
      <c r="P49" s="56" t="str">
        <f>IF(O49=0,"",IF(O49&lt;='Basic Information'!$F$17,'Basic Information'!$D$17,IF(O49&lt;='Basic Information'!$F$16,'Basic Information'!$D$16,IF(O49&lt;='Basic Information'!$F$15,'Basic Information'!$D$15,IF(O49&lt;='Basic Information'!$F$14,'Basic Information'!$D$14,IF(O49&lt;='Basic Information'!$F$13,'Basic Information'!$D$13,IF(O49&lt;='Basic Information'!$F$12,'Basic Information'!$D$12,'Basic Information'!$D$11)))))))</f>
        <v>O</v>
      </c>
      <c r="Q49" s="56">
        <v>49</v>
      </c>
      <c r="R49" s="57">
        <f t="shared" si="4"/>
        <v>98</v>
      </c>
      <c r="S49" s="56" t="str">
        <f>IF(R49=0,"",IF(R49&lt;='Basic Information'!$F$17,'Basic Information'!$D$17,IF(R49&lt;='Basic Information'!$F$16,'Basic Information'!$D$16,IF(R49&lt;='Basic Information'!$F$15,'Basic Information'!$D$15,IF(R49&lt;='Basic Information'!$F$14,'Basic Information'!$D$14,IF(R49&lt;='Basic Information'!$F$13,'Basic Information'!$D$13,IF(R49&lt;='Basic Information'!$F$12,'Basic Information'!$D$12,'Basic Information'!$D$11)))))))</f>
        <v>O</v>
      </c>
      <c r="T49" s="56">
        <v>98</v>
      </c>
      <c r="U49" s="57">
        <f t="shared" si="5"/>
        <v>98</v>
      </c>
      <c r="V49" s="56" t="str">
        <f>IF(U49=0,"",IF(U49&lt;='Basic Information'!$F$17,'Basic Information'!$D$17,IF(U49&lt;='Basic Information'!$F$16,'Basic Information'!$D$16,IF(U49&lt;='Basic Information'!$F$15,'Basic Information'!$D$15,IF(U49&lt;='Basic Information'!$F$14,'Basic Information'!$D$14,IF(U49&lt;='Basic Information'!$F$13,'Basic Information'!$D$13,IF(U49&lt;='Basic Information'!$F$12,'Basic Information'!$D$12,'Basic Information'!$D$11)))))))</f>
        <v>O</v>
      </c>
      <c r="W49" s="56">
        <v>49</v>
      </c>
      <c r="X49" s="57">
        <f t="shared" si="6"/>
        <v>98</v>
      </c>
      <c r="Y49" s="56" t="str">
        <f>IF(X49=0,"",IF(X49&lt;='Basic Information'!$F$17,'Basic Information'!$D$17,IF(X49&lt;='Basic Information'!$F$16,'Basic Information'!$D$16,IF(X49&lt;='Basic Information'!$F$15,'Basic Information'!$D$15,IF(X49&lt;='Basic Information'!$F$14,'Basic Information'!$D$14,IF(X49&lt;='Basic Information'!$F$13,'Basic Information'!$D$13,IF(X49&lt;='Basic Information'!$F$12,'Basic Information'!$D$12,'Basic Information'!$D$11)))))))</f>
        <v>O</v>
      </c>
      <c r="Z49" s="56">
        <v>49</v>
      </c>
      <c r="AA49" s="57">
        <f t="shared" si="7"/>
        <v>98</v>
      </c>
      <c r="AB49" s="56" t="str">
        <f>IF(AA49=0,"",IF(AA49&lt;='Basic Information'!$F$17,'Basic Information'!$D$17,IF(AA49&lt;='Basic Information'!$F$16,'Basic Information'!$D$16,IF(AA49&lt;='Basic Information'!$F$15,'Basic Information'!$D$15,IF(AA49&lt;='Basic Information'!$F$14,'Basic Information'!$D$14,IF(AA49&lt;='Basic Information'!$F$13,'Basic Information'!$D$13,IF(AA49&lt;='Basic Information'!$F$12,'Basic Information'!$D$12,'Basic Information'!$D$11)))))))</f>
        <v>O</v>
      </c>
      <c r="AC49" s="56">
        <v>98</v>
      </c>
      <c r="AD49" s="57">
        <f t="shared" si="8"/>
        <v>98</v>
      </c>
      <c r="AE49" s="56" t="str">
        <f>IF(AD49=0,"",IF(AD49&lt;='Basic Information'!$F$17,'Basic Information'!$D$17,IF(AD49&lt;='Basic Information'!$F$16,'Basic Information'!$D$16,IF(AD49&lt;='Basic Information'!$F$15,'Basic Information'!$D$15,IF(AD49&lt;='Basic Information'!$F$14,'Basic Information'!$D$14,IF(AD49&lt;='Basic Information'!$F$13,'Basic Information'!$D$13,IF(AD49&lt;='Basic Information'!$F$12,'Basic Information'!$D$12,'Basic Information'!$D$11)))))))</f>
        <v>O</v>
      </c>
      <c r="AF49" s="56">
        <v>49</v>
      </c>
      <c r="AG49" s="57">
        <f t="shared" si="9"/>
        <v>98</v>
      </c>
      <c r="AH49" s="56" t="str">
        <f>IF(AG49=0,"",IF(AG49&lt;='Basic Information'!$F$17,'Basic Information'!$D$17,IF(AG49&lt;='Basic Information'!$F$16,'Basic Information'!$D$16,IF(AG49&lt;='Basic Information'!$F$15,'Basic Information'!$D$15,IF(AG49&lt;='Basic Information'!$F$14,'Basic Information'!$D$14,IF(AG49&lt;='Basic Information'!$F$13,'Basic Information'!$D$13,IF(AG49&lt;='Basic Information'!$F$12,'Basic Information'!$D$12,'Basic Information'!$D$11)))))))</f>
        <v>O</v>
      </c>
      <c r="AI49" s="56">
        <v>49</v>
      </c>
      <c r="AJ49" s="57">
        <f t="shared" si="10"/>
        <v>98</v>
      </c>
      <c r="AK49" s="56" t="str">
        <f>IF(AJ49=0,"",IF(AJ49&lt;='Basic Information'!$F$17,'Basic Information'!$D$17,IF(AJ49&lt;='Basic Information'!$F$16,'Basic Information'!$D$16,IF(AJ49&lt;='Basic Information'!$F$15,'Basic Information'!$D$15,IF(AJ49&lt;='Basic Information'!$F$14,'Basic Information'!$D$14,IF(AJ49&lt;='Basic Information'!$F$13,'Basic Information'!$D$13,IF(AJ49&lt;='Basic Information'!$F$12,'Basic Information'!$D$12,'Basic Information'!$D$11)))))))</f>
        <v>O</v>
      </c>
      <c r="AL49" s="56">
        <v>98</v>
      </c>
      <c r="AM49" s="57">
        <f t="shared" si="11"/>
        <v>98</v>
      </c>
      <c r="AN49" s="56" t="str">
        <f>IF(AM49=0,"",IF(AM49&lt;='Basic Information'!$F$17,'Basic Information'!$D$17,IF(AM49&lt;='Basic Information'!$F$16,'Basic Information'!$D$16,IF(AM49&lt;='Basic Information'!$F$15,'Basic Information'!$D$15,IF(AM49&lt;='Basic Information'!$F$14,'Basic Information'!$D$14,IF(AM49&lt;='Basic Information'!$F$13,'Basic Information'!$D$13,IF(AM49&lt;='Basic Information'!$F$12,'Basic Information'!$D$12,'Basic Information'!$D$11)))))))</f>
        <v>O</v>
      </c>
      <c r="AO49" s="56">
        <v>49</v>
      </c>
      <c r="AP49" s="57">
        <f t="shared" si="12"/>
        <v>98</v>
      </c>
      <c r="AQ49" s="56" t="str">
        <f>IF(AP49=0,"",IF(AP49&lt;='Basic Information'!$F$17,'Basic Information'!$D$17,IF(AP49&lt;='Basic Information'!$F$16,'Basic Information'!$D$16,IF(AP49&lt;='Basic Information'!$F$15,'Basic Information'!$D$15,IF(AP49&lt;='Basic Information'!$F$14,'Basic Information'!$D$14,IF(AP49&lt;='Basic Information'!$F$13,'Basic Information'!$D$13,IF(AP49&lt;='Basic Information'!$F$12,'Basic Information'!$D$12,'Basic Information'!$D$11)))))))</f>
        <v>O</v>
      </c>
      <c r="AR49" s="56">
        <v>49</v>
      </c>
      <c r="AS49" s="57">
        <f t="shared" si="13"/>
        <v>98</v>
      </c>
      <c r="AT49" s="56" t="str">
        <f>IF(AS49=0,"",IF(AS49&lt;='Basic Information'!$F$17,'Basic Information'!$D$17,IF(AS49&lt;='Basic Information'!$F$16,'Basic Information'!$D$16,IF(AS49&lt;='Basic Information'!$F$15,'Basic Information'!$D$15,IF(AS49&lt;='Basic Information'!$F$14,'Basic Information'!$D$14,IF(AS49&lt;='Basic Information'!$F$13,'Basic Information'!$D$13,IF(AS49&lt;='Basic Information'!$F$12,'Basic Information'!$D$12,'Basic Information'!$D$11)))))))</f>
        <v>O</v>
      </c>
      <c r="AU49" s="56">
        <v>98</v>
      </c>
      <c r="AV49" s="57">
        <f t="shared" si="14"/>
        <v>98</v>
      </c>
      <c r="AW49" s="56" t="str">
        <f>IF(AV49=0,"",IF(AV49&lt;='Basic Information'!$F$17,'Basic Information'!$D$17,IF(AV49&lt;='Basic Information'!$F$16,'Basic Information'!$D$16,IF(AV49&lt;='Basic Information'!$F$15,'Basic Information'!$D$15,IF(AV49&lt;='Basic Information'!$F$14,'Basic Information'!$D$14,IF(AV49&lt;='Basic Information'!$F$13,'Basic Information'!$D$13,IF(AV49&lt;='Basic Information'!$F$12,'Basic Information'!$D$12,'Basic Information'!$D$11)))))))</f>
        <v>O</v>
      </c>
      <c r="AX49" s="56">
        <v>49</v>
      </c>
      <c r="AY49" s="57">
        <f t="shared" si="15"/>
        <v>98</v>
      </c>
      <c r="AZ49" s="56" t="str">
        <f>IF(AY49=0,"",IF(AY49&lt;='Basic Information'!$F$17,'Basic Information'!$D$17,IF(AY49&lt;='Basic Information'!$F$16,'Basic Information'!$D$16,IF(AY49&lt;='Basic Information'!$F$15,'Basic Information'!$D$15,IF(AY49&lt;='Basic Information'!$F$14,'Basic Information'!$D$14,IF(AY49&lt;='Basic Information'!$F$13,'Basic Information'!$D$13,IF(AY49&lt;='Basic Information'!$F$12,'Basic Information'!$D$12,'Basic Information'!$D$11)))))))</f>
        <v>O</v>
      </c>
      <c r="BA49" s="56">
        <v>49</v>
      </c>
      <c r="BB49" s="57">
        <f t="shared" si="16"/>
        <v>98</v>
      </c>
      <c r="BC49" s="56" t="str">
        <f>IF(BB49=0,"",IF(BB49&lt;='Basic Information'!$F$17,'Basic Information'!$D$17,IF(BB49&lt;='Basic Information'!$F$16,'Basic Information'!$D$16,IF(BB49&lt;='Basic Information'!$F$15,'Basic Information'!$D$15,IF(BB49&lt;='Basic Information'!$F$14,'Basic Information'!$D$14,IF(BB49&lt;='Basic Information'!$F$13,'Basic Information'!$D$13,IF(BB49&lt;='Basic Information'!$F$12,'Basic Information'!$D$12,'Basic Information'!$D$11)))))))</f>
        <v>O</v>
      </c>
      <c r="BD49" s="56">
        <v>98</v>
      </c>
      <c r="BE49" s="57">
        <f t="shared" si="17"/>
        <v>98</v>
      </c>
      <c r="BF49" s="56" t="str">
        <f>IF(BE49=0,"",IF(BE49&lt;='Basic Information'!$F$17,'Basic Information'!$D$17,IF(BE49&lt;='Basic Information'!$F$16,'Basic Information'!$D$16,IF(BE49&lt;='Basic Information'!$F$15,'Basic Information'!$D$15,IF(BE49&lt;='Basic Information'!$F$14,'Basic Information'!$D$14,IF(BE49&lt;='Basic Information'!$F$13,'Basic Information'!$D$13,IF(BE49&lt;='Basic Information'!$F$12,'Basic Information'!$D$12,'Basic Information'!$D$11)))))))</f>
        <v>O</v>
      </c>
      <c r="BG49" s="56">
        <v>49</v>
      </c>
      <c r="BH49" s="57">
        <f t="shared" si="18"/>
        <v>98</v>
      </c>
      <c r="BI49" s="56" t="str">
        <f>IF(BH49=0,"",IF(BH49&lt;='Basic Information'!$F$17,'Basic Information'!$D$17,IF(BH49&lt;='Basic Information'!$F$16,'Basic Information'!$D$16,IF(BH49&lt;='Basic Information'!$F$15,'Basic Information'!$D$15,IF(BH49&lt;='Basic Information'!$F$14,'Basic Information'!$D$14,IF(BH49&lt;='Basic Information'!$F$13,'Basic Information'!$D$13,IF(BH49&lt;='Basic Information'!$F$12,'Basic Information'!$D$12,'Basic Information'!$D$11)))))))</f>
        <v>O</v>
      </c>
      <c r="BJ49" s="56">
        <v>49</v>
      </c>
      <c r="BK49" s="57">
        <f t="shared" si="19"/>
        <v>98</v>
      </c>
      <c r="BL49" s="56" t="str">
        <f>IF(BK49=0,"",IF(BK49&lt;='Basic Information'!$F$17,'Basic Information'!$D$17,IF(BK49&lt;='Basic Information'!$F$16,'Basic Information'!$D$16,IF(BK49&lt;='Basic Information'!$F$15,'Basic Information'!$D$15,IF(BK49&lt;='Basic Information'!$F$14,'Basic Information'!$D$14,IF(BK49&lt;='Basic Information'!$F$13,'Basic Information'!$D$13,IF(BK49&lt;='Basic Information'!$F$12,'Basic Information'!$D$12,'Basic Information'!$D$11)))))))</f>
        <v>O</v>
      </c>
      <c r="BM49" s="56">
        <v>98</v>
      </c>
      <c r="BN49" s="57">
        <f t="shared" si="20"/>
        <v>98</v>
      </c>
      <c r="BO49" s="56" t="str">
        <f>IF(BN49=0,"",IF(BN49&lt;='Basic Information'!$F$17,'Basic Information'!$D$17,IF(BN49&lt;='Basic Information'!$F$16,'Basic Information'!$D$16,IF(BN49&lt;='Basic Information'!$F$15,'Basic Information'!$D$15,IF(BN49&lt;='Basic Information'!$F$14,'Basic Information'!$D$14,IF(BN49&lt;='Basic Information'!$F$13,'Basic Information'!$D$13,IF(BN49&lt;='Basic Information'!$F$12,'Basic Information'!$D$12,'Basic Information'!$D$11)))))))</f>
        <v>O</v>
      </c>
      <c r="BP49" s="56">
        <v>49</v>
      </c>
      <c r="BQ49" s="57">
        <f t="shared" si="21"/>
        <v>98</v>
      </c>
      <c r="BR49" s="56" t="str">
        <f>IF(BQ49=0,"",IF(BQ49&lt;='Basic Information'!$F$17,'Basic Information'!$D$17,IF(BQ49&lt;='Basic Information'!$F$16,'Basic Information'!$D$16,IF(BQ49&lt;='Basic Information'!$F$15,'Basic Information'!$D$15,IF(BQ49&lt;='Basic Information'!$F$14,'Basic Information'!$D$14,IF(BQ49&lt;='Basic Information'!$F$13,'Basic Information'!$D$13,IF(BQ49&lt;='Basic Information'!$F$12,'Basic Information'!$D$12,'Basic Information'!$D$11)))))))</f>
        <v>O</v>
      </c>
      <c r="BS49" s="56">
        <v>49</v>
      </c>
      <c r="BT49" s="57">
        <f t="shared" si="22"/>
        <v>98</v>
      </c>
      <c r="BU49" s="56" t="str">
        <f>IF(BT49=0,"",IF(BT49&lt;='Basic Information'!$F$17,'Basic Information'!$D$17,IF(BT49&lt;='Basic Information'!$F$16,'Basic Information'!$D$16,IF(BT49&lt;='Basic Information'!$F$15,'Basic Information'!$D$15,IF(BT49&lt;='Basic Information'!$F$14,'Basic Information'!$D$14,IF(BT49&lt;='Basic Information'!$F$13,'Basic Information'!$D$13,IF(BT49&lt;='Basic Information'!$F$12,'Basic Information'!$D$12,'Basic Information'!$D$11)))))))</f>
        <v>O</v>
      </c>
      <c r="BV49" s="56">
        <v>98</v>
      </c>
      <c r="BW49" s="57">
        <f t="shared" si="23"/>
        <v>98</v>
      </c>
      <c r="BX49" s="56" t="str">
        <f>IF(BW49=0,"",IF(BW49&lt;='Basic Information'!$F$17,'Basic Information'!$D$17,IF(BW49&lt;='Basic Information'!$F$16,'Basic Information'!$D$16,IF(BW49&lt;='Basic Information'!$F$15,'Basic Information'!$D$15,IF(BW49&lt;='Basic Information'!$F$14,'Basic Information'!$D$14,IF(BW49&lt;='Basic Information'!$F$13,'Basic Information'!$D$13,IF(BW49&lt;='Basic Information'!$F$12,'Basic Information'!$D$12,'Basic Information'!$D$11)))))))</f>
        <v>O</v>
      </c>
      <c r="BY49" s="56">
        <v>49</v>
      </c>
      <c r="BZ49" s="57">
        <f t="shared" si="24"/>
        <v>98</v>
      </c>
      <c r="CA49" s="56" t="str">
        <f>IF(BZ49=0,"",IF(BZ49&lt;='Basic Information'!$F$17,'Basic Information'!$D$17,IF(BZ49&lt;='Basic Information'!$F$16,'Basic Information'!$D$16,IF(BZ49&lt;='Basic Information'!$F$15,'Basic Information'!$D$15,IF(BZ49&lt;='Basic Information'!$F$14,'Basic Information'!$D$14,IF(BZ49&lt;='Basic Information'!$F$13,'Basic Information'!$D$13,IF(BZ49&lt;='Basic Information'!$F$12,'Basic Information'!$D$12,'Basic Information'!$D$11)))))))</f>
        <v>O</v>
      </c>
      <c r="CB49" s="56">
        <v>49</v>
      </c>
      <c r="CC49" s="57">
        <f t="shared" si="25"/>
        <v>98</v>
      </c>
      <c r="CD49" s="56" t="str">
        <f>IF(CC49=0,"",IF(CC49&lt;='Basic Information'!$F$17,'Basic Information'!$D$17,IF(CC49&lt;='Basic Information'!$F$16,'Basic Information'!$D$16,IF(CC49&lt;='Basic Information'!$F$15,'Basic Information'!$D$15,IF(CC49&lt;='Basic Information'!$F$14,'Basic Information'!$D$14,IF(CC49&lt;='Basic Information'!$F$13,'Basic Information'!$D$13,IF(CC49&lt;='Basic Information'!$F$12,'Basic Information'!$D$12,'Basic Information'!$D$11)))))))</f>
        <v>O</v>
      </c>
      <c r="CE49" s="56">
        <v>98</v>
      </c>
      <c r="CF49" s="57">
        <f t="shared" si="26"/>
        <v>98</v>
      </c>
      <c r="CG49" s="56" t="str">
        <f>IF(CF49=0,"",IF(CF49&lt;='Basic Information'!$F$17,'Basic Information'!$D$17,IF(CF49&lt;='Basic Information'!$F$16,'Basic Information'!$D$16,IF(CF49&lt;='Basic Information'!$F$15,'Basic Information'!$D$15,IF(CF49&lt;='Basic Information'!$F$14,'Basic Information'!$D$14,IF(CF49&lt;='Basic Information'!$F$13,'Basic Information'!$D$13,IF(CF49&lt;='Basic Information'!$F$12,'Basic Information'!$D$12,'Basic Information'!$D$11)))))))</f>
        <v>O</v>
      </c>
      <c r="CH49" s="56">
        <f t="shared" si="27"/>
        <v>441</v>
      </c>
      <c r="CI49" s="58">
        <f t="shared" si="28"/>
        <v>98</v>
      </c>
      <c r="CJ49" s="56" t="str">
        <f>IF(CI49=0,"",IF(CI49&lt;='Basic Information'!$F$17,'Basic Information'!$D$17,IF(CI49&lt;='Basic Information'!$F$16,'Basic Information'!$D$16,IF(CI49&lt;='Basic Information'!$F$15,'Basic Information'!$D$15,IF(CI49&lt;='Basic Information'!$F$14,'Basic Information'!$D$14,IF(CI49&lt;='Basic Information'!$F$13,'Basic Information'!$D$13,IF(CI49&lt;='Basic Information'!$F$12,'Basic Information'!$D$12,'Basic Information'!$D$11)))))))</f>
        <v>O</v>
      </c>
      <c r="CK49" s="59">
        <f t="shared" si="29"/>
        <v>2</v>
      </c>
      <c r="CL49" s="56">
        <f t="shared" si="30"/>
        <v>441</v>
      </c>
      <c r="CM49" s="58">
        <f t="shared" si="31"/>
        <v>98</v>
      </c>
      <c r="CN49" s="56" t="str">
        <f>IF(CM49=0,"",IF(CM49&lt;='Basic Information'!$F$17,'Basic Information'!$D$17,IF(CM49&lt;='Basic Information'!$F$16,'Basic Information'!$D$16,IF(CM49&lt;='Basic Information'!$F$15,'Basic Information'!$D$15,IF(CM49&lt;='Basic Information'!$F$14,'Basic Information'!$D$14,IF(CM49&lt;='Basic Information'!$F$13,'Basic Information'!$D$13,IF(CM49&lt;='Basic Information'!$F$12,'Basic Information'!$D$12,'Basic Information'!$D$11)))))))</f>
        <v>O</v>
      </c>
      <c r="CO49" s="59">
        <f t="shared" si="32"/>
        <v>1</v>
      </c>
      <c r="CP49" s="56">
        <f t="shared" si="33"/>
        <v>882</v>
      </c>
      <c r="CQ49" s="58">
        <f t="shared" si="34"/>
        <v>98</v>
      </c>
      <c r="CR49" s="56" t="str">
        <f>IF(CQ49=0,"",IF(CQ49&lt;='Basic Information'!$F$17,'Basic Information'!$D$17,IF(CQ49&lt;='Basic Information'!$F$16,'Basic Information'!$D$16,IF(CQ49&lt;='Basic Information'!$F$15,'Basic Information'!$D$15,IF(CQ49&lt;='Basic Information'!$F$14,'Basic Information'!$D$14,IF(CQ49&lt;='Basic Information'!$F$13,'Basic Information'!$D$13,IF(CQ49&lt;='Basic Information'!$F$12,'Basic Information'!$D$12,'Basic Information'!$D$11)))))))</f>
        <v>O</v>
      </c>
      <c r="CS49" s="59">
        <f t="shared" si="35"/>
        <v>1</v>
      </c>
      <c r="CT49" s="56">
        <v>84</v>
      </c>
      <c r="CU49" s="56">
        <v>72</v>
      </c>
      <c r="CV49" s="56">
        <v>52</v>
      </c>
      <c r="CW49" s="56">
        <f t="shared" si="36"/>
        <v>208</v>
      </c>
      <c r="CX49" s="56" t="s">
        <v>122</v>
      </c>
      <c r="CY49" s="56" t="s">
        <v>167</v>
      </c>
    </row>
    <row r="50" spans="2:103">
      <c r="B50" s="56">
        <v>45</v>
      </c>
      <c r="C50" s="60" t="s">
        <v>103</v>
      </c>
      <c r="D50" s="56" t="str">
        <f>'Basic Information'!$F$6 &amp;" - " &amp;'Basic Information'!$H$6</f>
        <v>7 - B</v>
      </c>
      <c r="E50" s="56">
        <v>25</v>
      </c>
      <c r="F50" s="57">
        <f t="shared" si="0"/>
        <v>50</v>
      </c>
      <c r="G50" s="56" t="str">
        <f>IF(F50=0,"",IF(F50&lt;='Basic Information'!$F$17,'Basic Information'!$D$17,IF(F50&lt;='Basic Information'!$F$16,'Basic Information'!$D$16,IF(F50&lt;='Basic Information'!$F$15,'Basic Information'!$D$15,IF(F50&lt;='Basic Information'!$F$14,'Basic Information'!$D$14,IF(F50&lt;='Basic Information'!$F$13,'Basic Information'!$D$13,IF(F50&lt;='Basic Information'!$F$12,'Basic Information'!$D$12,'Basic Information'!$D$11)))))))</f>
        <v>C</v>
      </c>
      <c r="H50" s="56">
        <v>25</v>
      </c>
      <c r="I50" s="57">
        <f t="shared" si="1"/>
        <v>50</v>
      </c>
      <c r="J50" s="56" t="str">
        <f>IF(I50=0,"",IF(I50&lt;='Basic Information'!$F$17,'Basic Information'!$D$17,IF(I50&lt;='Basic Information'!$F$16,'Basic Information'!$D$16,IF(I50&lt;='Basic Information'!$F$15,'Basic Information'!$D$15,IF(I50&lt;='Basic Information'!$F$14,'Basic Information'!$D$14,IF(I50&lt;='Basic Information'!$F$13,'Basic Information'!$D$13,IF(I50&lt;='Basic Information'!$F$12,'Basic Information'!$D$12,'Basic Information'!$D$11)))))))</f>
        <v>C</v>
      </c>
      <c r="K50" s="56">
        <v>50</v>
      </c>
      <c r="L50" s="57">
        <f t="shared" si="2"/>
        <v>50</v>
      </c>
      <c r="M50" s="56" t="str">
        <f>IF(L50=0,"",IF(L50&lt;='Basic Information'!$F$17,'Basic Information'!$D$17,IF(L50&lt;='Basic Information'!$F$16,'Basic Information'!$D$16,IF(L50&lt;='Basic Information'!$F$15,'Basic Information'!$D$15,IF(L50&lt;='Basic Information'!$F$14,'Basic Information'!$D$14,IF(L50&lt;='Basic Information'!$F$13,'Basic Information'!$D$13,IF(L50&lt;='Basic Information'!$F$12,'Basic Information'!$D$12,'Basic Information'!$D$11)))))))</f>
        <v>C</v>
      </c>
      <c r="N50" s="56">
        <v>25</v>
      </c>
      <c r="O50" s="57">
        <f t="shared" si="3"/>
        <v>50</v>
      </c>
      <c r="P50" s="56" t="str">
        <f>IF(O50=0,"",IF(O50&lt;='Basic Information'!$F$17,'Basic Information'!$D$17,IF(O50&lt;='Basic Information'!$F$16,'Basic Information'!$D$16,IF(O50&lt;='Basic Information'!$F$15,'Basic Information'!$D$15,IF(O50&lt;='Basic Information'!$F$14,'Basic Information'!$D$14,IF(O50&lt;='Basic Information'!$F$13,'Basic Information'!$D$13,IF(O50&lt;='Basic Information'!$F$12,'Basic Information'!$D$12,'Basic Information'!$D$11)))))))</f>
        <v>C</v>
      </c>
      <c r="Q50" s="56">
        <v>25</v>
      </c>
      <c r="R50" s="57">
        <f t="shared" si="4"/>
        <v>50</v>
      </c>
      <c r="S50" s="56" t="str">
        <f>IF(R50=0,"",IF(R50&lt;='Basic Information'!$F$17,'Basic Information'!$D$17,IF(R50&lt;='Basic Information'!$F$16,'Basic Information'!$D$16,IF(R50&lt;='Basic Information'!$F$15,'Basic Information'!$D$15,IF(R50&lt;='Basic Information'!$F$14,'Basic Information'!$D$14,IF(R50&lt;='Basic Information'!$F$13,'Basic Information'!$D$13,IF(R50&lt;='Basic Information'!$F$12,'Basic Information'!$D$12,'Basic Information'!$D$11)))))))</f>
        <v>C</v>
      </c>
      <c r="T50" s="56">
        <v>50</v>
      </c>
      <c r="U50" s="57">
        <f t="shared" si="5"/>
        <v>50</v>
      </c>
      <c r="V50" s="56" t="str">
        <f>IF(U50=0,"",IF(U50&lt;='Basic Information'!$F$17,'Basic Information'!$D$17,IF(U50&lt;='Basic Information'!$F$16,'Basic Information'!$D$16,IF(U50&lt;='Basic Information'!$F$15,'Basic Information'!$D$15,IF(U50&lt;='Basic Information'!$F$14,'Basic Information'!$D$14,IF(U50&lt;='Basic Information'!$F$13,'Basic Information'!$D$13,IF(U50&lt;='Basic Information'!$F$12,'Basic Information'!$D$12,'Basic Information'!$D$11)))))))</f>
        <v>C</v>
      </c>
      <c r="W50" s="56">
        <v>25</v>
      </c>
      <c r="X50" s="57">
        <f t="shared" si="6"/>
        <v>50</v>
      </c>
      <c r="Y50" s="56" t="str">
        <f>IF(X50=0,"",IF(X50&lt;='Basic Information'!$F$17,'Basic Information'!$D$17,IF(X50&lt;='Basic Information'!$F$16,'Basic Information'!$D$16,IF(X50&lt;='Basic Information'!$F$15,'Basic Information'!$D$15,IF(X50&lt;='Basic Information'!$F$14,'Basic Information'!$D$14,IF(X50&lt;='Basic Information'!$F$13,'Basic Information'!$D$13,IF(X50&lt;='Basic Information'!$F$12,'Basic Information'!$D$12,'Basic Information'!$D$11)))))))</f>
        <v>C</v>
      </c>
      <c r="Z50" s="56">
        <v>25</v>
      </c>
      <c r="AA50" s="57">
        <f t="shared" si="7"/>
        <v>50</v>
      </c>
      <c r="AB50" s="56" t="str">
        <f>IF(AA50=0,"",IF(AA50&lt;='Basic Information'!$F$17,'Basic Information'!$D$17,IF(AA50&lt;='Basic Information'!$F$16,'Basic Information'!$D$16,IF(AA50&lt;='Basic Information'!$F$15,'Basic Information'!$D$15,IF(AA50&lt;='Basic Information'!$F$14,'Basic Information'!$D$14,IF(AA50&lt;='Basic Information'!$F$13,'Basic Information'!$D$13,IF(AA50&lt;='Basic Information'!$F$12,'Basic Information'!$D$12,'Basic Information'!$D$11)))))))</f>
        <v>C</v>
      </c>
      <c r="AC50" s="56">
        <v>50</v>
      </c>
      <c r="AD50" s="57">
        <f t="shared" si="8"/>
        <v>50</v>
      </c>
      <c r="AE50" s="56" t="str">
        <f>IF(AD50=0,"",IF(AD50&lt;='Basic Information'!$F$17,'Basic Information'!$D$17,IF(AD50&lt;='Basic Information'!$F$16,'Basic Information'!$D$16,IF(AD50&lt;='Basic Information'!$F$15,'Basic Information'!$D$15,IF(AD50&lt;='Basic Information'!$F$14,'Basic Information'!$D$14,IF(AD50&lt;='Basic Information'!$F$13,'Basic Information'!$D$13,IF(AD50&lt;='Basic Information'!$F$12,'Basic Information'!$D$12,'Basic Information'!$D$11)))))))</f>
        <v>C</v>
      </c>
      <c r="AF50" s="56">
        <v>25</v>
      </c>
      <c r="AG50" s="57">
        <f t="shared" si="9"/>
        <v>50</v>
      </c>
      <c r="AH50" s="56" t="str">
        <f>IF(AG50=0,"",IF(AG50&lt;='Basic Information'!$F$17,'Basic Information'!$D$17,IF(AG50&lt;='Basic Information'!$F$16,'Basic Information'!$D$16,IF(AG50&lt;='Basic Information'!$F$15,'Basic Information'!$D$15,IF(AG50&lt;='Basic Information'!$F$14,'Basic Information'!$D$14,IF(AG50&lt;='Basic Information'!$F$13,'Basic Information'!$D$13,IF(AG50&lt;='Basic Information'!$F$12,'Basic Information'!$D$12,'Basic Information'!$D$11)))))))</f>
        <v>C</v>
      </c>
      <c r="AI50" s="56">
        <v>25</v>
      </c>
      <c r="AJ50" s="57">
        <f t="shared" si="10"/>
        <v>50</v>
      </c>
      <c r="AK50" s="56" t="str">
        <f>IF(AJ50=0,"",IF(AJ50&lt;='Basic Information'!$F$17,'Basic Information'!$D$17,IF(AJ50&lt;='Basic Information'!$F$16,'Basic Information'!$D$16,IF(AJ50&lt;='Basic Information'!$F$15,'Basic Information'!$D$15,IF(AJ50&lt;='Basic Information'!$F$14,'Basic Information'!$D$14,IF(AJ50&lt;='Basic Information'!$F$13,'Basic Information'!$D$13,IF(AJ50&lt;='Basic Information'!$F$12,'Basic Information'!$D$12,'Basic Information'!$D$11)))))))</f>
        <v>C</v>
      </c>
      <c r="AL50" s="56">
        <v>50</v>
      </c>
      <c r="AM50" s="57">
        <f t="shared" si="11"/>
        <v>50</v>
      </c>
      <c r="AN50" s="56" t="str">
        <f>IF(AM50=0,"",IF(AM50&lt;='Basic Information'!$F$17,'Basic Information'!$D$17,IF(AM50&lt;='Basic Information'!$F$16,'Basic Information'!$D$16,IF(AM50&lt;='Basic Information'!$F$15,'Basic Information'!$D$15,IF(AM50&lt;='Basic Information'!$F$14,'Basic Information'!$D$14,IF(AM50&lt;='Basic Information'!$F$13,'Basic Information'!$D$13,IF(AM50&lt;='Basic Information'!$F$12,'Basic Information'!$D$12,'Basic Information'!$D$11)))))))</f>
        <v>C</v>
      </c>
      <c r="AO50" s="56">
        <v>25</v>
      </c>
      <c r="AP50" s="57">
        <f t="shared" si="12"/>
        <v>50</v>
      </c>
      <c r="AQ50" s="56" t="str">
        <f>IF(AP50=0,"",IF(AP50&lt;='Basic Information'!$F$17,'Basic Information'!$D$17,IF(AP50&lt;='Basic Information'!$F$16,'Basic Information'!$D$16,IF(AP50&lt;='Basic Information'!$F$15,'Basic Information'!$D$15,IF(AP50&lt;='Basic Information'!$F$14,'Basic Information'!$D$14,IF(AP50&lt;='Basic Information'!$F$13,'Basic Information'!$D$13,IF(AP50&lt;='Basic Information'!$F$12,'Basic Information'!$D$12,'Basic Information'!$D$11)))))))</f>
        <v>C</v>
      </c>
      <c r="AR50" s="56">
        <v>25</v>
      </c>
      <c r="AS50" s="57">
        <f t="shared" si="13"/>
        <v>50</v>
      </c>
      <c r="AT50" s="56" t="str">
        <f>IF(AS50=0,"",IF(AS50&lt;='Basic Information'!$F$17,'Basic Information'!$D$17,IF(AS50&lt;='Basic Information'!$F$16,'Basic Information'!$D$16,IF(AS50&lt;='Basic Information'!$F$15,'Basic Information'!$D$15,IF(AS50&lt;='Basic Information'!$F$14,'Basic Information'!$D$14,IF(AS50&lt;='Basic Information'!$F$13,'Basic Information'!$D$13,IF(AS50&lt;='Basic Information'!$F$12,'Basic Information'!$D$12,'Basic Information'!$D$11)))))))</f>
        <v>C</v>
      </c>
      <c r="AU50" s="56">
        <v>50</v>
      </c>
      <c r="AV50" s="57">
        <f t="shared" si="14"/>
        <v>50</v>
      </c>
      <c r="AW50" s="56" t="str">
        <f>IF(AV50=0,"",IF(AV50&lt;='Basic Information'!$F$17,'Basic Information'!$D$17,IF(AV50&lt;='Basic Information'!$F$16,'Basic Information'!$D$16,IF(AV50&lt;='Basic Information'!$F$15,'Basic Information'!$D$15,IF(AV50&lt;='Basic Information'!$F$14,'Basic Information'!$D$14,IF(AV50&lt;='Basic Information'!$F$13,'Basic Information'!$D$13,IF(AV50&lt;='Basic Information'!$F$12,'Basic Information'!$D$12,'Basic Information'!$D$11)))))))</f>
        <v>C</v>
      </c>
      <c r="AX50" s="56">
        <v>25</v>
      </c>
      <c r="AY50" s="57">
        <f t="shared" si="15"/>
        <v>50</v>
      </c>
      <c r="AZ50" s="56" t="str">
        <f>IF(AY50=0,"",IF(AY50&lt;='Basic Information'!$F$17,'Basic Information'!$D$17,IF(AY50&lt;='Basic Information'!$F$16,'Basic Information'!$D$16,IF(AY50&lt;='Basic Information'!$F$15,'Basic Information'!$D$15,IF(AY50&lt;='Basic Information'!$F$14,'Basic Information'!$D$14,IF(AY50&lt;='Basic Information'!$F$13,'Basic Information'!$D$13,IF(AY50&lt;='Basic Information'!$F$12,'Basic Information'!$D$12,'Basic Information'!$D$11)))))))</f>
        <v>C</v>
      </c>
      <c r="BA50" s="56">
        <v>25</v>
      </c>
      <c r="BB50" s="57">
        <f t="shared" si="16"/>
        <v>50</v>
      </c>
      <c r="BC50" s="56" t="str">
        <f>IF(BB50=0,"",IF(BB50&lt;='Basic Information'!$F$17,'Basic Information'!$D$17,IF(BB50&lt;='Basic Information'!$F$16,'Basic Information'!$D$16,IF(BB50&lt;='Basic Information'!$F$15,'Basic Information'!$D$15,IF(BB50&lt;='Basic Information'!$F$14,'Basic Information'!$D$14,IF(BB50&lt;='Basic Information'!$F$13,'Basic Information'!$D$13,IF(BB50&lt;='Basic Information'!$F$12,'Basic Information'!$D$12,'Basic Information'!$D$11)))))))</f>
        <v>C</v>
      </c>
      <c r="BD50" s="56">
        <v>50</v>
      </c>
      <c r="BE50" s="57">
        <f t="shared" si="17"/>
        <v>50</v>
      </c>
      <c r="BF50" s="56" t="str">
        <f>IF(BE50=0,"",IF(BE50&lt;='Basic Information'!$F$17,'Basic Information'!$D$17,IF(BE50&lt;='Basic Information'!$F$16,'Basic Information'!$D$16,IF(BE50&lt;='Basic Information'!$F$15,'Basic Information'!$D$15,IF(BE50&lt;='Basic Information'!$F$14,'Basic Information'!$D$14,IF(BE50&lt;='Basic Information'!$F$13,'Basic Information'!$D$13,IF(BE50&lt;='Basic Information'!$F$12,'Basic Information'!$D$12,'Basic Information'!$D$11)))))))</f>
        <v>C</v>
      </c>
      <c r="BG50" s="56">
        <v>25</v>
      </c>
      <c r="BH50" s="57">
        <f t="shared" si="18"/>
        <v>50</v>
      </c>
      <c r="BI50" s="56" t="str">
        <f>IF(BH50=0,"",IF(BH50&lt;='Basic Information'!$F$17,'Basic Information'!$D$17,IF(BH50&lt;='Basic Information'!$F$16,'Basic Information'!$D$16,IF(BH50&lt;='Basic Information'!$F$15,'Basic Information'!$D$15,IF(BH50&lt;='Basic Information'!$F$14,'Basic Information'!$D$14,IF(BH50&lt;='Basic Information'!$F$13,'Basic Information'!$D$13,IF(BH50&lt;='Basic Information'!$F$12,'Basic Information'!$D$12,'Basic Information'!$D$11)))))))</f>
        <v>C</v>
      </c>
      <c r="BJ50" s="56">
        <v>25</v>
      </c>
      <c r="BK50" s="57">
        <f t="shared" si="19"/>
        <v>50</v>
      </c>
      <c r="BL50" s="56" t="str">
        <f>IF(BK50=0,"",IF(BK50&lt;='Basic Information'!$F$17,'Basic Information'!$D$17,IF(BK50&lt;='Basic Information'!$F$16,'Basic Information'!$D$16,IF(BK50&lt;='Basic Information'!$F$15,'Basic Information'!$D$15,IF(BK50&lt;='Basic Information'!$F$14,'Basic Information'!$D$14,IF(BK50&lt;='Basic Information'!$F$13,'Basic Information'!$D$13,IF(BK50&lt;='Basic Information'!$F$12,'Basic Information'!$D$12,'Basic Information'!$D$11)))))))</f>
        <v>C</v>
      </c>
      <c r="BM50" s="56">
        <v>50</v>
      </c>
      <c r="BN50" s="57">
        <f t="shared" si="20"/>
        <v>50</v>
      </c>
      <c r="BO50" s="56" t="str">
        <f>IF(BN50=0,"",IF(BN50&lt;='Basic Information'!$F$17,'Basic Information'!$D$17,IF(BN50&lt;='Basic Information'!$F$16,'Basic Information'!$D$16,IF(BN50&lt;='Basic Information'!$F$15,'Basic Information'!$D$15,IF(BN50&lt;='Basic Information'!$F$14,'Basic Information'!$D$14,IF(BN50&lt;='Basic Information'!$F$13,'Basic Information'!$D$13,IF(BN50&lt;='Basic Information'!$F$12,'Basic Information'!$D$12,'Basic Information'!$D$11)))))))</f>
        <v>C</v>
      </c>
      <c r="BP50" s="56">
        <v>25</v>
      </c>
      <c r="BQ50" s="57">
        <f t="shared" si="21"/>
        <v>50</v>
      </c>
      <c r="BR50" s="56" t="str">
        <f>IF(BQ50=0,"",IF(BQ50&lt;='Basic Information'!$F$17,'Basic Information'!$D$17,IF(BQ50&lt;='Basic Information'!$F$16,'Basic Information'!$D$16,IF(BQ50&lt;='Basic Information'!$F$15,'Basic Information'!$D$15,IF(BQ50&lt;='Basic Information'!$F$14,'Basic Information'!$D$14,IF(BQ50&lt;='Basic Information'!$F$13,'Basic Information'!$D$13,IF(BQ50&lt;='Basic Information'!$F$12,'Basic Information'!$D$12,'Basic Information'!$D$11)))))))</f>
        <v>C</v>
      </c>
      <c r="BS50" s="56">
        <v>25</v>
      </c>
      <c r="BT50" s="57">
        <f t="shared" si="22"/>
        <v>50</v>
      </c>
      <c r="BU50" s="56" t="str">
        <f>IF(BT50=0,"",IF(BT50&lt;='Basic Information'!$F$17,'Basic Information'!$D$17,IF(BT50&lt;='Basic Information'!$F$16,'Basic Information'!$D$16,IF(BT50&lt;='Basic Information'!$F$15,'Basic Information'!$D$15,IF(BT50&lt;='Basic Information'!$F$14,'Basic Information'!$D$14,IF(BT50&lt;='Basic Information'!$F$13,'Basic Information'!$D$13,IF(BT50&lt;='Basic Information'!$F$12,'Basic Information'!$D$12,'Basic Information'!$D$11)))))))</f>
        <v>C</v>
      </c>
      <c r="BV50" s="56">
        <v>50</v>
      </c>
      <c r="BW50" s="57">
        <f t="shared" si="23"/>
        <v>50</v>
      </c>
      <c r="BX50" s="56" t="str">
        <f>IF(BW50=0,"",IF(BW50&lt;='Basic Information'!$F$17,'Basic Information'!$D$17,IF(BW50&lt;='Basic Information'!$F$16,'Basic Information'!$D$16,IF(BW50&lt;='Basic Information'!$F$15,'Basic Information'!$D$15,IF(BW50&lt;='Basic Information'!$F$14,'Basic Information'!$D$14,IF(BW50&lt;='Basic Information'!$F$13,'Basic Information'!$D$13,IF(BW50&lt;='Basic Information'!$F$12,'Basic Information'!$D$12,'Basic Information'!$D$11)))))))</f>
        <v>C</v>
      </c>
      <c r="BY50" s="56">
        <v>25</v>
      </c>
      <c r="BZ50" s="57">
        <f t="shared" si="24"/>
        <v>50</v>
      </c>
      <c r="CA50" s="56" t="str">
        <f>IF(BZ50=0,"",IF(BZ50&lt;='Basic Information'!$F$17,'Basic Information'!$D$17,IF(BZ50&lt;='Basic Information'!$F$16,'Basic Information'!$D$16,IF(BZ50&lt;='Basic Information'!$F$15,'Basic Information'!$D$15,IF(BZ50&lt;='Basic Information'!$F$14,'Basic Information'!$D$14,IF(BZ50&lt;='Basic Information'!$F$13,'Basic Information'!$D$13,IF(BZ50&lt;='Basic Information'!$F$12,'Basic Information'!$D$12,'Basic Information'!$D$11)))))))</f>
        <v>C</v>
      </c>
      <c r="CB50" s="56">
        <v>25</v>
      </c>
      <c r="CC50" s="57">
        <f t="shared" si="25"/>
        <v>50</v>
      </c>
      <c r="CD50" s="56" t="str">
        <f>IF(CC50=0,"",IF(CC50&lt;='Basic Information'!$F$17,'Basic Information'!$D$17,IF(CC50&lt;='Basic Information'!$F$16,'Basic Information'!$D$16,IF(CC50&lt;='Basic Information'!$F$15,'Basic Information'!$D$15,IF(CC50&lt;='Basic Information'!$F$14,'Basic Information'!$D$14,IF(CC50&lt;='Basic Information'!$F$13,'Basic Information'!$D$13,IF(CC50&lt;='Basic Information'!$F$12,'Basic Information'!$D$12,'Basic Information'!$D$11)))))))</f>
        <v>C</v>
      </c>
      <c r="CE50" s="56">
        <v>50</v>
      </c>
      <c r="CF50" s="57">
        <f t="shared" si="26"/>
        <v>50</v>
      </c>
      <c r="CG50" s="56" t="str">
        <f>IF(CF50=0,"",IF(CF50&lt;='Basic Information'!$F$17,'Basic Information'!$D$17,IF(CF50&lt;='Basic Information'!$F$16,'Basic Information'!$D$16,IF(CF50&lt;='Basic Information'!$F$15,'Basic Information'!$D$15,IF(CF50&lt;='Basic Information'!$F$14,'Basic Information'!$D$14,IF(CF50&lt;='Basic Information'!$F$13,'Basic Information'!$D$13,IF(CF50&lt;='Basic Information'!$F$12,'Basic Information'!$D$12,'Basic Information'!$D$11)))))))</f>
        <v>C</v>
      </c>
      <c r="CH50" s="56">
        <f t="shared" si="27"/>
        <v>225</v>
      </c>
      <c r="CI50" s="58">
        <f t="shared" si="28"/>
        <v>50</v>
      </c>
      <c r="CJ50" s="56" t="str">
        <f>IF(CI50=0,"",IF(CI50&lt;='Basic Information'!$F$17,'Basic Information'!$D$17,IF(CI50&lt;='Basic Information'!$F$16,'Basic Information'!$D$16,IF(CI50&lt;='Basic Information'!$F$15,'Basic Information'!$D$15,IF(CI50&lt;='Basic Information'!$F$14,'Basic Information'!$D$14,IF(CI50&lt;='Basic Information'!$F$13,'Basic Information'!$D$13,IF(CI50&lt;='Basic Information'!$F$12,'Basic Information'!$D$12,'Basic Information'!$D$11)))))))</f>
        <v>C</v>
      </c>
      <c r="CK50" s="59">
        <f t="shared" si="29"/>
        <v>41</v>
      </c>
      <c r="CL50" s="56">
        <f t="shared" si="30"/>
        <v>225</v>
      </c>
      <c r="CM50" s="58">
        <f t="shared" si="31"/>
        <v>50</v>
      </c>
      <c r="CN50" s="56" t="str">
        <f>IF(CM50=0,"",IF(CM50&lt;='Basic Information'!$F$17,'Basic Information'!$D$17,IF(CM50&lt;='Basic Information'!$F$16,'Basic Information'!$D$16,IF(CM50&lt;='Basic Information'!$F$15,'Basic Information'!$D$15,IF(CM50&lt;='Basic Information'!$F$14,'Basic Information'!$D$14,IF(CM50&lt;='Basic Information'!$F$13,'Basic Information'!$D$13,IF(CM50&lt;='Basic Information'!$F$12,'Basic Information'!$D$12,'Basic Information'!$D$11)))))))</f>
        <v>C</v>
      </c>
      <c r="CO50" s="59">
        <f t="shared" si="32"/>
        <v>41</v>
      </c>
      <c r="CP50" s="56">
        <f t="shared" si="33"/>
        <v>450</v>
      </c>
      <c r="CQ50" s="58">
        <f t="shared" si="34"/>
        <v>50</v>
      </c>
      <c r="CR50" s="56" t="str">
        <f>IF(CQ50=0,"",IF(CQ50&lt;='Basic Information'!$F$17,'Basic Information'!$D$17,IF(CQ50&lt;='Basic Information'!$F$16,'Basic Information'!$D$16,IF(CQ50&lt;='Basic Information'!$F$15,'Basic Information'!$D$15,IF(CQ50&lt;='Basic Information'!$F$14,'Basic Information'!$D$14,IF(CQ50&lt;='Basic Information'!$F$13,'Basic Information'!$D$13,IF(CQ50&lt;='Basic Information'!$F$12,'Basic Information'!$D$12,'Basic Information'!$D$11)))))))</f>
        <v>C</v>
      </c>
      <c r="CS50" s="59">
        <f t="shared" si="35"/>
        <v>41</v>
      </c>
      <c r="CT50" s="56">
        <v>84</v>
      </c>
      <c r="CU50" s="56">
        <v>72</v>
      </c>
      <c r="CV50" s="56">
        <v>52</v>
      </c>
      <c r="CW50" s="56">
        <f t="shared" si="36"/>
        <v>208</v>
      </c>
      <c r="CX50" s="56" t="s">
        <v>122</v>
      </c>
      <c r="CY50" s="56" t="s">
        <v>168</v>
      </c>
    </row>
    <row r="51" spans="2:103">
      <c r="B51" s="56">
        <v>46</v>
      </c>
      <c r="C51" s="60" t="s">
        <v>104</v>
      </c>
      <c r="D51" s="56" t="str">
        <f>'Basic Information'!$F$6 &amp;" - " &amp;'Basic Information'!$H$6</f>
        <v>7 - B</v>
      </c>
      <c r="E51" s="56">
        <v>35</v>
      </c>
      <c r="F51" s="57">
        <f t="shared" si="0"/>
        <v>70</v>
      </c>
      <c r="G51" s="56" t="str">
        <f>IF(F51=0,"",IF(F51&lt;='Basic Information'!$F$17,'Basic Information'!$D$17,IF(F51&lt;='Basic Information'!$F$16,'Basic Information'!$D$16,IF(F51&lt;='Basic Information'!$F$15,'Basic Information'!$D$15,IF(F51&lt;='Basic Information'!$F$14,'Basic Information'!$D$14,IF(F51&lt;='Basic Information'!$F$13,'Basic Information'!$D$13,IF(F51&lt;='Basic Information'!$F$12,'Basic Information'!$D$12,'Basic Information'!$D$11)))))))</f>
        <v>B+</v>
      </c>
      <c r="H51" s="56">
        <v>35</v>
      </c>
      <c r="I51" s="57">
        <f t="shared" si="1"/>
        <v>70</v>
      </c>
      <c r="J51" s="56" t="str">
        <f>IF(I51=0,"",IF(I51&lt;='Basic Information'!$F$17,'Basic Information'!$D$17,IF(I51&lt;='Basic Information'!$F$16,'Basic Information'!$D$16,IF(I51&lt;='Basic Information'!$F$15,'Basic Information'!$D$15,IF(I51&lt;='Basic Information'!$F$14,'Basic Information'!$D$14,IF(I51&lt;='Basic Information'!$F$13,'Basic Information'!$D$13,IF(I51&lt;='Basic Information'!$F$12,'Basic Information'!$D$12,'Basic Information'!$D$11)))))))</f>
        <v>B+</v>
      </c>
      <c r="K51" s="56">
        <v>70</v>
      </c>
      <c r="L51" s="57">
        <f t="shared" si="2"/>
        <v>70</v>
      </c>
      <c r="M51" s="56" t="str">
        <f>IF(L51=0,"",IF(L51&lt;='Basic Information'!$F$17,'Basic Information'!$D$17,IF(L51&lt;='Basic Information'!$F$16,'Basic Information'!$D$16,IF(L51&lt;='Basic Information'!$F$15,'Basic Information'!$D$15,IF(L51&lt;='Basic Information'!$F$14,'Basic Information'!$D$14,IF(L51&lt;='Basic Information'!$F$13,'Basic Information'!$D$13,IF(L51&lt;='Basic Information'!$F$12,'Basic Information'!$D$12,'Basic Information'!$D$11)))))))</f>
        <v>B+</v>
      </c>
      <c r="N51" s="56">
        <v>35</v>
      </c>
      <c r="O51" s="57">
        <f t="shared" si="3"/>
        <v>70</v>
      </c>
      <c r="P51" s="56" t="str">
        <f>IF(O51=0,"",IF(O51&lt;='Basic Information'!$F$17,'Basic Information'!$D$17,IF(O51&lt;='Basic Information'!$F$16,'Basic Information'!$D$16,IF(O51&lt;='Basic Information'!$F$15,'Basic Information'!$D$15,IF(O51&lt;='Basic Information'!$F$14,'Basic Information'!$D$14,IF(O51&lt;='Basic Information'!$F$13,'Basic Information'!$D$13,IF(O51&lt;='Basic Information'!$F$12,'Basic Information'!$D$12,'Basic Information'!$D$11)))))))</f>
        <v>B+</v>
      </c>
      <c r="Q51" s="56">
        <v>35</v>
      </c>
      <c r="R51" s="57">
        <f t="shared" si="4"/>
        <v>70</v>
      </c>
      <c r="S51" s="56" t="str">
        <f>IF(R51=0,"",IF(R51&lt;='Basic Information'!$F$17,'Basic Information'!$D$17,IF(R51&lt;='Basic Information'!$F$16,'Basic Information'!$D$16,IF(R51&lt;='Basic Information'!$F$15,'Basic Information'!$D$15,IF(R51&lt;='Basic Information'!$F$14,'Basic Information'!$D$14,IF(R51&lt;='Basic Information'!$F$13,'Basic Information'!$D$13,IF(R51&lt;='Basic Information'!$F$12,'Basic Information'!$D$12,'Basic Information'!$D$11)))))))</f>
        <v>B+</v>
      </c>
      <c r="T51" s="56">
        <v>70</v>
      </c>
      <c r="U51" s="57">
        <f t="shared" si="5"/>
        <v>70</v>
      </c>
      <c r="V51" s="56" t="str">
        <f>IF(U51=0,"",IF(U51&lt;='Basic Information'!$F$17,'Basic Information'!$D$17,IF(U51&lt;='Basic Information'!$F$16,'Basic Information'!$D$16,IF(U51&lt;='Basic Information'!$F$15,'Basic Information'!$D$15,IF(U51&lt;='Basic Information'!$F$14,'Basic Information'!$D$14,IF(U51&lt;='Basic Information'!$F$13,'Basic Information'!$D$13,IF(U51&lt;='Basic Information'!$F$12,'Basic Information'!$D$12,'Basic Information'!$D$11)))))))</f>
        <v>B+</v>
      </c>
      <c r="W51" s="56">
        <v>35</v>
      </c>
      <c r="X51" s="57">
        <f t="shared" si="6"/>
        <v>70</v>
      </c>
      <c r="Y51" s="56" t="str">
        <f>IF(X51=0,"",IF(X51&lt;='Basic Information'!$F$17,'Basic Information'!$D$17,IF(X51&lt;='Basic Information'!$F$16,'Basic Information'!$D$16,IF(X51&lt;='Basic Information'!$F$15,'Basic Information'!$D$15,IF(X51&lt;='Basic Information'!$F$14,'Basic Information'!$D$14,IF(X51&lt;='Basic Information'!$F$13,'Basic Information'!$D$13,IF(X51&lt;='Basic Information'!$F$12,'Basic Information'!$D$12,'Basic Information'!$D$11)))))))</f>
        <v>B+</v>
      </c>
      <c r="Z51" s="56">
        <v>35</v>
      </c>
      <c r="AA51" s="57">
        <f t="shared" si="7"/>
        <v>70</v>
      </c>
      <c r="AB51" s="56" t="str">
        <f>IF(AA51=0,"",IF(AA51&lt;='Basic Information'!$F$17,'Basic Information'!$D$17,IF(AA51&lt;='Basic Information'!$F$16,'Basic Information'!$D$16,IF(AA51&lt;='Basic Information'!$F$15,'Basic Information'!$D$15,IF(AA51&lt;='Basic Information'!$F$14,'Basic Information'!$D$14,IF(AA51&lt;='Basic Information'!$F$13,'Basic Information'!$D$13,IF(AA51&lt;='Basic Information'!$F$12,'Basic Information'!$D$12,'Basic Information'!$D$11)))))))</f>
        <v>B+</v>
      </c>
      <c r="AC51" s="56">
        <v>70</v>
      </c>
      <c r="AD51" s="57">
        <f t="shared" si="8"/>
        <v>70</v>
      </c>
      <c r="AE51" s="56" t="str">
        <f>IF(AD51=0,"",IF(AD51&lt;='Basic Information'!$F$17,'Basic Information'!$D$17,IF(AD51&lt;='Basic Information'!$F$16,'Basic Information'!$D$16,IF(AD51&lt;='Basic Information'!$F$15,'Basic Information'!$D$15,IF(AD51&lt;='Basic Information'!$F$14,'Basic Information'!$D$14,IF(AD51&lt;='Basic Information'!$F$13,'Basic Information'!$D$13,IF(AD51&lt;='Basic Information'!$F$12,'Basic Information'!$D$12,'Basic Information'!$D$11)))))))</f>
        <v>B+</v>
      </c>
      <c r="AF51" s="56">
        <v>35</v>
      </c>
      <c r="AG51" s="57">
        <f t="shared" si="9"/>
        <v>70</v>
      </c>
      <c r="AH51" s="56" t="str">
        <f>IF(AG51=0,"",IF(AG51&lt;='Basic Information'!$F$17,'Basic Information'!$D$17,IF(AG51&lt;='Basic Information'!$F$16,'Basic Information'!$D$16,IF(AG51&lt;='Basic Information'!$F$15,'Basic Information'!$D$15,IF(AG51&lt;='Basic Information'!$F$14,'Basic Information'!$D$14,IF(AG51&lt;='Basic Information'!$F$13,'Basic Information'!$D$13,IF(AG51&lt;='Basic Information'!$F$12,'Basic Information'!$D$12,'Basic Information'!$D$11)))))))</f>
        <v>B+</v>
      </c>
      <c r="AI51" s="56">
        <v>35</v>
      </c>
      <c r="AJ51" s="57">
        <f t="shared" si="10"/>
        <v>70</v>
      </c>
      <c r="AK51" s="56" t="str">
        <f>IF(AJ51=0,"",IF(AJ51&lt;='Basic Information'!$F$17,'Basic Information'!$D$17,IF(AJ51&lt;='Basic Information'!$F$16,'Basic Information'!$D$16,IF(AJ51&lt;='Basic Information'!$F$15,'Basic Information'!$D$15,IF(AJ51&lt;='Basic Information'!$F$14,'Basic Information'!$D$14,IF(AJ51&lt;='Basic Information'!$F$13,'Basic Information'!$D$13,IF(AJ51&lt;='Basic Information'!$F$12,'Basic Information'!$D$12,'Basic Information'!$D$11)))))))</f>
        <v>B+</v>
      </c>
      <c r="AL51" s="56">
        <v>70</v>
      </c>
      <c r="AM51" s="57">
        <f t="shared" si="11"/>
        <v>70</v>
      </c>
      <c r="AN51" s="56" t="str">
        <f>IF(AM51=0,"",IF(AM51&lt;='Basic Information'!$F$17,'Basic Information'!$D$17,IF(AM51&lt;='Basic Information'!$F$16,'Basic Information'!$D$16,IF(AM51&lt;='Basic Information'!$F$15,'Basic Information'!$D$15,IF(AM51&lt;='Basic Information'!$F$14,'Basic Information'!$D$14,IF(AM51&lt;='Basic Information'!$F$13,'Basic Information'!$D$13,IF(AM51&lt;='Basic Information'!$F$12,'Basic Information'!$D$12,'Basic Information'!$D$11)))))))</f>
        <v>B+</v>
      </c>
      <c r="AO51" s="56">
        <v>35</v>
      </c>
      <c r="AP51" s="57">
        <f t="shared" si="12"/>
        <v>70</v>
      </c>
      <c r="AQ51" s="56" t="str">
        <f>IF(AP51=0,"",IF(AP51&lt;='Basic Information'!$F$17,'Basic Information'!$D$17,IF(AP51&lt;='Basic Information'!$F$16,'Basic Information'!$D$16,IF(AP51&lt;='Basic Information'!$F$15,'Basic Information'!$D$15,IF(AP51&lt;='Basic Information'!$F$14,'Basic Information'!$D$14,IF(AP51&lt;='Basic Information'!$F$13,'Basic Information'!$D$13,IF(AP51&lt;='Basic Information'!$F$12,'Basic Information'!$D$12,'Basic Information'!$D$11)))))))</f>
        <v>B+</v>
      </c>
      <c r="AR51" s="56">
        <v>35</v>
      </c>
      <c r="AS51" s="57">
        <f t="shared" si="13"/>
        <v>70</v>
      </c>
      <c r="AT51" s="56" t="str">
        <f>IF(AS51=0,"",IF(AS51&lt;='Basic Information'!$F$17,'Basic Information'!$D$17,IF(AS51&lt;='Basic Information'!$F$16,'Basic Information'!$D$16,IF(AS51&lt;='Basic Information'!$F$15,'Basic Information'!$D$15,IF(AS51&lt;='Basic Information'!$F$14,'Basic Information'!$D$14,IF(AS51&lt;='Basic Information'!$F$13,'Basic Information'!$D$13,IF(AS51&lt;='Basic Information'!$F$12,'Basic Information'!$D$12,'Basic Information'!$D$11)))))))</f>
        <v>B+</v>
      </c>
      <c r="AU51" s="56">
        <v>70</v>
      </c>
      <c r="AV51" s="57">
        <f t="shared" si="14"/>
        <v>70</v>
      </c>
      <c r="AW51" s="56" t="str">
        <f>IF(AV51=0,"",IF(AV51&lt;='Basic Information'!$F$17,'Basic Information'!$D$17,IF(AV51&lt;='Basic Information'!$F$16,'Basic Information'!$D$16,IF(AV51&lt;='Basic Information'!$F$15,'Basic Information'!$D$15,IF(AV51&lt;='Basic Information'!$F$14,'Basic Information'!$D$14,IF(AV51&lt;='Basic Information'!$F$13,'Basic Information'!$D$13,IF(AV51&lt;='Basic Information'!$F$12,'Basic Information'!$D$12,'Basic Information'!$D$11)))))))</f>
        <v>B+</v>
      </c>
      <c r="AX51" s="56">
        <v>35</v>
      </c>
      <c r="AY51" s="57">
        <f t="shared" si="15"/>
        <v>70</v>
      </c>
      <c r="AZ51" s="56" t="str">
        <f>IF(AY51=0,"",IF(AY51&lt;='Basic Information'!$F$17,'Basic Information'!$D$17,IF(AY51&lt;='Basic Information'!$F$16,'Basic Information'!$D$16,IF(AY51&lt;='Basic Information'!$F$15,'Basic Information'!$D$15,IF(AY51&lt;='Basic Information'!$F$14,'Basic Information'!$D$14,IF(AY51&lt;='Basic Information'!$F$13,'Basic Information'!$D$13,IF(AY51&lt;='Basic Information'!$F$12,'Basic Information'!$D$12,'Basic Information'!$D$11)))))))</f>
        <v>B+</v>
      </c>
      <c r="BA51" s="56">
        <v>35</v>
      </c>
      <c r="BB51" s="57">
        <f t="shared" si="16"/>
        <v>70</v>
      </c>
      <c r="BC51" s="56" t="str">
        <f>IF(BB51=0,"",IF(BB51&lt;='Basic Information'!$F$17,'Basic Information'!$D$17,IF(BB51&lt;='Basic Information'!$F$16,'Basic Information'!$D$16,IF(BB51&lt;='Basic Information'!$F$15,'Basic Information'!$D$15,IF(BB51&lt;='Basic Information'!$F$14,'Basic Information'!$D$14,IF(BB51&lt;='Basic Information'!$F$13,'Basic Information'!$D$13,IF(BB51&lt;='Basic Information'!$F$12,'Basic Information'!$D$12,'Basic Information'!$D$11)))))))</f>
        <v>B+</v>
      </c>
      <c r="BD51" s="56">
        <v>70</v>
      </c>
      <c r="BE51" s="57">
        <f t="shared" si="17"/>
        <v>70</v>
      </c>
      <c r="BF51" s="56" t="str">
        <f>IF(BE51=0,"",IF(BE51&lt;='Basic Information'!$F$17,'Basic Information'!$D$17,IF(BE51&lt;='Basic Information'!$F$16,'Basic Information'!$D$16,IF(BE51&lt;='Basic Information'!$F$15,'Basic Information'!$D$15,IF(BE51&lt;='Basic Information'!$F$14,'Basic Information'!$D$14,IF(BE51&lt;='Basic Information'!$F$13,'Basic Information'!$D$13,IF(BE51&lt;='Basic Information'!$F$12,'Basic Information'!$D$12,'Basic Information'!$D$11)))))))</f>
        <v>B+</v>
      </c>
      <c r="BG51" s="56">
        <v>35</v>
      </c>
      <c r="BH51" s="57">
        <f t="shared" si="18"/>
        <v>70</v>
      </c>
      <c r="BI51" s="56" t="str">
        <f>IF(BH51=0,"",IF(BH51&lt;='Basic Information'!$F$17,'Basic Information'!$D$17,IF(BH51&lt;='Basic Information'!$F$16,'Basic Information'!$D$16,IF(BH51&lt;='Basic Information'!$F$15,'Basic Information'!$D$15,IF(BH51&lt;='Basic Information'!$F$14,'Basic Information'!$D$14,IF(BH51&lt;='Basic Information'!$F$13,'Basic Information'!$D$13,IF(BH51&lt;='Basic Information'!$F$12,'Basic Information'!$D$12,'Basic Information'!$D$11)))))))</f>
        <v>B+</v>
      </c>
      <c r="BJ51" s="56">
        <v>35</v>
      </c>
      <c r="BK51" s="57">
        <f t="shared" si="19"/>
        <v>70</v>
      </c>
      <c r="BL51" s="56" t="str">
        <f>IF(BK51=0,"",IF(BK51&lt;='Basic Information'!$F$17,'Basic Information'!$D$17,IF(BK51&lt;='Basic Information'!$F$16,'Basic Information'!$D$16,IF(BK51&lt;='Basic Information'!$F$15,'Basic Information'!$D$15,IF(BK51&lt;='Basic Information'!$F$14,'Basic Information'!$D$14,IF(BK51&lt;='Basic Information'!$F$13,'Basic Information'!$D$13,IF(BK51&lt;='Basic Information'!$F$12,'Basic Information'!$D$12,'Basic Information'!$D$11)))))))</f>
        <v>B+</v>
      </c>
      <c r="BM51" s="56">
        <v>70</v>
      </c>
      <c r="BN51" s="57">
        <f t="shared" si="20"/>
        <v>70</v>
      </c>
      <c r="BO51" s="56" t="str">
        <f>IF(BN51=0,"",IF(BN51&lt;='Basic Information'!$F$17,'Basic Information'!$D$17,IF(BN51&lt;='Basic Information'!$F$16,'Basic Information'!$D$16,IF(BN51&lt;='Basic Information'!$F$15,'Basic Information'!$D$15,IF(BN51&lt;='Basic Information'!$F$14,'Basic Information'!$D$14,IF(BN51&lt;='Basic Information'!$F$13,'Basic Information'!$D$13,IF(BN51&lt;='Basic Information'!$F$12,'Basic Information'!$D$12,'Basic Information'!$D$11)))))))</f>
        <v>B+</v>
      </c>
      <c r="BP51" s="56">
        <v>35</v>
      </c>
      <c r="BQ51" s="57">
        <f t="shared" si="21"/>
        <v>70</v>
      </c>
      <c r="BR51" s="56" t="str">
        <f>IF(BQ51=0,"",IF(BQ51&lt;='Basic Information'!$F$17,'Basic Information'!$D$17,IF(BQ51&lt;='Basic Information'!$F$16,'Basic Information'!$D$16,IF(BQ51&lt;='Basic Information'!$F$15,'Basic Information'!$D$15,IF(BQ51&lt;='Basic Information'!$F$14,'Basic Information'!$D$14,IF(BQ51&lt;='Basic Information'!$F$13,'Basic Information'!$D$13,IF(BQ51&lt;='Basic Information'!$F$12,'Basic Information'!$D$12,'Basic Information'!$D$11)))))))</f>
        <v>B+</v>
      </c>
      <c r="BS51" s="56">
        <v>35</v>
      </c>
      <c r="BT51" s="57">
        <f t="shared" si="22"/>
        <v>70</v>
      </c>
      <c r="BU51" s="56" t="str">
        <f>IF(BT51=0,"",IF(BT51&lt;='Basic Information'!$F$17,'Basic Information'!$D$17,IF(BT51&lt;='Basic Information'!$F$16,'Basic Information'!$D$16,IF(BT51&lt;='Basic Information'!$F$15,'Basic Information'!$D$15,IF(BT51&lt;='Basic Information'!$F$14,'Basic Information'!$D$14,IF(BT51&lt;='Basic Information'!$F$13,'Basic Information'!$D$13,IF(BT51&lt;='Basic Information'!$F$12,'Basic Information'!$D$12,'Basic Information'!$D$11)))))))</f>
        <v>B+</v>
      </c>
      <c r="BV51" s="56">
        <v>70</v>
      </c>
      <c r="BW51" s="57">
        <f t="shared" si="23"/>
        <v>70</v>
      </c>
      <c r="BX51" s="56" t="str">
        <f>IF(BW51=0,"",IF(BW51&lt;='Basic Information'!$F$17,'Basic Information'!$D$17,IF(BW51&lt;='Basic Information'!$F$16,'Basic Information'!$D$16,IF(BW51&lt;='Basic Information'!$F$15,'Basic Information'!$D$15,IF(BW51&lt;='Basic Information'!$F$14,'Basic Information'!$D$14,IF(BW51&lt;='Basic Information'!$F$13,'Basic Information'!$D$13,IF(BW51&lt;='Basic Information'!$F$12,'Basic Information'!$D$12,'Basic Information'!$D$11)))))))</f>
        <v>B+</v>
      </c>
      <c r="BY51" s="56">
        <v>35</v>
      </c>
      <c r="BZ51" s="57">
        <f t="shared" si="24"/>
        <v>70</v>
      </c>
      <c r="CA51" s="56" t="str">
        <f>IF(BZ51=0,"",IF(BZ51&lt;='Basic Information'!$F$17,'Basic Information'!$D$17,IF(BZ51&lt;='Basic Information'!$F$16,'Basic Information'!$D$16,IF(BZ51&lt;='Basic Information'!$F$15,'Basic Information'!$D$15,IF(BZ51&lt;='Basic Information'!$F$14,'Basic Information'!$D$14,IF(BZ51&lt;='Basic Information'!$F$13,'Basic Information'!$D$13,IF(BZ51&lt;='Basic Information'!$F$12,'Basic Information'!$D$12,'Basic Information'!$D$11)))))))</f>
        <v>B+</v>
      </c>
      <c r="CB51" s="56">
        <v>35</v>
      </c>
      <c r="CC51" s="57">
        <f t="shared" si="25"/>
        <v>70</v>
      </c>
      <c r="CD51" s="56" t="str">
        <f>IF(CC51=0,"",IF(CC51&lt;='Basic Information'!$F$17,'Basic Information'!$D$17,IF(CC51&lt;='Basic Information'!$F$16,'Basic Information'!$D$16,IF(CC51&lt;='Basic Information'!$F$15,'Basic Information'!$D$15,IF(CC51&lt;='Basic Information'!$F$14,'Basic Information'!$D$14,IF(CC51&lt;='Basic Information'!$F$13,'Basic Information'!$D$13,IF(CC51&lt;='Basic Information'!$F$12,'Basic Information'!$D$12,'Basic Information'!$D$11)))))))</f>
        <v>B+</v>
      </c>
      <c r="CE51" s="56">
        <v>70</v>
      </c>
      <c r="CF51" s="57">
        <f t="shared" si="26"/>
        <v>70</v>
      </c>
      <c r="CG51" s="56" t="str">
        <f>IF(CF51=0,"",IF(CF51&lt;='Basic Information'!$F$17,'Basic Information'!$D$17,IF(CF51&lt;='Basic Information'!$F$16,'Basic Information'!$D$16,IF(CF51&lt;='Basic Information'!$F$15,'Basic Information'!$D$15,IF(CF51&lt;='Basic Information'!$F$14,'Basic Information'!$D$14,IF(CF51&lt;='Basic Information'!$F$13,'Basic Information'!$D$13,IF(CF51&lt;='Basic Information'!$F$12,'Basic Information'!$D$12,'Basic Information'!$D$11)))))))</f>
        <v>B+</v>
      </c>
      <c r="CH51" s="56">
        <f t="shared" si="27"/>
        <v>315</v>
      </c>
      <c r="CI51" s="58">
        <f t="shared" si="28"/>
        <v>70</v>
      </c>
      <c r="CJ51" s="56" t="str">
        <f>IF(CI51=0,"",IF(CI51&lt;='Basic Information'!$F$17,'Basic Information'!$D$17,IF(CI51&lt;='Basic Information'!$F$16,'Basic Information'!$D$16,IF(CI51&lt;='Basic Information'!$F$15,'Basic Information'!$D$15,IF(CI51&lt;='Basic Information'!$F$14,'Basic Information'!$D$14,IF(CI51&lt;='Basic Information'!$F$13,'Basic Information'!$D$13,IF(CI51&lt;='Basic Information'!$F$12,'Basic Information'!$D$12,'Basic Information'!$D$11)))))))</f>
        <v>B+</v>
      </c>
      <c r="CK51" s="59">
        <f t="shared" si="29"/>
        <v>27</v>
      </c>
      <c r="CL51" s="56">
        <f t="shared" si="30"/>
        <v>315</v>
      </c>
      <c r="CM51" s="58">
        <f t="shared" si="31"/>
        <v>70</v>
      </c>
      <c r="CN51" s="56" t="str">
        <f>IF(CM51=0,"",IF(CM51&lt;='Basic Information'!$F$17,'Basic Information'!$D$17,IF(CM51&lt;='Basic Information'!$F$16,'Basic Information'!$D$16,IF(CM51&lt;='Basic Information'!$F$15,'Basic Information'!$D$15,IF(CM51&lt;='Basic Information'!$F$14,'Basic Information'!$D$14,IF(CM51&lt;='Basic Information'!$F$13,'Basic Information'!$D$13,IF(CM51&lt;='Basic Information'!$F$12,'Basic Information'!$D$12,'Basic Information'!$D$11)))))))</f>
        <v>B+</v>
      </c>
      <c r="CO51" s="59">
        <f t="shared" si="32"/>
        <v>26</v>
      </c>
      <c r="CP51" s="56">
        <f t="shared" si="33"/>
        <v>630</v>
      </c>
      <c r="CQ51" s="58">
        <f t="shared" si="34"/>
        <v>70</v>
      </c>
      <c r="CR51" s="56" t="str">
        <f>IF(CQ51=0,"",IF(CQ51&lt;='Basic Information'!$F$17,'Basic Information'!$D$17,IF(CQ51&lt;='Basic Information'!$F$16,'Basic Information'!$D$16,IF(CQ51&lt;='Basic Information'!$F$15,'Basic Information'!$D$15,IF(CQ51&lt;='Basic Information'!$F$14,'Basic Information'!$D$14,IF(CQ51&lt;='Basic Information'!$F$13,'Basic Information'!$D$13,IF(CQ51&lt;='Basic Information'!$F$12,'Basic Information'!$D$12,'Basic Information'!$D$11)))))))</f>
        <v>B+</v>
      </c>
      <c r="CS51" s="59">
        <f t="shared" si="35"/>
        <v>27</v>
      </c>
      <c r="CT51" s="56">
        <v>84</v>
      </c>
      <c r="CU51" s="56">
        <v>72</v>
      </c>
      <c r="CV51" s="56">
        <v>52</v>
      </c>
      <c r="CW51" s="56">
        <f t="shared" si="36"/>
        <v>208</v>
      </c>
      <c r="CX51" s="56" t="s">
        <v>122</v>
      </c>
      <c r="CY51" s="56" t="s">
        <v>169</v>
      </c>
    </row>
    <row r="52" spans="2:103">
      <c r="B52" s="56">
        <v>47</v>
      </c>
      <c r="C52" s="60" t="s">
        <v>105</v>
      </c>
      <c r="D52" s="56" t="str">
        <f>'Basic Information'!$F$6 &amp;" - " &amp;'Basic Information'!$H$6</f>
        <v>7 - B</v>
      </c>
      <c r="E52" s="56">
        <v>45</v>
      </c>
      <c r="F52" s="57">
        <f t="shared" si="0"/>
        <v>90</v>
      </c>
      <c r="G52" s="56" t="str">
        <f>IF(F52=0,"",IF(F52&lt;='Basic Information'!$F$17,'Basic Information'!$D$17,IF(F52&lt;='Basic Information'!$F$16,'Basic Information'!$D$16,IF(F52&lt;='Basic Information'!$F$15,'Basic Information'!$D$15,IF(F52&lt;='Basic Information'!$F$14,'Basic Information'!$D$14,IF(F52&lt;='Basic Information'!$F$13,'Basic Information'!$D$13,IF(F52&lt;='Basic Information'!$F$12,'Basic Information'!$D$12,'Basic Information'!$D$11)))))))</f>
        <v>A+</v>
      </c>
      <c r="H52" s="56">
        <v>45</v>
      </c>
      <c r="I52" s="57">
        <f t="shared" si="1"/>
        <v>90</v>
      </c>
      <c r="J52" s="56" t="str">
        <f>IF(I52=0,"",IF(I52&lt;='Basic Information'!$F$17,'Basic Information'!$D$17,IF(I52&lt;='Basic Information'!$F$16,'Basic Information'!$D$16,IF(I52&lt;='Basic Information'!$F$15,'Basic Information'!$D$15,IF(I52&lt;='Basic Information'!$F$14,'Basic Information'!$D$14,IF(I52&lt;='Basic Information'!$F$13,'Basic Information'!$D$13,IF(I52&lt;='Basic Information'!$F$12,'Basic Information'!$D$12,'Basic Information'!$D$11)))))))</f>
        <v>A+</v>
      </c>
      <c r="K52" s="56">
        <v>90</v>
      </c>
      <c r="L52" s="57">
        <f t="shared" si="2"/>
        <v>90</v>
      </c>
      <c r="M52" s="56" t="str">
        <f>IF(L52=0,"",IF(L52&lt;='Basic Information'!$F$17,'Basic Information'!$D$17,IF(L52&lt;='Basic Information'!$F$16,'Basic Information'!$D$16,IF(L52&lt;='Basic Information'!$F$15,'Basic Information'!$D$15,IF(L52&lt;='Basic Information'!$F$14,'Basic Information'!$D$14,IF(L52&lt;='Basic Information'!$F$13,'Basic Information'!$D$13,IF(L52&lt;='Basic Information'!$F$12,'Basic Information'!$D$12,'Basic Information'!$D$11)))))))</f>
        <v>A+</v>
      </c>
      <c r="N52" s="56">
        <v>45</v>
      </c>
      <c r="O52" s="57">
        <f t="shared" si="3"/>
        <v>90</v>
      </c>
      <c r="P52" s="56" t="str">
        <f>IF(O52=0,"",IF(O52&lt;='Basic Information'!$F$17,'Basic Information'!$D$17,IF(O52&lt;='Basic Information'!$F$16,'Basic Information'!$D$16,IF(O52&lt;='Basic Information'!$F$15,'Basic Information'!$D$15,IF(O52&lt;='Basic Information'!$F$14,'Basic Information'!$D$14,IF(O52&lt;='Basic Information'!$F$13,'Basic Information'!$D$13,IF(O52&lt;='Basic Information'!$F$12,'Basic Information'!$D$12,'Basic Information'!$D$11)))))))</f>
        <v>A+</v>
      </c>
      <c r="Q52" s="56">
        <v>45</v>
      </c>
      <c r="R52" s="57">
        <f t="shared" si="4"/>
        <v>90</v>
      </c>
      <c r="S52" s="56" t="str">
        <f>IF(R52=0,"",IF(R52&lt;='Basic Information'!$F$17,'Basic Information'!$D$17,IF(R52&lt;='Basic Information'!$F$16,'Basic Information'!$D$16,IF(R52&lt;='Basic Information'!$F$15,'Basic Information'!$D$15,IF(R52&lt;='Basic Information'!$F$14,'Basic Information'!$D$14,IF(R52&lt;='Basic Information'!$F$13,'Basic Information'!$D$13,IF(R52&lt;='Basic Information'!$F$12,'Basic Information'!$D$12,'Basic Information'!$D$11)))))))</f>
        <v>A+</v>
      </c>
      <c r="T52" s="56">
        <v>90</v>
      </c>
      <c r="U52" s="57">
        <f t="shared" si="5"/>
        <v>90</v>
      </c>
      <c r="V52" s="56" t="str">
        <f>IF(U52=0,"",IF(U52&lt;='Basic Information'!$F$17,'Basic Information'!$D$17,IF(U52&lt;='Basic Information'!$F$16,'Basic Information'!$D$16,IF(U52&lt;='Basic Information'!$F$15,'Basic Information'!$D$15,IF(U52&lt;='Basic Information'!$F$14,'Basic Information'!$D$14,IF(U52&lt;='Basic Information'!$F$13,'Basic Information'!$D$13,IF(U52&lt;='Basic Information'!$F$12,'Basic Information'!$D$12,'Basic Information'!$D$11)))))))</f>
        <v>A+</v>
      </c>
      <c r="W52" s="56">
        <v>45</v>
      </c>
      <c r="X52" s="57">
        <f t="shared" si="6"/>
        <v>90</v>
      </c>
      <c r="Y52" s="56" t="str">
        <f>IF(X52=0,"",IF(X52&lt;='Basic Information'!$F$17,'Basic Information'!$D$17,IF(X52&lt;='Basic Information'!$F$16,'Basic Information'!$D$16,IF(X52&lt;='Basic Information'!$F$15,'Basic Information'!$D$15,IF(X52&lt;='Basic Information'!$F$14,'Basic Information'!$D$14,IF(X52&lt;='Basic Information'!$F$13,'Basic Information'!$D$13,IF(X52&lt;='Basic Information'!$F$12,'Basic Information'!$D$12,'Basic Information'!$D$11)))))))</f>
        <v>A+</v>
      </c>
      <c r="Z52" s="56">
        <v>45</v>
      </c>
      <c r="AA52" s="57">
        <f t="shared" si="7"/>
        <v>90</v>
      </c>
      <c r="AB52" s="56" t="str">
        <f>IF(AA52=0,"",IF(AA52&lt;='Basic Information'!$F$17,'Basic Information'!$D$17,IF(AA52&lt;='Basic Information'!$F$16,'Basic Information'!$D$16,IF(AA52&lt;='Basic Information'!$F$15,'Basic Information'!$D$15,IF(AA52&lt;='Basic Information'!$F$14,'Basic Information'!$D$14,IF(AA52&lt;='Basic Information'!$F$13,'Basic Information'!$D$13,IF(AA52&lt;='Basic Information'!$F$12,'Basic Information'!$D$12,'Basic Information'!$D$11)))))))</f>
        <v>A+</v>
      </c>
      <c r="AC52" s="56">
        <v>90</v>
      </c>
      <c r="AD52" s="57">
        <f t="shared" si="8"/>
        <v>90</v>
      </c>
      <c r="AE52" s="56" t="str">
        <f>IF(AD52=0,"",IF(AD52&lt;='Basic Information'!$F$17,'Basic Information'!$D$17,IF(AD52&lt;='Basic Information'!$F$16,'Basic Information'!$D$16,IF(AD52&lt;='Basic Information'!$F$15,'Basic Information'!$D$15,IF(AD52&lt;='Basic Information'!$F$14,'Basic Information'!$D$14,IF(AD52&lt;='Basic Information'!$F$13,'Basic Information'!$D$13,IF(AD52&lt;='Basic Information'!$F$12,'Basic Information'!$D$12,'Basic Information'!$D$11)))))))</f>
        <v>A+</v>
      </c>
      <c r="AF52" s="56">
        <v>45</v>
      </c>
      <c r="AG52" s="57">
        <f t="shared" si="9"/>
        <v>90</v>
      </c>
      <c r="AH52" s="56" t="str">
        <f>IF(AG52=0,"",IF(AG52&lt;='Basic Information'!$F$17,'Basic Information'!$D$17,IF(AG52&lt;='Basic Information'!$F$16,'Basic Information'!$D$16,IF(AG52&lt;='Basic Information'!$F$15,'Basic Information'!$D$15,IF(AG52&lt;='Basic Information'!$F$14,'Basic Information'!$D$14,IF(AG52&lt;='Basic Information'!$F$13,'Basic Information'!$D$13,IF(AG52&lt;='Basic Information'!$F$12,'Basic Information'!$D$12,'Basic Information'!$D$11)))))))</f>
        <v>A+</v>
      </c>
      <c r="AI52" s="56">
        <v>45</v>
      </c>
      <c r="AJ52" s="57">
        <f t="shared" si="10"/>
        <v>90</v>
      </c>
      <c r="AK52" s="56" t="str">
        <f>IF(AJ52=0,"",IF(AJ52&lt;='Basic Information'!$F$17,'Basic Information'!$D$17,IF(AJ52&lt;='Basic Information'!$F$16,'Basic Information'!$D$16,IF(AJ52&lt;='Basic Information'!$F$15,'Basic Information'!$D$15,IF(AJ52&lt;='Basic Information'!$F$14,'Basic Information'!$D$14,IF(AJ52&lt;='Basic Information'!$F$13,'Basic Information'!$D$13,IF(AJ52&lt;='Basic Information'!$F$12,'Basic Information'!$D$12,'Basic Information'!$D$11)))))))</f>
        <v>A+</v>
      </c>
      <c r="AL52" s="56">
        <v>90</v>
      </c>
      <c r="AM52" s="57">
        <f t="shared" si="11"/>
        <v>90</v>
      </c>
      <c r="AN52" s="56" t="str">
        <f>IF(AM52=0,"",IF(AM52&lt;='Basic Information'!$F$17,'Basic Information'!$D$17,IF(AM52&lt;='Basic Information'!$F$16,'Basic Information'!$D$16,IF(AM52&lt;='Basic Information'!$F$15,'Basic Information'!$D$15,IF(AM52&lt;='Basic Information'!$F$14,'Basic Information'!$D$14,IF(AM52&lt;='Basic Information'!$F$13,'Basic Information'!$D$13,IF(AM52&lt;='Basic Information'!$F$12,'Basic Information'!$D$12,'Basic Information'!$D$11)))))))</f>
        <v>A+</v>
      </c>
      <c r="AO52" s="56">
        <v>45</v>
      </c>
      <c r="AP52" s="57">
        <f t="shared" si="12"/>
        <v>90</v>
      </c>
      <c r="AQ52" s="56" t="str">
        <f>IF(AP52=0,"",IF(AP52&lt;='Basic Information'!$F$17,'Basic Information'!$D$17,IF(AP52&lt;='Basic Information'!$F$16,'Basic Information'!$D$16,IF(AP52&lt;='Basic Information'!$F$15,'Basic Information'!$D$15,IF(AP52&lt;='Basic Information'!$F$14,'Basic Information'!$D$14,IF(AP52&lt;='Basic Information'!$F$13,'Basic Information'!$D$13,IF(AP52&lt;='Basic Information'!$F$12,'Basic Information'!$D$12,'Basic Information'!$D$11)))))))</f>
        <v>A+</v>
      </c>
      <c r="AR52" s="56">
        <v>45</v>
      </c>
      <c r="AS52" s="57">
        <f t="shared" si="13"/>
        <v>90</v>
      </c>
      <c r="AT52" s="56" t="str">
        <f>IF(AS52=0,"",IF(AS52&lt;='Basic Information'!$F$17,'Basic Information'!$D$17,IF(AS52&lt;='Basic Information'!$F$16,'Basic Information'!$D$16,IF(AS52&lt;='Basic Information'!$F$15,'Basic Information'!$D$15,IF(AS52&lt;='Basic Information'!$F$14,'Basic Information'!$D$14,IF(AS52&lt;='Basic Information'!$F$13,'Basic Information'!$D$13,IF(AS52&lt;='Basic Information'!$F$12,'Basic Information'!$D$12,'Basic Information'!$D$11)))))))</f>
        <v>A+</v>
      </c>
      <c r="AU52" s="56">
        <v>90</v>
      </c>
      <c r="AV52" s="57">
        <f t="shared" si="14"/>
        <v>90</v>
      </c>
      <c r="AW52" s="56" t="str">
        <f>IF(AV52=0,"",IF(AV52&lt;='Basic Information'!$F$17,'Basic Information'!$D$17,IF(AV52&lt;='Basic Information'!$F$16,'Basic Information'!$D$16,IF(AV52&lt;='Basic Information'!$F$15,'Basic Information'!$D$15,IF(AV52&lt;='Basic Information'!$F$14,'Basic Information'!$D$14,IF(AV52&lt;='Basic Information'!$F$13,'Basic Information'!$D$13,IF(AV52&lt;='Basic Information'!$F$12,'Basic Information'!$D$12,'Basic Information'!$D$11)))))))</f>
        <v>A+</v>
      </c>
      <c r="AX52" s="56">
        <v>45</v>
      </c>
      <c r="AY52" s="57">
        <f t="shared" si="15"/>
        <v>90</v>
      </c>
      <c r="AZ52" s="56" t="str">
        <f>IF(AY52=0,"",IF(AY52&lt;='Basic Information'!$F$17,'Basic Information'!$D$17,IF(AY52&lt;='Basic Information'!$F$16,'Basic Information'!$D$16,IF(AY52&lt;='Basic Information'!$F$15,'Basic Information'!$D$15,IF(AY52&lt;='Basic Information'!$F$14,'Basic Information'!$D$14,IF(AY52&lt;='Basic Information'!$F$13,'Basic Information'!$D$13,IF(AY52&lt;='Basic Information'!$F$12,'Basic Information'!$D$12,'Basic Information'!$D$11)))))))</f>
        <v>A+</v>
      </c>
      <c r="BA52" s="56">
        <v>45</v>
      </c>
      <c r="BB52" s="57">
        <f t="shared" si="16"/>
        <v>90</v>
      </c>
      <c r="BC52" s="56" t="str">
        <f>IF(BB52=0,"",IF(BB52&lt;='Basic Information'!$F$17,'Basic Information'!$D$17,IF(BB52&lt;='Basic Information'!$F$16,'Basic Information'!$D$16,IF(BB52&lt;='Basic Information'!$F$15,'Basic Information'!$D$15,IF(BB52&lt;='Basic Information'!$F$14,'Basic Information'!$D$14,IF(BB52&lt;='Basic Information'!$F$13,'Basic Information'!$D$13,IF(BB52&lt;='Basic Information'!$F$12,'Basic Information'!$D$12,'Basic Information'!$D$11)))))))</f>
        <v>A+</v>
      </c>
      <c r="BD52" s="56">
        <v>90</v>
      </c>
      <c r="BE52" s="57">
        <f t="shared" si="17"/>
        <v>90</v>
      </c>
      <c r="BF52" s="56" t="str">
        <f>IF(BE52=0,"",IF(BE52&lt;='Basic Information'!$F$17,'Basic Information'!$D$17,IF(BE52&lt;='Basic Information'!$F$16,'Basic Information'!$D$16,IF(BE52&lt;='Basic Information'!$F$15,'Basic Information'!$D$15,IF(BE52&lt;='Basic Information'!$F$14,'Basic Information'!$D$14,IF(BE52&lt;='Basic Information'!$F$13,'Basic Information'!$D$13,IF(BE52&lt;='Basic Information'!$F$12,'Basic Information'!$D$12,'Basic Information'!$D$11)))))))</f>
        <v>A+</v>
      </c>
      <c r="BG52" s="56">
        <v>45</v>
      </c>
      <c r="BH52" s="57">
        <f t="shared" si="18"/>
        <v>90</v>
      </c>
      <c r="BI52" s="56" t="str">
        <f>IF(BH52=0,"",IF(BH52&lt;='Basic Information'!$F$17,'Basic Information'!$D$17,IF(BH52&lt;='Basic Information'!$F$16,'Basic Information'!$D$16,IF(BH52&lt;='Basic Information'!$F$15,'Basic Information'!$D$15,IF(BH52&lt;='Basic Information'!$F$14,'Basic Information'!$D$14,IF(BH52&lt;='Basic Information'!$F$13,'Basic Information'!$D$13,IF(BH52&lt;='Basic Information'!$F$12,'Basic Information'!$D$12,'Basic Information'!$D$11)))))))</f>
        <v>A+</v>
      </c>
      <c r="BJ52" s="56">
        <v>45</v>
      </c>
      <c r="BK52" s="57">
        <f t="shared" si="19"/>
        <v>90</v>
      </c>
      <c r="BL52" s="56" t="str">
        <f>IF(BK52=0,"",IF(BK52&lt;='Basic Information'!$F$17,'Basic Information'!$D$17,IF(BK52&lt;='Basic Information'!$F$16,'Basic Information'!$D$16,IF(BK52&lt;='Basic Information'!$F$15,'Basic Information'!$D$15,IF(BK52&lt;='Basic Information'!$F$14,'Basic Information'!$D$14,IF(BK52&lt;='Basic Information'!$F$13,'Basic Information'!$D$13,IF(BK52&lt;='Basic Information'!$F$12,'Basic Information'!$D$12,'Basic Information'!$D$11)))))))</f>
        <v>A+</v>
      </c>
      <c r="BM52" s="56">
        <v>90</v>
      </c>
      <c r="BN52" s="57">
        <f t="shared" si="20"/>
        <v>90</v>
      </c>
      <c r="BO52" s="56" t="str">
        <f>IF(BN52=0,"",IF(BN52&lt;='Basic Information'!$F$17,'Basic Information'!$D$17,IF(BN52&lt;='Basic Information'!$F$16,'Basic Information'!$D$16,IF(BN52&lt;='Basic Information'!$F$15,'Basic Information'!$D$15,IF(BN52&lt;='Basic Information'!$F$14,'Basic Information'!$D$14,IF(BN52&lt;='Basic Information'!$F$13,'Basic Information'!$D$13,IF(BN52&lt;='Basic Information'!$F$12,'Basic Information'!$D$12,'Basic Information'!$D$11)))))))</f>
        <v>A+</v>
      </c>
      <c r="BP52" s="56">
        <v>45</v>
      </c>
      <c r="BQ52" s="57">
        <f t="shared" si="21"/>
        <v>90</v>
      </c>
      <c r="BR52" s="56" t="str">
        <f>IF(BQ52=0,"",IF(BQ52&lt;='Basic Information'!$F$17,'Basic Information'!$D$17,IF(BQ52&lt;='Basic Information'!$F$16,'Basic Information'!$D$16,IF(BQ52&lt;='Basic Information'!$F$15,'Basic Information'!$D$15,IF(BQ52&lt;='Basic Information'!$F$14,'Basic Information'!$D$14,IF(BQ52&lt;='Basic Information'!$F$13,'Basic Information'!$D$13,IF(BQ52&lt;='Basic Information'!$F$12,'Basic Information'!$D$12,'Basic Information'!$D$11)))))))</f>
        <v>A+</v>
      </c>
      <c r="BS52" s="56">
        <v>45</v>
      </c>
      <c r="BT52" s="57">
        <f t="shared" si="22"/>
        <v>90</v>
      </c>
      <c r="BU52" s="56" t="str">
        <f>IF(BT52=0,"",IF(BT52&lt;='Basic Information'!$F$17,'Basic Information'!$D$17,IF(BT52&lt;='Basic Information'!$F$16,'Basic Information'!$D$16,IF(BT52&lt;='Basic Information'!$F$15,'Basic Information'!$D$15,IF(BT52&lt;='Basic Information'!$F$14,'Basic Information'!$D$14,IF(BT52&lt;='Basic Information'!$F$13,'Basic Information'!$D$13,IF(BT52&lt;='Basic Information'!$F$12,'Basic Information'!$D$12,'Basic Information'!$D$11)))))))</f>
        <v>A+</v>
      </c>
      <c r="BV52" s="56">
        <v>90</v>
      </c>
      <c r="BW52" s="57">
        <f t="shared" si="23"/>
        <v>90</v>
      </c>
      <c r="BX52" s="56" t="str">
        <f>IF(BW52=0,"",IF(BW52&lt;='Basic Information'!$F$17,'Basic Information'!$D$17,IF(BW52&lt;='Basic Information'!$F$16,'Basic Information'!$D$16,IF(BW52&lt;='Basic Information'!$F$15,'Basic Information'!$D$15,IF(BW52&lt;='Basic Information'!$F$14,'Basic Information'!$D$14,IF(BW52&lt;='Basic Information'!$F$13,'Basic Information'!$D$13,IF(BW52&lt;='Basic Information'!$F$12,'Basic Information'!$D$12,'Basic Information'!$D$11)))))))</f>
        <v>A+</v>
      </c>
      <c r="BY52" s="56">
        <v>45</v>
      </c>
      <c r="BZ52" s="57">
        <f t="shared" si="24"/>
        <v>90</v>
      </c>
      <c r="CA52" s="56" t="str">
        <f>IF(BZ52=0,"",IF(BZ52&lt;='Basic Information'!$F$17,'Basic Information'!$D$17,IF(BZ52&lt;='Basic Information'!$F$16,'Basic Information'!$D$16,IF(BZ52&lt;='Basic Information'!$F$15,'Basic Information'!$D$15,IF(BZ52&lt;='Basic Information'!$F$14,'Basic Information'!$D$14,IF(BZ52&lt;='Basic Information'!$F$13,'Basic Information'!$D$13,IF(BZ52&lt;='Basic Information'!$F$12,'Basic Information'!$D$12,'Basic Information'!$D$11)))))))</f>
        <v>A+</v>
      </c>
      <c r="CB52" s="56">
        <v>45</v>
      </c>
      <c r="CC52" s="57">
        <f t="shared" si="25"/>
        <v>90</v>
      </c>
      <c r="CD52" s="56" t="str">
        <f>IF(CC52=0,"",IF(CC52&lt;='Basic Information'!$F$17,'Basic Information'!$D$17,IF(CC52&lt;='Basic Information'!$F$16,'Basic Information'!$D$16,IF(CC52&lt;='Basic Information'!$F$15,'Basic Information'!$D$15,IF(CC52&lt;='Basic Information'!$F$14,'Basic Information'!$D$14,IF(CC52&lt;='Basic Information'!$F$13,'Basic Information'!$D$13,IF(CC52&lt;='Basic Information'!$F$12,'Basic Information'!$D$12,'Basic Information'!$D$11)))))))</f>
        <v>A+</v>
      </c>
      <c r="CE52" s="56">
        <v>90</v>
      </c>
      <c r="CF52" s="57">
        <f t="shared" si="26"/>
        <v>90</v>
      </c>
      <c r="CG52" s="56" t="str">
        <f>IF(CF52=0,"",IF(CF52&lt;='Basic Information'!$F$17,'Basic Information'!$D$17,IF(CF52&lt;='Basic Information'!$F$16,'Basic Information'!$D$16,IF(CF52&lt;='Basic Information'!$F$15,'Basic Information'!$D$15,IF(CF52&lt;='Basic Information'!$F$14,'Basic Information'!$D$14,IF(CF52&lt;='Basic Information'!$F$13,'Basic Information'!$D$13,IF(CF52&lt;='Basic Information'!$F$12,'Basic Information'!$D$12,'Basic Information'!$D$11)))))))</f>
        <v>A+</v>
      </c>
      <c r="CH52" s="56">
        <f t="shared" si="27"/>
        <v>405</v>
      </c>
      <c r="CI52" s="58">
        <f t="shared" si="28"/>
        <v>90</v>
      </c>
      <c r="CJ52" s="56" t="str">
        <f>IF(CI52=0,"",IF(CI52&lt;='Basic Information'!$F$17,'Basic Information'!$D$17,IF(CI52&lt;='Basic Information'!$F$16,'Basic Information'!$D$16,IF(CI52&lt;='Basic Information'!$F$15,'Basic Information'!$D$15,IF(CI52&lt;='Basic Information'!$F$14,'Basic Information'!$D$14,IF(CI52&lt;='Basic Information'!$F$13,'Basic Information'!$D$13,IF(CI52&lt;='Basic Information'!$F$12,'Basic Information'!$D$12,'Basic Information'!$D$11)))))))</f>
        <v>A+</v>
      </c>
      <c r="CK52" s="59">
        <f t="shared" si="29"/>
        <v>13</v>
      </c>
      <c r="CL52" s="56">
        <f t="shared" si="30"/>
        <v>405</v>
      </c>
      <c r="CM52" s="58">
        <f t="shared" si="31"/>
        <v>90</v>
      </c>
      <c r="CN52" s="56" t="str">
        <f>IF(CM52=0,"",IF(CM52&lt;='Basic Information'!$F$17,'Basic Information'!$D$17,IF(CM52&lt;='Basic Information'!$F$16,'Basic Information'!$D$16,IF(CM52&lt;='Basic Information'!$F$15,'Basic Information'!$D$15,IF(CM52&lt;='Basic Information'!$F$14,'Basic Information'!$D$14,IF(CM52&lt;='Basic Information'!$F$13,'Basic Information'!$D$13,IF(CM52&lt;='Basic Information'!$F$12,'Basic Information'!$D$12,'Basic Information'!$D$11)))))))</f>
        <v>A+</v>
      </c>
      <c r="CO52" s="59">
        <f t="shared" si="32"/>
        <v>12</v>
      </c>
      <c r="CP52" s="56">
        <f t="shared" si="33"/>
        <v>810</v>
      </c>
      <c r="CQ52" s="58">
        <f t="shared" si="34"/>
        <v>90</v>
      </c>
      <c r="CR52" s="56" t="str">
        <f>IF(CQ52=0,"",IF(CQ52&lt;='Basic Information'!$F$17,'Basic Information'!$D$17,IF(CQ52&lt;='Basic Information'!$F$16,'Basic Information'!$D$16,IF(CQ52&lt;='Basic Information'!$F$15,'Basic Information'!$D$15,IF(CQ52&lt;='Basic Information'!$F$14,'Basic Information'!$D$14,IF(CQ52&lt;='Basic Information'!$F$13,'Basic Information'!$D$13,IF(CQ52&lt;='Basic Information'!$F$12,'Basic Information'!$D$12,'Basic Information'!$D$11)))))))</f>
        <v>A+</v>
      </c>
      <c r="CS52" s="59">
        <f t="shared" si="35"/>
        <v>12</v>
      </c>
      <c r="CT52" s="56">
        <v>84</v>
      </c>
      <c r="CU52" s="56">
        <v>72</v>
      </c>
      <c r="CV52" s="56">
        <v>52</v>
      </c>
      <c r="CW52" s="56">
        <f t="shared" si="36"/>
        <v>208</v>
      </c>
      <c r="CX52" s="56" t="s">
        <v>122</v>
      </c>
      <c r="CY52" s="56" t="s">
        <v>170</v>
      </c>
    </row>
    <row r="53" spans="2:103">
      <c r="B53" s="56">
        <v>48</v>
      </c>
      <c r="C53" s="60" t="s">
        <v>106</v>
      </c>
      <c r="D53" s="56" t="str">
        <f>'Basic Information'!$F$6 &amp;" - " &amp;'Basic Information'!$H$6</f>
        <v>7 - B</v>
      </c>
      <c r="E53" s="56">
        <v>49</v>
      </c>
      <c r="F53" s="57">
        <f t="shared" si="0"/>
        <v>98</v>
      </c>
      <c r="G53" s="56" t="str">
        <f>IF(F53=0,"",IF(F53&lt;='Basic Information'!$F$17,'Basic Information'!$D$17,IF(F53&lt;='Basic Information'!$F$16,'Basic Information'!$D$16,IF(F53&lt;='Basic Information'!$F$15,'Basic Information'!$D$15,IF(F53&lt;='Basic Information'!$F$14,'Basic Information'!$D$14,IF(F53&lt;='Basic Information'!$F$13,'Basic Information'!$D$13,IF(F53&lt;='Basic Information'!$F$12,'Basic Information'!$D$12,'Basic Information'!$D$11)))))))</f>
        <v>O</v>
      </c>
      <c r="H53" s="56">
        <v>49</v>
      </c>
      <c r="I53" s="57">
        <f t="shared" si="1"/>
        <v>98</v>
      </c>
      <c r="J53" s="56" t="str">
        <f>IF(I53=0,"",IF(I53&lt;='Basic Information'!$F$17,'Basic Information'!$D$17,IF(I53&lt;='Basic Information'!$F$16,'Basic Information'!$D$16,IF(I53&lt;='Basic Information'!$F$15,'Basic Information'!$D$15,IF(I53&lt;='Basic Information'!$F$14,'Basic Information'!$D$14,IF(I53&lt;='Basic Information'!$F$13,'Basic Information'!$D$13,IF(I53&lt;='Basic Information'!$F$12,'Basic Information'!$D$12,'Basic Information'!$D$11)))))))</f>
        <v>O</v>
      </c>
      <c r="K53" s="56">
        <v>98</v>
      </c>
      <c r="L53" s="57">
        <f t="shared" si="2"/>
        <v>98</v>
      </c>
      <c r="M53" s="56" t="str">
        <f>IF(L53=0,"",IF(L53&lt;='Basic Information'!$F$17,'Basic Information'!$D$17,IF(L53&lt;='Basic Information'!$F$16,'Basic Information'!$D$16,IF(L53&lt;='Basic Information'!$F$15,'Basic Information'!$D$15,IF(L53&lt;='Basic Information'!$F$14,'Basic Information'!$D$14,IF(L53&lt;='Basic Information'!$F$13,'Basic Information'!$D$13,IF(L53&lt;='Basic Information'!$F$12,'Basic Information'!$D$12,'Basic Information'!$D$11)))))))</f>
        <v>O</v>
      </c>
      <c r="N53" s="56">
        <v>49</v>
      </c>
      <c r="O53" s="57">
        <f t="shared" si="3"/>
        <v>98</v>
      </c>
      <c r="P53" s="56" t="str">
        <f>IF(O53=0,"",IF(O53&lt;='Basic Information'!$F$17,'Basic Information'!$D$17,IF(O53&lt;='Basic Information'!$F$16,'Basic Information'!$D$16,IF(O53&lt;='Basic Information'!$F$15,'Basic Information'!$D$15,IF(O53&lt;='Basic Information'!$F$14,'Basic Information'!$D$14,IF(O53&lt;='Basic Information'!$F$13,'Basic Information'!$D$13,IF(O53&lt;='Basic Information'!$F$12,'Basic Information'!$D$12,'Basic Information'!$D$11)))))))</f>
        <v>O</v>
      </c>
      <c r="Q53" s="56">
        <v>49</v>
      </c>
      <c r="R53" s="57">
        <f t="shared" si="4"/>
        <v>98</v>
      </c>
      <c r="S53" s="56" t="str">
        <f>IF(R53=0,"",IF(R53&lt;='Basic Information'!$F$17,'Basic Information'!$D$17,IF(R53&lt;='Basic Information'!$F$16,'Basic Information'!$D$16,IF(R53&lt;='Basic Information'!$F$15,'Basic Information'!$D$15,IF(R53&lt;='Basic Information'!$F$14,'Basic Information'!$D$14,IF(R53&lt;='Basic Information'!$F$13,'Basic Information'!$D$13,IF(R53&lt;='Basic Information'!$F$12,'Basic Information'!$D$12,'Basic Information'!$D$11)))))))</f>
        <v>O</v>
      </c>
      <c r="T53" s="56">
        <v>98</v>
      </c>
      <c r="U53" s="57">
        <f t="shared" si="5"/>
        <v>98</v>
      </c>
      <c r="V53" s="56" t="str">
        <f>IF(U53=0,"",IF(U53&lt;='Basic Information'!$F$17,'Basic Information'!$D$17,IF(U53&lt;='Basic Information'!$F$16,'Basic Information'!$D$16,IF(U53&lt;='Basic Information'!$F$15,'Basic Information'!$D$15,IF(U53&lt;='Basic Information'!$F$14,'Basic Information'!$D$14,IF(U53&lt;='Basic Information'!$F$13,'Basic Information'!$D$13,IF(U53&lt;='Basic Information'!$F$12,'Basic Information'!$D$12,'Basic Information'!$D$11)))))))</f>
        <v>O</v>
      </c>
      <c r="W53" s="56">
        <v>49</v>
      </c>
      <c r="X53" s="57">
        <f t="shared" si="6"/>
        <v>98</v>
      </c>
      <c r="Y53" s="56" t="str">
        <f>IF(X53=0,"",IF(X53&lt;='Basic Information'!$F$17,'Basic Information'!$D$17,IF(X53&lt;='Basic Information'!$F$16,'Basic Information'!$D$16,IF(X53&lt;='Basic Information'!$F$15,'Basic Information'!$D$15,IF(X53&lt;='Basic Information'!$F$14,'Basic Information'!$D$14,IF(X53&lt;='Basic Information'!$F$13,'Basic Information'!$D$13,IF(X53&lt;='Basic Information'!$F$12,'Basic Information'!$D$12,'Basic Information'!$D$11)))))))</f>
        <v>O</v>
      </c>
      <c r="Z53" s="56">
        <v>49</v>
      </c>
      <c r="AA53" s="57">
        <f t="shared" si="7"/>
        <v>98</v>
      </c>
      <c r="AB53" s="56" t="str">
        <f>IF(AA53=0,"",IF(AA53&lt;='Basic Information'!$F$17,'Basic Information'!$D$17,IF(AA53&lt;='Basic Information'!$F$16,'Basic Information'!$D$16,IF(AA53&lt;='Basic Information'!$F$15,'Basic Information'!$D$15,IF(AA53&lt;='Basic Information'!$F$14,'Basic Information'!$D$14,IF(AA53&lt;='Basic Information'!$F$13,'Basic Information'!$D$13,IF(AA53&lt;='Basic Information'!$F$12,'Basic Information'!$D$12,'Basic Information'!$D$11)))))))</f>
        <v>O</v>
      </c>
      <c r="AC53" s="56">
        <v>98</v>
      </c>
      <c r="AD53" s="57">
        <f t="shared" si="8"/>
        <v>98</v>
      </c>
      <c r="AE53" s="56" t="str">
        <f>IF(AD53=0,"",IF(AD53&lt;='Basic Information'!$F$17,'Basic Information'!$D$17,IF(AD53&lt;='Basic Information'!$F$16,'Basic Information'!$D$16,IF(AD53&lt;='Basic Information'!$F$15,'Basic Information'!$D$15,IF(AD53&lt;='Basic Information'!$F$14,'Basic Information'!$D$14,IF(AD53&lt;='Basic Information'!$F$13,'Basic Information'!$D$13,IF(AD53&lt;='Basic Information'!$F$12,'Basic Information'!$D$12,'Basic Information'!$D$11)))))))</f>
        <v>O</v>
      </c>
      <c r="AF53" s="56">
        <v>49</v>
      </c>
      <c r="AG53" s="57">
        <f t="shared" si="9"/>
        <v>98</v>
      </c>
      <c r="AH53" s="56" t="str">
        <f>IF(AG53=0,"",IF(AG53&lt;='Basic Information'!$F$17,'Basic Information'!$D$17,IF(AG53&lt;='Basic Information'!$F$16,'Basic Information'!$D$16,IF(AG53&lt;='Basic Information'!$F$15,'Basic Information'!$D$15,IF(AG53&lt;='Basic Information'!$F$14,'Basic Information'!$D$14,IF(AG53&lt;='Basic Information'!$F$13,'Basic Information'!$D$13,IF(AG53&lt;='Basic Information'!$F$12,'Basic Information'!$D$12,'Basic Information'!$D$11)))))))</f>
        <v>O</v>
      </c>
      <c r="AI53" s="56">
        <v>49</v>
      </c>
      <c r="AJ53" s="57">
        <f t="shared" si="10"/>
        <v>98</v>
      </c>
      <c r="AK53" s="56" t="str">
        <f>IF(AJ53=0,"",IF(AJ53&lt;='Basic Information'!$F$17,'Basic Information'!$D$17,IF(AJ53&lt;='Basic Information'!$F$16,'Basic Information'!$D$16,IF(AJ53&lt;='Basic Information'!$F$15,'Basic Information'!$D$15,IF(AJ53&lt;='Basic Information'!$F$14,'Basic Information'!$D$14,IF(AJ53&lt;='Basic Information'!$F$13,'Basic Information'!$D$13,IF(AJ53&lt;='Basic Information'!$F$12,'Basic Information'!$D$12,'Basic Information'!$D$11)))))))</f>
        <v>O</v>
      </c>
      <c r="AL53" s="56">
        <v>98</v>
      </c>
      <c r="AM53" s="57">
        <f t="shared" si="11"/>
        <v>98</v>
      </c>
      <c r="AN53" s="56" t="str">
        <f>IF(AM53=0,"",IF(AM53&lt;='Basic Information'!$F$17,'Basic Information'!$D$17,IF(AM53&lt;='Basic Information'!$F$16,'Basic Information'!$D$16,IF(AM53&lt;='Basic Information'!$F$15,'Basic Information'!$D$15,IF(AM53&lt;='Basic Information'!$F$14,'Basic Information'!$D$14,IF(AM53&lt;='Basic Information'!$F$13,'Basic Information'!$D$13,IF(AM53&lt;='Basic Information'!$F$12,'Basic Information'!$D$12,'Basic Information'!$D$11)))))))</f>
        <v>O</v>
      </c>
      <c r="AO53" s="56">
        <v>49</v>
      </c>
      <c r="AP53" s="57">
        <f t="shared" si="12"/>
        <v>98</v>
      </c>
      <c r="AQ53" s="56" t="str">
        <f>IF(AP53=0,"",IF(AP53&lt;='Basic Information'!$F$17,'Basic Information'!$D$17,IF(AP53&lt;='Basic Information'!$F$16,'Basic Information'!$D$16,IF(AP53&lt;='Basic Information'!$F$15,'Basic Information'!$D$15,IF(AP53&lt;='Basic Information'!$F$14,'Basic Information'!$D$14,IF(AP53&lt;='Basic Information'!$F$13,'Basic Information'!$D$13,IF(AP53&lt;='Basic Information'!$F$12,'Basic Information'!$D$12,'Basic Information'!$D$11)))))))</f>
        <v>O</v>
      </c>
      <c r="AR53" s="56">
        <v>49</v>
      </c>
      <c r="AS53" s="57">
        <f t="shared" si="13"/>
        <v>98</v>
      </c>
      <c r="AT53" s="56" t="str">
        <f>IF(AS53=0,"",IF(AS53&lt;='Basic Information'!$F$17,'Basic Information'!$D$17,IF(AS53&lt;='Basic Information'!$F$16,'Basic Information'!$D$16,IF(AS53&lt;='Basic Information'!$F$15,'Basic Information'!$D$15,IF(AS53&lt;='Basic Information'!$F$14,'Basic Information'!$D$14,IF(AS53&lt;='Basic Information'!$F$13,'Basic Information'!$D$13,IF(AS53&lt;='Basic Information'!$F$12,'Basic Information'!$D$12,'Basic Information'!$D$11)))))))</f>
        <v>O</v>
      </c>
      <c r="AU53" s="56">
        <v>98</v>
      </c>
      <c r="AV53" s="57">
        <f t="shared" si="14"/>
        <v>98</v>
      </c>
      <c r="AW53" s="56" t="str">
        <f>IF(AV53=0,"",IF(AV53&lt;='Basic Information'!$F$17,'Basic Information'!$D$17,IF(AV53&lt;='Basic Information'!$F$16,'Basic Information'!$D$16,IF(AV53&lt;='Basic Information'!$F$15,'Basic Information'!$D$15,IF(AV53&lt;='Basic Information'!$F$14,'Basic Information'!$D$14,IF(AV53&lt;='Basic Information'!$F$13,'Basic Information'!$D$13,IF(AV53&lt;='Basic Information'!$F$12,'Basic Information'!$D$12,'Basic Information'!$D$11)))))))</f>
        <v>O</v>
      </c>
      <c r="AX53" s="56">
        <v>49</v>
      </c>
      <c r="AY53" s="57">
        <f t="shared" si="15"/>
        <v>98</v>
      </c>
      <c r="AZ53" s="56" t="str">
        <f>IF(AY53=0,"",IF(AY53&lt;='Basic Information'!$F$17,'Basic Information'!$D$17,IF(AY53&lt;='Basic Information'!$F$16,'Basic Information'!$D$16,IF(AY53&lt;='Basic Information'!$F$15,'Basic Information'!$D$15,IF(AY53&lt;='Basic Information'!$F$14,'Basic Information'!$D$14,IF(AY53&lt;='Basic Information'!$F$13,'Basic Information'!$D$13,IF(AY53&lt;='Basic Information'!$F$12,'Basic Information'!$D$12,'Basic Information'!$D$11)))))))</f>
        <v>O</v>
      </c>
      <c r="BA53" s="56">
        <v>49</v>
      </c>
      <c r="BB53" s="57">
        <f t="shared" si="16"/>
        <v>98</v>
      </c>
      <c r="BC53" s="56" t="str">
        <f>IF(BB53=0,"",IF(BB53&lt;='Basic Information'!$F$17,'Basic Information'!$D$17,IF(BB53&lt;='Basic Information'!$F$16,'Basic Information'!$D$16,IF(BB53&lt;='Basic Information'!$F$15,'Basic Information'!$D$15,IF(BB53&lt;='Basic Information'!$F$14,'Basic Information'!$D$14,IF(BB53&lt;='Basic Information'!$F$13,'Basic Information'!$D$13,IF(BB53&lt;='Basic Information'!$F$12,'Basic Information'!$D$12,'Basic Information'!$D$11)))))))</f>
        <v>O</v>
      </c>
      <c r="BD53" s="56">
        <v>98</v>
      </c>
      <c r="BE53" s="57">
        <f t="shared" si="17"/>
        <v>98</v>
      </c>
      <c r="BF53" s="56" t="str">
        <f>IF(BE53=0,"",IF(BE53&lt;='Basic Information'!$F$17,'Basic Information'!$D$17,IF(BE53&lt;='Basic Information'!$F$16,'Basic Information'!$D$16,IF(BE53&lt;='Basic Information'!$F$15,'Basic Information'!$D$15,IF(BE53&lt;='Basic Information'!$F$14,'Basic Information'!$D$14,IF(BE53&lt;='Basic Information'!$F$13,'Basic Information'!$D$13,IF(BE53&lt;='Basic Information'!$F$12,'Basic Information'!$D$12,'Basic Information'!$D$11)))))))</f>
        <v>O</v>
      </c>
      <c r="BG53" s="56">
        <v>49</v>
      </c>
      <c r="BH53" s="57">
        <f t="shared" si="18"/>
        <v>98</v>
      </c>
      <c r="BI53" s="56" t="str">
        <f>IF(BH53=0,"",IF(BH53&lt;='Basic Information'!$F$17,'Basic Information'!$D$17,IF(BH53&lt;='Basic Information'!$F$16,'Basic Information'!$D$16,IF(BH53&lt;='Basic Information'!$F$15,'Basic Information'!$D$15,IF(BH53&lt;='Basic Information'!$F$14,'Basic Information'!$D$14,IF(BH53&lt;='Basic Information'!$F$13,'Basic Information'!$D$13,IF(BH53&lt;='Basic Information'!$F$12,'Basic Information'!$D$12,'Basic Information'!$D$11)))))))</f>
        <v>O</v>
      </c>
      <c r="BJ53" s="56">
        <v>49</v>
      </c>
      <c r="BK53" s="57">
        <f t="shared" si="19"/>
        <v>98</v>
      </c>
      <c r="BL53" s="56" t="str">
        <f>IF(BK53=0,"",IF(BK53&lt;='Basic Information'!$F$17,'Basic Information'!$D$17,IF(BK53&lt;='Basic Information'!$F$16,'Basic Information'!$D$16,IF(BK53&lt;='Basic Information'!$F$15,'Basic Information'!$D$15,IF(BK53&lt;='Basic Information'!$F$14,'Basic Information'!$D$14,IF(BK53&lt;='Basic Information'!$F$13,'Basic Information'!$D$13,IF(BK53&lt;='Basic Information'!$F$12,'Basic Information'!$D$12,'Basic Information'!$D$11)))))))</f>
        <v>O</v>
      </c>
      <c r="BM53" s="56">
        <v>98</v>
      </c>
      <c r="BN53" s="57">
        <f t="shared" si="20"/>
        <v>98</v>
      </c>
      <c r="BO53" s="56" t="str">
        <f>IF(BN53=0,"",IF(BN53&lt;='Basic Information'!$F$17,'Basic Information'!$D$17,IF(BN53&lt;='Basic Information'!$F$16,'Basic Information'!$D$16,IF(BN53&lt;='Basic Information'!$F$15,'Basic Information'!$D$15,IF(BN53&lt;='Basic Information'!$F$14,'Basic Information'!$D$14,IF(BN53&lt;='Basic Information'!$F$13,'Basic Information'!$D$13,IF(BN53&lt;='Basic Information'!$F$12,'Basic Information'!$D$12,'Basic Information'!$D$11)))))))</f>
        <v>O</v>
      </c>
      <c r="BP53" s="56">
        <v>49</v>
      </c>
      <c r="BQ53" s="57">
        <f t="shared" si="21"/>
        <v>98</v>
      </c>
      <c r="BR53" s="56" t="str">
        <f>IF(BQ53=0,"",IF(BQ53&lt;='Basic Information'!$F$17,'Basic Information'!$D$17,IF(BQ53&lt;='Basic Information'!$F$16,'Basic Information'!$D$16,IF(BQ53&lt;='Basic Information'!$F$15,'Basic Information'!$D$15,IF(BQ53&lt;='Basic Information'!$F$14,'Basic Information'!$D$14,IF(BQ53&lt;='Basic Information'!$F$13,'Basic Information'!$D$13,IF(BQ53&lt;='Basic Information'!$F$12,'Basic Information'!$D$12,'Basic Information'!$D$11)))))))</f>
        <v>O</v>
      </c>
      <c r="BS53" s="56">
        <v>49</v>
      </c>
      <c r="BT53" s="57">
        <f t="shared" si="22"/>
        <v>98</v>
      </c>
      <c r="BU53" s="56" t="str">
        <f>IF(BT53=0,"",IF(BT53&lt;='Basic Information'!$F$17,'Basic Information'!$D$17,IF(BT53&lt;='Basic Information'!$F$16,'Basic Information'!$D$16,IF(BT53&lt;='Basic Information'!$F$15,'Basic Information'!$D$15,IF(BT53&lt;='Basic Information'!$F$14,'Basic Information'!$D$14,IF(BT53&lt;='Basic Information'!$F$13,'Basic Information'!$D$13,IF(BT53&lt;='Basic Information'!$F$12,'Basic Information'!$D$12,'Basic Information'!$D$11)))))))</f>
        <v>O</v>
      </c>
      <c r="BV53" s="56">
        <v>98</v>
      </c>
      <c r="BW53" s="57">
        <f t="shared" si="23"/>
        <v>98</v>
      </c>
      <c r="BX53" s="56" t="str">
        <f>IF(BW53=0,"",IF(BW53&lt;='Basic Information'!$F$17,'Basic Information'!$D$17,IF(BW53&lt;='Basic Information'!$F$16,'Basic Information'!$D$16,IF(BW53&lt;='Basic Information'!$F$15,'Basic Information'!$D$15,IF(BW53&lt;='Basic Information'!$F$14,'Basic Information'!$D$14,IF(BW53&lt;='Basic Information'!$F$13,'Basic Information'!$D$13,IF(BW53&lt;='Basic Information'!$F$12,'Basic Information'!$D$12,'Basic Information'!$D$11)))))))</f>
        <v>O</v>
      </c>
      <c r="BY53" s="56">
        <v>49</v>
      </c>
      <c r="BZ53" s="57">
        <f t="shared" si="24"/>
        <v>98</v>
      </c>
      <c r="CA53" s="56" t="str">
        <f>IF(BZ53=0,"",IF(BZ53&lt;='Basic Information'!$F$17,'Basic Information'!$D$17,IF(BZ53&lt;='Basic Information'!$F$16,'Basic Information'!$D$16,IF(BZ53&lt;='Basic Information'!$F$15,'Basic Information'!$D$15,IF(BZ53&lt;='Basic Information'!$F$14,'Basic Information'!$D$14,IF(BZ53&lt;='Basic Information'!$F$13,'Basic Information'!$D$13,IF(BZ53&lt;='Basic Information'!$F$12,'Basic Information'!$D$12,'Basic Information'!$D$11)))))))</f>
        <v>O</v>
      </c>
      <c r="CB53" s="56">
        <v>49</v>
      </c>
      <c r="CC53" s="57">
        <f t="shared" si="25"/>
        <v>98</v>
      </c>
      <c r="CD53" s="56" t="str">
        <f>IF(CC53=0,"",IF(CC53&lt;='Basic Information'!$F$17,'Basic Information'!$D$17,IF(CC53&lt;='Basic Information'!$F$16,'Basic Information'!$D$16,IF(CC53&lt;='Basic Information'!$F$15,'Basic Information'!$D$15,IF(CC53&lt;='Basic Information'!$F$14,'Basic Information'!$D$14,IF(CC53&lt;='Basic Information'!$F$13,'Basic Information'!$D$13,IF(CC53&lt;='Basic Information'!$F$12,'Basic Information'!$D$12,'Basic Information'!$D$11)))))))</f>
        <v>O</v>
      </c>
      <c r="CE53" s="56">
        <v>98</v>
      </c>
      <c r="CF53" s="57">
        <f t="shared" si="26"/>
        <v>98</v>
      </c>
      <c r="CG53" s="56" t="str">
        <f>IF(CF53=0,"",IF(CF53&lt;='Basic Information'!$F$17,'Basic Information'!$D$17,IF(CF53&lt;='Basic Information'!$F$16,'Basic Information'!$D$16,IF(CF53&lt;='Basic Information'!$F$15,'Basic Information'!$D$15,IF(CF53&lt;='Basic Information'!$F$14,'Basic Information'!$D$14,IF(CF53&lt;='Basic Information'!$F$13,'Basic Information'!$D$13,IF(CF53&lt;='Basic Information'!$F$12,'Basic Information'!$D$12,'Basic Information'!$D$11)))))))</f>
        <v>O</v>
      </c>
      <c r="CH53" s="56">
        <f t="shared" si="27"/>
        <v>441</v>
      </c>
      <c r="CI53" s="58">
        <f t="shared" si="28"/>
        <v>98</v>
      </c>
      <c r="CJ53" s="56" t="str">
        <f>IF(CI53=0,"",IF(CI53&lt;='Basic Information'!$F$17,'Basic Information'!$D$17,IF(CI53&lt;='Basic Information'!$F$16,'Basic Information'!$D$16,IF(CI53&lt;='Basic Information'!$F$15,'Basic Information'!$D$15,IF(CI53&lt;='Basic Information'!$F$14,'Basic Information'!$D$14,IF(CI53&lt;='Basic Information'!$F$13,'Basic Information'!$D$13,IF(CI53&lt;='Basic Information'!$F$12,'Basic Information'!$D$12,'Basic Information'!$D$11)))))))</f>
        <v>O</v>
      </c>
      <c r="CK53" s="59">
        <f t="shared" si="29"/>
        <v>2</v>
      </c>
      <c r="CL53" s="56">
        <f t="shared" si="30"/>
        <v>441</v>
      </c>
      <c r="CM53" s="58">
        <f t="shared" si="31"/>
        <v>98</v>
      </c>
      <c r="CN53" s="56" t="str">
        <f>IF(CM53=0,"",IF(CM53&lt;='Basic Information'!$F$17,'Basic Information'!$D$17,IF(CM53&lt;='Basic Information'!$F$16,'Basic Information'!$D$16,IF(CM53&lt;='Basic Information'!$F$15,'Basic Information'!$D$15,IF(CM53&lt;='Basic Information'!$F$14,'Basic Information'!$D$14,IF(CM53&lt;='Basic Information'!$F$13,'Basic Information'!$D$13,IF(CM53&lt;='Basic Information'!$F$12,'Basic Information'!$D$12,'Basic Information'!$D$11)))))))</f>
        <v>O</v>
      </c>
      <c r="CO53" s="59">
        <f t="shared" si="32"/>
        <v>1</v>
      </c>
      <c r="CP53" s="56">
        <f t="shared" si="33"/>
        <v>882</v>
      </c>
      <c r="CQ53" s="58">
        <f t="shared" si="34"/>
        <v>98</v>
      </c>
      <c r="CR53" s="56" t="str">
        <f>IF(CQ53=0,"",IF(CQ53&lt;='Basic Information'!$F$17,'Basic Information'!$D$17,IF(CQ53&lt;='Basic Information'!$F$16,'Basic Information'!$D$16,IF(CQ53&lt;='Basic Information'!$F$15,'Basic Information'!$D$15,IF(CQ53&lt;='Basic Information'!$F$14,'Basic Information'!$D$14,IF(CQ53&lt;='Basic Information'!$F$13,'Basic Information'!$D$13,IF(CQ53&lt;='Basic Information'!$F$12,'Basic Information'!$D$12,'Basic Information'!$D$11)))))))</f>
        <v>O</v>
      </c>
      <c r="CS53" s="59">
        <f t="shared" si="35"/>
        <v>1</v>
      </c>
      <c r="CT53" s="56">
        <v>84</v>
      </c>
      <c r="CU53" s="56">
        <v>72</v>
      </c>
      <c r="CV53" s="56">
        <v>52</v>
      </c>
      <c r="CW53" s="56">
        <f t="shared" si="36"/>
        <v>208</v>
      </c>
      <c r="CX53" s="56" t="s">
        <v>122</v>
      </c>
      <c r="CY53" s="56" t="s">
        <v>171</v>
      </c>
    </row>
    <row r="54" spans="2:103">
      <c r="B54" s="56">
        <v>49</v>
      </c>
      <c r="C54" s="60" t="s">
        <v>107</v>
      </c>
      <c r="D54" s="56" t="str">
        <f>'Basic Information'!$F$6 &amp;" - " &amp;'Basic Information'!$H$6</f>
        <v>7 - B</v>
      </c>
      <c r="E54" s="56">
        <v>25</v>
      </c>
      <c r="F54" s="57">
        <f t="shared" si="0"/>
        <v>50</v>
      </c>
      <c r="G54" s="56" t="str">
        <f>IF(F54=0,"",IF(F54&lt;='Basic Information'!$F$17,'Basic Information'!$D$17,IF(F54&lt;='Basic Information'!$F$16,'Basic Information'!$D$16,IF(F54&lt;='Basic Information'!$F$15,'Basic Information'!$D$15,IF(F54&lt;='Basic Information'!$F$14,'Basic Information'!$D$14,IF(F54&lt;='Basic Information'!$F$13,'Basic Information'!$D$13,IF(F54&lt;='Basic Information'!$F$12,'Basic Information'!$D$12,'Basic Information'!$D$11)))))))</f>
        <v>C</v>
      </c>
      <c r="H54" s="56">
        <v>25</v>
      </c>
      <c r="I54" s="57">
        <f t="shared" si="1"/>
        <v>50</v>
      </c>
      <c r="J54" s="56" t="str">
        <f>IF(I54=0,"",IF(I54&lt;='Basic Information'!$F$17,'Basic Information'!$D$17,IF(I54&lt;='Basic Information'!$F$16,'Basic Information'!$D$16,IF(I54&lt;='Basic Information'!$F$15,'Basic Information'!$D$15,IF(I54&lt;='Basic Information'!$F$14,'Basic Information'!$D$14,IF(I54&lt;='Basic Information'!$F$13,'Basic Information'!$D$13,IF(I54&lt;='Basic Information'!$F$12,'Basic Information'!$D$12,'Basic Information'!$D$11)))))))</f>
        <v>C</v>
      </c>
      <c r="K54" s="56">
        <v>50</v>
      </c>
      <c r="L54" s="57">
        <f t="shared" si="2"/>
        <v>50</v>
      </c>
      <c r="M54" s="56" t="str">
        <f>IF(L54=0,"",IF(L54&lt;='Basic Information'!$F$17,'Basic Information'!$D$17,IF(L54&lt;='Basic Information'!$F$16,'Basic Information'!$D$16,IF(L54&lt;='Basic Information'!$F$15,'Basic Information'!$D$15,IF(L54&lt;='Basic Information'!$F$14,'Basic Information'!$D$14,IF(L54&lt;='Basic Information'!$F$13,'Basic Information'!$D$13,IF(L54&lt;='Basic Information'!$F$12,'Basic Information'!$D$12,'Basic Information'!$D$11)))))))</f>
        <v>C</v>
      </c>
      <c r="N54" s="56">
        <v>25</v>
      </c>
      <c r="O54" s="57">
        <f t="shared" si="3"/>
        <v>50</v>
      </c>
      <c r="P54" s="56" t="str">
        <f>IF(O54=0,"",IF(O54&lt;='Basic Information'!$F$17,'Basic Information'!$D$17,IF(O54&lt;='Basic Information'!$F$16,'Basic Information'!$D$16,IF(O54&lt;='Basic Information'!$F$15,'Basic Information'!$D$15,IF(O54&lt;='Basic Information'!$F$14,'Basic Information'!$D$14,IF(O54&lt;='Basic Information'!$F$13,'Basic Information'!$D$13,IF(O54&lt;='Basic Information'!$F$12,'Basic Information'!$D$12,'Basic Information'!$D$11)))))))</f>
        <v>C</v>
      </c>
      <c r="Q54" s="56">
        <v>25</v>
      </c>
      <c r="R54" s="57">
        <f t="shared" si="4"/>
        <v>50</v>
      </c>
      <c r="S54" s="56" t="str">
        <f>IF(R54=0,"",IF(R54&lt;='Basic Information'!$F$17,'Basic Information'!$D$17,IF(R54&lt;='Basic Information'!$F$16,'Basic Information'!$D$16,IF(R54&lt;='Basic Information'!$F$15,'Basic Information'!$D$15,IF(R54&lt;='Basic Information'!$F$14,'Basic Information'!$D$14,IF(R54&lt;='Basic Information'!$F$13,'Basic Information'!$D$13,IF(R54&lt;='Basic Information'!$F$12,'Basic Information'!$D$12,'Basic Information'!$D$11)))))))</f>
        <v>C</v>
      </c>
      <c r="T54" s="56">
        <v>50</v>
      </c>
      <c r="U54" s="57">
        <f t="shared" si="5"/>
        <v>50</v>
      </c>
      <c r="V54" s="56" t="str">
        <f>IF(U54=0,"",IF(U54&lt;='Basic Information'!$F$17,'Basic Information'!$D$17,IF(U54&lt;='Basic Information'!$F$16,'Basic Information'!$D$16,IF(U54&lt;='Basic Information'!$F$15,'Basic Information'!$D$15,IF(U54&lt;='Basic Information'!$F$14,'Basic Information'!$D$14,IF(U54&lt;='Basic Information'!$F$13,'Basic Information'!$D$13,IF(U54&lt;='Basic Information'!$F$12,'Basic Information'!$D$12,'Basic Information'!$D$11)))))))</f>
        <v>C</v>
      </c>
      <c r="W54" s="56">
        <v>25</v>
      </c>
      <c r="X54" s="57">
        <f t="shared" si="6"/>
        <v>50</v>
      </c>
      <c r="Y54" s="56" t="str">
        <f>IF(X54=0,"",IF(X54&lt;='Basic Information'!$F$17,'Basic Information'!$D$17,IF(X54&lt;='Basic Information'!$F$16,'Basic Information'!$D$16,IF(X54&lt;='Basic Information'!$F$15,'Basic Information'!$D$15,IF(X54&lt;='Basic Information'!$F$14,'Basic Information'!$D$14,IF(X54&lt;='Basic Information'!$F$13,'Basic Information'!$D$13,IF(X54&lt;='Basic Information'!$F$12,'Basic Information'!$D$12,'Basic Information'!$D$11)))))))</f>
        <v>C</v>
      </c>
      <c r="Z54" s="56">
        <v>25</v>
      </c>
      <c r="AA54" s="57">
        <f t="shared" si="7"/>
        <v>50</v>
      </c>
      <c r="AB54" s="56" t="str">
        <f>IF(AA54=0,"",IF(AA54&lt;='Basic Information'!$F$17,'Basic Information'!$D$17,IF(AA54&lt;='Basic Information'!$F$16,'Basic Information'!$D$16,IF(AA54&lt;='Basic Information'!$F$15,'Basic Information'!$D$15,IF(AA54&lt;='Basic Information'!$F$14,'Basic Information'!$D$14,IF(AA54&lt;='Basic Information'!$F$13,'Basic Information'!$D$13,IF(AA54&lt;='Basic Information'!$F$12,'Basic Information'!$D$12,'Basic Information'!$D$11)))))))</f>
        <v>C</v>
      </c>
      <c r="AC54" s="56">
        <v>50</v>
      </c>
      <c r="AD54" s="57">
        <f t="shared" si="8"/>
        <v>50</v>
      </c>
      <c r="AE54" s="56" t="str">
        <f>IF(AD54=0,"",IF(AD54&lt;='Basic Information'!$F$17,'Basic Information'!$D$17,IF(AD54&lt;='Basic Information'!$F$16,'Basic Information'!$D$16,IF(AD54&lt;='Basic Information'!$F$15,'Basic Information'!$D$15,IF(AD54&lt;='Basic Information'!$F$14,'Basic Information'!$D$14,IF(AD54&lt;='Basic Information'!$F$13,'Basic Information'!$D$13,IF(AD54&lt;='Basic Information'!$F$12,'Basic Information'!$D$12,'Basic Information'!$D$11)))))))</f>
        <v>C</v>
      </c>
      <c r="AF54" s="56">
        <v>25</v>
      </c>
      <c r="AG54" s="57">
        <f t="shared" si="9"/>
        <v>50</v>
      </c>
      <c r="AH54" s="56" t="str">
        <f>IF(AG54=0,"",IF(AG54&lt;='Basic Information'!$F$17,'Basic Information'!$D$17,IF(AG54&lt;='Basic Information'!$F$16,'Basic Information'!$D$16,IF(AG54&lt;='Basic Information'!$F$15,'Basic Information'!$D$15,IF(AG54&lt;='Basic Information'!$F$14,'Basic Information'!$D$14,IF(AG54&lt;='Basic Information'!$F$13,'Basic Information'!$D$13,IF(AG54&lt;='Basic Information'!$F$12,'Basic Information'!$D$12,'Basic Information'!$D$11)))))))</f>
        <v>C</v>
      </c>
      <c r="AI54" s="56">
        <v>25</v>
      </c>
      <c r="AJ54" s="57">
        <f t="shared" si="10"/>
        <v>50</v>
      </c>
      <c r="AK54" s="56" t="str">
        <f>IF(AJ54=0,"",IF(AJ54&lt;='Basic Information'!$F$17,'Basic Information'!$D$17,IF(AJ54&lt;='Basic Information'!$F$16,'Basic Information'!$D$16,IF(AJ54&lt;='Basic Information'!$F$15,'Basic Information'!$D$15,IF(AJ54&lt;='Basic Information'!$F$14,'Basic Information'!$D$14,IF(AJ54&lt;='Basic Information'!$F$13,'Basic Information'!$D$13,IF(AJ54&lt;='Basic Information'!$F$12,'Basic Information'!$D$12,'Basic Information'!$D$11)))))))</f>
        <v>C</v>
      </c>
      <c r="AL54" s="56">
        <v>50</v>
      </c>
      <c r="AM54" s="57">
        <f t="shared" si="11"/>
        <v>50</v>
      </c>
      <c r="AN54" s="56" t="str">
        <f>IF(AM54=0,"",IF(AM54&lt;='Basic Information'!$F$17,'Basic Information'!$D$17,IF(AM54&lt;='Basic Information'!$F$16,'Basic Information'!$D$16,IF(AM54&lt;='Basic Information'!$F$15,'Basic Information'!$D$15,IF(AM54&lt;='Basic Information'!$F$14,'Basic Information'!$D$14,IF(AM54&lt;='Basic Information'!$F$13,'Basic Information'!$D$13,IF(AM54&lt;='Basic Information'!$F$12,'Basic Information'!$D$12,'Basic Information'!$D$11)))))))</f>
        <v>C</v>
      </c>
      <c r="AO54" s="56">
        <v>25</v>
      </c>
      <c r="AP54" s="57">
        <f t="shared" si="12"/>
        <v>50</v>
      </c>
      <c r="AQ54" s="56" t="str">
        <f>IF(AP54=0,"",IF(AP54&lt;='Basic Information'!$F$17,'Basic Information'!$D$17,IF(AP54&lt;='Basic Information'!$F$16,'Basic Information'!$D$16,IF(AP54&lt;='Basic Information'!$F$15,'Basic Information'!$D$15,IF(AP54&lt;='Basic Information'!$F$14,'Basic Information'!$D$14,IF(AP54&lt;='Basic Information'!$F$13,'Basic Information'!$D$13,IF(AP54&lt;='Basic Information'!$F$12,'Basic Information'!$D$12,'Basic Information'!$D$11)))))))</f>
        <v>C</v>
      </c>
      <c r="AR54" s="56">
        <v>25</v>
      </c>
      <c r="AS54" s="57">
        <f t="shared" si="13"/>
        <v>50</v>
      </c>
      <c r="AT54" s="56" t="str">
        <f>IF(AS54=0,"",IF(AS54&lt;='Basic Information'!$F$17,'Basic Information'!$D$17,IF(AS54&lt;='Basic Information'!$F$16,'Basic Information'!$D$16,IF(AS54&lt;='Basic Information'!$F$15,'Basic Information'!$D$15,IF(AS54&lt;='Basic Information'!$F$14,'Basic Information'!$D$14,IF(AS54&lt;='Basic Information'!$F$13,'Basic Information'!$D$13,IF(AS54&lt;='Basic Information'!$F$12,'Basic Information'!$D$12,'Basic Information'!$D$11)))))))</f>
        <v>C</v>
      </c>
      <c r="AU54" s="56">
        <v>50</v>
      </c>
      <c r="AV54" s="57">
        <f t="shared" si="14"/>
        <v>50</v>
      </c>
      <c r="AW54" s="56" t="str">
        <f>IF(AV54=0,"",IF(AV54&lt;='Basic Information'!$F$17,'Basic Information'!$D$17,IF(AV54&lt;='Basic Information'!$F$16,'Basic Information'!$D$16,IF(AV54&lt;='Basic Information'!$F$15,'Basic Information'!$D$15,IF(AV54&lt;='Basic Information'!$F$14,'Basic Information'!$D$14,IF(AV54&lt;='Basic Information'!$F$13,'Basic Information'!$D$13,IF(AV54&lt;='Basic Information'!$F$12,'Basic Information'!$D$12,'Basic Information'!$D$11)))))))</f>
        <v>C</v>
      </c>
      <c r="AX54" s="56">
        <v>25</v>
      </c>
      <c r="AY54" s="57">
        <f t="shared" si="15"/>
        <v>50</v>
      </c>
      <c r="AZ54" s="56" t="str">
        <f>IF(AY54=0,"",IF(AY54&lt;='Basic Information'!$F$17,'Basic Information'!$D$17,IF(AY54&lt;='Basic Information'!$F$16,'Basic Information'!$D$16,IF(AY54&lt;='Basic Information'!$F$15,'Basic Information'!$D$15,IF(AY54&lt;='Basic Information'!$F$14,'Basic Information'!$D$14,IF(AY54&lt;='Basic Information'!$F$13,'Basic Information'!$D$13,IF(AY54&lt;='Basic Information'!$F$12,'Basic Information'!$D$12,'Basic Information'!$D$11)))))))</f>
        <v>C</v>
      </c>
      <c r="BA54" s="56">
        <v>25</v>
      </c>
      <c r="BB54" s="57">
        <f t="shared" si="16"/>
        <v>50</v>
      </c>
      <c r="BC54" s="56" t="str">
        <f>IF(BB54=0,"",IF(BB54&lt;='Basic Information'!$F$17,'Basic Information'!$D$17,IF(BB54&lt;='Basic Information'!$F$16,'Basic Information'!$D$16,IF(BB54&lt;='Basic Information'!$F$15,'Basic Information'!$D$15,IF(BB54&lt;='Basic Information'!$F$14,'Basic Information'!$D$14,IF(BB54&lt;='Basic Information'!$F$13,'Basic Information'!$D$13,IF(BB54&lt;='Basic Information'!$F$12,'Basic Information'!$D$12,'Basic Information'!$D$11)))))))</f>
        <v>C</v>
      </c>
      <c r="BD54" s="56">
        <v>50</v>
      </c>
      <c r="BE54" s="57">
        <f t="shared" si="17"/>
        <v>50</v>
      </c>
      <c r="BF54" s="56" t="str">
        <f>IF(BE54=0,"",IF(BE54&lt;='Basic Information'!$F$17,'Basic Information'!$D$17,IF(BE54&lt;='Basic Information'!$F$16,'Basic Information'!$D$16,IF(BE54&lt;='Basic Information'!$F$15,'Basic Information'!$D$15,IF(BE54&lt;='Basic Information'!$F$14,'Basic Information'!$D$14,IF(BE54&lt;='Basic Information'!$F$13,'Basic Information'!$D$13,IF(BE54&lt;='Basic Information'!$F$12,'Basic Information'!$D$12,'Basic Information'!$D$11)))))))</f>
        <v>C</v>
      </c>
      <c r="BG54" s="56">
        <v>25</v>
      </c>
      <c r="BH54" s="57">
        <f t="shared" si="18"/>
        <v>50</v>
      </c>
      <c r="BI54" s="56" t="str">
        <f>IF(BH54=0,"",IF(BH54&lt;='Basic Information'!$F$17,'Basic Information'!$D$17,IF(BH54&lt;='Basic Information'!$F$16,'Basic Information'!$D$16,IF(BH54&lt;='Basic Information'!$F$15,'Basic Information'!$D$15,IF(BH54&lt;='Basic Information'!$F$14,'Basic Information'!$D$14,IF(BH54&lt;='Basic Information'!$F$13,'Basic Information'!$D$13,IF(BH54&lt;='Basic Information'!$F$12,'Basic Information'!$D$12,'Basic Information'!$D$11)))))))</f>
        <v>C</v>
      </c>
      <c r="BJ54" s="56">
        <v>25</v>
      </c>
      <c r="BK54" s="57">
        <f t="shared" si="19"/>
        <v>50</v>
      </c>
      <c r="BL54" s="56" t="str">
        <f>IF(BK54=0,"",IF(BK54&lt;='Basic Information'!$F$17,'Basic Information'!$D$17,IF(BK54&lt;='Basic Information'!$F$16,'Basic Information'!$D$16,IF(BK54&lt;='Basic Information'!$F$15,'Basic Information'!$D$15,IF(BK54&lt;='Basic Information'!$F$14,'Basic Information'!$D$14,IF(BK54&lt;='Basic Information'!$F$13,'Basic Information'!$D$13,IF(BK54&lt;='Basic Information'!$F$12,'Basic Information'!$D$12,'Basic Information'!$D$11)))))))</f>
        <v>C</v>
      </c>
      <c r="BM54" s="56">
        <v>50</v>
      </c>
      <c r="BN54" s="57">
        <f t="shared" si="20"/>
        <v>50</v>
      </c>
      <c r="BO54" s="56" t="str">
        <f>IF(BN54=0,"",IF(BN54&lt;='Basic Information'!$F$17,'Basic Information'!$D$17,IF(BN54&lt;='Basic Information'!$F$16,'Basic Information'!$D$16,IF(BN54&lt;='Basic Information'!$F$15,'Basic Information'!$D$15,IF(BN54&lt;='Basic Information'!$F$14,'Basic Information'!$D$14,IF(BN54&lt;='Basic Information'!$F$13,'Basic Information'!$D$13,IF(BN54&lt;='Basic Information'!$F$12,'Basic Information'!$D$12,'Basic Information'!$D$11)))))))</f>
        <v>C</v>
      </c>
      <c r="BP54" s="56">
        <v>25</v>
      </c>
      <c r="BQ54" s="57">
        <f t="shared" si="21"/>
        <v>50</v>
      </c>
      <c r="BR54" s="56" t="str">
        <f>IF(BQ54=0,"",IF(BQ54&lt;='Basic Information'!$F$17,'Basic Information'!$D$17,IF(BQ54&lt;='Basic Information'!$F$16,'Basic Information'!$D$16,IF(BQ54&lt;='Basic Information'!$F$15,'Basic Information'!$D$15,IF(BQ54&lt;='Basic Information'!$F$14,'Basic Information'!$D$14,IF(BQ54&lt;='Basic Information'!$F$13,'Basic Information'!$D$13,IF(BQ54&lt;='Basic Information'!$F$12,'Basic Information'!$D$12,'Basic Information'!$D$11)))))))</f>
        <v>C</v>
      </c>
      <c r="BS54" s="56">
        <v>25</v>
      </c>
      <c r="BT54" s="57">
        <f t="shared" si="22"/>
        <v>50</v>
      </c>
      <c r="BU54" s="56" t="str">
        <f>IF(BT54=0,"",IF(BT54&lt;='Basic Information'!$F$17,'Basic Information'!$D$17,IF(BT54&lt;='Basic Information'!$F$16,'Basic Information'!$D$16,IF(BT54&lt;='Basic Information'!$F$15,'Basic Information'!$D$15,IF(BT54&lt;='Basic Information'!$F$14,'Basic Information'!$D$14,IF(BT54&lt;='Basic Information'!$F$13,'Basic Information'!$D$13,IF(BT54&lt;='Basic Information'!$F$12,'Basic Information'!$D$12,'Basic Information'!$D$11)))))))</f>
        <v>C</v>
      </c>
      <c r="BV54" s="56">
        <v>50</v>
      </c>
      <c r="BW54" s="57">
        <f t="shared" si="23"/>
        <v>50</v>
      </c>
      <c r="BX54" s="56" t="str">
        <f>IF(BW54=0,"",IF(BW54&lt;='Basic Information'!$F$17,'Basic Information'!$D$17,IF(BW54&lt;='Basic Information'!$F$16,'Basic Information'!$D$16,IF(BW54&lt;='Basic Information'!$F$15,'Basic Information'!$D$15,IF(BW54&lt;='Basic Information'!$F$14,'Basic Information'!$D$14,IF(BW54&lt;='Basic Information'!$F$13,'Basic Information'!$D$13,IF(BW54&lt;='Basic Information'!$F$12,'Basic Information'!$D$12,'Basic Information'!$D$11)))))))</f>
        <v>C</v>
      </c>
      <c r="BY54" s="56">
        <v>25</v>
      </c>
      <c r="BZ54" s="57">
        <f t="shared" si="24"/>
        <v>50</v>
      </c>
      <c r="CA54" s="56" t="str">
        <f>IF(BZ54=0,"",IF(BZ54&lt;='Basic Information'!$F$17,'Basic Information'!$D$17,IF(BZ54&lt;='Basic Information'!$F$16,'Basic Information'!$D$16,IF(BZ54&lt;='Basic Information'!$F$15,'Basic Information'!$D$15,IF(BZ54&lt;='Basic Information'!$F$14,'Basic Information'!$D$14,IF(BZ54&lt;='Basic Information'!$F$13,'Basic Information'!$D$13,IF(BZ54&lt;='Basic Information'!$F$12,'Basic Information'!$D$12,'Basic Information'!$D$11)))))))</f>
        <v>C</v>
      </c>
      <c r="CB54" s="56">
        <v>25</v>
      </c>
      <c r="CC54" s="57">
        <f t="shared" si="25"/>
        <v>50</v>
      </c>
      <c r="CD54" s="56" t="str">
        <f>IF(CC54=0,"",IF(CC54&lt;='Basic Information'!$F$17,'Basic Information'!$D$17,IF(CC54&lt;='Basic Information'!$F$16,'Basic Information'!$D$16,IF(CC54&lt;='Basic Information'!$F$15,'Basic Information'!$D$15,IF(CC54&lt;='Basic Information'!$F$14,'Basic Information'!$D$14,IF(CC54&lt;='Basic Information'!$F$13,'Basic Information'!$D$13,IF(CC54&lt;='Basic Information'!$F$12,'Basic Information'!$D$12,'Basic Information'!$D$11)))))))</f>
        <v>C</v>
      </c>
      <c r="CE54" s="56">
        <v>50</v>
      </c>
      <c r="CF54" s="57">
        <f t="shared" si="26"/>
        <v>50</v>
      </c>
      <c r="CG54" s="56" t="str">
        <f>IF(CF54=0,"",IF(CF54&lt;='Basic Information'!$F$17,'Basic Information'!$D$17,IF(CF54&lt;='Basic Information'!$F$16,'Basic Information'!$D$16,IF(CF54&lt;='Basic Information'!$F$15,'Basic Information'!$D$15,IF(CF54&lt;='Basic Information'!$F$14,'Basic Information'!$D$14,IF(CF54&lt;='Basic Information'!$F$13,'Basic Information'!$D$13,IF(CF54&lt;='Basic Information'!$F$12,'Basic Information'!$D$12,'Basic Information'!$D$11)))))))</f>
        <v>C</v>
      </c>
      <c r="CH54" s="56">
        <f t="shared" si="27"/>
        <v>225</v>
      </c>
      <c r="CI54" s="58">
        <f t="shared" si="28"/>
        <v>50</v>
      </c>
      <c r="CJ54" s="56" t="str">
        <f>IF(CI54=0,"",IF(CI54&lt;='Basic Information'!$F$17,'Basic Information'!$D$17,IF(CI54&lt;='Basic Information'!$F$16,'Basic Information'!$D$16,IF(CI54&lt;='Basic Information'!$F$15,'Basic Information'!$D$15,IF(CI54&lt;='Basic Information'!$F$14,'Basic Information'!$D$14,IF(CI54&lt;='Basic Information'!$F$13,'Basic Information'!$D$13,IF(CI54&lt;='Basic Information'!$F$12,'Basic Information'!$D$12,'Basic Information'!$D$11)))))))</f>
        <v>C</v>
      </c>
      <c r="CK54" s="59">
        <f t="shared" si="29"/>
        <v>41</v>
      </c>
      <c r="CL54" s="56">
        <f t="shared" si="30"/>
        <v>225</v>
      </c>
      <c r="CM54" s="58">
        <f t="shared" si="31"/>
        <v>50</v>
      </c>
      <c r="CN54" s="56" t="str">
        <f>IF(CM54=0,"",IF(CM54&lt;='Basic Information'!$F$17,'Basic Information'!$D$17,IF(CM54&lt;='Basic Information'!$F$16,'Basic Information'!$D$16,IF(CM54&lt;='Basic Information'!$F$15,'Basic Information'!$D$15,IF(CM54&lt;='Basic Information'!$F$14,'Basic Information'!$D$14,IF(CM54&lt;='Basic Information'!$F$13,'Basic Information'!$D$13,IF(CM54&lt;='Basic Information'!$F$12,'Basic Information'!$D$12,'Basic Information'!$D$11)))))))</f>
        <v>C</v>
      </c>
      <c r="CO54" s="59">
        <f t="shared" si="32"/>
        <v>41</v>
      </c>
      <c r="CP54" s="56">
        <f t="shared" si="33"/>
        <v>450</v>
      </c>
      <c r="CQ54" s="58">
        <f t="shared" si="34"/>
        <v>50</v>
      </c>
      <c r="CR54" s="56" t="str">
        <f>IF(CQ54=0,"",IF(CQ54&lt;='Basic Information'!$F$17,'Basic Information'!$D$17,IF(CQ54&lt;='Basic Information'!$F$16,'Basic Information'!$D$16,IF(CQ54&lt;='Basic Information'!$F$15,'Basic Information'!$D$15,IF(CQ54&lt;='Basic Information'!$F$14,'Basic Information'!$D$14,IF(CQ54&lt;='Basic Information'!$F$13,'Basic Information'!$D$13,IF(CQ54&lt;='Basic Information'!$F$12,'Basic Information'!$D$12,'Basic Information'!$D$11)))))))</f>
        <v>C</v>
      </c>
      <c r="CS54" s="59">
        <f t="shared" si="35"/>
        <v>41</v>
      </c>
      <c r="CT54" s="56">
        <v>84</v>
      </c>
      <c r="CU54" s="56">
        <v>72</v>
      </c>
      <c r="CV54" s="56">
        <v>52</v>
      </c>
      <c r="CW54" s="56">
        <f t="shared" si="36"/>
        <v>208</v>
      </c>
      <c r="CX54" s="56" t="s">
        <v>122</v>
      </c>
      <c r="CY54" s="56" t="s">
        <v>172</v>
      </c>
    </row>
    <row r="55" spans="2:103">
      <c r="B55" s="56">
        <v>50</v>
      </c>
      <c r="C55" s="60" t="s">
        <v>108</v>
      </c>
      <c r="D55" s="56" t="str">
        <f>'Basic Information'!$F$6 &amp;" - " &amp;'Basic Information'!$H$6</f>
        <v>7 - B</v>
      </c>
      <c r="E55" s="56">
        <v>35</v>
      </c>
      <c r="F55" s="57">
        <f t="shared" si="0"/>
        <v>70</v>
      </c>
      <c r="G55" s="56" t="str">
        <f>IF(F55=0,"",IF(F55&lt;='Basic Information'!$F$17,'Basic Information'!$D$17,IF(F55&lt;='Basic Information'!$F$16,'Basic Information'!$D$16,IF(F55&lt;='Basic Information'!$F$15,'Basic Information'!$D$15,IF(F55&lt;='Basic Information'!$F$14,'Basic Information'!$D$14,IF(F55&lt;='Basic Information'!$F$13,'Basic Information'!$D$13,IF(F55&lt;='Basic Information'!$F$12,'Basic Information'!$D$12,'Basic Information'!$D$11)))))))</f>
        <v>B+</v>
      </c>
      <c r="H55" s="56">
        <v>35</v>
      </c>
      <c r="I55" s="57">
        <f t="shared" si="1"/>
        <v>70</v>
      </c>
      <c r="J55" s="56" t="str">
        <f>IF(I55=0,"",IF(I55&lt;='Basic Information'!$F$17,'Basic Information'!$D$17,IF(I55&lt;='Basic Information'!$F$16,'Basic Information'!$D$16,IF(I55&lt;='Basic Information'!$F$15,'Basic Information'!$D$15,IF(I55&lt;='Basic Information'!$F$14,'Basic Information'!$D$14,IF(I55&lt;='Basic Information'!$F$13,'Basic Information'!$D$13,IF(I55&lt;='Basic Information'!$F$12,'Basic Information'!$D$12,'Basic Information'!$D$11)))))))</f>
        <v>B+</v>
      </c>
      <c r="K55" s="56">
        <v>70</v>
      </c>
      <c r="L55" s="57">
        <f t="shared" si="2"/>
        <v>70</v>
      </c>
      <c r="M55" s="56" t="str">
        <f>IF(L55=0,"",IF(L55&lt;='Basic Information'!$F$17,'Basic Information'!$D$17,IF(L55&lt;='Basic Information'!$F$16,'Basic Information'!$D$16,IF(L55&lt;='Basic Information'!$F$15,'Basic Information'!$D$15,IF(L55&lt;='Basic Information'!$F$14,'Basic Information'!$D$14,IF(L55&lt;='Basic Information'!$F$13,'Basic Information'!$D$13,IF(L55&lt;='Basic Information'!$F$12,'Basic Information'!$D$12,'Basic Information'!$D$11)))))))</f>
        <v>B+</v>
      </c>
      <c r="N55" s="56">
        <v>35</v>
      </c>
      <c r="O55" s="57">
        <f t="shared" si="3"/>
        <v>70</v>
      </c>
      <c r="P55" s="56" t="str">
        <f>IF(O55=0,"",IF(O55&lt;='Basic Information'!$F$17,'Basic Information'!$D$17,IF(O55&lt;='Basic Information'!$F$16,'Basic Information'!$D$16,IF(O55&lt;='Basic Information'!$F$15,'Basic Information'!$D$15,IF(O55&lt;='Basic Information'!$F$14,'Basic Information'!$D$14,IF(O55&lt;='Basic Information'!$F$13,'Basic Information'!$D$13,IF(O55&lt;='Basic Information'!$F$12,'Basic Information'!$D$12,'Basic Information'!$D$11)))))))</f>
        <v>B+</v>
      </c>
      <c r="Q55" s="56">
        <v>35</v>
      </c>
      <c r="R55" s="57">
        <f t="shared" si="4"/>
        <v>70</v>
      </c>
      <c r="S55" s="56" t="str">
        <f>IF(R55=0,"",IF(R55&lt;='Basic Information'!$F$17,'Basic Information'!$D$17,IF(R55&lt;='Basic Information'!$F$16,'Basic Information'!$D$16,IF(R55&lt;='Basic Information'!$F$15,'Basic Information'!$D$15,IF(R55&lt;='Basic Information'!$F$14,'Basic Information'!$D$14,IF(R55&lt;='Basic Information'!$F$13,'Basic Information'!$D$13,IF(R55&lt;='Basic Information'!$F$12,'Basic Information'!$D$12,'Basic Information'!$D$11)))))))</f>
        <v>B+</v>
      </c>
      <c r="T55" s="56">
        <v>70</v>
      </c>
      <c r="U55" s="57">
        <f t="shared" si="5"/>
        <v>70</v>
      </c>
      <c r="V55" s="56" t="str">
        <f>IF(U55=0,"",IF(U55&lt;='Basic Information'!$F$17,'Basic Information'!$D$17,IF(U55&lt;='Basic Information'!$F$16,'Basic Information'!$D$16,IF(U55&lt;='Basic Information'!$F$15,'Basic Information'!$D$15,IF(U55&lt;='Basic Information'!$F$14,'Basic Information'!$D$14,IF(U55&lt;='Basic Information'!$F$13,'Basic Information'!$D$13,IF(U55&lt;='Basic Information'!$F$12,'Basic Information'!$D$12,'Basic Information'!$D$11)))))))</f>
        <v>B+</v>
      </c>
      <c r="W55" s="56">
        <v>35</v>
      </c>
      <c r="X55" s="57">
        <f t="shared" si="6"/>
        <v>70</v>
      </c>
      <c r="Y55" s="56" t="str">
        <f>IF(X55=0,"",IF(X55&lt;='Basic Information'!$F$17,'Basic Information'!$D$17,IF(X55&lt;='Basic Information'!$F$16,'Basic Information'!$D$16,IF(X55&lt;='Basic Information'!$F$15,'Basic Information'!$D$15,IF(X55&lt;='Basic Information'!$F$14,'Basic Information'!$D$14,IF(X55&lt;='Basic Information'!$F$13,'Basic Information'!$D$13,IF(X55&lt;='Basic Information'!$F$12,'Basic Information'!$D$12,'Basic Information'!$D$11)))))))</f>
        <v>B+</v>
      </c>
      <c r="Z55" s="56">
        <v>35</v>
      </c>
      <c r="AA55" s="57">
        <f t="shared" si="7"/>
        <v>70</v>
      </c>
      <c r="AB55" s="56" t="str">
        <f>IF(AA55=0,"",IF(AA55&lt;='Basic Information'!$F$17,'Basic Information'!$D$17,IF(AA55&lt;='Basic Information'!$F$16,'Basic Information'!$D$16,IF(AA55&lt;='Basic Information'!$F$15,'Basic Information'!$D$15,IF(AA55&lt;='Basic Information'!$F$14,'Basic Information'!$D$14,IF(AA55&lt;='Basic Information'!$F$13,'Basic Information'!$D$13,IF(AA55&lt;='Basic Information'!$F$12,'Basic Information'!$D$12,'Basic Information'!$D$11)))))))</f>
        <v>B+</v>
      </c>
      <c r="AC55" s="56">
        <v>70</v>
      </c>
      <c r="AD55" s="57">
        <f t="shared" si="8"/>
        <v>70</v>
      </c>
      <c r="AE55" s="56" t="str">
        <f>IF(AD55=0,"",IF(AD55&lt;='Basic Information'!$F$17,'Basic Information'!$D$17,IF(AD55&lt;='Basic Information'!$F$16,'Basic Information'!$D$16,IF(AD55&lt;='Basic Information'!$F$15,'Basic Information'!$D$15,IF(AD55&lt;='Basic Information'!$F$14,'Basic Information'!$D$14,IF(AD55&lt;='Basic Information'!$F$13,'Basic Information'!$D$13,IF(AD55&lt;='Basic Information'!$F$12,'Basic Information'!$D$12,'Basic Information'!$D$11)))))))</f>
        <v>B+</v>
      </c>
      <c r="AF55" s="56">
        <v>35</v>
      </c>
      <c r="AG55" s="57">
        <f t="shared" si="9"/>
        <v>70</v>
      </c>
      <c r="AH55" s="56" t="str">
        <f>IF(AG55=0,"",IF(AG55&lt;='Basic Information'!$F$17,'Basic Information'!$D$17,IF(AG55&lt;='Basic Information'!$F$16,'Basic Information'!$D$16,IF(AG55&lt;='Basic Information'!$F$15,'Basic Information'!$D$15,IF(AG55&lt;='Basic Information'!$F$14,'Basic Information'!$D$14,IF(AG55&lt;='Basic Information'!$F$13,'Basic Information'!$D$13,IF(AG55&lt;='Basic Information'!$F$12,'Basic Information'!$D$12,'Basic Information'!$D$11)))))))</f>
        <v>B+</v>
      </c>
      <c r="AI55" s="56">
        <v>35</v>
      </c>
      <c r="AJ55" s="57">
        <f t="shared" si="10"/>
        <v>70</v>
      </c>
      <c r="AK55" s="56" t="str">
        <f>IF(AJ55=0,"",IF(AJ55&lt;='Basic Information'!$F$17,'Basic Information'!$D$17,IF(AJ55&lt;='Basic Information'!$F$16,'Basic Information'!$D$16,IF(AJ55&lt;='Basic Information'!$F$15,'Basic Information'!$D$15,IF(AJ55&lt;='Basic Information'!$F$14,'Basic Information'!$D$14,IF(AJ55&lt;='Basic Information'!$F$13,'Basic Information'!$D$13,IF(AJ55&lt;='Basic Information'!$F$12,'Basic Information'!$D$12,'Basic Information'!$D$11)))))))</f>
        <v>B+</v>
      </c>
      <c r="AL55" s="56">
        <v>70</v>
      </c>
      <c r="AM55" s="57">
        <f t="shared" si="11"/>
        <v>70</v>
      </c>
      <c r="AN55" s="56" t="str">
        <f>IF(AM55=0,"",IF(AM55&lt;='Basic Information'!$F$17,'Basic Information'!$D$17,IF(AM55&lt;='Basic Information'!$F$16,'Basic Information'!$D$16,IF(AM55&lt;='Basic Information'!$F$15,'Basic Information'!$D$15,IF(AM55&lt;='Basic Information'!$F$14,'Basic Information'!$D$14,IF(AM55&lt;='Basic Information'!$F$13,'Basic Information'!$D$13,IF(AM55&lt;='Basic Information'!$F$12,'Basic Information'!$D$12,'Basic Information'!$D$11)))))))</f>
        <v>B+</v>
      </c>
      <c r="AO55" s="56">
        <v>35</v>
      </c>
      <c r="AP55" s="57">
        <f t="shared" si="12"/>
        <v>70</v>
      </c>
      <c r="AQ55" s="56" t="str">
        <f>IF(AP55=0,"",IF(AP55&lt;='Basic Information'!$F$17,'Basic Information'!$D$17,IF(AP55&lt;='Basic Information'!$F$16,'Basic Information'!$D$16,IF(AP55&lt;='Basic Information'!$F$15,'Basic Information'!$D$15,IF(AP55&lt;='Basic Information'!$F$14,'Basic Information'!$D$14,IF(AP55&lt;='Basic Information'!$F$13,'Basic Information'!$D$13,IF(AP55&lt;='Basic Information'!$F$12,'Basic Information'!$D$12,'Basic Information'!$D$11)))))))</f>
        <v>B+</v>
      </c>
      <c r="AR55" s="56">
        <v>35</v>
      </c>
      <c r="AS55" s="57">
        <f t="shared" si="13"/>
        <v>70</v>
      </c>
      <c r="AT55" s="56" t="str">
        <f>IF(AS55=0,"",IF(AS55&lt;='Basic Information'!$F$17,'Basic Information'!$D$17,IF(AS55&lt;='Basic Information'!$F$16,'Basic Information'!$D$16,IF(AS55&lt;='Basic Information'!$F$15,'Basic Information'!$D$15,IF(AS55&lt;='Basic Information'!$F$14,'Basic Information'!$D$14,IF(AS55&lt;='Basic Information'!$F$13,'Basic Information'!$D$13,IF(AS55&lt;='Basic Information'!$F$12,'Basic Information'!$D$12,'Basic Information'!$D$11)))))))</f>
        <v>B+</v>
      </c>
      <c r="AU55" s="56">
        <v>70</v>
      </c>
      <c r="AV55" s="57">
        <f t="shared" si="14"/>
        <v>70</v>
      </c>
      <c r="AW55" s="56" t="str">
        <f>IF(AV55=0,"",IF(AV55&lt;='Basic Information'!$F$17,'Basic Information'!$D$17,IF(AV55&lt;='Basic Information'!$F$16,'Basic Information'!$D$16,IF(AV55&lt;='Basic Information'!$F$15,'Basic Information'!$D$15,IF(AV55&lt;='Basic Information'!$F$14,'Basic Information'!$D$14,IF(AV55&lt;='Basic Information'!$F$13,'Basic Information'!$D$13,IF(AV55&lt;='Basic Information'!$F$12,'Basic Information'!$D$12,'Basic Information'!$D$11)))))))</f>
        <v>B+</v>
      </c>
      <c r="AX55" s="56">
        <v>35</v>
      </c>
      <c r="AY55" s="57">
        <f t="shared" si="15"/>
        <v>70</v>
      </c>
      <c r="AZ55" s="56" t="str">
        <f>IF(AY55=0,"",IF(AY55&lt;='Basic Information'!$F$17,'Basic Information'!$D$17,IF(AY55&lt;='Basic Information'!$F$16,'Basic Information'!$D$16,IF(AY55&lt;='Basic Information'!$F$15,'Basic Information'!$D$15,IF(AY55&lt;='Basic Information'!$F$14,'Basic Information'!$D$14,IF(AY55&lt;='Basic Information'!$F$13,'Basic Information'!$D$13,IF(AY55&lt;='Basic Information'!$F$12,'Basic Information'!$D$12,'Basic Information'!$D$11)))))))</f>
        <v>B+</v>
      </c>
      <c r="BA55" s="56">
        <v>35</v>
      </c>
      <c r="BB55" s="57">
        <f t="shared" si="16"/>
        <v>70</v>
      </c>
      <c r="BC55" s="56" t="str">
        <f>IF(BB55=0,"",IF(BB55&lt;='Basic Information'!$F$17,'Basic Information'!$D$17,IF(BB55&lt;='Basic Information'!$F$16,'Basic Information'!$D$16,IF(BB55&lt;='Basic Information'!$F$15,'Basic Information'!$D$15,IF(BB55&lt;='Basic Information'!$F$14,'Basic Information'!$D$14,IF(BB55&lt;='Basic Information'!$F$13,'Basic Information'!$D$13,IF(BB55&lt;='Basic Information'!$F$12,'Basic Information'!$D$12,'Basic Information'!$D$11)))))))</f>
        <v>B+</v>
      </c>
      <c r="BD55" s="56">
        <v>70</v>
      </c>
      <c r="BE55" s="57">
        <f t="shared" si="17"/>
        <v>70</v>
      </c>
      <c r="BF55" s="56" t="str">
        <f>IF(BE55=0,"",IF(BE55&lt;='Basic Information'!$F$17,'Basic Information'!$D$17,IF(BE55&lt;='Basic Information'!$F$16,'Basic Information'!$D$16,IF(BE55&lt;='Basic Information'!$F$15,'Basic Information'!$D$15,IF(BE55&lt;='Basic Information'!$F$14,'Basic Information'!$D$14,IF(BE55&lt;='Basic Information'!$F$13,'Basic Information'!$D$13,IF(BE55&lt;='Basic Information'!$F$12,'Basic Information'!$D$12,'Basic Information'!$D$11)))))))</f>
        <v>B+</v>
      </c>
      <c r="BG55" s="56">
        <v>35</v>
      </c>
      <c r="BH55" s="57">
        <f t="shared" si="18"/>
        <v>70</v>
      </c>
      <c r="BI55" s="56" t="str">
        <f>IF(BH55=0,"",IF(BH55&lt;='Basic Information'!$F$17,'Basic Information'!$D$17,IF(BH55&lt;='Basic Information'!$F$16,'Basic Information'!$D$16,IF(BH55&lt;='Basic Information'!$F$15,'Basic Information'!$D$15,IF(BH55&lt;='Basic Information'!$F$14,'Basic Information'!$D$14,IF(BH55&lt;='Basic Information'!$F$13,'Basic Information'!$D$13,IF(BH55&lt;='Basic Information'!$F$12,'Basic Information'!$D$12,'Basic Information'!$D$11)))))))</f>
        <v>B+</v>
      </c>
      <c r="BJ55" s="56">
        <v>35</v>
      </c>
      <c r="BK55" s="57">
        <f t="shared" si="19"/>
        <v>70</v>
      </c>
      <c r="BL55" s="56" t="str">
        <f>IF(BK55=0,"",IF(BK55&lt;='Basic Information'!$F$17,'Basic Information'!$D$17,IF(BK55&lt;='Basic Information'!$F$16,'Basic Information'!$D$16,IF(BK55&lt;='Basic Information'!$F$15,'Basic Information'!$D$15,IF(BK55&lt;='Basic Information'!$F$14,'Basic Information'!$D$14,IF(BK55&lt;='Basic Information'!$F$13,'Basic Information'!$D$13,IF(BK55&lt;='Basic Information'!$F$12,'Basic Information'!$D$12,'Basic Information'!$D$11)))))))</f>
        <v>B+</v>
      </c>
      <c r="BM55" s="56">
        <v>70</v>
      </c>
      <c r="BN55" s="57">
        <f t="shared" si="20"/>
        <v>70</v>
      </c>
      <c r="BO55" s="56" t="str">
        <f>IF(BN55=0,"",IF(BN55&lt;='Basic Information'!$F$17,'Basic Information'!$D$17,IF(BN55&lt;='Basic Information'!$F$16,'Basic Information'!$D$16,IF(BN55&lt;='Basic Information'!$F$15,'Basic Information'!$D$15,IF(BN55&lt;='Basic Information'!$F$14,'Basic Information'!$D$14,IF(BN55&lt;='Basic Information'!$F$13,'Basic Information'!$D$13,IF(BN55&lt;='Basic Information'!$F$12,'Basic Information'!$D$12,'Basic Information'!$D$11)))))))</f>
        <v>B+</v>
      </c>
      <c r="BP55" s="56">
        <v>35</v>
      </c>
      <c r="BQ55" s="57">
        <f t="shared" si="21"/>
        <v>70</v>
      </c>
      <c r="BR55" s="56" t="str">
        <f>IF(BQ55=0,"",IF(BQ55&lt;='Basic Information'!$F$17,'Basic Information'!$D$17,IF(BQ55&lt;='Basic Information'!$F$16,'Basic Information'!$D$16,IF(BQ55&lt;='Basic Information'!$F$15,'Basic Information'!$D$15,IF(BQ55&lt;='Basic Information'!$F$14,'Basic Information'!$D$14,IF(BQ55&lt;='Basic Information'!$F$13,'Basic Information'!$D$13,IF(BQ55&lt;='Basic Information'!$F$12,'Basic Information'!$D$12,'Basic Information'!$D$11)))))))</f>
        <v>B+</v>
      </c>
      <c r="BS55" s="56">
        <v>35</v>
      </c>
      <c r="BT55" s="57">
        <f t="shared" si="22"/>
        <v>70</v>
      </c>
      <c r="BU55" s="56" t="str">
        <f>IF(BT55=0,"",IF(BT55&lt;='Basic Information'!$F$17,'Basic Information'!$D$17,IF(BT55&lt;='Basic Information'!$F$16,'Basic Information'!$D$16,IF(BT55&lt;='Basic Information'!$F$15,'Basic Information'!$D$15,IF(BT55&lt;='Basic Information'!$F$14,'Basic Information'!$D$14,IF(BT55&lt;='Basic Information'!$F$13,'Basic Information'!$D$13,IF(BT55&lt;='Basic Information'!$F$12,'Basic Information'!$D$12,'Basic Information'!$D$11)))))))</f>
        <v>B+</v>
      </c>
      <c r="BV55" s="56">
        <v>70</v>
      </c>
      <c r="BW55" s="57">
        <f t="shared" si="23"/>
        <v>70</v>
      </c>
      <c r="BX55" s="56" t="str">
        <f>IF(BW55=0,"",IF(BW55&lt;='Basic Information'!$F$17,'Basic Information'!$D$17,IF(BW55&lt;='Basic Information'!$F$16,'Basic Information'!$D$16,IF(BW55&lt;='Basic Information'!$F$15,'Basic Information'!$D$15,IF(BW55&lt;='Basic Information'!$F$14,'Basic Information'!$D$14,IF(BW55&lt;='Basic Information'!$F$13,'Basic Information'!$D$13,IF(BW55&lt;='Basic Information'!$F$12,'Basic Information'!$D$12,'Basic Information'!$D$11)))))))</f>
        <v>B+</v>
      </c>
      <c r="BY55" s="56">
        <v>35</v>
      </c>
      <c r="BZ55" s="57">
        <f t="shared" si="24"/>
        <v>70</v>
      </c>
      <c r="CA55" s="56" t="str">
        <f>IF(BZ55=0,"",IF(BZ55&lt;='Basic Information'!$F$17,'Basic Information'!$D$17,IF(BZ55&lt;='Basic Information'!$F$16,'Basic Information'!$D$16,IF(BZ55&lt;='Basic Information'!$F$15,'Basic Information'!$D$15,IF(BZ55&lt;='Basic Information'!$F$14,'Basic Information'!$D$14,IF(BZ55&lt;='Basic Information'!$F$13,'Basic Information'!$D$13,IF(BZ55&lt;='Basic Information'!$F$12,'Basic Information'!$D$12,'Basic Information'!$D$11)))))))</f>
        <v>B+</v>
      </c>
      <c r="CB55" s="56">
        <v>35</v>
      </c>
      <c r="CC55" s="57">
        <f t="shared" si="25"/>
        <v>70</v>
      </c>
      <c r="CD55" s="56" t="str">
        <f>IF(CC55=0,"",IF(CC55&lt;='Basic Information'!$F$17,'Basic Information'!$D$17,IF(CC55&lt;='Basic Information'!$F$16,'Basic Information'!$D$16,IF(CC55&lt;='Basic Information'!$F$15,'Basic Information'!$D$15,IF(CC55&lt;='Basic Information'!$F$14,'Basic Information'!$D$14,IF(CC55&lt;='Basic Information'!$F$13,'Basic Information'!$D$13,IF(CC55&lt;='Basic Information'!$F$12,'Basic Information'!$D$12,'Basic Information'!$D$11)))))))</f>
        <v>B+</v>
      </c>
      <c r="CE55" s="56">
        <v>70</v>
      </c>
      <c r="CF55" s="57">
        <f t="shared" si="26"/>
        <v>70</v>
      </c>
      <c r="CG55" s="56" t="str">
        <f>IF(CF55=0,"",IF(CF55&lt;='Basic Information'!$F$17,'Basic Information'!$D$17,IF(CF55&lt;='Basic Information'!$F$16,'Basic Information'!$D$16,IF(CF55&lt;='Basic Information'!$F$15,'Basic Information'!$D$15,IF(CF55&lt;='Basic Information'!$F$14,'Basic Information'!$D$14,IF(CF55&lt;='Basic Information'!$F$13,'Basic Information'!$D$13,IF(CF55&lt;='Basic Information'!$F$12,'Basic Information'!$D$12,'Basic Information'!$D$11)))))))</f>
        <v>B+</v>
      </c>
      <c r="CH55" s="56">
        <f t="shared" si="27"/>
        <v>315</v>
      </c>
      <c r="CI55" s="58">
        <f t="shared" si="28"/>
        <v>70</v>
      </c>
      <c r="CJ55" s="56" t="str">
        <f>IF(CI55=0,"",IF(CI55&lt;='Basic Information'!$F$17,'Basic Information'!$D$17,IF(CI55&lt;='Basic Information'!$F$16,'Basic Information'!$D$16,IF(CI55&lt;='Basic Information'!$F$15,'Basic Information'!$D$15,IF(CI55&lt;='Basic Information'!$F$14,'Basic Information'!$D$14,IF(CI55&lt;='Basic Information'!$F$13,'Basic Information'!$D$13,IF(CI55&lt;='Basic Information'!$F$12,'Basic Information'!$D$12,'Basic Information'!$D$11)))))))</f>
        <v>B+</v>
      </c>
      <c r="CK55" s="59">
        <f t="shared" si="29"/>
        <v>27</v>
      </c>
      <c r="CL55" s="56">
        <f t="shared" si="30"/>
        <v>315</v>
      </c>
      <c r="CM55" s="58">
        <f t="shared" si="31"/>
        <v>70</v>
      </c>
      <c r="CN55" s="56" t="str">
        <f>IF(CM55=0,"",IF(CM55&lt;='Basic Information'!$F$17,'Basic Information'!$D$17,IF(CM55&lt;='Basic Information'!$F$16,'Basic Information'!$D$16,IF(CM55&lt;='Basic Information'!$F$15,'Basic Information'!$D$15,IF(CM55&lt;='Basic Information'!$F$14,'Basic Information'!$D$14,IF(CM55&lt;='Basic Information'!$F$13,'Basic Information'!$D$13,IF(CM55&lt;='Basic Information'!$F$12,'Basic Information'!$D$12,'Basic Information'!$D$11)))))))</f>
        <v>B+</v>
      </c>
      <c r="CO55" s="59">
        <f t="shared" si="32"/>
        <v>26</v>
      </c>
      <c r="CP55" s="56">
        <f t="shared" si="33"/>
        <v>630</v>
      </c>
      <c r="CQ55" s="58">
        <f t="shared" si="34"/>
        <v>70</v>
      </c>
      <c r="CR55" s="56" t="str">
        <f>IF(CQ55=0,"",IF(CQ55&lt;='Basic Information'!$F$17,'Basic Information'!$D$17,IF(CQ55&lt;='Basic Information'!$F$16,'Basic Information'!$D$16,IF(CQ55&lt;='Basic Information'!$F$15,'Basic Information'!$D$15,IF(CQ55&lt;='Basic Information'!$F$14,'Basic Information'!$D$14,IF(CQ55&lt;='Basic Information'!$F$13,'Basic Information'!$D$13,IF(CQ55&lt;='Basic Information'!$F$12,'Basic Information'!$D$12,'Basic Information'!$D$11)))))))</f>
        <v>B+</v>
      </c>
      <c r="CS55" s="59">
        <f t="shared" si="35"/>
        <v>27</v>
      </c>
      <c r="CT55" s="56">
        <v>84</v>
      </c>
      <c r="CU55" s="56">
        <v>72</v>
      </c>
      <c r="CV55" s="56">
        <v>52</v>
      </c>
      <c r="CW55" s="56">
        <f t="shared" si="36"/>
        <v>208</v>
      </c>
      <c r="CX55" s="56" t="s">
        <v>122</v>
      </c>
      <c r="CY55" s="56" t="s">
        <v>173</v>
      </c>
    </row>
    <row r="56" spans="2:103">
      <c r="B56" s="56">
        <v>51</v>
      </c>
      <c r="C56" s="60" t="s">
        <v>109</v>
      </c>
      <c r="D56" s="56" t="str">
        <f>'Basic Information'!$F$6 &amp;" - " &amp;'Basic Information'!$H$6</f>
        <v>7 - B</v>
      </c>
      <c r="E56" s="56">
        <v>45</v>
      </c>
      <c r="F56" s="57">
        <f t="shared" si="0"/>
        <v>90</v>
      </c>
      <c r="G56" s="56" t="str">
        <f>IF(F56=0,"",IF(F56&lt;='Basic Information'!$F$17,'Basic Information'!$D$17,IF(F56&lt;='Basic Information'!$F$16,'Basic Information'!$D$16,IF(F56&lt;='Basic Information'!$F$15,'Basic Information'!$D$15,IF(F56&lt;='Basic Information'!$F$14,'Basic Information'!$D$14,IF(F56&lt;='Basic Information'!$F$13,'Basic Information'!$D$13,IF(F56&lt;='Basic Information'!$F$12,'Basic Information'!$D$12,'Basic Information'!$D$11)))))))</f>
        <v>A+</v>
      </c>
      <c r="H56" s="56">
        <v>45</v>
      </c>
      <c r="I56" s="57">
        <f t="shared" si="1"/>
        <v>90</v>
      </c>
      <c r="J56" s="56" t="str">
        <f>IF(I56=0,"",IF(I56&lt;='Basic Information'!$F$17,'Basic Information'!$D$17,IF(I56&lt;='Basic Information'!$F$16,'Basic Information'!$D$16,IF(I56&lt;='Basic Information'!$F$15,'Basic Information'!$D$15,IF(I56&lt;='Basic Information'!$F$14,'Basic Information'!$D$14,IF(I56&lt;='Basic Information'!$F$13,'Basic Information'!$D$13,IF(I56&lt;='Basic Information'!$F$12,'Basic Information'!$D$12,'Basic Information'!$D$11)))))))</f>
        <v>A+</v>
      </c>
      <c r="K56" s="56">
        <v>90</v>
      </c>
      <c r="L56" s="57">
        <f t="shared" si="2"/>
        <v>90</v>
      </c>
      <c r="M56" s="56" t="str">
        <f>IF(L56=0,"",IF(L56&lt;='Basic Information'!$F$17,'Basic Information'!$D$17,IF(L56&lt;='Basic Information'!$F$16,'Basic Information'!$D$16,IF(L56&lt;='Basic Information'!$F$15,'Basic Information'!$D$15,IF(L56&lt;='Basic Information'!$F$14,'Basic Information'!$D$14,IF(L56&lt;='Basic Information'!$F$13,'Basic Information'!$D$13,IF(L56&lt;='Basic Information'!$F$12,'Basic Information'!$D$12,'Basic Information'!$D$11)))))))</f>
        <v>A+</v>
      </c>
      <c r="N56" s="56">
        <v>45</v>
      </c>
      <c r="O56" s="57">
        <f t="shared" si="3"/>
        <v>90</v>
      </c>
      <c r="P56" s="56" t="str">
        <f>IF(O56=0,"",IF(O56&lt;='Basic Information'!$F$17,'Basic Information'!$D$17,IF(O56&lt;='Basic Information'!$F$16,'Basic Information'!$D$16,IF(O56&lt;='Basic Information'!$F$15,'Basic Information'!$D$15,IF(O56&lt;='Basic Information'!$F$14,'Basic Information'!$D$14,IF(O56&lt;='Basic Information'!$F$13,'Basic Information'!$D$13,IF(O56&lt;='Basic Information'!$F$12,'Basic Information'!$D$12,'Basic Information'!$D$11)))))))</f>
        <v>A+</v>
      </c>
      <c r="Q56" s="56">
        <v>45</v>
      </c>
      <c r="R56" s="57">
        <f t="shared" si="4"/>
        <v>90</v>
      </c>
      <c r="S56" s="56" t="str">
        <f>IF(R56=0,"",IF(R56&lt;='Basic Information'!$F$17,'Basic Information'!$D$17,IF(R56&lt;='Basic Information'!$F$16,'Basic Information'!$D$16,IF(R56&lt;='Basic Information'!$F$15,'Basic Information'!$D$15,IF(R56&lt;='Basic Information'!$F$14,'Basic Information'!$D$14,IF(R56&lt;='Basic Information'!$F$13,'Basic Information'!$D$13,IF(R56&lt;='Basic Information'!$F$12,'Basic Information'!$D$12,'Basic Information'!$D$11)))))))</f>
        <v>A+</v>
      </c>
      <c r="T56" s="56">
        <v>90</v>
      </c>
      <c r="U56" s="57">
        <f t="shared" si="5"/>
        <v>90</v>
      </c>
      <c r="V56" s="56" t="str">
        <f>IF(U56=0,"",IF(U56&lt;='Basic Information'!$F$17,'Basic Information'!$D$17,IF(U56&lt;='Basic Information'!$F$16,'Basic Information'!$D$16,IF(U56&lt;='Basic Information'!$F$15,'Basic Information'!$D$15,IF(U56&lt;='Basic Information'!$F$14,'Basic Information'!$D$14,IF(U56&lt;='Basic Information'!$F$13,'Basic Information'!$D$13,IF(U56&lt;='Basic Information'!$F$12,'Basic Information'!$D$12,'Basic Information'!$D$11)))))))</f>
        <v>A+</v>
      </c>
      <c r="W56" s="56">
        <v>45</v>
      </c>
      <c r="X56" s="57">
        <f t="shared" si="6"/>
        <v>90</v>
      </c>
      <c r="Y56" s="56" t="str">
        <f>IF(X56=0,"",IF(X56&lt;='Basic Information'!$F$17,'Basic Information'!$D$17,IF(X56&lt;='Basic Information'!$F$16,'Basic Information'!$D$16,IF(X56&lt;='Basic Information'!$F$15,'Basic Information'!$D$15,IF(X56&lt;='Basic Information'!$F$14,'Basic Information'!$D$14,IF(X56&lt;='Basic Information'!$F$13,'Basic Information'!$D$13,IF(X56&lt;='Basic Information'!$F$12,'Basic Information'!$D$12,'Basic Information'!$D$11)))))))</f>
        <v>A+</v>
      </c>
      <c r="Z56" s="56">
        <v>45</v>
      </c>
      <c r="AA56" s="57">
        <f t="shared" si="7"/>
        <v>90</v>
      </c>
      <c r="AB56" s="56" t="str">
        <f>IF(AA56=0,"",IF(AA56&lt;='Basic Information'!$F$17,'Basic Information'!$D$17,IF(AA56&lt;='Basic Information'!$F$16,'Basic Information'!$D$16,IF(AA56&lt;='Basic Information'!$F$15,'Basic Information'!$D$15,IF(AA56&lt;='Basic Information'!$F$14,'Basic Information'!$D$14,IF(AA56&lt;='Basic Information'!$F$13,'Basic Information'!$D$13,IF(AA56&lt;='Basic Information'!$F$12,'Basic Information'!$D$12,'Basic Information'!$D$11)))))))</f>
        <v>A+</v>
      </c>
      <c r="AC56" s="56">
        <v>90</v>
      </c>
      <c r="AD56" s="57">
        <f t="shared" si="8"/>
        <v>90</v>
      </c>
      <c r="AE56" s="56" t="str">
        <f>IF(AD56=0,"",IF(AD56&lt;='Basic Information'!$F$17,'Basic Information'!$D$17,IF(AD56&lt;='Basic Information'!$F$16,'Basic Information'!$D$16,IF(AD56&lt;='Basic Information'!$F$15,'Basic Information'!$D$15,IF(AD56&lt;='Basic Information'!$F$14,'Basic Information'!$D$14,IF(AD56&lt;='Basic Information'!$F$13,'Basic Information'!$D$13,IF(AD56&lt;='Basic Information'!$F$12,'Basic Information'!$D$12,'Basic Information'!$D$11)))))))</f>
        <v>A+</v>
      </c>
      <c r="AF56" s="56">
        <v>45</v>
      </c>
      <c r="AG56" s="57">
        <f t="shared" si="9"/>
        <v>90</v>
      </c>
      <c r="AH56" s="56" t="str">
        <f>IF(AG56=0,"",IF(AG56&lt;='Basic Information'!$F$17,'Basic Information'!$D$17,IF(AG56&lt;='Basic Information'!$F$16,'Basic Information'!$D$16,IF(AG56&lt;='Basic Information'!$F$15,'Basic Information'!$D$15,IF(AG56&lt;='Basic Information'!$F$14,'Basic Information'!$D$14,IF(AG56&lt;='Basic Information'!$F$13,'Basic Information'!$D$13,IF(AG56&lt;='Basic Information'!$F$12,'Basic Information'!$D$12,'Basic Information'!$D$11)))))))</f>
        <v>A+</v>
      </c>
      <c r="AI56" s="56">
        <v>45</v>
      </c>
      <c r="AJ56" s="57">
        <f t="shared" si="10"/>
        <v>90</v>
      </c>
      <c r="AK56" s="56" t="str">
        <f>IF(AJ56=0,"",IF(AJ56&lt;='Basic Information'!$F$17,'Basic Information'!$D$17,IF(AJ56&lt;='Basic Information'!$F$16,'Basic Information'!$D$16,IF(AJ56&lt;='Basic Information'!$F$15,'Basic Information'!$D$15,IF(AJ56&lt;='Basic Information'!$F$14,'Basic Information'!$D$14,IF(AJ56&lt;='Basic Information'!$F$13,'Basic Information'!$D$13,IF(AJ56&lt;='Basic Information'!$F$12,'Basic Information'!$D$12,'Basic Information'!$D$11)))))))</f>
        <v>A+</v>
      </c>
      <c r="AL56" s="56">
        <v>90</v>
      </c>
      <c r="AM56" s="57">
        <f t="shared" si="11"/>
        <v>90</v>
      </c>
      <c r="AN56" s="56" t="str">
        <f>IF(AM56=0,"",IF(AM56&lt;='Basic Information'!$F$17,'Basic Information'!$D$17,IF(AM56&lt;='Basic Information'!$F$16,'Basic Information'!$D$16,IF(AM56&lt;='Basic Information'!$F$15,'Basic Information'!$D$15,IF(AM56&lt;='Basic Information'!$F$14,'Basic Information'!$D$14,IF(AM56&lt;='Basic Information'!$F$13,'Basic Information'!$D$13,IF(AM56&lt;='Basic Information'!$F$12,'Basic Information'!$D$12,'Basic Information'!$D$11)))))))</f>
        <v>A+</v>
      </c>
      <c r="AO56" s="56">
        <v>45</v>
      </c>
      <c r="AP56" s="57">
        <f t="shared" si="12"/>
        <v>90</v>
      </c>
      <c r="AQ56" s="56" t="str">
        <f>IF(AP56=0,"",IF(AP56&lt;='Basic Information'!$F$17,'Basic Information'!$D$17,IF(AP56&lt;='Basic Information'!$F$16,'Basic Information'!$D$16,IF(AP56&lt;='Basic Information'!$F$15,'Basic Information'!$D$15,IF(AP56&lt;='Basic Information'!$F$14,'Basic Information'!$D$14,IF(AP56&lt;='Basic Information'!$F$13,'Basic Information'!$D$13,IF(AP56&lt;='Basic Information'!$F$12,'Basic Information'!$D$12,'Basic Information'!$D$11)))))))</f>
        <v>A+</v>
      </c>
      <c r="AR56" s="56">
        <v>45</v>
      </c>
      <c r="AS56" s="57">
        <f t="shared" si="13"/>
        <v>90</v>
      </c>
      <c r="AT56" s="56" t="str">
        <f>IF(AS56=0,"",IF(AS56&lt;='Basic Information'!$F$17,'Basic Information'!$D$17,IF(AS56&lt;='Basic Information'!$F$16,'Basic Information'!$D$16,IF(AS56&lt;='Basic Information'!$F$15,'Basic Information'!$D$15,IF(AS56&lt;='Basic Information'!$F$14,'Basic Information'!$D$14,IF(AS56&lt;='Basic Information'!$F$13,'Basic Information'!$D$13,IF(AS56&lt;='Basic Information'!$F$12,'Basic Information'!$D$12,'Basic Information'!$D$11)))))))</f>
        <v>A+</v>
      </c>
      <c r="AU56" s="56">
        <v>90</v>
      </c>
      <c r="AV56" s="57">
        <f t="shared" si="14"/>
        <v>90</v>
      </c>
      <c r="AW56" s="56" t="str">
        <f>IF(AV56=0,"",IF(AV56&lt;='Basic Information'!$F$17,'Basic Information'!$D$17,IF(AV56&lt;='Basic Information'!$F$16,'Basic Information'!$D$16,IF(AV56&lt;='Basic Information'!$F$15,'Basic Information'!$D$15,IF(AV56&lt;='Basic Information'!$F$14,'Basic Information'!$D$14,IF(AV56&lt;='Basic Information'!$F$13,'Basic Information'!$D$13,IF(AV56&lt;='Basic Information'!$F$12,'Basic Information'!$D$12,'Basic Information'!$D$11)))))))</f>
        <v>A+</v>
      </c>
      <c r="AX56" s="56">
        <v>45</v>
      </c>
      <c r="AY56" s="57">
        <f t="shared" si="15"/>
        <v>90</v>
      </c>
      <c r="AZ56" s="56" t="str">
        <f>IF(AY56=0,"",IF(AY56&lt;='Basic Information'!$F$17,'Basic Information'!$D$17,IF(AY56&lt;='Basic Information'!$F$16,'Basic Information'!$D$16,IF(AY56&lt;='Basic Information'!$F$15,'Basic Information'!$D$15,IF(AY56&lt;='Basic Information'!$F$14,'Basic Information'!$D$14,IF(AY56&lt;='Basic Information'!$F$13,'Basic Information'!$D$13,IF(AY56&lt;='Basic Information'!$F$12,'Basic Information'!$D$12,'Basic Information'!$D$11)))))))</f>
        <v>A+</v>
      </c>
      <c r="BA56" s="56">
        <v>45</v>
      </c>
      <c r="BB56" s="57">
        <f t="shared" si="16"/>
        <v>90</v>
      </c>
      <c r="BC56" s="56" t="str">
        <f>IF(BB56=0,"",IF(BB56&lt;='Basic Information'!$F$17,'Basic Information'!$D$17,IF(BB56&lt;='Basic Information'!$F$16,'Basic Information'!$D$16,IF(BB56&lt;='Basic Information'!$F$15,'Basic Information'!$D$15,IF(BB56&lt;='Basic Information'!$F$14,'Basic Information'!$D$14,IF(BB56&lt;='Basic Information'!$F$13,'Basic Information'!$D$13,IF(BB56&lt;='Basic Information'!$F$12,'Basic Information'!$D$12,'Basic Information'!$D$11)))))))</f>
        <v>A+</v>
      </c>
      <c r="BD56" s="56">
        <v>90</v>
      </c>
      <c r="BE56" s="57">
        <f t="shared" si="17"/>
        <v>90</v>
      </c>
      <c r="BF56" s="56" t="str">
        <f>IF(BE56=0,"",IF(BE56&lt;='Basic Information'!$F$17,'Basic Information'!$D$17,IF(BE56&lt;='Basic Information'!$F$16,'Basic Information'!$D$16,IF(BE56&lt;='Basic Information'!$F$15,'Basic Information'!$D$15,IF(BE56&lt;='Basic Information'!$F$14,'Basic Information'!$D$14,IF(BE56&lt;='Basic Information'!$F$13,'Basic Information'!$D$13,IF(BE56&lt;='Basic Information'!$F$12,'Basic Information'!$D$12,'Basic Information'!$D$11)))))))</f>
        <v>A+</v>
      </c>
      <c r="BG56" s="56">
        <v>45</v>
      </c>
      <c r="BH56" s="57">
        <f t="shared" si="18"/>
        <v>90</v>
      </c>
      <c r="BI56" s="56" t="str">
        <f>IF(BH56=0,"",IF(BH56&lt;='Basic Information'!$F$17,'Basic Information'!$D$17,IF(BH56&lt;='Basic Information'!$F$16,'Basic Information'!$D$16,IF(BH56&lt;='Basic Information'!$F$15,'Basic Information'!$D$15,IF(BH56&lt;='Basic Information'!$F$14,'Basic Information'!$D$14,IF(BH56&lt;='Basic Information'!$F$13,'Basic Information'!$D$13,IF(BH56&lt;='Basic Information'!$F$12,'Basic Information'!$D$12,'Basic Information'!$D$11)))))))</f>
        <v>A+</v>
      </c>
      <c r="BJ56" s="56">
        <v>45</v>
      </c>
      <c r="BK56" s="57">
        <f t="shared" si="19"/>
        <v>90</v>
      </c>
      <c r="BL56" s="56" t="str">
        <f>IF(BK56=0,"",IF(BK56&lt;='Basic Information'!$F$17,'Basic Information'!$D$17,IF(BK56&lt;='Basic Information'!$F$16,'Basic Information'!$D$16,IF(BK56&lt;='Basic Information'!$F$15,'Basic Information'!$D$15,IF(BK56&lt;='Basic Information'!$F$14,'Basic Information'!$D$14,IF(BK56&lt;='Basic Information'!$F$13,'Basic Information'!$D$13,IF(BK56&lt;='Basic Information'!$F$12,'Basic Information'!$D$12,'Basic Information'!$D$11)))))))</f>
        <v>A+</v>
      </c>
      <c r="BM56" s="56">
        <v>90</v>
      </c>
      <c r="BN56" s="57">
        <f t="shared" si="20"/>
        <v>90</v>
      </c>
      <c r="BO56" s="56" t="str">
        <f>IF(BN56=0,"",IF(BN56&lt;='Basic Information'!$F$17,'Basic Information'!$D$17,IF(BN56&lt;='Basic Information'!$F$16,'Basic Information'!$D$16,IF(BN56&lt;='Basic Information'!$F$15,'Basic Information'!$D$15,IF(BN56&lt;='Basic Information'!$F$14,'Basic Information'!$D$14,IF(BN56&lt;='Basic Information'!$F$13,'Basic Information'!$D$13,IF(BN56&lt;='Basic Information'!$F$12,'Basic Information'!$D$12,'Basic Information'!$D$11)))))))</f>
        <v>A+</v>
      </c>
      <c r="BP56" s="56">
        <v>45</v>
      </c>
      <c r="BQ56" s="57">
        <f t="shared" si="21"/>
        <v>90</v>
      </c>
      <c r="BR56" s="56" t="str">
        <f>IF(BQ56=0,"",IF(BQ56&lt;='Basic Information'!$F$17,'Basic Information'!$D$17,IF(BQ56&lt;='Basic Information'!$F$16,'Basic Information'!$D$16,IF(BQ56&lt;='Basic Information'!$F$15,'Basic Information'!$D$15,IF(BQ56&lt;='Basic Information'!$F$14,'Basic Information'!$D$14,IF(BQ56&lt;='Basic Information'!$F$13,'Basic Information'!$D$13,IF(BQ56&lt;='Basic Information'!$F$12,'Basic Information'!$D$12,'Basic Information'!$D$11)))))))</f>
        <v>A+</v>
      </c>
      <c r="BS56" s="56">
        <v>45</v>
      </c>
      <c r="BT56" s="57">
        <f t="shared" si="22"/>
        <v>90</v>
      </c>
      <c r="BU56" s="56" t="str">
        <f>IF(BT56=0,"",IF(BT56&lt;='Basic Information'!$F$17,'Basic Information'!$D$17,IF(BT56&lt;='Basic Information'!$F$16,'Basic Information'!$D$16,IF(BT56&lt;='Basic Information'!$F$15,'Basic Information'!$D$15,IF(BT56&lt;='Basic Information'!$F$14,'Basic Information'!$D$14,IF(BT56&lt;='Basic Information'!$F$13,'Basic Information'!$D$13,IF(BT56&lt;='Basic Information'!$F$12,'Basic Information'!$D$12,'Basic Information'!$D$11)))))))</f>
        <v>A+</v>
      </c>
      <c r="BV56" s="56">
        <v>90</v>
      </c>
      <c r="BW56" s="57">
        <f t="shared" si="23"/>
        <v>90</v>
      </c>
      <c r="BX56" s="56" t="str">
        <f>IF(BW56=0,"",IF(BW56&lt;='Basic Information'!$F$17,'Basic Information'!$D$17,IF(BW56&lt;='Basic Information'!$F$16,'Basic Information'!$D$16,IF(BW56&lt;='Basic Information'!$F$15,'Basic Information'!$D$15,IF(BW56&lt;='Basic Information'!$F$14,'Basic Information'!$D$14,IF(BW56&lt;='Basic Information'!$F$13,'Basic Information'!$D$13,IF(BW56&lt;='Basic Information'!$F$12,'Basic Information'!$D$12,'Basic Information'!$D$11)))))))</f>
        <v>A+</v>
      </c>
      <c r="BY56" s="56">
        <v>45</v>
      </c>
      <c r="BZ56" s="57">
        <f t="shared" si="24"/>
        <v>90</v>
      </c>
      <c r="CA56" s="56" t="str">
        <f>IF(BZ56=0,"",IF(BZ56&lt;='Basic Information'!$F$17,'Basic Information'!$D$17,IF(BZ56&lt;='Basic Information'!$F$16,'Basic Information'!$D$16,IF(BZ56&lt;='Basic Information'!$F$15,'Basic Information'!$D$15,IF(BZ56&lt;='Basic Information'!$F$14,'Basic Information'!$D$14,IF(BZ56&lt;='Basic Information'!$F$13,'Basic Information'!$D$13,IF(BZ56&lt;='Basic Information'!$F$12,'Basic Information'!$D$12,'Basic Information'!$D$11)))))))</f>
        <v>A+</v>
      </c>
      <c r="CB56" s="56">
        <v>45</v>
      </c>
      <c r="CC56" s="57">
        <f t="shared" si="25"/>
        <v>90</v>
      </c>
      <c r="CD56" s="56" t="str">
        <f>IF(CC56=0,"",IF(CC56&lt;='Basic Information'!$F$17,'Basic Information'!$D$17,IF(CC56&lt;='Basic Information'!$F$16,'Basic Information'!$D$16,IF(CC56&lt;='Basic Information'!$F$15,'Basic Information'!$D$15,IF(CC56&lt;='Basic Information'!$F$14,'Basic Information'!$D$14,IF(CC56&lt;='Basic Information'!$F$13,'Basic Information'!$D$13,IF(CC56&lt;='Basic Information'!$F$12,'Basic Information'!$D$12,'Basic Information'!$D$11)))))))</f>
        <v>A+</v>
      </c>
      <c r="CE56" s="56">
        <v>90</v>
      </c>
      <c r="CF56" s="57">
        <f t="shared" si="26"/>
        <v>90</v>
      </c>
      <c r="CG56" s="56" t="str">
        <f>IF(CF56=0,"",IF(CF56&lt;='Basic Information'!$F$17,'Basic Information'!$D$17,IF(CF56&lt;='Basic Information'!$F$16,'Basic Information'!$D$16,IF(CF56&lt;='Basic Information'!$F$15,'Basic Information'!$D$15,IF(CF56&lt;='Basic Information'!$F$14,'Basic Information'!$D$14,IF(CF56&lt;='Basic Information'!$F$13,'Basic Information'!$D$13,IF(CF56&lt;='Basic Information'!$F$12,'Basic Information'!$D$12,'Basic Information'!$D$11)))))))</f>
        <v>A+</v>
      </c>
      <c r="CH56" s="56">
        <f t="shared" si="27"/>
        <v>405</v>
      </c>
      <c r="CI56" s="58">
        <f t="shared" si="28"/>
        <v>90</v>
      </c>
      <c r="CJ56" s="56" t="str">
        <f>IF(CI56=0,"",IF(CI56&lt;='Basic Information'!$F$17,'Basic Information'!$D$17,IF(CI56&lt;='Basic Information'!$F$16,'Basic Information'!$D$16,IF(CI56&lt;='Basic Information'!$F$15,'Basic Information'!$D$15,IF(CI56&lt;='Basic Information'!$F$14,'Basic Information'!$D$14,IF(CI56&lt;='Basic Information'!$F$13,'Basic Information'!$D$13,IF(CI56&lt;='Basic Information'!$F$12,'Basic Information'!$D$12,'Basic Information'!$D$11)))))))</f>
        <v>A+</v>
      </c>
      <c r="CK56" s="59">
        <f t="shared" si="29"/>
        <v>13</v>
      </c>
      <c r="CL56" s="56">
        <f t="shared" si="30"/>
        <v>405</v>
      </c>
      <c r="CM56" s="58">
        <f t="shared" si="31"/>
        <v>90</v>
      </c>
      <c r="CN56" s="56" t="str">
        <f>IF(CM56=0,"",IF(CM56&lt;='Basic Information'!$F$17,'Basic Information'!$D$17,IF(CM56&lt;='Basic Information'!$F$16,'Basic Information'!$D$16,IF(CM56&lt;='Basic Information'!$F$15,'Basic Information'!$D$15,IF(CM56&lt;='Basic Information'!$F$14,'Basic Information'!$D$14,IF(CM56&lt;='Basic Information'!$F$13,'Basic Information'!$D$13,IF(CM56&lt;='Basic Information'!$F$12,'Basic Information'!$D$12,'Basic Information'!$D$11)))))))</f>
        <v>A+</v>
      </c>
      <c r="CO56" s="59">
        <f t="shared" si="32"/>
        <v>12</v>
      </c>
      <c r="CP56" s="56">
        <f t="shared" si="33"/>
        <v>810</v>
      </c>
      <c r="CQ56" s="58">
        <f t="shared" si="34"/>
        <v>90</v>
      </c>
      <c r="CR56" s="56" t="str">
        <f>IF(CQ56=0,"",IF(CQ56&lt;='Basic Information'!$F$17,'Basic Information'!$D$17,IF(CQ56&lt;='Basic Information'!$F$16,'Basic Information'!$D$16,IF(CQ56&lt;='Basic Information'!$F$15,'Basic Information'!$D$15,IF(CQ56&lt;='Basic Information'!$F$14,'Basic Information'!$D$14,IF(CQ56&lt;='Basic Information'!$F$13,'Basic Information'!$D$13,IF(CQ56&lt;='Basic Information'!$F$12,'Basic Information'!$D$12,'Basic Information'!$D$11)))))))</f>
        <v>A+</v>
      </c>
      <c r="CS56" s="59">
        <f t="shared" si="35"/>
        <v>12</v>
      </c>
      <c r="CT56" s="56">
        <v>84</v>
      </c>
      <c r="CU56" s="56">
        <v>72</v>
      </c>
      <c r="CV56" s="56">
        <v>52</v>
      </c>
      <c r="CW56" s="56">
        <f t="shared" si="36"/>
        <v>208</v>
      </c>
      <c r="CX56" s="56" t="s">
        <v>122</v>
      </c>
      <c r="CY56" s="56" t="s">
        <v>174</v>
      </c>
    </row>
    <row r="57" spans="2:103">
      <c r="B57" s="56">
        <v>52</v>
      </c>
      <c r="C57" s="60" t="s">
        <v>110</v>
      </c>
      <c r="D57" s="56" t="str">
        <f>'Basic Information'!$F$6 &amp;" - " &amp;'Basic Information'!$H$6</f>
        <v>7 - B</v>
      </c>
      <c r="E57" s="56">
        <v>49</v>
      </c>
      <c r="F57" s="57">
        <f t="shared" si="0"/>
        <v>98</v>
      </c>
      <c r="G57" s="56" t="str">
        <f>IF(F57=0,"",IF(F57&lt;='Basic Information'!$F$17,'Basic Information'!$D$17,IF(F57&lt;='Basic Information'!$F$16,'Basic Information'!$D$16,IF(F57&lt;='Basic Information'!$F$15,'Basic Information'!$D$15,IF(F57&lt;='Basic Information'!$F$14,'Basic Information'!$D$14,IF(F57&lt;='Basic Information'!$F$13,'Basic Information'!$D$13,IF(F57&lt;='Basic Information'!$F$12,'Basic Information'!$D$12,'Basic Information'!$D$11)))))))</f>
        <v>O</v>
      </c>
      <c r="H57" s="56">
        <v>49</v>
      </c>
      <c r="I57" s="57">
        <f t="shared" si="1"/>
        <v>98</v>
      </c>
      <c r="J57" s="56" t="str">
        <f>IF(I57=0,"",IF(I57&lt;='Basic Information'!$F$17,'Basic Information'!$D$17,IF(I57&lt;='Basic Information'!$F$16,'Basic Information'!$D$16,IF(I57&lt;='Basic Information'!$F$15,'Basic Information'!$D$15,IF(I57&lt;='Basic Information'!$F$14,'Basic Information'!$D$14,IF(I57&lt;='Basic Information'!$F$13,'Basic Information'!$D$13,IF(I57&lt;='Basic Information'!$F$12,'Basic Information'!$D$12,'Basic Information'!$D$11)))))))</f>
        <v>O</v>
      </c>
      <c r="K57" s="56">
        <v>98</v>
      </c>
      <c r="L57" s="57">
        <f t="shared" si="2"/>
        <v>98</v>
      </c>
      <c r="M57" s="56" t="str">
        <f>IF(L57=0,"",IF(L57&lt;='Basic Information'!$F$17,'Basic Information'!$D$17,IF(L57&lt;='Basic Information'!$F$16,'Basic Information'!$D$16,IF(L57&lt;='Basic Information'!$F$15,'Basic Information'!$D$15,IF(L57&lt;='Basic Information'!$F$14,'Basic Information'!$D$14,IF(L57&lt;='Basic Information'!$F$13,'Basic Information'!$D$13,IF(L57&lt;='Basic Information'!$F$12,'Basic Information'!$D$12,'Basic Information'!$D$11)))))))</f>
        <v>O</v>
      </c>
      <c r="N57" s="56">
        <v>49</v>
      </c>
      <c r="O57" s="57">
        <f t="shared" si="3"/>
        <v>98</v>
      </c>
      <c r="P57" s="56" t="str">
        <f>IF(O57=0,"",IF(O57&lt;='Basic Information'!$F$17,'Basic Information'!$D$17,IF(O57&lt;='Basic Information'!$F$16,'Basic Information'!$D$16,IF(O57&lt;='Basic Information'!$F$15,'Basic Information'!$D$15,IF(O57&lt;='Basic Information'!$F$14,'Basic Information'!$D$14,IF(O57&lt;='Basic Information'!$F$13,'Basic Information'!$D$13,IF(O57&lt;='Basic Information'!$F$12,'Basic Information'!$D$12,'Basic Information'!$D$11)))))))</f>
        <v>O</v>
      </c>
      <c r="Q57" s="56">
        <v>49</v>
      </c>
      <c r="R57" s="57">
        <f t="shared" si="4"/>
        <v>98</v>
      </c>
      <c r="S57" s="56" t="str">
        <f>IF(R57=0,"",IF(R57&lt;='Basic Information'!$F$17,'Basic Information'!$D$17,IF(R57&lt;='Basic Information'!$F$16,'Basic Information'!$D$16,IF(R57&lt;='Basic Information'!$F$15,'Basic Information'!$D$15,IF(R57&lt;='Basic Information'!$F$14,'Basic Information'!$D$14,IF(R57&lt;='Basic Information'!$F$13,'Basic Information'!$D$13,IF(R57&lt;='Basic Information'!$F$12,'Basic Information'!$D$12,'Basic Information'!$D$11)))))))</f>
        <v>O</v>
      </c>
      <c r="T57" s="56">
        <v>98</v>
      </c>
      <c r="U57" s="57">
        <f t="shared" si="5"/>
        <v>98</v>
      </c>
      <c r="V57" s="56" t="str">
        <f>IF(U57=0,"",IF(U57&lt;='Basic Information'!$F$17,'Basic Information'!$D$17,IF(U57&lt;='Basic Information'!$F$16,'Basic Information'!$D$16,IF(U57&lt;='Basic Information'!$F$15,'Basic Information'!$D$15,IF(U57&lt;='Basic Information'!$F$14,'Basic Information'!$D$14,IF(U57&lt;='Basic Information'!$F$13,'Basic Information'!$D$13,IF(U57&lt;='Basic Information'!$F$12,'Basic Information'!$D$12,'Basic Information'!$D$11)))))))</f>
        <v>O</v>
      </c>
      <c r="W57" s="56">
        <v>49</v>
      </c>
      <c r="X57" s="57">
        <f t="shared" si="6"/>
        <v>98</v>
      </c>
      <c r="Y57" s="56" t="str">
        <f>IF(X57=0,"",IF(X57&lt;='Basic Information'!$F$17,'Basic Information'!$D$17,IF(X57&lt;='Basic Information'!$F$16,'Basic Information'!$D$16,IF(X57&lt;='Basic Information'!$F$15,'Basic Information'!$D$15,IF(X57&lt;='Basic Information'!$F$14,'Basic Information'!$D$14,IF(X57&lt;='Basic Information'!$F$13,'Basic Information'!$D$13,IF(X57&lt;='Basic Information'!$F$12,'Basic Information'!$D$12,'Basic Information'!$D$11)))))))</f>
        <v>O</v>
      </c>
      <c r="Z57" s="56">
        <v>49</v>
      </c>
      <c r="AA57" s="57">
        <f t="shared" si="7"/>
        <v>98</v>
      </c>
      <c r="AB57" s="56" t="str">
        <f>IF(AA57=0,"",IF(AA57&lt;='Basic Information'!$F$17,'Basic Information'!$D$17,IF(AA57&lt;='Basic Information'!$F$16,'Basic Information'!$D$16,IF(AA57&lt;='Basic Information'!$F$15,'Basic Information'!$D$15,IF(AA57&lt;='Basic Information'!$F$14,'Basic Information'!$D$14,IF(AA57&lt;='Basic Information'!$F$13,'Basic Information'!$D$13,IF(AA57&lt;='Basic Information'!$F$12,'Basic Information'!$D$12,'Basic Information'!$D$11)))))))</f>
        <v>O</v>
      </c>
      <c r="AC57" s="56">
        <v>98</v>
      </c>
      <c r="AD57" s="57">
        <f t="shared" si="8"/>
        <v>98</v>
      </c>
      <c r="AE57" s="56" t="str">
        <f>IF(AD57=0,"",IF(AD57&lt;='Basic Information'!$F$17,'Basic Information'!$D$17,IF(AD57&lt;='Basic Information'!$F$16,'Basic Information'!$D$16,IF(AD57&lt;='Basic Information'!$F$15,'Basic Information'!$D$15,IF(AD57&lt;='Basic Information'!$F$14,'Basic Information'!$D$14,IF(AD57&lt;='Basic Information'!$F$13,'Basic Information'!$D$13,IF(AD57&lt;='Basic Information'!$F$12,'Basic Information'!$D$12,'Basic Information'!$D$11)))))))</f>
        <v>O</v>
      </c>
      <c r="AF57" s="56">
        <v>49</v>
      </c>
      <c r="AG57" s="57">
        <f t="shared" si="9"/>
        <v>98</v>
      </c>
      <c r="AH57" s="56" t="str">
        <f>IF(AG57=0,"",IF(AG57&lt;='Basic Information'!$F$17,'Basic Information'!$D$17,IF(AG57&lt;='Basic Information'!$F$16,'Basic Information'!$D$16,IF(AG57&lt;='Basic Information'!$F$15,'Basic Information'!$D$15,IF(AG57&lt;='Basic Information'!$F$14,'Basic Information'!$D$14,IF(AG57&lt;='Basic Information'!$F$13,'Basic Information'!$D$13,IF(AG57&lt;='Basic Information'!$F$12,'Basic Information'!$D$12,'Basic Information'!$D$11)))))))</f>
        <v>O</v>
      </c>
      <c r="AI57" s="56">
        <v>49</v>
      </c>
      <c r="AJ57" s="57">
        <f t="shared" si="10"/>
        <v>98</v>
      </c>
      <c r="AK57" s="56" t="str">
        <f>IF(AJ57=0,"",IF(AJ57&lt;='Basic Information'!$F$17,'Basic Information'!$D$17,IF(AJ57&lt;='Basic Information'!$F$16,'Basic Information'!$D$16,IF(AJ57&lt;='Basic Information'!$F$15,'Basic Information'!$D$15,IF(AJ57&lt;='Basic Information'!$F$14,'Basic Information'!$D$14,IF(AJ57&lt;='Basic Information'!$F$13,'Basic Information'!$D$13,IF(AJ57&lt;='Basic Information'!$F$12,'Basic Information'!$D$12,'Basic Information'!$D$11)))))))</f>
        <v>O</v>
      </c>
      <c r="AL57" s="56">
        <v>98</v>
      </c>
      <c r="AM57" s="57">
        <f t="shared" si="11"/>
        <v>98</v>
      </c>
      <c r="AN57" s="56" t="str">
        <f>IF(AM57=0,"",IF(AM57&lt;='Basic Information'!$F$17,'Basic Information'!$D$17,IF(AM57&lt;='Basic Information'!$F$16,'Basic Information'!$D$16,IF(AM57&lt;='Basic Information'!$F$15,'Basic Information'!$D$15,IF(AM57&lt;='Basic Information'!$F$14,'Basic Information'!$D$14,IF(AM57&lt;='Basic Information'!$F$13,'Basic Information'!$D$13,IF(AM57&lt;='Basic Information'!$F$12,'Basic Information'!$D$12,'Basic Information'!$D$11)))))))</f>
        <v>O</v>
      </c>
      <c r="AO57" s="56">
        <v>49</v>
      </c>
      <c r="AP57" s="57">
        <f t="shared" si="12"/>
        <v>98</v>
      </c>
      <c r="AQ57" s="56" t="str">
        <f>IF(AP57=0,"",IF(AP57&lt;='Basic Information'!$F$17,'Basic Information'!$D$17,IF(AP57&lt;='Basic Information'!$F$16,'Basic Information'!$D$16,IF(AP57&lt;='Basic Information'!$F$15,'Basic Information'!$D$15,IF(AP57&lt;='Basic Information'!$F$14,'Basic Information'!$D$14,IF(AP57&lt;='Basic Information'!$F$13,'Basic Information'!$D$13,IF(AP57&lt;='Basic Information'!$F$12,'Basic Information'!$D$12,'Basic Information'!$D$11)))))))</f>
        <v>O</v>
      </c>
      <c r="AR57" s="56">
        <v>49</v>
      </c>
      <c r="AS57" s="57">
        <f t="shared" si="13"/>
        <v>98</v>
      </c>
      <c r="AT57" s="56" t="str">
        <f>IF(AS57=0,"",IF(AS57&lt;='Basic Information'!$F$17,'Basic Information'!$D$17,IF(AS57&lt;='Basic Information'!$F$16,'Basic Information'!$D$16,IF(AS57&lt;='Basic Information'!$F$15,'Basic Information'!$D$15,IF(AS57&lt;='Basic Information'!$F$14,'Basic Information'!$D$14,IF(AS57&lt;='Basic Information'!$F$13,'Basic Information'!$D$13,IF(AS57&lt;='Basic Information'!$F$12,'Basic Information'!$D$12,'Basic Information'!$D$11)))))))</f>
        <v>O</v>
      </c>
      <c r="AU57" s="56">
        <v>98</v>
      </c>
      <c r="AV57" s="57">
        <f t="shared" si="14"/>
        <v>98</v>
      </c>
      <c r="AW57" s="56" t="str">
        <f>IF(AV57=0,"",IF(AV57&lt;='Basic Information'!$F$17,'Basic Information'!$D$17,IF(AV57&lt;='Basic Information'!$F$16,'Basic Information'!$D$16,IF(AV57&lt;='Basic Information'!$F$15,'Basic Information'!$D$15,IF(AV57&lt;='Basic Information'!$F$14,'Basic Information'!$D$14,IF(AV57&lt;='Basic Information'!$F$13,'Basic Information'!$D$13,IF(AV57&lt;='Basic Information'!$F$12,'Basic Information'!$D$12,'Basic Information'!$D$11)))))))</f>
        <v>O</v>
      </c>
      <c r="AX57" s="56">
        <v>49</v>
      </c>
      <c r="AY57" s="57">
        <f t="shared" si="15"/>
        <v>98</v>
      </c>
      <c r="AZ57" s="56" t="str">
        <f>IF(AY57=0,"",IF(AY57&lt;='Basic Information'!$F$17,'Basic Information'!$D$17,IF(AY57&lt;='Basic Information'!$F$16,'Basic Information'!$D$16,IF(AY57&lt;='Basic Information'!$F$15,'Basic Information'!$D$15,IF(AY57&lt;='Basic Information'!$F$14,'Basic Information'!$D$14,IF(AY57&lt;='Basic Information'!$F$13,'Basic Information'!$D$13,IF(AY57&lt;='Basic Information'!$F$12,'Basic Information'!$D$12,'Basic Information'!$D$11)))))))</f>
        <v>O</v>
      </c>
      <c r="BA57" s="56">
        <v>49</v>
      </c>
      <c r="BB57" s="57">
        <f t="shared" si="16"/>
        <v>98</v>
      </c>
      <c r="BC57" s="56" t="str">
        <f>IF(BB57=0,"",IF(BB57&lt;='Basic Information'!$F$17,'Basic Information'!$D$17,IF(BB57&lt;='Basic Information'!$F$16,'Basic Information'!$D$16,IF(BB57&lt;='Basic Information'!$F$15,'Basic Information'!$D$15,IF(BB57&lt;='Basic Information'!$F$14,'Basic Information'!$D$14,IF(BB57&lt;='Basic Information'!$F$13,'Basic Information'!$D$13,IF(BB57&lt;='Basic Information'!$F$12,'Basic Information'!$D$12,'Basic Information'!$D$11)))))))</f>
        <v>O</v>
      </c>
      <c r="BD57" s="56">
        <v>98</v>
      </c>
      <c r="BE57" s="57">
        <f t="shared" si="17"/>
        <v>98</v>
      </c>
      <c r="BF57" s="56" t="str">
        <f>IF(BE57=0,"",IF(BE57&lt;='Basic Information'!$F$17,'Basic Information'!$D$17,IF(BE57&lt;='Basic Information'!$F$16,'Basic Information'!$D$16,IF(BE57&lt;='Basic Information'!$F$15,'Basic Information'!$D$15,IF(BE57&lt;='Basic Information'!$F$14,'Basic Information'!$D$14,IF(BE57&lt;='Basic Information'!$F$13,'Basic Information'!$D$13,IF(BE57&lt;='Basic Information'!$F$12,'Basic Information'!$D$12,'Basic Information'!$D$11)))))))</f>
        <v>O</v>
      </c>
      <c r="BG57" s="56">
        <v>49</v>
      </c>
      <c r="BH57" s="57">
        <f t="shared" si="18"/>
        <v>98</v>
      </c>
      <c r="BI57" s="56" t="str">
        <f>IF(BH57=0,"",IF(BH57&lt;='Basic Information'!$F$17,'Basic Information'!$D$17,IF(BH57&lt;='Basic Information'!$F$16,'Basic Information'!$D$16,IF(BH57&lt;='Basic Information'!$F$15,'Basic Information'!$D$15,IF(BH57&lt;='Basic Information'!$F$14,'Basic Information'!$D$14,IF(BH57&lt;='Basic Information'!$F$13,'Basic Information'!$D$13,IF(BH57&lt;='Basic Information'!$F$12,'Basic Information'!$D$12,'Basic Information'!$D$11)))))))</f>
        <v>O</v>
      </c>
      <c r="BJ57" s="56">
        <v>49</v>
      </c>
      <c r="BK57" s="57">
        <f t="shared" si="19"/>
        <v>98</v>
      </c>
      <c r="BL57" s="56" t="str">
        <f>IF(BK57=0,"",IF(BK57&lt;='Basic Information'!$F$17,'Basic Information'!$D$17,IF(BK57&lt;='Basic Information'!$F$16,'Basic Information'!$D$16,IF(BK57&lt;='Basic Information'!$F$15,'Basic Information'!$D$15,IF(BK57&lt;='Basic Information'!$F$14,'Basic Information'!$D$14,IF(BK57&lt;='Basic Information'!$F$13,'Basic Information'!$D$13,IF(BK57&lt;='Basic Information'!$F$12,'Basic Information'!$D$12,'Basic Information'!$D$11)))))))</f>
        <v>O</v>
      </c>
      <c r="BM57" s="56">
        <v>98</v>
      </c>
      <c r="BN57" s="57">
        <f t="shared" si="20"/>
        <v>98</v>
      </c>
      <c r="BO57" s="56" t="str">
        <f>IF(BN57=0,"",IF(BN57&lt;='Basic Information'!$F$17,'Basic Information'!$D$17,IF(BN57&lt;='Basic Information'!$F$16,'Basic Information'!$D$16,IF(BN57&lt;='Basic Information'!$F$15,'Basic Information'!$D$15,IF(BN57&lt;='Basic Information'!$F$14,'Basic Information'!$D$14,IF(BN57&lt;='Basic Information'!$F$13,'Basic Information'!$D$13,IF(BN57&lt;='Basic Information'!$F$12,'Basic Information'!$D$12,'Basic Information'!$D$11)))))))</f>
        <v>O</v>
      </c>
      <c r="BP57" s="56">
        <v>49</v>
      </c>
      <c r="BQ57" s="57">
        <f t="shared" si="21"/>
        <v>98</v>
      </c>
      <c r="BR57" s="56" t="str">
        <f>IF(BQ57=0,"",IF(BQ57&lt;='Basic Information'!$F$17,'Basic Information'!$D$17,IF(BQ57&lt;='Basic Information'!$F$16,'Basic Information'!$D$16,IF(BQ57&lt;='Basic Information'!$F$15,'Basic Information'!$D$15,IF(BQ57&lt;='Basic Information'!$F$14,'Basic Information'!$D$14,IF(BQ57&lt;='Basic Information'!$F$13,'Basic Information'!$D$13,IF(BQ57&lt;='Basic Information'!$F$12,'Basic Information'!$D$12,'Basic Information'!$D$11)))))))</f>
        <v>O</v>
      </c>
      <c r="BS57" s="56">
        <v>49</v>
      </c>
      <c r="BT57" s="57">
        <f t="shared" si="22"/>
        <v>98</v>
      </c>
      <c r="BU57" s="56" t="str">
        <f>IF(BT57=0,"",IF(BT57&lt;='Basic Information'!$F$17,'Basic Information'!$D$17,IF(BT57&lt;='Basic Information'!$F$16,'Basic Information'!$D$16,IF(BT57&lt;='Basic Information'!$F$15,'Basic Information'!$D$15,IF(BT57&lt;='Basic Information'!$F$14,'Basic Information'!$D$14,IF(BT57&lt;='Basic Information'!$F$13,'Basic Information'!$D$13,IF(BT57&lt;='Basic Information'!$F$12,'Basic Information'!$D$12,'Basic Information'!$D$11)))))))</f>
        <v>O</v>
      </c>
      <c r="BV57" s="56">
        <v>98</v>
      </c>
      <c r="BW57" s="57">
        <f t="shared" si="23"/>
        <v>98</v>
      </c>
      <c r="BX57" s="56" t="str">
        <f>IF(BW57=0,"",IF(BW57&lt;='Basic Information'!$F$17,'Basic Information'!$D$17,IF(BW57&lt;='Basic Information'!$F$16,'Basic Information'!$D$16,IF(BW57&lt;='Basic Information'!$F$15,'Basic Information'!$D$15,IF(BW57&lt;='Basic Information'!$F$14,'Basic Information'!$D$14,IF(BW57&lt;='Basic Information'!$F$13,'Basic Information'!$D$13,IF(BW57&lt;='Basic Information'!$F$12,'Basic Information'!$D$12,'Basic Information'!$D$11)))))))</f>
        <v>O</v>
      </c>
      <c r="BY57" s="56">
        <v>49</v>
      </c>
      <c r="BZ57" s="57">
        <f t="shared" si="24"/>
        <v>98</v>
      </c>
      <c r="CA57" s="56" t="str">
        <f>IF(BZ57=0,"",IF(BZ57&lt;='Basic Information'!$F$17,'Basic Information'!$D$17,IF(BZ57&lt;='Basic Information'!$F$16,'Basic Information'!$D$16,IF(BZ57&lt;='Basic Information'!$F$15,'Basic Information'!$D$15,IF(BZ57&lt;='Basic Information'!$F$14,'Basic Information'!$D$14,IF(BZ57&lt;='Basic Information'!$F$13,'Basic Information'!$D$13,IF(BZ57&lt;='Basic Information'!$F$12,'Basic Information'!$D$12,'Basic Information'!$D$11)))))))</f>
        <v>O</v>
      </c>
      <c r="CB57" s="56">
        <v>49</v>
      </c>
      <c r="CC57" s="57">
        <f t="shared" si="25"/>
        <v>98</v>
      </c>
      <c r="CD57" s="56" t="str">
        <f>IF(CC57=0,"",IF(CC57&lt;='Basic Information'!$F$17,'Basic Information'!$D$17,IF(CC57&lt;='Basic Information'!$F$16,'Basic Information'!$D$16,IF(CC57&lt;='Basic Information'!$F$15,'Basic Information'!$D$15,IF(CC57&lt;='Basic Information'!$F$14,'Basic Information'!$D$14,IF(CC57&lt;='Basic Information'!$F$13,'Basic Information'!$D$13,IF(CC57&lt;='Basic Information'!$F$12,'Basic Information'!$D$12,'Basic Information'!$D$11)))))))</f>
        <v>O</v>
      </c>
      <c r="CE57" s="56">
        <v>98</v>
      </c>
      <c r="CF57" s="57">
        <f t="shared" si="26"/>
        <v>98</v>
      </c>
      <c r="CG57" s="56" t="str">
        <f>IF(CF57=0,"",IF(CF57&lt;='Basic Information'!$F$17,'Basic Information'!$D$17,IF(CF57&lt;='Basic Information'!$F$16,'Basic Information'!$D$16,IF(CF57&lt;='Basic Information'!$F$15,'Basic Information'!$D$15,IF(CF57&lt;='Basic Information'!$F$14,'Basic Information'!$D$14,IF(CF57&lt;='Basic Information'!$F$13,'Basic Information'!$D$13,IF(CF57&lt;='Basic Information'!$F$12,'Basic Information'!$D$12,'Basic Information'!$D$11)))))))</f>
        <v>O</v>
      </c>
      <c r="CH57" s="56">
        <f t="shared" si="27"/>
        <v>441</v>
      </c>
      <c r="CI57" s="58">
        <f t="shared" si="28"/>
        <v>98</v>
      </c>
      <c r="CJ57" s="56" t="str">
        <f>IF(CI57=0,"",IF(CI57&lt;='Basic Information'!$F$17,'Basic Information'!$D$17,IF(CI57&lt;='Basic Information'!$F$16,'Basic Information'!$D$16,IF(CI57&lt;='Basic Information'!$F$15,'Basic Information'!$D$15,IF(CI57&lt;='Basic Information'!$F$14,'Basic Information'!$D$14,IF(CI57&lt;='Basic Information'!$F$13,'Basic Information'!$D$13,IF(CI57&lt;='Basic Information'!$F$12,'Basic Information'!$D$12,'Basic Information'!$D$11)))))))</f>
        <v>O</v>
      </c>
      <c r="CK57" s="59">
        <f t="shared" si="29"/>
        <v>2</v>
      </c>
      <c r="CL57" s="56">
        <f t="shared" si="30"/>
        <v>441</v>
      </c>
      <c r="CM57" s="58">
        <f t="shared" si="31"/>
        <v>98</v>
      </c>
      <c r="CN57" s="56" t="str">
        <f>IF(CM57=0,"",IF(CM57&lt;='Basic Information'!$F$17,'Basic Information'!$D$17,IF(CM57&lt;='Basic Information'!$F$16,'Basic Information'!$D$16,IF(CM57&lt;='Basic Information'!$F$15,'Basic Information'!$D$15,IF(CM57&lt;='Basic Information'!$F$14,'Basic Information'!$D$14,IF(CM57&lt;='Basic Information'!$F$13,'Basic Information'!$D$13,IF(CM57&lt;='Basic Information'!$F$12,'Basic Information'!$D$12,'Basic Information'!$D$11)))))))</f>
        <v>O</v>
      </c>
      <c r="CO57" s="59">
        <f t="shared" si="32"/>
        <v>1</v>
      </c>
      <c r="CP57" s="56">
        <f t="shared" si="33"/>
        <v>882</v>
      </c>
      <c r="CQ57" s="58">
        <f t="shared" si="34"/>
        <v>98</v>
      </c>
      <c r="CR57" s="56" t="str">
        <f>IF(CQ57=0,"",IF(CQ57&lt;='Basic Information'!$F$17,'Basic Information'!$D$17,IF(CQ57&lt;='Basic Information'!$F$16,'Basic Information'!$D$16,IF(CQ57&lt;='Basic Information'!$F$15,'Basic Information'!$D$15,IF(CQ57&lt;='Basic Information'!$F$14,'Basic Information'!$D$14,IF(CQ57&lt;='Basic Information'!$F$13,'Basic Information'!$D$13,IF(CQ57&lt;='Basic Information'!$F$12,'Basic Information'!$D$12,'Basic Information'!$D$11)))))))</f>
        <v>O</v>
      </c>
      <c r="CS57" s="59">
        <f t="shared" si="35"/>
        <v>1</v>
      </c>
      <c r="CT57" s="56">
        <v>84</v>
      </c>
      <c r="CU57" s="56">
        <v>72</v>
      </c>
      <c r="CV57" s="56">
        <v>52</v>
      </c>
      <c r="CW57" s="56">
        <f t="shared" si="36"/>
        <v>208</v>
      </c>
      <c r="CX57" s="56" t="s">
        <v>122</v>
      </c>
      <c r="CY57" s="56" t="s">
        <v>175</v>
      </c>
    </row>
    <row r="58" spans="2:103">
      <c r="B58" s="56">
        <v>53</v>
      </c>
      <c r="C58" s="60" t="s">
        <v>111</v>
      </c>
      <c r="D58" s="56" t="str">
        <f>'Basic Information'!$F$6 &amp;" - " &amp;'Basic Information'!$H$6</f>
        <v>7 - B</v>
      </c>
      <c r="E58" s="56">
        <v>25</v>
      </c>
      <c r="F58" s="57">
        <f t="shared" si="0"/>
        <v>50</v>
      </c>
      <c r="G58" s="56" t="str">
        <f>IF(F58=0,"",IF(F58&lt;='Basic Information'!$F$17,'Basic Information'!$D$17,IF(F58&lt;='Basic Information'!$F$16,'Basic Information'!$D$16,IF(F58&lt;='Basic Information'!$F$15,'Basic Information'!$D$15,IF(F58&lt;='Basic Information'!$F$14,'Basic Information'!$D$14,IF(F58&lt;='Basic Information'!$F$13,'Basic Information'!$D$13,IF(F58&lt;='Basic Information'!$F$12,'Basic Information'!$D$12,'Basic Information'!$D$11)))))))</f>
        <v>C</v>
      </c>
      <c r="H58" s="56">
        <v>25</v>
      </c>
      <c r="I58" s="57">
        <f t="shared" si="1"/>
        <v>50</v>
      </c>
      <c r="J58" s="56" t="str">
        <f>IF(I58=0,"",IF(I58&lt;='Basic Information'!$F$17,'Basic Information'!$D$17,IF(I58&lt;='Basic Information'!$F$16,'Basic Information'!$D$16,IF(I58&lt;='Basic Information'!$F$15,'Basic Information'!$D$15,IF(I58&lt;='Basic Information'!$F$14,'Basic Information'!$D$14,IF(I58&lt;='Basic Information'!$F$13,'Basic Information'!$D$13,IF(I58&lt;='Basic Information'!$F$12,'Basic Information'!$D$12,'Basic Information'!$D$11)))))))</f>
        <v>C</v>
      </c>
      <c r="K58" s="56">
        <v>50</v>
      </c>
      <c r="L58" s="57">
        <f t="shared" si="2"/>
        <v>50</v>
      </c>
      <c r="M58" s="56" t="str">
        <f>IF(L58=0,"",IF(L58&lt;='Basic Information'!$F$17,'Basic Information'!$D$17,IF(L58&lt;='Basic Information'!$F$16,'Basic Information'!$D$16,IF(L58&lt;='Basic Information'!$F$15,'Basic Information'!$D$15,IF(L58&lt;='Basic Information'!$F$14,'Basic Information'!$D$14,IF(L58&lt;='Basic Information'!$F$13,'Basic Information'!$D$13,IF(L58&lt;='Basic Information'!$F$12,'Basic Information'!$D$12,'Basic Information'!$D$11)))))))</f>
        <v>C</v>
      </c>
      <c r="N58" s="56">
        <v>25</v>
      </c>
      <c r="O58" s="57">
        <f t="shared" si="3"/>
        <v>50</v>
      </c>
      <c r="P58" s="56" t="str">
        <f>IF(O58=0,"",IF(O58&lt;='Basic Information'!$F$17,'Basic Information'!$D$17,IF(O58&lt;='Basic Information'!$F$16,'Basic Information'!$D$16,IF(O58&lt;='Basic Information'!$F$15,'Basic Information'!$D$15,IF(O58&lt;='Basic Information'!$F$14,'Basic Information'!$D$14,IF(O58&lt;='Basic Information'!$F$13,'Basic Information'!$D$13,IF(O58&lt;='Basic Information'!$F$12,'Basic Information'!$D$12,'Basic Information'!$D$11)))))))</f>
        <v>C</v>
      </c>
      <c r="Q58" s="56">
        <v>25</v>
      </c>
      <c r="R58" s="57">
        <f t="shared" si="4"/>
        <v>50</v>
      </c>
      <c r="S58" s="56" t="str">
        <f>IF(R58=0,"",IF(R58&lt;='Basic Information'!$F$17,'Basic Information'!$D$17,IF(R58&lt;='Basic Information'!$F$16,'Basic Information'!$D$16,IF(R58&lt;='Basic Information'!$F$15,'Basic Information'!$D$15,IF(R58&lt;='Basic Information'!$F$14,'Basic Information'!$D$14,IF(R58&lt;='Basic Information'!$F$13,'Basic Information'!$D$13,IF(R58&lt;='Basic Information'!$F$12,'Basic Information'!$D$12,'Basic Information'!$D$11)))))))</f>
        <v>C</v>
      </c>
      <c r="T58" s="56">
        <v>50</v>
      </c>
      <c r="U58" s="57">
        <f t="shared" si="5"/>
        <v>50</v>
      </c>
      <c r="V58" s="56" t="str">
        <f>IF(U58=0,"",IF(U58&lt;='Basic Information'!$F$17,'Basic Information'!$D$17,IF(U58&lt;='Basic Information'!$F$16,'Basic Information'!$D$16,IF(U58&lt;='Basic Information'!$F$15,'Basic Information'!$D$15,IF(U58&lt;='Basic Information'!$F$14,'Basic Information'!$D$14,IF(U58&lt;='Basic Information'!$F$13,'Basic Information'!$D$13,IF(U58&lt;='Basic Information'!$F$12,'Basic Information'!$D$12,'Basic Information'!$D$11)))))))</f>
        <v>C</v>
      </c>
      <c r="W58" s="56">
        <v>25</v>
      </c>
      <c r="X58" s="57">
        <f t="shared" si="6"/>
        <v>50</v>
      </c>
      <c r="Y58" s="56" t="str">
        <f>IF(X58=0,"",IF(X58&lt;='Basic Information'!$F$17,'Basic Information'!$D$17,IF(X58&lt;='Basic Information'!$F$16,'Basic Information'!$D$16,IF(X58&lt;='Basic Information'!$F$15,'Basic Information'!$D$15,IF(X58&lt;='Basic Information'!$F$14,'Basic Information'!$D$14,IF(X58&lt;='Basic Information'!$F$13,'Basic Information'!$D$13,IF(X58&lt;='Basic Information'!$F$12,'Basic Information'!$D$12,'Basic Information'!$D$11)))))))</f>
        <v>C</v>
      </c>
      <c r="Z58" s="56">
        <v>25</v>
      </c>
      <c r="AA58" s="57">
        <f t="shared" si="7"/>
        <v>50</v>
      </c>
      <c r="AB58" s="56" t="str">
        <f>IF(AA58=0,"",IF(AA58&lt;='Basic Information'!$F$17,'Basic Information'!$D$17,IF(AA58&lt;='Basic Information'!$F$16,'Basic Information'!$D$16,IF(AA58&lt;='Basic Information'!$F$15,'Basic Information'!$D$15,IF(AA58&lt;='Basic Information'!$F$14,'Basic Information'!$D$14,IF(AA58&lt;='Basic Information'!$F$13,'Basic Information'!$D$13,IF(AA58&lt;='Basic Information'!$F$12,'Basic Information'!$D$12,'Basic Information'!$D$11)))))))</f>
        <v>C</v>
      </c>
      <c r="AC58" s="56">
        <v>50</v>
      </c>
      <c r="AD58" s="57">
        <f t="shared" si="8"/>
        <v>50</v>
      </c>
      <c r="AE58" s="56" t="str">
        <f>IF(AD58=0,"",IF(AD58&lt;='Basic Information'!$F$17,'Basic Information'!$D$17,IF(AD58&lt;='Basic Information'!$F$16,'Basic Information'!$D$16,IF(AD58&lt;='Basic Information'!$F$15,'Basic Information'!$D$15,IF(AD58&lt;='Basic Information'!$F$14,'Basic Information'!$D$14,IF(AD58&lt;='Basic Information'!$F$13,'Basic Information'!$D$13,IF(AD58&lt;='Basic Information'!$F$12,'Basic Information'!$D$12,'Basic Information'!$D$11)))))))</f>
        <v>C</v>
      </c>
      <c r="AF58" s="56">
        <v>25</v>
      </c>
      <c r="AG58" s="57">
        <f t="shared" si="9"/>
        <v>50</v>
      </c>
      <c r="AH58" s="56" t="str">
        <f>IF(AG58=0,"",IF(AG58&lt;='Basic Information'!$F$17,'Basic Information'!$D$17,IF(AG58&lt;='Basic Information'!$F$16,'Basic Information'!$D$16,IF(AG58&lt;='Basic Information'!$F$15,'Basic Information'!$D$15,IF(AG58&lt;='Basic Information'!$F$14,'Basic Information'!$D$14,IF(AG58&lt;='Basic Information'!$F$13,'Basic Information'!$D$13,IF(AG58&lt;='Basic Information'!$F$12,'Basic Information'!$D$12,'Basic Information'!$D$11)))))))</f>
        <v>C</v>
      </c>
      <c r="AI58" s="56">
        <v>25</v>
      </c>
      <c r="AJ58" s="57">
        <f t="shared" si="10"/>
        <v>50</v>
      </c>
      <c r="AK58" s="56" t="str">
        <f>IF(AJ58=0,"",IF(AJ58&lt;='Basic Information'!$F$17,'Basic Information'!$D$17,IF(AJ58&lt;='Basic Information'!$F$16,'Basic Information'!$D$16,IF(AJ58&lt;='Basic Information'!$F$15,'Basic Information'!$D$15,IF(AJ58&lt;='Basic Information'!$F$14,'Basic Information'!$D$14,IF(AJ58&lt;='Basic Information'!$F$13,'Basic Information'!$D$13,IF(AJ58&lt;='Basic Information'!$F$12,'Basic Information'!$D$12,'Basic Information'!$D$11)))))))</f>
        <v>C</v>
      </c>
      <c r="AL58" s="56">
        <v>50</v>
      </c>
      <c r="AM58" s="57">
        <f t="shared" si="11"/>
        <v>50</v>
      </c>
      <c r="AN58" s="56" t="str">
        <f>IF(AM58=0,"",IF(AM58&lt;='Basic Information'!$F$17,'Basic Information'!$D$17,IF(AM58&lt;='Basic Information'!$F$16,'Basic Information'!$D$16,IF(AM58&lt;='Basic Information'!$F$15,'Basic Information'!$D$15,IF(AM58&lt;='Basic Information'!$F$14,'Basic Information'!$D$14,IF(AM58&lt;='Basic Information'!$F$13,'Basic Information'!$D$13,IF(AM58&lt;='Basic Information'!$F$12,'Basic Information'!$D$12,'Basic Information'!$D$11)))))))</f>
        <v>C</v>
      </c>
      <c r="AO58" s="56">
        <v>25</v>
      </c>
      <c r="AP58" s="57">
        <f t="shared" si="12"/>
        <v>50</v>
      </c>
      <c r="AQ58" s="56" t="str">
        <f>IF(AP58=0,"",IF(AP58&lt;='Basic Information'!$F$17,'Basic Information'!$D$17,IF(AP58&lt;='Basic Information'!$F$16,'Basic Information'!$D$16,IF(AP58&lt;='Basic Information'!$F$15,'Basic Information'!$D$15,IF(AP58&lt;='Basic Information'!$F$14,'Basic Information'!$D$14,IF(AP58&lt;='Basic Information'!$F$13,'Basic Information'!$D$13,IF(AP58&lt;='Basic Information'!$F$12,'Basic Information'!$D$12,'Basic Information'!$D$11)))))))</f>
        <v>C</v>
      </c>
      <c r="AR58" s="56">
        <v>25</v>
      </c>
      <c r="AS58" s="57">
        <f t="shared" si="13"/>
        <v>50</v>
      </c>
      <c r="AT58" s="56" t="str">
        <f>IF(AS58=0,"",IF(AS58&lt;='Basic Information'!$F$17,'Basic Information'!$D$17,IF(AS58&lt;='Basic Information'!$F$16,'Basic Information'!$D$16,IF(AS58&lt;='Basic Information'!$F$15,'Basic Information'!$D$15,IF(AS58&lt;='Basic Information'!$F$14,'Basic Information'!$D$14,IF(AS58&lt;='Basic Information'!$F$13,'Basic Information'!$D$13,IF(AS58&lt;='Basic Information'!$F$12,'Basic Information'!$D$12,'Basic Information'!$D$11)))))))</f>
        <v>C</v>
      </c>
      <c r="AU58" s="56">
        <v>50</v>
      </c>
      <c r="AV58" s="57">
        <f t="shared" si="14"/>
        <v>50</v>
      </c>
      <c r="AW58" s="56" t="str">
        <f>IF(AV58=0,"",IF(AV58&lt;='Basic Information'!$F$17,'Basic Information'!$D$17,IF(AV58&lt;='Basic Information'!$F$16,'Basic Information'!$D$16,IF(AV58&lt;='Basic Information'!$F$15,'Basic Information'!$D$15,IF(AV58&lt;='Basic Information'!$F$14,'Basic Information'!$D$14,IF(AV58&lt;='Basic Information'!$F$13,'Basic Information'!$D$13,IF(AV58&lt;='Basic Information'!$F$12,'Basic Information'!$D$12,'Basic Information'!$D$11)))))))</f>
        <v>C</v>
      </c>
      <c r="AX58" s="56">
        <v>25</v>
      </c>
      <c r="AY58" s="57">
        <f t="shared" si="15"/>
        <v>50</v>
      </c>
      <c r="AZ58" s="56" t="str">
        <f>IF(AY58=0,"",IF(AY58&lt;='Basic Information'!$F$17,'Basic Information'!$D$17,IF(AY58&lt;='Basic Information'!$F$16,'Basic Information'!$D$16,IF(AY58&lt;='Basic Information'!$F$15,'Basic Information'!$D$15,IF(AY58&lt;='Basic Information'!$F$14,'Basic Information'!$D$14,IF(AY58&lt;='Basic Information'!$F$13,'Basic Information'!$D$13,IF(AY58&lt;='Basic Information'!$F$12,'Basic Information'!$D$12,'Basic Information'!$D$11)))))))</f>
        <v>C</v>
      </c>
      <c r="BA58" s="56">
        <v>25</v>
      </c>
      <c r="BB58" s="57">
        <f t="shared" si="16"/>
        <v>50</v>
      </c>
      <c r="BC58" s="56" t="str">
        <f>IF(BB58=0,"",IF(BB58&lt;='Basic Information'!$F$17,'Basic Information'!$D$17,IF(BB58&lt;='Basic Information'!$F$16,'Basic Information'!$D$16,IF(BB58&lt;='Basic Information'!$F$15,'Basic Information'!$D$15,IF(BB58&lt;='Basic Information'!$F$14,'Basic Information'!$D$14,IF(BB58&lt;='Basic Information'!$F$13,'Basic Information'!$D$13,IF(BB58&lt;='Basic Information'!$F$12,'Basic Information'!$D$12,'Basic Information'!$D$11)))))))</f>
        <v>C</v>
      </c>
      <c r="BD58" s="56">
        <v>50</v>
      </c>
      <c r="BE58" s="57">
        <f t="shared" si="17"/>
        <v>50</v>
      </c>
      <c r="BF58" s="56" t="str">
        <f>IF(BE58=0,"",IF(BE58&lt;='Basic Information'!$F$17,'Basic Information'!$D$17,IF(BE58&lt;='Basic Information'!$F$16,'Basic Information'!$D$16,IF(BE58&lt;='Basic Information'!$F$15,'Basic Information'!$D$15,IF(BE58&lt;='Basic Information'!$F$14,'Basic Information'!$D$14,IF(BE58&lt;='Basic Information'!$F$13,'Basic Information'!$D$13,IF(BE58&lt;='Basic Information'!$F$12,'Basic Information'!$D$12,'Basic Information'!$D$11)))))))</f>
        <v>C</v>
      </c>
      <c r="BG58" s="56">
        <v>25</v>
      </c>
      <c r="BH58" s="57">
        <f t="shared" si="18"/>
        <v>50</v>
      </c>
      <c r="BI58" s="56" t="str">
        <f>IF(BH58=0,"",IF(BH58&lt;='Basic Information'!$F$17,'Basic Information'!$D$17,IF(BH58&lt;='Basic Information'!$F$16,'Basic Information'!$D$16,IF(BH58&lt;='Basic Information'!$F$15,'Basic Information'!$D$15,IF(BH58&lt;='Basic Information'!$F$14,'Basic Information'!$D$14,IF(BH58&lt;='Basic Information'!$F$13,'Basic Information'!$D$13,IF(BH58&lt;='Basic Information'!$F$12,'Basic Information'!$D$12,'Basic Information'!$D$11)))))))</f>
        <v>C</v>
      </c>
      <c r="BJ58" s="56">
        <v>25</v>
      </c>
      <c r="BK58" s="57">
        <f t="shared" si="19"/>
        <v>50</v>
      </c>
      <c r="BL58" s="56" t="str">
        <f>IF(BK58=0,"",IF(BK58&lt;='Basic Information'!$F$17,'Basic Information'!$D$17,IF(BK58&lt;='Basic Information'!$F$16,'Basic Information'!$D$16,IF(BK58&lt;='Basic Information'!$F$15,'Basic Information'!$D$15,IF(BK58&lt;='Basic Information'!$F$14,'Basic Information'!$D$14,IF(BK58&lt;='Basic Information'!$F$13,'Basic Information'!$D$13,IF(BK58&lt;='Basic Information'!$F$12,'Basic Information'!$D$12,'Basic Information'!$D$11)))))))</f>
        <v>C</v>
      </c>
      <c r="BM58" s="56">
        <v>50</v>
      </c>
      <c r="BN58" s="57">
        <f t="shared" si="20"/>
        <v>50</v>
      </c>
      <c r="BO58" s="56" t="str">
        <f>IF(BN58=0,"",IF(BN58&lt;='Basic Information'!$F$17,'Basic Information'!$D$17,IF(BN58&lt;='Basic Information'!$F$16,'Basic Information'!$D$16,IF(BN58&lt;='Basic Information'!$F$15,'Basic Information'!$D$15,IF(BN58&lt;='Basic Information'!$F$14,'Basic Information'!$D$14,IF(BN58&lt;='Basic Information'!$F$13,'Basic Information'!$D$13,IF(BN58&lt;='Basic Information'!$F$12,'Basic Information'!$D$12,'Basic Information'!$D$11)))))))</f>
        <v>C</v>
      </c>
      <c r="BP58" s="56">
        <v>25</v>
      </c>
      <c r="BQ58" s="57">
        <f t="shared" si="21"/>
        <v>50</v>
      </c>
      <c r="BR58" s="56" t="str">
        <f>IF(BQ58=0,"",IF(BQ58&lt;='Basic Information'!$F$17,'Basic Information'!$D$17,IF(BQ58&lt;='Basic Information'!$F$16,'Basic Information'!$D$16,IF(BQ58&lt;='Basic Information'!$F$15,'Basic Information'!$D$15,IF(BQ58&lt;='Basic Information'!$F$14,'Basic Information'!$D$14,IF(BQ58&lt;='Basic Information'!$F$13,'Basic Information'!$D$13,IF(BQ58&lt;='Basic Information'!$F$12,'Basic Information'!$D$12,'Basic Information'!$D$11)))))))</f>
        <v>C</v>
      </c>
      <c r="BS58" s="56">
        <v>25</v>
      </c>
      <c r="BT58" s="57">
        <f t="shared" si="22"/>
        <v>50</v>
      </c>
      <c r="BU58" s="56" t="str">
        <f>IF(BT58=0,"",IF(BT58&lt;='Basic Information'!$F$17,'Basic Information'!$D$17,IF(BT58&lt;='Basic Information'!$F$16,'Basic Information'!$D$16,IF(BT58&lt;='Basic Information'!$F$15,'Basic Information'!$D$15,IF(BT58&lt;='Basic Information'!$F$14,'Basic Information'!$D$14,IF(BT58&lt;='Basic Information'!$F$13,'Basic Information'!$D$13,IF(BT58&lt;='Basic Information'!$F$12,'Basic Information'!$D$12,'Basic Information'!$D$11)))))))</f>
        <v>C</v>
      </c>
      <c r="BV58" s="56">
        <v>50</v>
      </c>
      <c r="BW58" s="57">
        <f t="shared" si="23"/>
        <v>50</v>
      </c>
      <c r="BX58" s="56" t="str">
        <f>IF(BW58=0,"",IF(BW58&lt;='Basic Information'!$F$17,'Basic Information'!$D$17,IF(BW58&lt;='Basic Information'!$F$16,'Basic Information'!$D$16,IF(BW58&lt;='Basic Information'!$F$15,'Basic Information'!$D$15,IF(BW58&lt;='Basic Information'!$F$14,'Basic Information'!$D$14,IF(BW58&lt;='Basic Information'!$F$13,'Basic Information'!$D$13,IF(BW58&lt;='Basic Information'!$F$12,'Basic Information'!$D$12,'Basic Information'!$D$11)))))))</f>
        <v>C</v>
      </c>
      <c r="BY58" s="56">
        <v>25</v>
      </c>
      <c r="BZ58" s="57">
        <f t="shared" si="24"/>
        <v>50</v>
      </c>
      <c r="CA58" s="56" t="str">
        <f>IF(BZ58=0,"",IF(BZ58&lt;='Basic Information'!$F$17,'Basic Information'!$D$17,IF(BZ58&lt;='Basic Information'!$F$16,'Basic Information'!$D$16,IF(BZ58&lt;='Basic Information'!$F$15,'Basic Information'!$D$15,IF(BZ58&lt;='Basic Information'!$F$14,'Basic Information'!$D$14,IF(BZ58&lt;='Basic Information'!$F$13,'Basic Information'!$D$13,IF(BZ58&lt;='Basic Information'!$F$12,'Basic Information'!$D$12,'Basic Information'!$D$11)))))))</f>
        <v>C</v>
      </c>
      <c r="CB58" s="56">
        <v>25</v>
      </c>
      <c r="CC58" s="57">
        <f t="shared" si="25"/>
        <v>50</v>
      </c>
      <c r="CD58" s="56" t="str">
        <f>IF(CC58=0,"",IF(CC58&lt;='Basic Information'!$F$17,'Basic Information'!$D$17,IF(CC58&lt;='Basic Information'!$F$16,'Basic Information'!$D$16,IF(CC58&lt;='Basic Information'!$F$15,'Basic Information'!$D$15,IF(CC58&lt;='Basic Information'!$F$14,'Basic Information'!$D$14,IF(CC58&lt;='Basic Information'!$F$13,'Basic Information'!$D$13,IF(CC58&lt;='Basic Information'!$F$12,'Basic Information'!$D$12,'Basic Information'!$D$11)))))))</f>
        <v>C</v>
      </c>
      <c r="CE58" s="56">
        <v>50</v>
      </c>
      <c r="CF58" s="57">
        <f t="shared" si="26"/>
        <v>50</v>
      </c>
      <c r="CG58" s="56" t="str">
        <f>IF(CF58=0,"",IF(CF58&lt;='Basic Information'!$F$17,'Basic Information'!$D$17,IF(CF58&lt;='Basic Information'!$F$16,'Basic Information'!$D$16,IF(CF58&lt;='Basic Information'!$F$15,'Basic Information'!$D$15,IF(CF58&lt;='Basic Information'!$F$14,'Basic Information'!$D$14,IF(CF58&lt;='Basic Information'!$F$13,'Basic Information'!$D$13,IF(CF58&lt;='Basic Information'!$F$12,'Basic Information'!$D$12,'Basic Information'!$D$11)))))))</f>
        <v>C</v>
      </c>
      <c r="CH58" s="56">
        <f t="shared" si="27"/>
        <v>225</v>
      </c>
      <c r="CI58" s="58">
        <f t="shared" si="28"/>
        <v>50</v>
      </c>
      <c r="CJ58" s="56" t="str">
        <f>IF(CI58=0,"",IF(CI58&lt;='Basic Information'!$F$17,'Basic Information'!$D$17,IF(CI58&lt;='Basic Information'!$F$16,'Basic Information'!$D$16,IF(CI58&lt;='Basic Information'!$F$15,'Basic Information'!$D$15,IF(CI58&lt;='Basic Information'!$F$14,'Basic Information'!$D$14,IF(CI58&lt;='Basic Information'!$F$13,'Basic Information'!$D$13,IF(CI58&lt;='Basic Information'!$F$12,'Basic Information'!$D$12,'Basic Information'!$D$11)))))))</f>
        <v>C</v>
      </c>
      <c r="CK58" s="59">
        <f t="shared" si="29"/>
        <v>41</v>
      </c>
      <c r="CL58" s="56">
        <f t="shared" si="30"/>
        <v>225</v>
      </c>
      <c r="CM58" s="58">
        <f t="shared" si="31"/>
        <v>50</v>
      </c>
      <c r="CN58" s="56" t="str">
        <f>IF(CM58=0,"",IF(CM58&lt;='Basic Information'!$F$17,'Basic Information'!$D$17,IF(CM58&lt;='Basic Information'!$F$16,'Basic Information'!$D$16,IF(CM58&lt;='Basic Information'!$F$15,'Basic Information'!$D$15,IF(CM58&lt;='Basic Information'!$F$14,'Basic Information'!$D$14,IF(CM58&lt;='Basic Information'!$F$13,'Basic Information'!$D$13,IF(CM58&lt;='Basic Information'!$F$12,'Basic Information'!$D$12,'Basic Information'!$D$11)))))))</f>
        <v>C</v>
      </c>
      <c r="CO58" s="59">
        <f t="shared" si="32"/>
        <v>41</v>
      </c>
      <c r="CP58" s="56">
        <f t="shared" si="33"/>
        <v>450</v>
      </c>
      <c r="CQ58" s="58">
        <f t="shared" si="34"/>
        <v>50</v>
      </c>
      <c r="CR58" s="56" t="str">
        <f>IF(CQ58=0,"",IF(CQ58&lt;='Basic Information'!$F$17,'Basic Information'!$D$17,IF(CQ58&lt;='Basic Information'!$F$16,'Basic Information'!$D$16,IF(CQ58&lt;='Basic Information'!$F$15,'Basic Information'!$D$15,IF(CQ58&lt;='Basic Information'!$F$14,'Basic Information'!$D$14,IF(CQ58&lt;='Basic Information'!$F$13,'Basic Information'!$D$13,IF(CQ58&lt;='Basic Information'!$F$12,'Basic Information'!$D$12,'Basic Information'!$D$11)))))))</f>
        <v>C</v>
      </c>
      <c r="CS58" s="59">
        <f t="shared" si="35"/>
        <v>41</v>
      </c>
      <c r="CT58" s="56">
        <v>84</v>
      </c>
      <c r="CU58" s="56">
        <v>72</v>
      </c>
      <c r="CV58" s="56">
        <v>52</v>
      </c>
      <c r="CW58" s="56">
        <f t="shared" si="36"/>
        <v>208</v>
      </c>
      <c r="CX58" s="56" t="s">
        <v>122</v>
      </c>
      <c r="CY58" s="56" t="s">
        <v>176</v>
      </c>
    </row>
    <row r="59" spans="2:103">
      <c r="B59" s="56">
        <v>54</v>
      </c>
      <c r="C59" s="60" t="s">
        <v>112</v>
      </c>
      <c r="D59" s="56" t="str">
        <f>'Basic Information'!$F$6 &amp;" - " &amp;'Basic Information'!$H$6</f>
        <v>7 - B</v>
      </c>
      <c r="E59" s="56">
        <v>35</v>
      </c>
      <c r="F59" s="57">
        <f t="shared" si="0"/>
        <v>70</v>
      </c>
      <c r="G59" s="56" t="str">
        <f>IF(F59=0,"",IF(F59&lt;='Basic Information'!$F$17,'Basic Information'!$D$17,IF(F59&lt;='Basic Information'!$F$16,'Basic Information'!$D$16,IF(F59&lt;='Basic Information'!$F$15,'Basic Information'!$D$15,IF(F59&lt;='Basic Information'!$F$14,'Basic Information'!$D$14,IF(F59&lt;='Basic Information'!$F$13,'Basic Information'!$D$13,IF(F59&lt;='Basic Information'!$F$12,'Basic Information'!$D$12,'Basic Information'!$D$11)))))))</f>
        <v>B+</v>
      </c>
      <c r="H59" s="56">
        <v>35</v>
      </c>
      <c r="I59" s="57">
        <f t="shared" si="1"/>
        <v>70</v>
      </c>
      <c r="J59" s="56" t="str">
        <f>IF(I59=0,"",IF(I59&lt;='Basic Information'!$F$17,'Basic Information'!$D$17,IF(I59&lt;='Basic Information'!$F$16,'Basic Information'!$D$16,IF(I59&lt;='Basic Information'!$F$15,'Basic Information'!$D$15,IF(I59&lt;='Basic Information'!$F$14,'Basic Information'!$D$14,IF(I59&lt;='Basic Information'!$F$13,'Basic Information'!$D$13,IF(I59&lt;='Basic Information'!$F$12,'Basic Information'!$D$12,'Basic Information'!$D$11)))))))</f>
        <v>B+</v>
      </c>
      <c r="K59" s="56">
        <v>70</v>
      </c>
      <c r="L59" s="57">
        <f t="shared" si="2"/>
        <v>70</v>
      </c>
      <c r="M59" s="56" t="str">
        <f>IF(L59=0,"",IF(L59&lt;='Basic Information'!$F$17,'Basic Information'!$D$17,IF(L59&lt;='Basic Information'!$F$16,'Basic Information'!$D$16,IF(L59&lt;='Basic Information'!$F$15,'Basic Information'!$D$15,IF(L59&lt;='Basic Information'!$F$14,'Basic Information'!$D$14,IF(L59&lt;='Basic Information'!$F$13,'Basic Information'!$D$13,IF(L59&lt;='Basic Information'!$F$12,'Basic Information'!$D$12,'Basic Information'!$D$11)))))))</f>
        <v>B+</v>
      </c>
      <c r="N59" s="56">
        <v>35</v>
      </c>
      <c r="O59" s="57">
        <f t="shared" si="3"/>
        <v>70</v>
      </c>
      <c r="P59" s="56" t="str">
        <f>IF(O59=0,"",IF(O59&lt;='Basic Information'!$F$17,'Basic Information'!$D$17,IF(O59&lt;='Basic Information'!$F$16,'Basic Information'!$D$16,IF(O59&lt;='Basic Information'!$F$15,'Basic Information'!$D$15,IF(O59&lt;='Basic Information'!$F$14,'Basic Information'!$D$14,IF(O59&lt;='Basic Information'!$F$13,'Basic Information'!$D$13,IF(O59&lt;='Basic Information'!$F$12,'Basic Information'!$D$12,'Basic Information'!$D$11)))))))</f>
        <v>B+</v>
      </c>
      <c r="Q59" s="56">
        <v>35</v>
      </c>
      <c r="R59" s="57">
        <f t="shared" si="4"/>
        <v>70</v>
      </c>
      <c r="S59" s="56" t="str">
        <f>IF(R59=0,"",IF(R59&lt;='Basic Information'!$F$17,'Basic Information'!$D$17,IF(R59&lt;='Basic Information'!$F$16,'Basic Information'!$D$16,IF(R59&lt;='Basic Information'!$F$15,'Basic Information'!$D$15,IF(R59&lt;='Basic Information'!$F$14,'Basic Information'!$D$14,IF(R59&lt;='Basic Information'!$F$13,'Basic Information'!$D$13,IF(R59&lt;='Basic Information'!$F$12,'Basic Information'!$D$12,'Basic Information'!$D$11)))))))</f>
        <v>B+</v>
      </c>
      <c r="T59" s="56">
        <v>70</v>
      </c>
      <c r="U59" s="57">
        <f t="shared" si="5"/>
        <v>70</v>
      </c>
      <c r="V59" s="56" t="str">
        <f>IF(U59=0,"",IF(U59&lt;='Basic Information'!$F$17,'Basic Information'!$D$17,IF(U59&lt;='Basic Information'!$F$16,'Basic Information'!$D$16,IF(U59&lt;='Basic Information'!$F$15,'Basic Information'!$D$15,IF(U59&lt;='Basic Information'!$F$14,'Basic Information'!$D$14,IF(U59&lt;='Basic Information'!$F$13,'Basic Information'!$D$13,IF(U59&lt;='Basic Information'!$F$12,'Basic Information'!$D$12,'Basic Information'!$D$11)))))))</f>
        <v>B+</v>
      </c>
      <c r="W59" s="56">
        <v>35</v>
      </c>
      <c r="X59" s="57">
        <f t="shared" si="6"/>
        <v>70</v>
      </c>
      <c r="Y59" s="56" t="str">
        <f>IF(X59=0,"",IF(X59&lt;='Basic Information'!$F$17,'Basic Information'!$D$17,IF(X59&lt;='Basic Information'!$F$16,'Basic Information'!$D$16,IF(X59&lt;='Basic Information'!$F$15,'Basic Information'!$D$15,IF(X59&lt;='Basic Information'!$F$14,'Basic Information'!$D$14,IF(X59&lt;='Basic Information'!$F$13,'Basic Information'!$D$13,IF(X59&lt;='Basic Information'!$F$12,'Basic Information'!$D$12,'Basic Information'!$D$11)))))))</f>
        <v>B+</v>
      </c>
      <c r="Z59" s="56">
        <v>35</v>
      </c>
      <c r="AA59" s="57">
        <f t="shared" si="7"/>
        <v>70</v>
      </c>
      <c r="AB59" s="56" t="str">
        <f>IF(AA59=0,"",IF(AA59&lt;='Basic Information'!$F$17,'Basic Information'!$D$17,IF(AA59&lt;='Basic Information'!$F$16,'Basic Information'!$D$16,IF(AA59&lt;='Basic Information'!$F$15,'Basic Information'!$D$15,IF(AA59&lt;='Basic Information'!$F$14,'Basic Information'!$D$14,IF(AA59&lt;='Basic Information'!$F$13,'Basic Information'!$D$13,IF(AA59&lt;='Basic Information'!$F$12,'Basic Information'!$D$12,'Basic Information'!$D$11)))))))</f>
        <v>B+</v>
      </c>
      <c r="AC59" s="56">
        <v>70</v>
      </c>
      <c r="AD59" s="57">
        <f t="shared" si="8"/>
        <v>70</v>
      </c>
      <c r="AE59" s="56" t="str">
        <f>IF(AD59=0,"",IF(AD59&lt;='Basic Information'!$F$17,'Basic Information'!$D$17,IF(AD59&lt;='Basic Information'!$F$16,'Basic Information'!$D$16,IF(AD59&lt;='Basic Information'!$F$15,'Basic Information'!$D$15,IF(AD59&lt;='Basic Information'!$F$14,'Basic Information'!$D$14,IF(AD59&lt;='Basic Information'!$F$13,'Basic Information'!$D$13,IF(AD59&lt;='Basic Information'!$F$12,'Basic Information'!$D$12,'Basic Information'!$D$11)))))))</f>
        <v>B+</v>
      </c>
      <c r="AF59" s="56">
        <v>35</v>
      </c>
      <c r="AG59" s="57">
        <f t="shared" si="9"/>
        <v>70</v>
      </c>
      <c r="AH59" s="56" t="str">
        <f>IF(AG59=0,"",IF(AG59&lt;='Basic Information'!$F$17,'Basic Information'!$D$17,IF(AG59&lt;='Basic Information'!$F$16,'Basic Information'!$D$16,IF(AG59&lt;='Basic Information'!$F$15,'Basic Information'!$D$15,IF(AG59&lt;='Basic Information'!$F$14,'Basic Information'!$D$14,IF(AG59&lt;='Basic Information'!$F$13,'Basic Information'!$D$13,IF(AG59&lt;='Basic Information'!$F$12,'Basic Information'!$D$12,'Basic Information'!$D$11)))))))</f>
        <v>B+</v>
      </c>
      <c r="AI59" s="56">
        <v>35</v>
      </c>
      <c r="AJ59" s="57">
        <f t="shared" si="10"/>
        <v>70</v>
      </c>
      <c r="AK59" s="56" t="str">
        <f>IF(AJ59=0,"",IF(AJ59&lt;='Basic Information'!$F$17,'Basic Information'!$D$17,IF(AJ59&lt;='Basic Information'!$F$16,'Basic Information'!$D$16,IF(AJ59&lt;='Basic Information'!$F$15,'Basic Information'!$D$15,IF(AJ59&lt;='Basic Information'!$F$14,'Basic Information'!$D$14,IF(AJ59&lt;='Basic Information'!$F$13,'Basic Information'!$D$13,IF(AJ59&lt;='Basic Information'!$F$12,'Basic Information'!$D$12,'Basic Information'!$D$11)))))))</f>
        <v>B+</v>
      </c>
      <c r="AL59" s="56">
        <v>70</v>
      </c>
      <c r="AM59" s="57">
        <f t="shared" si="11"/>
        <v>70</v>
      </c>
      <c r="AN59" s="56" t="str">
        <f>IF(AM59=0,"",IF(AM59&lt;='Basic Information'!$F$17,'Basic Information'!$D$17,IF(AM59&lt;='Basic Information'!$F$16,'Basic Information'!$D$16,IF(AM59&lt;='Basic Information'!$F$15,'Basic Information'!$D$15,IF(AM59&lt;='Basic Information'!$F$14,'Basic Information'!$D$14,IF(AM59&lt;='Basic Information'!$F$13,'Basic Information'!$D$13,IF(AM59&lt;='Basic Information'!$F$12,'Basic Information'!$D$12,'Basic Information'!$D$11)))))))</f>
        <v>B+</v>
      </c>
      <c r="AO59" s="56">
        <v>35</v>
      </c>
      <c r="AP59" s="57">
        <f t="shared" si="12"/>
        <v>70</v>
      </c>
      <c r="AQ59" s="56" t="str">
        <f>IF(AP59=0,"",IF(AP59&lt;='Basic Information'!$F$17,'Basic Information'!$D$17,IF(AP59&lt;='Basic Information'!$F$16,'Basic Information'!$D$16,IF(AP59&lt;='Basic Information'!$F$15,'Basic Information'!$D$15,IF(AP59&lt;='Basic Information'!$F$14,'Basic Information'!$D$14,IF(AP59&lt;='Basic Information'!$F$13,'Basic Information'!$D$13,IF(AP59&lt;='Basic Information'!$F$12,'Basic Information'!$D$12,'Basic Information'!$D$11)))))))</f>
        <v>B+</v>
      </c>
      <c r="AR59" s="56">
        <v>35</v>
      </c>
      <c r="AS59" s="57">
        <f t="shared" si="13"/>
        <v>70</v>
      </c>
      <c r="AT59" s="56" t="str">
        <f>IF(AS59=0,"",IF(AS59&lt;='Basic Information'!$F$17,'Basic Information'!$D$17,IF(AS59&lt;='Basic Information'!$F$16,'Basic Information'!$D$16,IF(AS59&lt;='Basic Information'!$F$15,'Basic Information'!$D$15,IF(AS59&lt;='Basic Information'!$F$14,'Basic Information'!$D$14,IF(AS59&lt;='Basic Information'!$F$13,'Basic Information'!$D$13,IF(AS59&lt;='Basic Information'!$F$12,'Basic Information'!$D$12,'Basic Information'!$D$11)))))))</f>
        <v>B+</v>
      </c>
      <c r="AU59" s="56">
        <v>70</v>
      </c>
      <c r="AV59" s="57">
        <f t="shared" si="14"/>
        <v>70</v>
      </c>
      <c r="AW59" s="56" t="str">
        <f>IF(AV59=0,"",IF(AV59&lt;='Basic Information'!$F$17,'Basic Information'!$D$17,IF(AV59&lt;='Basic Information'!$F$16,'Basic Information'!$D$16,IF(AV59&lt;='Basic Information'!$F$15,'Basic Information'!$D$15,IF(AV59&lt;='Basic Information'!$F$14,'Basic Information'!$D$14,IF(AV59&lt;='Basic Information'!$F$13,'Basic Information'!$D$13,IF(AV59&lt;='Basic Information'!$F$12,'Basic Information'!$D$12,'Basic Information'!$D$11)))))))</f>
        <v>B+</v>
      </c>
      <c r="AX59" s="56">
        <v>35</v>
      </c>
      <c r="AY59" s="57">
        <f t="shared" si="15"/>
        <v>70</v>
      </c>
      <c r="AZ59" s="56" t="str">
        <f>IF(AY59=0,"",IF(AY59&lt;='Basic Information'!$F$17,'Basic Information'!$D$17,IF(AY59&lt;='Basic Information'!$F$16,'Basic Information'!$D$16,IF(AY59&lt;='Basic Information'!$F$15,'Basic Information'!$D$15,IF(AY59&lt;='Basic Information'!$F$14,'Basic Information'!$D$14,IF(AY59&lt;='Basic Information'!$F$13,'Basic Information'!$D$13,IF(AY59&lt;='Basic Information'!$F$12,'Basic Information'!$D$12,'Basic Information'!$D$11)))))))</f>
        <v>B+</v>
      </c>
      <c r="BA59" s="56">
        <v>35</v>
      </c>
      <c r="BB59" s="57">
        <f t="shared" si="16"/>
        <v>70</v>
      </c>
      <c r="BC59" s="56" t="str">
        <f>IF(BB59=0,"",IF(BB59&lt;='Basic Information'!$F$17,'Basic Information'!$D$17,IF(BB59&lt;='Basic Information'!$F$16,'Basic Information'!$D$16,IF(BB59&lt;='Basic Information'!$F$15,'Basic Information'!$D$15,IF(BB59&lt;='Basic Information'!$F$14,'Basic Information'!$D$14,IF(BB59&lt;='Basic Information'!$F$13,'Basic Information'!$D$13,IF(BB59&lt;='Basic Information'!$F$12,'Basic Information'!$D$12,'Basic Information'!$D$11)))))))</f>
        <v>B+</v>
      </c>
      <c r="BD59" s="56">
        <v>70</v>
      </c>
      <c r="BE59" s="57">
        <f t="shared" si="17"/>
        <v>70</v>
      </c>
      <c r="BF59" s="56" t="str">
        <f>IF(BE59=0,"",IF(BE59&lt;='Basic Information'!$F$17,'Basic Information'!$D$17,IF(BE59&lt;='Basic Information'!$F$16,'Basic Information'!$D$16,IF(BE59&lt;='Basic Information'!$F$15,'Basic Information'!$D$15,IF(BE59&lt;='Basic Information'!$F$14,'Basic Information'!$D$14,IF(BE59&lt;='Basic Information'!$F$13,'Basic Information'!$D$13,IF(BE59&lt;='Basic Information'!$F$12,'Basic Information'!$D$12,'Basic Information'!$D$11)))))))</f>
        <v>B+</v>
      </c>
      <c r="BG59" s="56">
        <v>35</v>
      </c>
      <c r="BH59" s="57">
        <f t="shared" si="18"/>
        <v>70</v>
      </c>
      <c r="BI59" s="56" t="str">
        <f>IF(BH59=0,"",IF(BH59&lt;='Basic Information'!$F$17,'Basic Information'!$D$17,IF(BH59&lt;='Basic Information'!$F$16,'Basic Information'!$D$16,IF(BH59&lt;='Basic Information'!$F$15,'Basic Information'!$D$15,IF(BH59&lt;='Basic Information'!$F$14,'Basic Information'!$D$14,IF(BH59&lt;='Basic Information'!$F$13,'Basic Information'!$D$13,IF(BH59&lt;='Basic Information'!$F$12,'Basic Information'!$D$12,'Basic Information'!$D$11)))))))</f>
        <v>B+</v>
      </c>
      <c r="BJ59" s="56">
        <v>35</v>
      </c>
      <c r="BK59" s="57">
        <f t="shared" si="19"/>
        <v>70</v>
      </c>
      <c r="BL59" s="56" t="str">
        <f>IF(BK59=0,"",IF(BK59&lt;='Basic Information'!$F$17,'Basic Information'!$D$17,IF(BK59&lt;='Basic Information'!$F$16,'Basic Information'!$D$16,IF(BK59&lt;='Basic Information'!$F$15,'Basic Information'!$D$15,IF(BK59&lt;='Basic Information'!$F$14,'Basic Information'!$D$14,IF(BK59&lt;='Basic Information'!$F$13,'Basic Information'!$D$13,IF(BK59&lt;='Basic Information'!$F$12,'Basic Information'!$D$12,'Basic Information'!$D$11)))))))</f>
        <v>B+</v>
      </c>
      <c r="BM59" s="56">
        <v>70</v>
      </c>
      <c r="BN59" s="57">
        <f t="shared" si="20"/>
        <v>70</v>
      </c>
      <c r="BO59" s="56" t="str">
        <f>IF(BN59=0,"",IF(BN59&lt;='Basic Information'!$F$17,'Basic Information'!$D$17,IF(BN59&lt;='Basic Information'!$F$16,'Basic Information'!$D$16,IF(BN59&lt;='Basic Information'!$F$15,'Basic Information'!$D$15,IF(BN59&lt;='Basic Information'!$F$14,'Basic Information'!$D$14,IF(BN59&lt;='Basic Information'!$F$13,'Basic Information'!$D$13,IF(BN59&lt;='Basic Information'!$F$12,'Basic Information'!$D$12,'Basic Information'!$D$11)))))))</f>
        <v>B+</v>
      </c>
      <c r="BP59" s="56">
        <v>35</v>
      </c>
      <c r="BQ59" s="57">
        <f t="shared" si="21"/>
        <v>70</v>
      </c>
      <c r="BR59" s="56" t="str">
        <f>IF(BQ59=0,"",IF(BQ59&lt;='Basic Information'!$F$17,'Basic Information'!$D$17,IF(BQ59&lt;='Basic Information'!$F$16,'Basic Information'!$D$16,IF(BQ59&lt;='Basic Information'!$F$15,'Basic Information'!$D$15,IF(BQ59&lt;='Basic Information'!$F$14,'Basic Information'!$D$14,IF(BQ59&lt;='Basic Information'!$F$13,'Basic Information'!$D$13,IF(BQ59&lt;='Basic Information'!$F$12,'Basic Information'!$D$12,'Basic Information'!$D$11)))))))</f>
        <v>B+</v>
      </c>
      <c r="BS59" s="56">
        <v>35</v>
      </c>
      <c r="BT59" s="57">
        <f t="shared" si="22"/>
        <v>70</v>
      </c>
      <c r="BU59" s="56" t="str">
        <f>IF(BT59=0,"",IF(BT59&lt;='Basic Information'!$F$17,'Basic Information'!$D$17,IF(BT59&lt;='Basic Information'!$F$16,'Basic Information'!$D$16,IF(BT59&lt;='Basic Information'!$F$15,'Basic Information'!$D$15,IF(BT59&lt;='Basic Information'!$F$14,'Basic Information'!$D$14,IF(BT59&lt;='Basic Information'!$F$13,'Basic Information'!$D$13,IF(BT59&lt;='Basic Information'!$F$12,'Basic Information'!$D$12,'Basic Information'!$D$11)))))))</f>
        <v>B+</v>
      </c>
      <c r="BV59" s="56">
        <v>70</v>
      </c>
      <c r="BW59" s="57">
        <f t="shared" si="23"/>
        <v>70</v>
      </c>
      <c r="BX59" s="56" t="str">
        <f>IF(BW59=0,"",IF(BW59&lt;='Basic Information'!$F$17,'Basic Information'!$D$17,IF(BW59&lt;='Basic Information'!$F$16,'Basic Information'!$D$16,IF(BW59&lt;='Basic Information'!$F$15,'Basic Information'!$D$15,IF(BW59&lt;='Basic Information'!$F$14,'Basic Information'!$D$14,IF(BW59&lt;='Basic Information'!$F$13,'Basic Information'!$D$13,IF(BW59&lt;='Basic Information'!$F$12,'Basic Information'!$D$12,'Basic Information'!$D$11)))))))</f>
        <v>B+</v>
      </c>
      <c r="BY59" s="56">
        <v>35</v>
      </c>
      <c r="BZ59" s="57">
        <f t="shared" si="24"/>
        <v>70</v>
      </c>
      <c r="CA59" s="56" t="str">
        <f>IF(BZ59=0,"",IF(BZ59&lt;='Basic Information'!$F$17,'Basic Information'!$D$17,IF(BZ59&lt;='Basic Information'!$F$16,'Basic Information'!$D$16,IF(BZ59&lt;='Basic Information'!$F$15,'Basic Information'!$D$15,IF(BZ59&lt;='Basic Information'!$F$14,'Basic Information'!$D$14,IF(BZ59&lt;='Basic Information'!$F$13,'Basic Information'!$D$13,IF(BZ59&lt;='Basic Information'!$F$12,'Basic Information'!$D$12,'Basic Information'!$D$11)))))))</f>
        <v>B+</v>
      </c>
      <c r="CB59" s="56">
        <v>35</v>
      </c>
      <c r="CC59" s="57">
        <f t="shared" si="25"/>
        <v>70</v>
      </c>
      <c r="CD59" s="56" t="str">
        <f>IF(CC59=0,"",IF(CC59&lt;='Basic Information'!$F$17,'Basic Information'!$D$17,IF(CC59&lt;='Basic Information'!$F$16,'Basic Information'!$D$16,IF(CC59&lt;='Basic Information'!$F$15,'Basic Information'!$D$15,IF(CC59&lt;='Basic Information'!$F$14,'Basic Information'!$D$14,IF(CC59&lt;='Basic Information'!$F$13,'Basic Information'!$D$13,IF(CC59&lt;='Basic Information'!$F$12,'Basic Information'!$D$12,'Basic Information'!$D$11)))))))</f>
        <v>B+</v>
      </c>
      <c r="CE59" s="56">
        <v>70</v>
      </c>
      <c r="CF59" s="57">
        <f t="shared" si="26"/>
        <v>70</v>
      </c>
      <c r="CG59" s="56" t="str">
        <f>IF(CF59=0,"",IF(CF59&lt;='Basic Information'!$F$17,'Basic Information'!$D$17,IF(CF59&lt;='Basic Information'!$F$16,'Basic Information'!$D$16,IF(CF59&lt;='Basic Information'!$F$15,'Basic Information'!$D$15,IF(CF59&lt;='Basic Information'!$F$14,'Basic Information'!$D$14,IF(CF59&lt;='Basic Information'!$F$13,'Basic Information'!$D$13,IF(CF59&lt;='Basic Information'!$F$12,'Basic Information'!$D$12,'Basic Information'!$D$11)))))))</f>
        <v>B+</v>
      </c>
      <c r="CH59" s="56">
        <f t="shared" si="27"/>
        <v>315</v>
      </c>
      <c r="CI59" s="58">
        <f t="shared" si="28"/>
        <v>70</v>
      </c>
      <c r="CJ59" s="56" t="str">
        <f>IF(CI59=0,"",IF(CI59&lt;='Basic Information'!$F$17,'Basic Information'!$D$17,IF(CI59&lt;='Basic Information'!$F$16,'Basic Information'!$D$16,IF(CI59&lt;='Basic Information'!$F$15,'Basic Information'!$D$15,IF(CI59&lt;='Basic Information'!$F$14,'Basic Information'!$D$14,IF(CI59&lt;='Basic Information'!$F$13,'Basic Information'!$D$13,IF(CI59&lt;='Basic Information'!$F$12,'Basic Information'!$D$12,'Basic Information'!$D$11)))))))</f>
        <v>B+</v>
      </c>
      <c r="CK59" s="59">
        <f t="shared" si="29"/>
        <v>27</v>
      </c>
      <c r="CL59" s="56">
        <f t="shared" si="30"/>
        <v>315</v>
      </c>
      <c r="CM59" s="58">
        <f t="shared" si="31"/>
        <v>70</v>
      </c>
      <c r="CN59" s="56" t="str">
        <f>IF(CM59=0,"",IF(CM59&lt;='Basic Information'!$F$17,'Basic Information'!$D$17,IF(CM59&lt;='Basic Information'!$F$16,'Basic Information'!$D$16,IF(CM59&lt;='Basic Information'!$F$15,'Basic Information'!$D$15,IF(CM59&lt;='Basic Information'!$F$14,'Basic Information'!$D$14,IF(CM59&lt;='Basic Information'!$F$13,'Basic Information'!$D$13,IF(CM59&lt;='Basic Information'!$F$12,'Basic Information'!$D$12,'Basic Information'!$D$11)))))))</f>
        <v>B+</v>
      </c>
      <c r="CO59" s="59">
        <f t="shared" si="32"/>
        <v>26</v>
      </c>
      <c r="CP59" s="56">
        <f t="shared" si="33"/>
        <v>630</v>
      </c>
      <c r="CQ59" s="58">
        <f t="shared" si="34"/>
        <v>70</v>
      </c>
      <c r="CR59" s="56" t="str">
        <f>IF(CQ59=0,"",IF(CQ59&lt;='Basic Information'!$F$17,'Basic Information'!$D$17,IF(CQ59&lt;='Basic Information'!$F$16,'Basic Information'!$D$16,IF(CQ59&lt;='Basic Information'!$F$15,'Basic Information'!$D$15,IF(CQ59&lt;='Basic Information'!$F$14,'Basic Information'!$D$14,IF(CQ59&lt;='Basic Information'!$F$13,'Basic Information'!$D$13,IF(CQ59&lt;='Basic Information'!$F$12,'Basic Information'!$D$12,'Basic Information'!$D$11)))))))</f>
        <v>B+</v>
      </c>
      <c r="CS59" s="59">
        <f t="shared" si="35"/>
        <v>27</v>
      </c>
      <c r="CT59" s="56">
        <v>84</v>
      </c>
      <c r="CU59" s="56">
        <v>72</v>
      </c>
      <c r="CV59" s="56">
        <v>52</v>
      </c>
      <c r="CW59" s="56">
        <f t="shared" si="36"/>
        <v>208</v>
      </c>
      <c r="CX59" s="56" t="s">
        <v>122</v>
      </c>
      <c r="CY59" s="56" t="s">
        <v>177</v>
      </c>
    </row>
    <row r="60" spans="2:103">
      <c r="B60" s="56">
        <v>55</v>
      </c>
      <c r="C60" s="60" t="s">
        <v>113</v>
      </c>
      <c r="D60" s="56" t="str">
        <f>'Basic Information'!$F$6 &amp;" - " &amp;'Basic Information'!$H$6</f>
        <v>7 - B</v>
      </c>
      <c r="E60" s="56">
        <v>45</v>
      </c>
      <c r="F60" s="57">
        <f t="shared" si="0"/>
        <v>90</v>
      </c>
      <c r="G60" s="56" t="str">
        <f>IF(F60=0,"",IF(F60&lt;='Basic Information'!$F$17,'Basic Information'!$D$17,IF(F60&lt;='Basic Information'!$F$16,'Basic Information'!$D$16,IF(F60&lt;='Basic Information'!$F$15,'Basic Information'!$D$15,IF(F60&lt;='Basic Information'!$F$14,'Basic Information'!$D$14,IF(F60&lt;='Basic Information'!$F$13,'Basic Information'!$D$13,IF(F60&lt;='Basic Information'!$F$12,'Basic Information'!$D$12,'Basic Information'!$D$11)))))))</f>
        <v>A+</v>
      </c>
      <c r="H60" s="56">
        <v>45</v>
      </c>
      <c r="I60" s="57">
        <f t="shared" si="1"/>
        <v>90</v>
      </c>
      <c r="J60" s="56" t="str">
        <f>IF(I60=0,"",IF(I60&lt;='Basic Information'!$F$17,'Basic Information'!$D$17,IF(I60&lt;='Basic Information'!$F$16,'Basic Information'!$D$16,IF(I60&lt;='Basic Information'!$F$15,'Basic Information'!$D$15,IF(I60&lt;='Basic Information'!$F$14,'Basic Information'!$D$14,IF(I60&lt;='Basic Information'!$F$13,'Basic Information'!$D$13,IF(I60&lt;='Basic Information'!$F$12,'Basic Information'!$D$12,'Basic Information'!$D$11)))))))</f>
        <v>A+</v>
      </c>
      <c r="K60" s="56">
        <v>90</v>
      </c>
      <c r="L60" s="57">
        <f t="shared" si="2"/>
        <v>90</v>
      </c>
      <c r="M60" s="56" t="str">
        <f>IF(L60=0,"",IF(L60&lt;='Basic Information'!$F$17,'Basic Information'!$D$17,IF(L60&lt;='Basic Information'!$F$16,'Basic Information'!$D$16,IF(L60&lt;='Basic Information'!$F$15,'Basic Information'!$D$15,IF(L60&lt;='Basic Information'!$F$14,'Basic Information'!$D$14,IF(L60&lt;='Basic Information'!$F$13,'Basic Information'!$D$13,IF(L60&lt;='Basic Information'!$F$12,'Basic Information'!$D$12,'Basic Information'!$D$11)))))))</f>
        <v>A+</v>
      </c>
      <c r="N60" s="56">
        <v>45</v>
      </c>
      <c r="O60" s="57">
        <f t="shared" si="3"/>
        <v>90</v>
      </c>
      <c r="P60" s="56" t="str">
        <f>IF(O60=0,"",IF(O60&lt;='Basic Information'!$F$17,'Basic Information'!$D$17,IF(O60&lt;='Basic Information'!$F$16,'Basic Information'!$D$16,IF(O60&lt;='Basic Information'!$F$15,'Basic Information'!$D$15,IF(O60&lt;='Basic Information'!$F$14,'Basic Information'!$D$14,IF(O60&lt;='Basic Information'!$F$13,'Basic Information'!$D$13,IF(O60&lt;='Basic Information'!$F$12,'Basic Information'!$D$12,'Basic Information'!$D$11)))))))</f>
        <v>A+</v>
      </c>
      <c r="Q60" s="56">
        <v>45</v>
      </c>
      <c r="R60" s="57">
        <f t="shared" si="4"/>
        <v>90</v>
      </c>
      <c r="S60" s="56" t="str">
        <f>IF(R60=0,"",IF(R60&lt;='Basic Information'!$F$17,'Basic Information'!$D$17,IF(R60&lt;='Basic Information'!$F$16,'Basic Information'!$D$16,IF(R60&lt;='Basic Information'!$F$15,'Basic Information'!$D$15,IF(R60&lt;='Basic Information'!$F$14,'Basic Information'!$D$14,IF(R60&lt;='Basic Information'!$F$13,'Basic Information'!$D$13,IF(R60&lt;='Basic Information'!$F$12,'Basic Information'!$D$12,'Basic Information'!$D$11)))))))</f>
        <v>A+</v>
      </c>
      <c r="T60" s="56">
        <v>90</v>
      </c>
      <c r="U60" s="57">
        <f t="shared" si="5"/>
        <v>90</v>
      </c>
      <c r="V60" s="56" t="str">
        <f>IF(U60=0,"",IF(U60&lt;='Basic Information'!$F$17,'Basic Information'!$D$17,IF(U60&lt;='Basic Information'!$F$16,'Basic Information'!$D$16,IF(U60&lt;='Basic Information'!$F$15,'Basic Information'!$D$15,IF(U60&lt;='Basic Information'!$F$14,'Basic Information'!$D$14,IF(U60&lt;='Basic Information'!$F$13,'Basic Information'!$D$13,IF(U60&lt;='Basic Information'!$F$12,'Basic Information'!$D$12,'Basic Information'!$D$11)))))))</f>
        <v>A+</v>
      </c>
      <c r="W60" s="56">
        <v>45</v>
      </c>
      <c r="X60" s="57">
        <f t="shared" si="6"/>
        <v>90</v>
      </c>
      <c r="Y60" s="56" t="str">
        <f>IF(X60=0,"",IF(X60&lt;='Basic Information'!$F$17,'Basic Information'!$D$17,IF(X60&lt;='Basic Information'!$F$16,'Basic Information'!$D$16,IF(X60&lt;='Basic Information'!$F$15,'Basic Information'!$D$15,IF(X60&lt;='Basic Information'!$F$14,'Basic Information'!$D$14,IF(X60&lt;='Basic Information'!$F$13,'Basic Information'!$D$13,IF(X60&lt;='Basic Information'!$F$12,'Basic Information'!$D$12,'Basic Information'!$D$11)))))))</f>
        <v>A+</v>
      </c>
      <c r="Z60" s="56">
        <v>45</v>
      </c>
      <c r="AA60" s="57">
        <f t="shared" si="7"/>
        <v>90</v>
      </c>
      <c r="AB60" s="56" t="str">
        <f>IF(AA60=0,"",IF(AA60&lt;='Basic Information'!$F$17,'Basic Information'!$D$17,IF(AA60&lt;='Basic Information'!$F$16,'Basic Information'!$D$16,IF(AA60&lt;='Basic Information'!$F$15,'Basic Information'!$D$15,IF(AA60&lt;='Basic Information'!$F$14,'Basic Information'!$D$14,IF(AA60&lt;='Basic Information'!$F$13,'Basic Information'!$D$13,IF(AA60&lt;='Basic Information'!$F$12,'Basic Information'!$D$12,'Basic Information'!$D$11)))))))</f>
        <v>A+</v>
      </c>
      <c r="AC60" s="56">
        <v>90</v>
      </c>
      <c r="AD60" s="57">
        <f t="shared" si="8"/>
        <v>90</v>
      </c>
      <c r="AE60" s="56" t="str">
        <f>IF(AD60=0,"",IF(AD60&lt;='Basic Information'!$F$17,'Basic Information'!$D$17,IF(AD60&lt;='Basic Information'!$F$16,'Basic Information'!$D$16,IF(AD60&lt;='Basic Information'!$F$15,'Basic Information'!$D$15,IF(AD60&lt;='Basic Information'!$F$14,'Basic Information'!$D$14,IF(AD60&lt;='Basic Information'!$F$13,'Basic Information'!$D$13,IF(AD60&lt;='Basic Information'!$F$12,'Basic Information'!$D$12,'Basic Information'!$D$11)))))))</f>
        <v>A+</v>
      </c>
      <c r="AF60" s="56">
        <v>45</v>
      </c>
      <c r="AG60" s="57">
        <f t="shared" si="9"/>
        <v>90</v>
      </c>
      <c r="AH60" s="56" t="str">
        <f>IF(AG60=0,"",IF(AG60&lt;='Basic Information'!$F$17,'Basic Information'!$D$17,IF(AG60&lt;='Basic Information'!$F$16,'Basic Information'!$D$16,IF(AG60&lt;='Basic Information'!$F$15,'Basic Information'!$D$15,IF(AG60&lt;='Basic Information'!$F$14,'Basic Information'!$D$14,IF(AG60&lt;='Basic Information'!$F$13,'Basic Information'!$D$13,IF(AG60&lt;='Basic Information'!$F$12,'Basic Information'!$D$12,'Basic Information'!$D$11)))))))</f>
        <v>A+</v>
      </c>
      <c r="AI60" s="56">
        <v>45</v>
      </c>
      <c r="AJ60" s="57">
        <f t="shared" si="10"/>
        <v>90</v>
      </c>
      <c r="AK60" s="56" t="str">
        <f>IF(AJ60=0,"",IF(AJ60&lt;='Basic Information'!$F$17,'Basic Information'!$D$17,IF(AJ60&lt;='Basic Information'!$F$16,'Basic Information'!$D$16,IF(AJ60&lt;='Basic Information'!$F$15,'Basic Information'!$D$15,IF(AJ60&lt;='Basic Information'!$F$14,'Basic Information'!$D$14,IF(AJ60&lt;='Basic Information'!$F$13,'Basic Information'!$D$13,IF(AJ60&lt;='Basic Information'!$F$12,'Basic Information'!$D$12,'Basic Information'!$D$11)))))))</f>
        <v>A+</v>
      </c>
      <c r="AL60" s="56">
        <v>90</v>
      </c>
      <c r="AM60" s="57">
        <f t="shared" si="11"/>
        <v>90</v>
      </c>
      <c r="AN60" s="56" t="str">
        <f>IF(AM60=0,"",IF(AM60&lt;='Basic Information'!$F$17,'Basic Information'!$D$17,IF(AM60&lt;='Basic Information'!$F$16,'Basic Information'!$D$16,IF(AM60&lt;='Basic Information'!$F$15,'Basic Information'!$D$15,IF(AM60&lt;='Basic Information'!$F$14,'Basic Information'!$D$14,IF(AM60&lt;='Basic Information'!$F$13,'Basic Information'!$D$13,IF(AM60&lt;='Basic Information'!$F$12,'Basic Information'!$D$12,'Basic Information'!$D$11)))))))</f>
        <v>A+</v>
      </c>
      <c r="AO60" s="56">
        <v>45</v>
      </c>
      <c r="AP60" s="57">
        <f t="shared" si="12"/>
        <v>90</v>
      </c>
      <c r="AQ60" s="56" t="str">
        <f>IF(AP60=0,"",IF(AP60&lt;='Basic Information'!$F$17,'Basic Information'!$D$17,IF(AP60&lt;='Basic Information'!$F$16,'Basic Information'!$D$16,IF(AP60&lt;='Basic Information'!$F$15,'Basic Information'!$D$15,IF(AP60&lt;='Basic Information'!$F$14,'Basic Information'!$D$14,IF(AP60&lt;='Basic Information'!$F$13,'Basic Information'!$D$13,IF(AP60&lt;='Basic Information'!$F$12,'Basic Information'!$D$12,'Basic Information'!$D$11)))))))</f>
        <v>A+</v>
      </c>
      <c r="AR60" s="56">
        <v>45</v>
      </c>
      <c r="AS60" s="57">
        <f t="shared" si="13"/>
        <v>90</v>
      </c>
      <c r="AT60" s="56" t="str">
        <f>IF(AS60=0,"",IF(AS60&lt;='Basic Information'!$F$17,'Basic Information'!$D$17,IF(AS60&lt;='Basic Information'!$F$16,'Basic Information'!$D$16,IF(AS60&lt;='Basic Information'!$F$15,'Basic Information'!$D$15,IF(AS60&lt;='Basic Information'!$F$14,'Basic Information'!$D$14,IF(AS60&lt;='Basic Information'!$F$13,'Basic Information'!$D$13,IF(AS60&lt;='Basic Information'!$F$12,'Basic Information'!$D$12,'Basic Information'!$D$11)))))))</f>
        <v>A+</v>
      </c>
      <c r="AU60" s="56">
        <v>90</v>
      </c>
      <c r="AV60" s="57">
        <f t="shared" si="14"/>
        <v>90</v>
      </c>
      <c r="AW60" s="56" t="str">
        <f>IF(AV60=0,"",IF(AV60&lt;='Basic Information'!$F$17,'Basic Information'!$D$17,IF(AV60&lt;='Basic Information'!$F$16,'Basic Information'!$D$16,IF(AV60&lt;='Basic Information'!$F$15,'Basic Information'!$D$15,IF(AV60&lt;='Basic Information'!$F$14,'Basic Information'!$D$14,IF(AV60&lt;='Basic Information'!$F$13,'Basic Information'!$D$13,IF(AV60&lt;='Basic Information'!$F$12,'Basic Information'!$D$12,'Basic Information'!$D$11)))))))</f>
        <v>A+</v>
      </c>
      <c r="AX60" s="56">
        <v>45</v>
      </c>
      <c r="AY60" s="57">
        <f t="shared" si="15"/>
        <v>90</v>
      </c>
      <c r="AZ60" s="56" t="str">
        <f>IF(AY60=0,"",IF(AY60&lt;='Basic Information'!$F$17,'Basic Information'!$D$17,IF(AY60&lt;='Basic Information'!$F$16,'Basic Information'!$D$16,IF(AY60&lt;='Basic Information'!$F$15,'Basic Information'!$D$15,IF(AY60&lt;='Basic Information'!$F$14,'Basic Information'!$D$14,IF(AY60&lt;='Basic Information'!$F$13,'Basic Information'!$D$13,IF(AY60&lt;='Basic Information'!$F$12,'Basic Information'!$D$12,'Basic Information'!$D$11)))))))</f>
        <v>A+</v>
      </c>
      <c r="BA60" s="56">
        <v>45</v>
      </c>
      <c r="BB60" s="57">
        <f t="shared" si="16"/>
        <v>90</v>
      </c>
      <c r="BC60" s="56" t="str">
        <f>IF(BB60=0,"",IF(BB60&lt;='Basic Information'!$F$17,'Basic Information'!$D$17,IF(BB60&lt;='Basic Information'!$F$16,'Basic Information'!$D$16,IF(BB60&lt;='Basic Information'!$F$15,'Basic Information'!$D$15,IF(BB60&lt;='Basic Information'!$F$14,'Basic Information'!$D$14,IF(BB60&lt;='Basic Information'!$F$13,'Basic Information'!$D$13,IF(BB60&lt;='Basic Information'!$F$12,'Basic Information'!$D$12,'Basic Information'!$D$11)))))))</f>
        <v>A+</v>
      </c>
      <c r="BD60" s="56">
        <v>90</v>
      </c>
      <c r="BE60" s="57">
        <f t="shared" si="17"/>
        <v>90</v>
      </c>
      <c r="BF60" s="56" t="str">
        <f>IF(BE60=0,"",IF(BE60&lt;='Basic Information'!$F$17,'Basic Information'!$D$17,IF(BE60&lt;='Basic Information'!$F$16,'Basic Information'!$D$16,IF(BE60&lt;='Basic Information'!$F$15,'Basic Information'!$D$15,IF(BE60&lt;='Basic Information'!$F$14,'Basic Information'!$D$14,IF(BE60&lt;='Basic Information'!$F$13,'Basic Information'!$D$13,IF(BE60&lt;='Basic Information'!$F$12,'Basic Information'!$D$12,'Basic Information'!$D$11)))))))</f>
        <v>A+</v>
      </c>
      <c r="BG60" s="56">
        <v>45</v>
      </c>
      <c r="BH60" s="57">
        <f t="shared" si="18"/>
        <v>90</v>
      </c>
      <c r="BI60" s="56" t="str">
        <f>IF(BH60=0,"",IF(BH60&lt;='Basic Information'!$F$17,'Basic Information'!$D$17,IF(BH60&lt;='Basic Information'!$F$16,'Basic Information'!$D$16,IF(BH60&lt;='Basic Information'!$F$15,'Basic Information'!$D$15,IF(BH60&lt;='Basic Information'!$F$14,'Basic Information'!$D$14,IF(BH60&lt;='Basic Information'!$F$13,'Basic Information'!$D$13,IF(BH60&lt;='Basic Information'!$F$12,'Basic Information'!$D$12,'Basic Information'!$D$11)))))))</f>
        <v>A+</v>
      </c>
      <c r="BJ60" s="56">
        <v>45</v>
      </c>
      <c r="BK60" s="57">
        <f t="shared" si="19"/>
        <v>90</v>
      </c>
      <c r="BL60" s="56" t="str">
        <f>IF(BK60=0,"",IF(BK60&lt;='Basic Information'!$F$17,'Basic Information'!$D$17,IF(BK60&lt;='Basic Information'!$F$16,'Basic Information'!$D$16,IF(BK60&lt;='Basic Information'!$F$15,'Basic Information'!$D$15,IF(BK60&lt;='Basic Information'!$F$14,'Basic Information'!$D$14,IF(BK60&lt;='Basic Information'!$F$13,'Basic Information'!$D$13,IF(BK60&lt;='Basic Information'!$F$12,'Basic Information'!$D$12,'Basic Information'!$D$11)))))))</f>
        <v>A+</v>
      </c>
      <c r="BM60" s="56">
        <v>90</v>
      </c>
      <c r="BN60" s="57">
        <f t="shared" si="20"/>
        <v>90</v>
      </c>
      <c r="BO60" s="56" t="str">
        <f>IF(BN60=0,"",IF(BN60&lt;='Basic Information'!$F$17,'Basic Information'!$D$17,IF(BN60&lt;='Basic Information'!$F$16,'Basic Information'!$D$16,IF(BN60&lt;='Basic Information'!$F$15,'Basic Information'!$D$15,IF(BN60&lt;='Basic Information'!$F$14,'Basic Information'!$D$14,IF(BN60&lt;='Basic Information'!$F$13,'Basic Information'!$D$13,IF(BN60&lt;='Basic Information'!$F$12,'Basic Information'!$D$12,'Basic Information'!$D$11)))))))</f>
        <v>A+</v>
      </c>
      <c r="BP60" s="56">
        <v>45</v>
      </c>
      <c r="BQ60" s="57">
        <f t="shared" si="21"/>
        <v>90</v>
      </c>
      <c r="BR60" s="56" t="str">
        <f>IF(BQ60=0,"",IF(BQ60&lt;='Basic Information'!$F$17,'Basic Information'!$D$17,IF(BQ60&lt;='Basic Information'!$F$16,'Basic Information'!$D$16,IF(BQ60&lt;='Basic Information'!$F$15,'Basic Information'!$D$15,IF(BQ60&lt;='Basic Information'!$F$14,'Basic Information'!$D$14,IF(BQ60&lt;='Basic Information'!$F$13,'Basic Information'!$D$13,IF(BQ60&lt;='Basic Information'!$F$12,'Basic Information'!$D$12,'Basic Information'!$D$11)))))))</f>
        <v>A+</v>
      </c>
      <c r="BS60" s="56">
        <v>45</v>
      </c>
      <c r="BT60" s="57">
        <f t="shared" si="22"/>
        <v>90</v>
      </c>
      <c r="BU60" s="56" t="str">
        <f>IF(BT60=0,"",IF(BT60&lt;='Basic Information'!$F$17,'Basic Information'!$D$17,IF(BT60&lt;='Basic Information'!$F$16,'Basic Information'!$D$16,IF(BT60&lt;='Basic Information'!$F$15,'Basic Information'!$D$15,IF(BT60&lt;='Basic Information'!$F$14,'Basic Information'!$D$14,IF(BT60&lt;='Basic Information'!$F$13,'Basic Information'!$D$13,IF(BT60&lt;='Basic Information'!$F$12,'Basic Information'!$D$12,'Basic Information'!$D$11)))))))</f>
        <v>A+</v>
      </c>
      <c r="BV60" s="56">
        <v>90</v>
      </c>
      <c r="BW60" s="57">
        <f t="shared" si="23"/>
        <v>90</v>
      </c>
      <c r="BX60" s="56" t="str">
        <f>IF(BW60=0,"",IF(BW60&lt;='Basic Information'!$F$17,'Basic Information'!$D$17,IF(BW60&lt;='Basic Information'!$F$16,'Basic Information'!$D$16,IF(BW60&lt;='Basic Information'!$F$15,'Basic Information'!$D$15,IF(BW60&lt;='Basic Information'!$F$14,'Basic Information'!$D$14,IF(BW60&lt;='Basic Information'!$F$13,'Basic Information'!$D$13,IF(BW60&lt;='Basic Information'!$F$12,'Basic Information'!$D$12,'Basic Information'!$D$11)))))))</f>
        <v>A+</v>
      </c>
      <c r="BY60" s="56">
        <v>45</v>
      </c>
      <c r="BZ60" s="57">
        <f t="shared" si="24"/>
        <v>90</v>
      </c>
      <c r="CA60" s="56" t="str">
        <f>IF(BZ60=0,"",IF(BZ60&lt;='Basic Information'!$F$17,'Basic Information'!$D$17,IF(BZ60&lt;='Basic Information'!$F$16,'Basic Information'!$D$16,IF(BZ60&lt;='Basic Information'!$F$15,'Basic Information'!$D$15,IF(BZ60&lt;='Basic Information'!$F$14,'Basic Information'!$D$14,IF(BZ60&lt;='Basic Information'!$F$13,'Basic Information'!$D$13,IF(BZ60&lt;='Basic Information'!$F$12,'Basic Information'!$D$12,'Basic Information'!$D$11)))))))</f>
        <v>A+</v>
      </c>
      <c r="CB60" s="56">
        <v>45</v>
      </c>
      <c r="CC60" s="57">
        <f t="shared" si="25"/>
        <v>90</v>
      </c>
      <c r="CD60" s="56" t="str">
        <f>IF(CC60=0,"",IF(CC60&lt;='Basic Information'!$F$17,'Basic Information'!$D$17,IF(CC60&lt;='Basic Information'!$F$16,'Basic Information'!$D$16,IF(CC60&lt;='Basic Information'!$F$15,'Basic Information'!$D$15,IF(CC60&lt;='Basic Information'!$F$14,'Basic Information'!$D$14,IF(CC60&lt;='Basic Information'!$F$13,'Basic Information'!$D$13,IF(CC60&lt;='Basic Information'!$F$12,'Basic Information'!$D$12,'Basic Information'!$D$11)))))))</f>
        <v>A+</v>
      </c>
      <c r="CE60" s="56">
        <v>90</v>
      </c>
      <c r="CF60" s="57">
        <f t="shared" si="26"/>
        <v>90</v>
      </c>
      <c r="CG60" s="56" t="str">
        <f>IF(CF60=0,"",IF(CF60&lt;='Basic Information'!$F$17,'Basic Information'!$D$17,IF(CF60&lt;='Basic Information'!$F$16,'Basic Information'!$D$16,IF(CF60&lt;='Basic Information'!$F$15,'Basic Information'!$D$15,IF(CF60&lt;='Basic Information'!$F$14,'Basic Information'!$D$14,IF(CF60&lt;='Basic Information'!$F$13,'Basic Information'!$D$13,IF(CF60&lt;='Basic Information'!$F$12,'Basic Information'!$D$12,'Basic Information'!$D$11)))))))</f>
        <v>A+</v>
      </c>
      <c r="CH60" s="56">
        <f t="shared" si="27"/>
        <v>405</v>
      </c>
      <c r="CI60" s="58">
        <f t="shared" si="28"/>
        <v>90</v>
      </c>
      <c r="CJ60" s="56" t="str">
        <f>IF(CI60=0,"",IF(CI60&lt;='Basic Information'!$F$17,'Basic Information'!$D$17,IF(CI60&lt;='Basic Information'!$F$16,'Basic Information'!$D$16,IF(CI60&lt;='Basic Information'!$F$15,'Basic Information'!$D$15,IF(CI60&lt;='Basic Information'!$F$14,'Basic Information'!$D$14,IF(CI60&lt;='Basic Information'!$F$13,'Basic Information'!$D$13,IF(CI60&lt;='Basic Information'!$F$12,'Basic Information'!$D$12,'Basic Information'!$D$11)))))))</f>
        <v>A+</v>
      </c>
      <c r="CK60" s="59">
        <f t="shared" si="29"/>
        <v>13</v>
      </c>
      <c r="CL60" s="56">
        <f t="shared" si="30"/>
        <v>405</v>
      </c>
      <c r="CM60" s="58">
        <f t="shared" si="31"/>
        <v>90</v>
      </c>
      <c r="CN60" s="56" t="str">
        <f>IF(CM60=0,"",IF(CM60&lt;='Basic Information'!$F$17,'Basic Information'!$D$17,IF(CM60&lt;='Basic Information'!$F$16,'Basic Information'!$D$16,IF(CM60&lt;='Basic Information'!$F$15,'Basic Information'!$D$15,IF(CM60&lt;='Basic Information'!$F$14,'Basic Information'!$D$14,IF(CM60&lt;='Basic Information'!$F$13,'Basic Information'!$D$13,IF(CM60&lt;='Basic Information'!$F$12,'Basic Information'!$D$12,'Basic Information'!$D$11)))))))</f>
        <v>A+</v>
      </c>
      <c r="CO60" s="59">
        <f t="shared" si="32"/>
        <v>12</v>
      </c>
      <c r="CP60" s="56">
        <f t="shared" si="33"/>
        <v>810</v>
      </c>
      <c r="CQ60" s="58">
        <f t="shared" si="34"/>
        <v>90</v>
      </c>
      <c r="CR60" s="56" t="str">
        <f>IF(CQ60=0,"",IF(CQ60&lt;='Basic Information'!$F$17,'Basic Information'!$D$17,IF(CQ60&lt;='Basic Information'!$F$16,'Basic Information'!$D$16,IF(CQ60&lt;='Basic Information'!$F$15,'Basic Information'!$D$15,IF(CQ60&lt;='Basic Information'!$F$14,'Basic Information'!$D$14,IF(CQ60&lt;='Basic Information'!$F$13,'Basic Information'!$D$13,IF(CQ60&lt;='Basic Information'!$F$12,'Basic Information'!$D$12,'Basic Information'!$D$11)))))))</f>
        <v>A+</v>
      </c>
      <c r="CS60" s="59">
        <f t="shared" si="35"/>
        <v>12</v>
      </c>
      <c r="CT60" s="56">
        <v>84</v>
      </c>
      <c r="CU60" s="56">
        <v>72</v>
      </c>
      <c r="CV60" s="56">
        <v>52</v>
      </c>
      <c r="CW60" s="56">
        <f t="shared" si="36"/>
        <v>208</v>
      </c>
      <c r="CX60" s="56" t="s">
        <v>122</v>
      </c>
      <c r="CY60" s="56" t="s">
        <v>178</v>
      </c>
    </row>
  </sheetData>
  <mergeCells count="75">
    <mergeCell ref="C4:C5"/>
    <mergeCell ref="CH2:CQ2"/>
    <mergeCell ref="CH3:CK3"/>
    <mergeCell ref="CP3:CS3"/>
    <mergeCell ref="CL3:CO3"/>
    <mergeCell ref="BY4:BZ4"/>
    <mergeCell ref="CB4:CC4"/>
    <mergeCell ref="CE4:CF4"/>
    <mergeCell ref="AU4:AV4"/>
    <mergeCell ref="AX4:AY4"/>
    <mergeCell ref="BA4:BB4"/>
    <mergeCell ref="BD4:BE4"/>
    <mergeCell ref="BG4:BH4"/>
    <mergeCell ref="AF4:AG4"/>
    <mergeCell ref="AI4:AJ4"/>
    <mergeCell ref="AL4:AM4"/>
    <mergeCell ref="CX3:CX5"/>
    <mergeCell ref="CY3:CY5"/>
    <mergeCell ref="BJ4:BK4"/>
    <mergeCell ref="BM4:BN4"/>
    <mergeCell ref="BP4:BQ4"/>
    <mergeCell ref="BS4:BT4"/>
    <mergeCell ref="BV4:BW4"/>
    <mergeCell ref="CE3:CG3"/>
    <mergeCell ref="AO4:AP4"/>
    <mergeCell ref="AR4:AS4"/>
    <mergeCell ref="N2:V2"/>
    <mergeCell ref="W2:AE2"/>
    <mergeCell ref="W3:Y3"/>
    <mergeCell ref="Z3:AB3"/>
    <mergeCell ref="W4:X4"/>
    <mergeCell ref="Z4:AA4"/>
    <mergeCell ref="AC4:AD4"/>
    <mergeCell ref="E2:M2"/>
    <mergeCell ref="T3:V3"/>
    <mergeCell ref="N4:O4"/>
    <mergeCell ref="Q4:R4"/>
    <mergeCell ref="T4:U4"/>
    <mergeCell ref="AX3:AZ3"/>
    <mergeCell ref="BA3:BC3"/>
    <mergeCell ref="AF2:AN2"/>
    <mergeCell ref="AO2:AW2"/>
    <mergeCell ref="AU3:AW3"/>
    <mergeCell ref="CT2:CW2"/>
    <mergeCell ref="D4:D5"/>
    <mergeCell ref="BD3:BF3"/>
    <mergeCell ref="BG3:BI3"/>
    <mergeCell ref="BJ3:BL3"/>
    <mergeCell ref="BM3:BO3"/>
    <mergeCell ref="BP3:BR3"/>
    <mergeCell ref="BS3:BU3"/>
    <mergeCell ref="AC3:AE3"/>
    <mergeCell ref="AF3:AH3"/>
    <mergeCell ref="AI3:AK3"/>
    <mergeCell ref="AL3:AN3"/>
    <mergeCell ref="AO3:AQ3"/>
    <mergeCell ref="B2:D3"/>
    <mergeCell ref="B4:B5"/>
    <mergeCell ref="AX2:BF2"/>
    <mergeCell ref="E1:AI1"/>
    <mergeCell ref="E4:F4"/>
    <mergeCell ref="H4:I4"/>
    <mergeCell ref="K4:L4"/>
    <mergeCell ref="CB3:CD3"/>
    <mergeCell ref="AR3:AT3"/>
    <mergeCell ref="E3:G3"/>
    <mergeCell ref="H3:J3"/>
    <mergeCell ref="K3:M3"/>
    <mergeCell ref="N3:P3"/>
    <mergeCell ref="Q3:S3"/>
    <mergeCell ref="BP2:BX2"/>
    <mergeCell ref="BY2:CG2"/>
    <mergeCell ref="BV3:BX3"/>
    <mergeCell ref="BY3:CA3"/>
    <mergeCell ref="BG2:B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2"/>
  <sheetViews>
    <sheetView showGridLines="0" showRowColHeaders="0" workbookViewId="0">
      <selection activeCell="C10" sqref="C10"/>
    </sheetView>
  </sheetViews>
  <sheetFormatPr defaultRowHeight="15"/>
  <cols>
    <col min="1" max="1" width="3" style="1" customWidth="1"/>
    <col min="2" max="2" width="7.5703125" style="1" customWidth="1"/>
    <col min="3" max="3" width="8.5703125" style="1" customWidth="1"/>
    <col min="4" max="4" width="7.5703125" style="1" customWidth="1"/>
    <col min="5" max="5" width="9.42578125" style="1" customWidth="1"/>
    <col min="6" max="6" width="12.42578125" style="1" customWidth="1"/>
    <col min="7" max="7" width="10.140625" style="1" customWidth="1"/>
    <col min="8" max="8" width="11" style="1" customWidth="1"/>
    <col min="9" max="9" width="10" style="1" customWidth="1"/>
    <col min="10" max="10" width="15.85546875" style="1" bestFit="1" customWidth="1"/>
    <col min="11" max="11" width="3" style="1" customWidth="1"/>
    <col min="12" max="12" width="9.140625" style="1"/>
    <col min="13" max="13" width="3" style="1" customWidth="1"/>
    <col min="14" max="14" width="5.42578125" style="1" customWidth="1"/>
    <col min="15" max="15" width="8" style="1" customWidth="1"/>
    <col min="16" max="16" width="7.5703125" style="1" customWidth="1"/>
    <col min="17" max="17" width="9.42578125" style="1" customWidth="1"/>
    <col min="18" max="18" width="12.42578125" style="1" customWidth="1"/>
    <col min="19" max="19" width="9" style="1" customWidth="1"/>
    <col min="20" max="20" width="9.5703125" style="1" customWidth="1"/>
    <col min="21" max="21" width="8.140625" style="1" customWidth="1"/>
    <col min="22" max="22" width="14.5703125" style="1" customWidth="1"/>
    <col min="23" max="23" width="3" style="1" customWidth="1"/>
    <col min="24" max="16384" width="9.140625" style="1"/>
  </cols>
  <sheetData>
    <row r="1" spans="1:11" ht="39">
      <c r="A1" s="64"/>
      <c r="B1" s="64"/>
      <c r="C1" s="64"/>
      <c r="D1" s="90" t="s">
        <v>208</v>
      </c>
      <c r="E1" s="90"/>
      <c r="F1" s="90"/>
      <c r="G1" s="90"/>
      <c r="H1" s="90"/>
      <c r="I1" s="90"/>
      <c r="J1" s="90"/>
      <c r="K1" s="90"/>
    </row>
    <row r="2" spans="1:11" ht="66" customHeight="1">
      <c r="A2" s="64"/>
      <c r="B2" s="64"/>
      <c r="C2" s="64"/>
      <c r="D2" s="89" t="s">
        <v>207</v>
      </c>
      <c r="E2" s="89"/>
      <c r="F2" s="89"/>
      <c r="G2" s="89"/>
      <c r="H2" s="89"/>
      <c r="I2" s="89"/>
      <c r="J2" s="89"/>
      <c r="K2" s="89"/>
    </row>
    <row r="3" spans="1:11" ht="15.75" thickBot="1"/>
    <row r="4" spans="1:11" ht="15.7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9"/>
    </row>
    <row r="5" spans="1:11" ht="50.25" customHeight="1">
      <c r="A5" s="10"/>
      <c r="B5" s="72" t="s">
        <v>181</v>
      </c>
      <c r="C5" s="72"/>
      <c r="D5" s="70" t="str">
        <f>'Basic Information'!$D$3</f>
        <v>St. Augustin Primary Secondary School</v>
      </c>
      <c r="E5" s="70"/>
      <c r="F5" s="70"/>
      <c r="G5" s="70"/>
      <c r="H5" s="70"/>
      <c r="I5" s="70"/>
      <c r="J5" s="70"/>
      <c r="K5" s="11"/>
    </row>
    <row r="6" spans="1:11" ht="25.5" customHeight="1">
      <c r="A6" s="10"/>
      <c r="B6" s="72"/>
      <c r="C6" s="72"/>
      <c r="D6" s="71" t="str">
        <f>'Basic Information'!$D$4</f>
        <v>24, ABC street, DEF Road, Mumbai</v>
      </c>
      <c r="E6" s="71"/>
      <c r="F6" s="71"/>
      <c r="G6" s="71"/>
      <c r="H6" s="71"/>
      <c r="I6" s="71"/>
      <c r="J6" s="71"/>
      <c r="K6" s="12"/>
    </row>
    <row r="7" spans="1:11" ht="24" customHeight="1">
      <c r="A7" s="10"/>
      <c r="B7" s="72"/>
      <c r="C7" s="72"/>
      <c r="D7" s="71" t="str">
        <f>'Basic Information'!D5</f>
        <v>Phone: 9876543210       Email: admin@saphss.com</v>
      </c>
      <c r="E7" s="71"/>
      <c r="F7" s="71"/>
      <c r="G7" s="71"/>
      <c r="H7" s="71"/>
      <c r="I7" s="71"/>
      <c r="J7" s="71"/>
      <c r="K7" s="11"/>
    </row>
    <row r="8" spans="1:11" ht="22.5" customHeight="1">
      <c r="A8" s="10"/>
      <c r="B8" s="13"/>
      <c r="C8" s="13"/>
      <c r="D8" s="13"/>
      <c r="E8" s="13"/>
      <c r="F8" s="13"/>
      <c r="G8" s="13"/>
      <c r="H8" s="13"/>
      <c r="I8" s="13"/>
      <c r="J8" s="13"/>
      <c r="K8" s="11"/>
    </row>
    <row r="9" spans="1:11" ht="22.5" customHeight="1">
      <c r="A9" s="10"/>
      <c r="B9" s="13"/>
      <c r="C9" s="13"/>
      <c r="D9" s="13"/>
      <c r="E9" s="13"/>
      <c r="F9" s="34" t="str">
        <f>'Basic Information'!J5</f>
        <v>Term -1</v>
      </c>
      <c r="G9" s="80" t="s">
        <v>193</v>
      </c>
      <c r="H9" s="80"/>
      <c r="I9" s="13"/>
      <c r="J9" s="13"/>
      <c r="K9" s="11"/>
    </row>
    <row r="10" spans="1:11" ht="22.5" customHeight="1">
      <c r="A10" s="10"/>
      <c r="B10" s="13"/>
      <c r="C10" s="13"/>
      <c r="D10" s="13"/>
      <c r="E10" s="13"/>
      <c r="F10" s="73" t="str">
        <f>"Academic Year" &amp; " " &amp; 'Basic Information'!$D$6</f>
        <v>Academic Year 2020-21</v>
      </c>
      <c r="G10" s="73"/>
      <c r="H10" s="73"/>
      <c r="I10" s="13"/>
      <c r="J10" s="13"/>
      <c r="K10" s="11"/>
    </row>
    <row r="11" spans="1:11" ht="22.5" customHeight="1">
      <c r="A11" s="10"/>
      <c r="B11" s="13"/>
      <c r="C11" s="13"/>
      <c r="D11" s="13"/>
      <c r="E11" s="13"/>
      <c r="F11" s="13"/>
      <c r="G11" s="13"/>
      <c r="H11" s="13"/>
      <c r="I11" s="13"/>
      <c r="J11" s="13"/>
      <c r="K11" s="11"/>
    </row>
    <row r="12" spans="1:11" ht="22.5" customHeight="1" thickBot="1">
      <c r="A12" s="10"/>
      <c r="B12" s="69" t="s">
        <v>88</v>
      </c>
      <c r="C12" s="69"/>
      <c r="D12" s="23">
        <v>1</v>
      </c>
      <c r="E12" s="13"/>
      <c r="F12" s="15" t="s">
        <v>114</v>
      </c>
      <c r="G12" s="23" t="str">
        <f>IF(D12="","",VLOOKUP($D$12,'Mark Sheet'!B3:CY60,3,FALSE))</f>
        <v>7 - B</v>
      </c>
      <c r="H12" s="69" t="s">
        <v>115</v>
      </c>
      <c r="I12" s="69"/>
      <c r="J12" s="23" t="str">
        <f>IF(D12="","",VLOOKUP($D$12,'Mark Sheet'!B3:CY60,97,FALSE))&amp;"/" &amp; 'Mark Sheet'!$CT$4</f>
        <v>84/90</v>
      </c>
      <c r="K12" s="11"/>
    </row>
    <row r="13" spans="1:11" ht="22.5" customHeight="1" thickBot="1">
      <c r="A13" s="10"/>
      <c r="B13" s="84" t="s">
        <v>89</v>
      </c>
      <c r="C13" s="84"/>
      <c r="D13" s="84"/>
      <c r="E13" s="85" t="str">
        <f>IF(D12="","",VLOOKUP($D$12,'Mark Sheet'!B3:CY60,2,FALSE))</f>
        <v>Geet Sahu</v>
      </c>
      <c r="F13" s="85"/>
      <c r="G13" s="85"/>
      <c r="H13" s="13"/>
      <c r="I13" s="15" t="s">
        <v>90</v>
      </c>
      <c r="J13" s="23" t="str">
        <f>IF(D12="","",VLOOKUP($D$12,'Mark Sheet'!B3:CY60,102,FALSE))</f>
        <v>AS14253</v>
      </c>
      <c r="K13" s="11"/>
    </row>
    <row r="14" spans="1:11" ht="22.5" customHeight="1">
      <c r="A14" s="10"/>
      <c r="B14" s="13"/>
      <c r="C14" s="13"/>
      <c r="D14" s="13"/>
      <c r="E14" s="13"/>
      <c r="F14" s="13"/>
      <c r="G14" s="13"/>
      <c r="H14" s="13"/>
      <c r="I14" s="13"/>
      <c r="J14" s="13"/>
      <c r="K14" s="11"/>
    </row>
    <row r="15" spans="1:11" ht="22.5" customHeight="1" thickBot="1">
      <c r="A15" s="10"/>
      <c r="B15" s="13"/>
      <c r="C15" s="13"/>
      <c r="D15" s="13"/>
      <c r="E15" s="13"/>
      <c r="F15" s="13"/>
      <c r="G15" s="13"/>
      <c r="H15" s="13"/>
      <c r="I15" s="13"/>
      <c r="J15" s="13"/>
      <c r="K15" s="11"/>
    </row>
    <row r="16" spans="1:11" ht="30.75" thickBot="1">
      <c r="A16" s="10"/>
      <c r="B16" s="82" t="s">
        <v>93</v>
      </c>
      <c r="C16" s="82"/>
      <c r="D16" s="82"/>
      <c r="E16" s="82"/>
      <c r="F16" s="82"/>
      <c r="G16" s="24" t="s">
        <v>9</v>
      </c>
      <c r="H16" s="24" t="s">
        <v>94</v>
      </c>
      <c r="I16" s="24" t="s">
        <v>30</v>
      </c>
      <c r="J16" s="24" t="s">
        <v>8</v>
      </c>
      <c r="K16" s="11"/>
    </row>
    <row r="17" spans="1:11" ht="22.5" customHeight="1" thickBot="1">
      <c r="A17" s="10"/>
      <c r="B17" s="25">
        <v>1</v>
      </c>
      <c r="C17" s="83" t="str">
        <f>'Mark Sheet'!$E$2</f>
        <v>English</v>
      </c>
      <c r="D17" s="83"/>
      <c r="E17" s="83"/>
      <c r="F17" s="83"/>
      <c r="G17" s="26">
        <f>IF($F$9="","",IF($F$9="Term -1",50,IF($F$9="Term -2",50,100)))</f>
        <v>50</v>
      </c>
      <c r="H17" s="26">
        <f>IF(D12="","",VLOOKUP($D$12,'Mark Sheet'!B3:CY60,4,FALSE))</f>
        <v>50</v>
      </c>
      <c r="I17" s="26" t="str">
        <f>IF(D12="","",VLOOKUP($D$12,'Mark Sheet'!B3:CY60,6,FALSE))</f>
        <v>O</v>
      </c>
      <c r="J17" s="26" t="str">
        <f>IF('Term-wise Report Card'!I17='Basic Information'!$D$11,'Basic Information'!$E$11,IF(I17='Basic Information'!$D$12,'Basic Information'!$E$12,IF(I17='Basic Information'!$D$13,'Basic Information'!$E$13,IF(I17='Basic Information'!$D$14,'Basic Information'!$E$14,IF(I17='Basic Information'!$D$15,'Basic Information'!$E$15,IF(I17='Basic Information'!$D$16,'Basic Information'!$E$16,IF(I17='Basic Information'!$D$17,'Basic Information'!$E$17,"")))))))</f>
        <v>Outstanding</v>
      </c>
      <c r="K17" s="11"/>
    </row>
    <row r="18" spans="1:11" ht="22.5" customHeight="1" thickBot="1">
      <c r="A18" s="10"/>
      <c r="B18" s="25">
        <v>2</v>
      </c>
      <c r="C18" s="83" t="str">
        <f>'Mark Sheet'!$N$2</f>
        <v>Mathematics</v>
      </c>
      <c r="D18" s="83"/>
      <c r="E18" s="83"/>
      <c r="F18" s="83"/>
      <c r="G18" s="26">
        <f t="shared" ref="G18:G25" si="0">IF($F$9="","",IF($F$9="Term -1",50,IF($F$9="Term -2",50,100)))</f>
        <v>50</v>
      </c>
      <c r="H18" s="26">
        <f>IF(D12="","",VLOOKUP($D$12,'Mark Sheet'!B3:CY60,13,FALSE))</f>
        <v>48</v>
      </c>
      <c r="I18" s="26" t="str">
        <f>IF(D12="","",VLOOKUP($D$12,'Mark Sheet'!B3:CY60,15,FALSE))</f>
        <v>O</v>
      </c>
      <c r="J18" s="26" t="str">
        <f>IF('Term-wise Report Card'!I18='Basic Information'!$D$11,'Basic Information'!$E$11,IF(I18='Basic Information'!$D$12,'Basic Information'!$E$12,IF(I18='Basic Information'!$D$13,'Basic Information'!$E$13,IF(I18='Basic Information'!$D$14,'Basic Information'!$E$14,IF(I18='Basic Information'!$D$15,'Basic Information'!$E$15,IF(I18='Basic Information'!$D$16,'Basic Information'!$E$16,IF(I18='Basic Information'!$D$17,'Basic Information'!$E$17,"")))))))</f>
        <v>Outstanding</v>
      </c>
      <c r="K18" s="11"/>
    </row>
    <row r="19" spans="1:11" ht="22.5" customHeight="1" thickBot="1">
      <c r="A19" s="10"/>
      <c r="B19" s="25">
        <v>3</v>
      </c>
      <c r="C19" s="83" t="str">
        <f>'Mark Sheet'!$W$2</f>
        <v>Science</v>
      </c>
      <c r="D19" s="83"/>
      <c r="E19" s="83"/>
      <c r="F19" s="83"/>
      <c r="G19" s="26">
        <f t="shared" si="0"/>
        <v>50</v>
      </c>
      <c r="H19" s="26">
        <f>IF(D12="","",VLOOKUP($D$12,'Mark Sheet'!B3:CY60,22,FALSE))</f>
        <v>46</v>
      </c>
      <c r="I19" s="26" t="str">
        <f>IF(D12="","",VLOOKUP($D$12,'Mark Sheet'!B3:CY60,24,FALSE))</f>
        <v>O</v>
      </c>
      <c r="J19" s="26" t="str">
        <f>IF('Term-wise Report Card'!I19='Basic Information'!$D$11,'Basic Information'!$E$11,IF(I19='Basic Information'!$D$12,'Basic Information'!$E$12,IF(I19='Basic Information'!$D$13,'Basic Information'!$E$13,IF(I19='Basic Information'!$D$14,'Basic Information'!$E$14,IF(I19='Basic Information'!$D$15,'Basic Information'!$E$15,IF(I19='Basic Information'!$D$16,'Basic Information'!$E$16,IF(I19='Basic Information'!$D$17,'Basic Information'!$E$17,"")))))))</f>
        <v>Outstanding</v>
      </c>
      <c r="K19" s="11"/>
    </row>
    <row r="20" spans="1:11" ht="22.5" customHeight="1" thickBot="1">
      <c r="A20" s="10"/>
      <c r="B20" s="25">
        <v>4</v>
      </c>
      <c r="C20" s="83" t="str">
        <f>'Mark Sheet'!$AF$2</f>
        <v>Social Science</v>
      </c>
      <c r="D20" s="83"/>
      <c r="E20" s="83"/>
      <c r="F20" s="83"/>
      <c r="G20" s="26">
        <f t="shared" si="0"/>
        <v>50</v>
      </c>
      <c r="H20" s="26">
        <f>IF(D12="","",VLOOKUP($D$12,'Mark Sheet'!B3:CY60,31,FALSE))</f>
        <v>50</v>
      </c>
      <c r="I20" s="26" t="str">
        <f>IF(D12="","",VLOOKUP($D$12,'Mark Sheet'!B3:CY60,33,FALSE))</f>
        <v>O</v>
      </c>
      <c r="J20" s="26" t="str">
        <f>IF('Term-wise Report Card'!I20='Basic Information'!$D$11,'Basic Information'!$E$11,IF(I20='Basic Information'!$D$12,'Basic Information'!$E$12,IF(I20='Basic Information'!$D$13,'Basic Information'!$E$13,IF(I20='Basic Information'!$D$14,'Basic Information'!$E$14,IF(I20='Basic Information'!$D$15,'Basic Information'!$E$15,IF(I20='Basic Information'!$D$16,'Basic Information'!$E$16,IF(I20='Basic Information'!$D$17,'Basic Information'!$E$17,"")))))))</f>
        <v>Outstanding</v>
      </c>
      <c r="K20" s="11"/>
    </row>
    <row r="21" spans="1:11" ht="22.5" customHeight="1" thickBot="1">
      <c r="A21" s="10"/>
      <c r="B21" s="25">
        <v>5</v>
      </c>
      <c r="C21" s="83" t="str">
        <f>'Mark Sheet'!$AO$2</f>
        <v>Hindi</v>
      </c>
      <c r="D21" s="83"/>
      <c r="E21" s="83"/>
      <c r="F21" s="83"/>
      <c r="G21" s="26">
        <f t="shared" si="0"/>
        <v>50</v>
      </c>
      <c r="H21" s="26">
        <f>IF(D12="","",VLOOKUP($D$12,'Mark Sheet'!B3:CY60,40,FALSE))</f>
        <v>50</v>
      </c>
      <c r="I21" s="26" t="str">
        <f>IF(D12="","",VLOOKUP($D$12,'Mark Sheet'!B3:CY60,42,FALSE))</f>
        <v>O</v>
      </c>
      <c r="J21" s="26" t="str">
        <f>IF('Term-wise Report Card'!I21='Basic Information'!$D$11,'Basic Information'!$E$11,IF(I21='Basic Information'!$D$12,'Basic Information'!$E$12,IF(I21='Basic Information'!$D$13,'Basic Information'!$E$13,IF(I21='Basic Information'!$D$14,'Basic Information'!$E$14,IF(I21='Basic Information'!$D$15,'Basic Information'!$E$15,IF(I21='Basic Information'!$D$16,'Basic Information'!$E$16,IF(I21='Basic Information'!$D$17,'Basic Information'!$E$17,"")))))))</f>
        <v>Outstanding</v>
      </c>
      <c r="K21" s="11"/>
    </row>
    <row r="22" spans="1:11" ht="22.5" customHeight="1" thickBot="1">
      <c r="A22" s="10"/>
      <c r="B22" s="25">
        <v>6</v>
      </c>
      <c r="C22" s="83" t="str">
        <f>'Mark Sheet'!$AX$2</f>
        <v>Physical Education</v>
      </c>
      <c r="D22" s="83"/>
      <c r="E22" s="83"/>
      <c r="F22" s="83"/>
      <c r="G22" s="26">
        <f t="shared" si="0"/>
        <v>50</v>
      </c>
      <c r="H22" s="26">
        <f>IF(D12="","",VLOOKUP($D$12,'Mark Sheet'!B3:CY60,49,FALSE))</f>
        <v>50</v>
      </c>
      <c r="I22" s="26" t="str">
        <f>IF(D12="","",VLOOKUP($D$12,'Mark Sheet'!B3:CY60,51,FALSE))</f>
        <v>O</v>
      </c>
      <c r="J22" s="26" t="str">
        <f>IF('Term-wise Report Card'!I22='Basic Information'!$D$11,'Basic Information'!$E$11,IF(I22='Basic Information'!$D$12,'Basic Information'!$E$12,IF(I22='Basic Information'!$D$13,'Basic Information'!$E$13,IF(I22='Basic Information'!$D$14,'Basic Information'!$E$14,IF(I22='Basic Information'!$D$15,'Basic Information'!$E$15,IF(I22='Basic Information'!$D$16,'Basic Information'!$E$16,IF(I22='Basic Information'!$D$17,'Basic Information'!$E$17,"")))))))</f>
        <v>Outstanding</v>
      </c>
      <c r="K22" s="11"/>
    </row>
    <row r="23" spans="1:11" ht="22.5" customHeight="1" thickBot="1">
      <c r="A23" s="10"/>
      <c r="B23" s="25">
        <v>7</v>
      </c>
      <c r="C23" s="83" t="str">
        <f>'Mark Sheet'!$BG$2</f>
        <v>Drawing</v>
      </c>
      <c r="D23" s="83"/>
      <c r="E23" s="83"/>
      <c r="F23" s="83"/>
      <c r="G23" s="26">
        <f t="shared" si="0"/>
        <v>50</v>
      </c>
      <c r="H23" s="26">
        <f>IF(D12="","",VLOOKUP($D$12,'Mark Sheet'!B3:CY60,58,FALSE))</f>
        <v>50</v>
      </c>
      <c r="I23" s="26" t="str">
        <f>IF(D12="","",VLOOKUP($D$12,'Mark Sheet'!B3:CY60,60,FALSE))</f>
        <v>O</v>
      </c>
      <c r="J23" s="26" t="str">
        <f>IF('Term-wise Report Card'!I23='Basic Information'!$D$11,'Basic Information'!$E$11,IF(I23='Basic Information'!$D$12,'Basic Information'!$E$12,IF(I23='Basic Information'!$D$13,'Basic Information'!$E$13,IF(I23='Basic Information'!$D$14,'Basic Information'!$E$14,IF(I23='Basic Information'!$D$15,'Basic Information'!$E$15,IF(I23='Basic Information'!$D$16,'Basic Information'!$E$16,IF(I23='Basic Information'!$D$17,'Basic Information'!$E$17,"")))))))</f>
        <v>Outstanding</v>
      </c>
      <c r="K23" s="11"/>
    </row>
    <row r="24" spans="1:11" ht="22.5" customHeight="1" thickBot="1">
      <c r="A24" s="10"/>
      <c r="B24" s="25">
        <v>8</v>
      </c>
      <c r="C24" s="83" t="str">
        <f>'Mark Sheet'!$BP$2</f>
        <v>Sanskrit</v>
      </c>
      <c r="D24" s="83"/>
      <c r="E24" s="83"/>
      <c r="F24" s="83"/>
      <c r="G24" s="26">
        <f t="shared" si="0"/>
        <v>50</v>
      </c>
      <c r="H24" s="26">
        <f>IF(D12="","",VLOOKUP($D$12,'Mark Sheet'!B3:CY60,67,FALSE))</f>
        <v>50</v>
      </c>
      <c r="I24" s="26" t="str">
        <f>IF(D12="","",VLOOKUP($D$12,'Mark Sheet'!B3:CY60,69,FALSE))</f>
        <v>O</v>
      </c>
      <c r="J24" s="26" t="str">
        <f>IF('Term-wise Report Card'!I24='Basic Information'!$D$11,'Basic Information'!$E$11,IF(I24='Basic Information'!$D$12,'Basic Information'!$E$12,IF(I24='Basic Information'!$D$13,'Basic Information'!$E$13,IF(I24='Basic Information'!$D$14,'Basic Information'!$E$14,IF(I24='Basic Information'!$D$15,'Basic Information'!$E$15,IF(I24='Basic Information'!$D$16,'Basic Information'!$E$16,IF(I24='Basic Information'!$D$17,'Basic Information'!$E$17,"")))))))</f>
        <v>Outstanding</v>
      </c>
      <c r="K24" s="11"/>
    </row>
    <row r="25" spans="1:11" ht="22.5" customHeight="1" thickBot="1">
      <c r="A25" s="10"/>
      <c r="B25" s="25">
        <v>9</v>
      </c>
      <c r="C25" s="83" t="str">
        <f>'Mark Sheet'!$BY$2</f>
        <v>Moral Science</v>
      </c>
      <c r="D25" s="83"/>
      <c r="E25" s="83"/>
      <c r="F25" s="83"/>
      <c r="G25" s="26">
        <f t="shared" si="0"/>
        <v>50</v>
      </c>
      <c r="H25" s="26">
        <f>IF(D12="","",VLOOKUP($D$12,'Mark Sheet'!B3:CY60,76,FALSE))</f>
        <v>50</v>
      </c>
      <c r="I25" s="26" t="str">
        <f>IF(D12="","",VLOOKUP($D$12,'Mark Sheet'!B3:CY60,78,FALSE))</f>
        <v>O</v>
      </c>
      <c r="J25" s="26" t="str">
        <f>IF('Term-wise Report Card'!I25='Basic Information'!$D$11,'Basic Information'!$E$11,IF(I25='Basic Information'!$D$12,'Basic Information'!$E$12,IF(I25='Basic Information'!$D$13,'Basic Information'!$E$13,IF(I25='Basic Information'!$D$14,'Basic Information'!$E$14,IF(I25='Basic Information'!$D$15,'Basic Information'!$E$15,IF(I25='Basic Information'!$D$16,'Basic Information'!$E$16,IF(I25='Basic Information'!$D$17,'Basic Information'!$E$17,"")))))))</f>
        <v>Outstanding</v>
      </c>
      <c r="K25" s="11"/>
    </row>
    <row r="26" spans="1:11" ht="22.5" customHeight="1" thickBot="1">
      <c r="A26" s="10"/>
      <c r="B26" s="91"/>
      <c r="C26" s="92"/>
      <c r="D26" s="92"/>
      <c r="E26" s="93"/>
      <c r="F26" s="36" t="s">
        <v>32</v>
      </c>
      <c r="G26" s="26">
        <f>SUM(G17:G25)</f>
        <v>450</v>
      </c>
      <c r="H26" s="26">
        <f>SUM(H17:H25)</f>
        <v>444</v>
      </c>
      <c r="I26" s="27"/>
      <c r="J26" s="27"/>
      <c r="K26" s="11"/>
    </row>
    <row r="27" spans="1:11" ht="22.5" customHeight="1">
      <c r="A27" s="10"/>
      <c r="B27" s="13"/>
      <c r="C27" s="13"/>
      <c r="D27" s="13"/>
      <c r="E27" s="13"/>
      <c r="F27" s="13"/>
      <c r="G27" s="13"/>
      <c r="H27" s="13"/>
      <c r="I27" s="13"/>
      <c r="J27" s="13"/>
      <c r="K27" s="11"/>
    </row>
    <row r="28" spans="1:11" ht="22.5" customHeight="1" thickBot="1">
      <c r="A28" s="10"/>
      <c r="B28" s="13"/>
      <c r="C28" s="16" t="s">
        <v>184</v>
      </c>
      <c r="D28" s="23">
        <f>IF(D12="","",VLOOKUP($D$12,'Mark Sheet'!B3:CY60,88,FALSE))</f>
        <v>1</v>
      </c>
      <c r="E28" s="16" t="s">
        <v>185</v>
      </c>
      <c r="F28" s="23" t="str">
        <f>IF(D12="","",VLOOKUP($D$12,'Mark Sheet'!B3:CY60,87,FALSE))</f>
        <v>O</v>
      </c>
      <c r="G28" s="81" t="s">
        <v>186</v>
      </c>
      <c r="H28" s="81"/>
      <c r="I28" s="28">
        <f>IF(D12="","",VLOOKUP($D$12,'Mark Sheet'!B3:CY60,86,FALSE))</f>
        <v>98.666666666666671</v>
      </c>
      <c r="J28" s="29" t="s">
        <v>7</v>
      </c>
      <c r="K28" s="11"/>
    </row>
    <row r="29" spans="1:11" ht="22.5" customHeight="1">
      <c r="A29" s="10"/>
      <c r="B29" s="13"/>
      <c r="C29" s="13"/>
      <c r="D29" s="13"/>
      <c r="E29" s="13"/>
      <c r="F29" s="13"/>
      <c r="G29" s="13"/>
      <c r="H29" s="13"/>
      <c r="I29" s="13"/>
      <c r="J29" s="13"/>
      <c r="K29" s="11"/>
    </row>
    <row r="30" spans="1:11" ht="22.5" customHeight="1">
      <c r="A30" s="10"/>
      <c r="B30" s="13"/>
      <c r="C30" s="86" t="s">
        <v>187</v>
      </c>
      <c r="D30" s="86"/>
      <c r="E30" s="86"/>
      <c r="F30" s="86"/>
      <c r="G30" s="86"/>
      <c r="H30" s="86"/>
      <c r="I30" s="86"/>
      <c r="J30" s="13"/>
      <c r="K30" s="11"/>
    </row>
    <row r="31" spans="1:11" ht="22.5" customHeight="1">
      <c r="A31" s="10"/>
      <c r="B31" s="13"/>
      <c r="C31" s="22" t="str">
        <f>'Basic Information'!$B$11 &amp;" - " &amp;'Basic Information'!$C$11</f>
        <v>46 - 50</v>
      </c>
      <c r="D31" s="22" t="str">
        <f>'Basic Information'!$B$12 &amp;" - " &amp;'Basic Information'!$C$12</f>
        <v>41 - 45</v>
      </c>
      <c r="E31" s="22" t="str">
        <f>'Basic Information'!$B$13 &amp;" - " &amp;'Basic Information'!$C$13</f>
        <v>36 - 40</v>
      </c>
      <c r="F31" s="22" t="str">
        <f>'Basic Information'!$B$14 &amp;" - " &amp;'Basic Information'!$C$14</f>
        <v>31 - 35</v>
      </c>
      <c r="G31" s="22" t="str">
        <f>'Basic Information'!$B$15 &amp;" - " &amp;'Basic Information'!$C$15</f>
        <v>26 - 30</v>
      </c>
      <c r="H31" s="22" t="str">
        <f>'Basic Information'!$B$16 &amp;" - " &amp;'Basic Information'!$C$16</f>
        <v>18 - 25</v>
      </c>
      <c r="I31" s="22" t="str">
        <f>'Basic Information'!$B$17 &amp;" - " &amp;'Basic Information'!$C$17</f>
        <v>0 - 17</v>
      </c>
      <c r="J31" s="13"/>
      <c r="K31" s="11"/>
    </row>
    <row r="32" spans="1:11" ht="22.5" customHeight="1">
      <c r="A32" s="10"/>
      <c r="B32" s="13"/>
      <c r="C32" s="22" t="str">
        <f>'Basic Information'!$D$11</f>
        <v>O</v>
      </c>
      <c r="D32" s="22" t="str">
        <f>'Basic Information'!$D$12</f>
        <v>A+</v>
      </c>
      <c r="E32" s="22" t="str">
        <f>'Basic Information'!$D$13</f>
        <v>A</v>
      </c>
      <c r="F32" s="22" t="str">
        <f>'Basic Information'!$D$14</f>
        <v>B+</v>
      </c>
      <c r="G32" s="22" t="str">
        <f>'Basic Information'!$D$15</f>
        <v>B</v>
      </c>
      <c r="H32" s="22" t="str">
        <f>'Basic Information'!$D$16</f>
        <v>C</v>
      </c>
      <c r="I32" s="22" t="str">
        <f>'Basic Information'!$D$17</f>
        <v>Fail</v>
      </c>
      <c r="J32" s="13"/>
      <c r="K32" s="11"/>
    </row>
    <row r="33" spans="1:11" ht="22.5" customHeight="1">
      <c r="A33" s="10"/>
      <c r="B33" s="13"/>
      <c r="C33" s="13"/>
      <c r="D33" s="13"/>
      <c r="E33" s="13"/>
      <c r="F33" s="13"/>
      <c r="G33" s="13"/>
      <c r="H33" s="13"/>
      <c r="I33" s="13"/>
      <c r="J33" s="13"/>
      <c r="K33" s="11"/>
    </row>
    <row r="34" spans="1:11" ht="22.5" customHeight="1" thickBot="1">
      <c r="A34" s="10"/>
      <c r="B34" s="87" t="str">
        <f>'Basic Information'!$D$7</f>
        <v>Jacob Fernandes</v>
      </c>
      <c r="C34" s="87"/>
      <c r="D34" s="87"/>
      <c r="E34" s="13"/>
      <c r="F34" s="87" t="str">
        <f>'Basic Information'!$H$7</f>
        <v>Father Justin</v>
      </c>
      <c r="G34" s="87"/>
      <c r="H34" s="13"/>
      <c r="I34" s="13"/>
      <c r="J34" s="13"/>
      <c r="K34" s="11"/>
    </row>
    <row r="35" spans="1:11" ht="22.5" customHeight="1">
      <c r="A35" s="10"/>
      <c r="B35" s="74"/>
      <c r="C35" s="75"/>
      <c r="D35" s="76"/>
      <c r="E35" s="13"/>
      <c r="F35" s="74"/>
      <c r="G35" s="76"/>
      <c r="H35" s="13"/>
      <c r="I35" s="74"/>
      <c r="J35" s="76"/>
      <c r="K35" s="11"/>
    </row>
    <row r="36" spans="1:11" ht="22.5" customHeight="1" thickBot="1">
      <c r="A36" s="10"/>
      <c r="B36" s="77"/>
      <c r="C36" s="78"/>
      <c r="D36" s="79"/>
      <c r="E36" s="13"/>
      <c r="F36" s="77"/>
      <c r="G36" s="79"/>
      <c r="H36" s="13"/>
      <c r="I36" s="77"/>
      <c r="J36" s="79"/>
      <c r="K36" s="11"/>
    </row>
    <row r="37" spans="1:11" ht="22.5" customHeight="1">
      <c r="A37" s="10"/>
      <c r="B37" s="81" t="s">
        <v>188</v>
      </c>
      <c r="C37" s="81"/>
      <c r="D37" s="81"/>
      <c r="E37" s="13"/>
      <c r="F37" s="81" t="s">
        <v>189</v>
      </c>
      <c r="G37" s="81"/>
      <c r="H37" s="13"/>
      <c r="I37" s="81" t="s">
        <v>190</v>
      </c>
      <c r="J37" s="81"/>
      <c r="K37" s="11"/>
    </row>
    <row r="38" spans="1:11" ht="22.5" customHeight="1" thickBot="1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1"/>
    </row>
    <row r="39" spans="1:11" ht="22.5" customHeight="1"/>
    <row r="40" spans="1:11" ht="15.75" thickBot="1"/>
    <row r="41" spans="1:11">
      <c r="A41" s="7"/>
      <c r="B41" s="8"/>
      <c r="C41" s="8"/>
      <c r="D41" s="8"/>
      <c r="E41" s="8"/>
      <c r="F41" s="8"/>
      <c r="G41" s="8"/>
      <c r="H41" s="8"/>
      <c r="I41" s="8"/>
      <c r="J41" s="8"/>
      <c r="K41" s="9"/>
    </row>
    <row r="42" spans="1:11" ht="50.25" customHeight="1">
      <c r="A42" s="10"/>
      <c r="B42" s="72" t="s">
        <v>181</v>
      </c>
      <c r="C42" s="72"/>
      <c r="D42" s="70" t="str">
        <f>'Basic Information'!$D$3</f>
        <v>St. Augustin Primary Secondary School</v>
      </c>
      <c r="E42" s="70"/>
      <c r="F42" s="70"/>
      <c r="G42" s="70"/>
      <c r="H42" s="70"/>
      <c r="I42" s="70"/>
      <c r="J42" s="70"/>
      <c r="K42" s="11"/>
    </row>
    <row r="43" spans="1:11" ht="25.5" customHeight="1">
      <c r="A43" s="10"/>
      <c r="B43" s="72"/>
      <c r="C43" s="72"/>
      <c r="D43" s="71" t="str">
        <f>'Basic Information'!$D$4</f>
        <v>24, ABC street, DEF Road, Mumbai</v>
      </c>
      <c r="E43" s="71"/>
      <c r="F43" s="71"/>
      <c r="G43" s="71"/>
      <c r="H43" s="71"/>
      <c r="I43" s="71"/>
      <c r="J43" s="71"/>
      <c r="K43" s="12"/>
    </row>
    <row r="44" spans="1:11" ht="24" customHeight="1">
      <c r="A44" s="10"/>
      <c r="B44" s="72"/>
      <c r="C44" s="72"/>
      <c r="D44" s="71" t="str">
        <f>'Basic Information'!$D$5</f>
        <v>Phone: 9876543210       Email: admin@saphss.com</v>
      </c>
      <c r="E44" s="71"/>
      <c r="F44" s="71"/>
      <c r="G44" s="71"/>
      <c r="H44" s="71"/>
      <c r="I44" s="71"/>
      <c r="J44" s="71"/>
      <c r="K44" s="11"/>
    </row>
    <row r="45" spans="1:11" ht="22.5" customHeight="1">
      <c r="A45" s="10"/>
      <c r="B45" s="13"/>
      <c r="C45" s="13"/>
      <c r="D45" s="13"/>
      <c r="E45" s="13"/>
      <c r="F45" s="13"/>
      <c r="G45" s="13"/>
      <c r="H45" s="13"/>
      <c r="I45" s="13"/>
      <c r="J45" s="13"/>
      <c r="K45" s="11"/>
    </row>
    <row r="46" spans="1:11" ht="22.5" customHeight="1">
      <c r="A46" s="10"/>
      <c r="B46" s="13"/>
      <c r="C46" s="13"/>
      <c r="D46" s="13"/>
      <c r="E46" s="13"/>
      <c r="F46" s="34" t="str">
        <f>'Basic Information'!K5</f>
        <v>Term -2</v>
      </c>
      <c r="G46" s="80" t="s">
        <v>193</v>
      </c>
      <c r="H46" s="80"/>
      <c r="I46" s="13"/>
      <c r="J46" s="13"/>
      <c r="K46" s="11"/>
    </row>
    <row r="47" spans="1:11" ht="22.5" customHeight="1">
      <c r="A47" s="10"/>
      <c r="B47" s="13"/>
      <c r="C47" s="13"/>
      <c r="D47" s="13"/>
      <c r="E47" s="13"/>
      <c r="F47" s="73" t="str">
        <f>"Academic Year" &amp; " " &amp; 'Basic Information'!$D$6</f>
        <v>Academic Year 2020-21</v>
      </c>
      <c r="G47" s="73"/>
      <c r="H47" s="73"/>
      <c r="I47" s="13"/>
      <c r="J47" s="13"/>
      <c r="K47" s="11"/>
    </row>
    <row r="48" spans="1:11" ht="22.5" customHeight="1">
      <c r="A48" s="10"/>
      <c r="B48" s="13"/>
      <c r="C48" s="13"/>
      <c r="D48" s="13"/>
      <c r="E48" s="13"/>
      <c r="F48" s="13"/>
      <c r="G48" s="13"/>
      <c r="H48" s="13"/>
      <c r="I48" s="13"/>
      <c r="J48" s="13"/>
      <c r="K48" s="11"/>
    </row>
    <row r="49" spans="1:11" ht="22.5" customHeight="1" thickBot="1">
      <c r="A49" s="10"/>
      <c r="B49" s="69" t="s">
        <v>88</v>
      </c>
      <c r="C49" s="69"/>
      <c r="D49" s="23">
        <v>1</v>
      </c>
      <c r="E49" s="13"/>
      <c r="F49" s="15" t="s">
        <v>114</v>
      </c>
      <c r="G49" s="23" t="str">
        <f>IF(D49="","",VLOOKUP($D$49,'Mark Sheet'!B3:CY60,3,FALSE))</f>
        <v>7 - B</v>
      </c>
      <c r="H49" s="69" t="s">
        <v>115</v>
      </c>
      <c r="I49" s="69"/>
      <c r="J49" s="23" t="str">
        <f>IF(D49="","",VLOOKUP($D$49,'Mark Sheet'!B3:CY60,98,FALSE))&amp;"/" &amp; 'Mark Sheet'!$CU$4</f>
        <v>72/90</v>
      </c>
      <c r="K49" s="11"/>
    </row>
    <row r="50" spans="1:11" ht="22.5" customHeight="1" thickBot="1">
      <c r="A50" s="10"/>
      <c r="B50" s="84" t="s">
        <v>89</v>
      </c>
      <c r="C50" s="84"/>
      <c r="D50" s="84"/>
      <c r="E50" s="85" t="str">
        <f>IF(D49="","",VLOOKUP($D$49,'Mark Sheet'!B3:CY60,2,FALSE))</f>
        <v>Geet Sahu</v>
      </c>
      <c r="F50" s="85"/>
      <c r="G50" s="85"/>
      <c r="H50" s="13"/>
      <c r="I50" s="15" t="s">
        <v>90</v>
      </c>
      <c r="J50" s="23" t="str">
        <f>IF(D49="","",VLOOKUP($D$49,'Mark Sheet'!B3:CY60,102,FALSE))</f>
        <v>AS14253</v>
      </c>
      <c r="K50" s="11"/>
    </row>
    <row r="51" spans="1:11" ht="22.5" customHeight="1">
      <c r="A51" s="10"/>
      <c r="B51" s="13"/>
      <c r="C51" s="13"/>
      <c r="D51" s="13"/>
      <c r="E51" s="13"/>
      <c r="F51" s="13"/>
      <c r="G51" s="13"/>
      <c r="H51" s="13"/>
      <c r="I51" s="13"/>
      <c r="J51" s="13"/>
      <c r="K51" s="11"/>
    </row>
    <row r="52" spans="1:11" ht="22.5" customHeight="1" thickBot="1">
      <c r="A52" s="10"/>
      <c r="B52" s="13"/>
      <c r="C52" s="13"/>
      <c r="D52" s="13"/>
      <c r="E52" s="13"/>
      <c r="F52" s="13"/>
      <c r="G52" s="13"/>
      <c r="H52" s="13"/>
      <c r="I52" s="13"/>
      <c r="J52" s="13"/>
      <c r="K52" s="11"/>
    </row>
    <row r="53" spans="1:11" ht="30.75" thickBot="1">
      <c r="A53" s="10"/>
      <c r="B53" s="82" t="s">
        <v>93</v>
      </c>
      <c r="C53" s="82"/>
      <c r="D53" s="82"/>
      <c r="E53" s="82"/>
      <c r="F53" s="82"/>
      <c r="G53" s="24" t="s">
        <v>9</v>
      </c>
      <c r="H53" s="24" t="s">
        <v>94</v>
      </c>
      <c r="I53" s="24" t="s">
        <v>30</v>
      </c>
      <c r="J53" s="24" t="s">
        <v>8</v>
      </c>
      <c r="K53" s="11"/>
    </row>
    <row r="54" spans="1:11" ht="22.5" customHeight="1" thickBot="1">
      <c r="A54" s="10"/>
      <c r="B54" s="25">
        <v>1</v>
      </c>
      <c r="C54" s="83" t="str">
        <f>'Mark Sheet'!$E$2</f>
        <v>English</v>
      </c>
      <c r="D54" s="83"/>
      <c r="E54" s="83"/>
      <c r="F54" s="83"/>
      <c r="G54" s="26">
        <f>IF($F$46="","",IF($F$46="Term -1",50,IF($F$46="Term -2",50,100)))</f>
        <v>50</v>
      </c>
      <c r="H54" s="26">
        <f>IF(D49="","",VLOOKUP($D$49,'Mark Sheet'!B3:CY60,7,FALSE))</f>
        <v>35</v>
      </c>
      <c r="I54" s="26" t="str">
        <f>IF(D49="","",VLOOKUP($D$49,'Mark Sheet'!B3:CY60,9,FALSE))</f>
        <v>B+</v>
      </c>
      <c r="J54" s="26" t="str">
        <f>IF('Term-wise Report Card'!I54='Basic Information'!$D$11,'Basic Information'!$E$11,IF(I54='Basic Information'!$D$12,'Basic Information'!$E$12,IF(I54='Basic Information'!$D$13,'Basic Information'!$E$13,IF(I54='Basic Information'!$D$14,'Basic Information'!$E$14,IF(I54='Basic Information'!$D$15,'Basic Information'!$E$15,IF(I54='Basic Information'!$D$16,'Basic Information'!$E$16,IF(I54='Basic Information'!$D$17,'Basic Information'!$E$17,"")))))))</f>
        <v>Good</v>
      </c>
      <c r="K54" s="11"/>
    </row>
    <row r="55" spans="1:11" ht="22.5" customHeight="1" thickBot="1">
      <c r="A55" s="10"/>
      <c r="B55" s="25">
        <v>2</v>
      </c>
      <c r="C55" s="83" t="str">
        <f>'Mark Sheet'!$N$2</f>
        <v>Mathematics</v>
      </c>
      <c r="D55" s="83"/>
      <c r="E55" s="83"/>
      <c r="F55" s="83"/>
      <c r="G55" s="26">
        <f t="shared" ref="G55:G62" si="1">IF($F$46="","",IF($F$46="Term -1",50,IF($F$46="Term -2",50,100)))</f>
        <v>50</v>
      </c>
      <c r="H55" s="26">
        <f>IF(D49="","",VLOOKUP($D$49,'Mark Sheet'!B3:CY60,16,FALSE))</f>
        <v>35</v>
      </c>
      <c r="I55" s="26" t="str">
        <f>IF(D49="","",VLOOKUP($D$49,'Mark Sheet'!B3:CY60,18,FALSE))</f>
        <v>B+</v>
      </c>
      <c r="J55" s="26" t="str">
        <f>IF('Term-wise Report Card'!I55='Basic Information'!$D$11,'Basic Information'!$E$11,IF(I55='Basic Information'!$D$12,'Basic Information'!$E$12,IF(I55='Basic Information'!$D$13,'Basic Information'!$E$13,IF(I55='Basic Information'!$D$14,'Basic Information'!$E$14,IF(I55='Basic Information'!$D$15,'Basic Information'!$E$15,IF(I55='Basic Information'!$D$16,'Basic Information'!$E$16,IF(I55='Basic Information'!$D$17,'Basic Information'!$E$17,"")))))))</f>
        <v>Good</v>
      </c>
      <c r="K55" s="11"/>
    </row>
    <row r="56" spans="1:11" ht="22.5" customHeight="1" thickBot="1">
      <c r="A56" s="10"/>
      <c r="B56" s="25">
        <v>3</v>
      </c>
      <c r="C56" s="83" t="str">
        <f>'Mark Sheet'!$W$2</f>
        <v>Science</v>
      </c>
      <c r="D56" s="83"/>
      <c r="E56" s="83"/>
      <c r="F56" s="83"/>
      <c r="G56" s="26">
        <f t="shared" si="1"/>
        <v>50</v>
      </c>
      <c r="H56" s="26">
        <f>IF(D49="","",VLOOKUP($D$49,'Mark Sheet'!B3:CY60,25,FALSE))</f>
        <v>35</v>
      </c>
      <c r="I56" s="26" t="str">
        <f>IF(D49="","",VLOOKUP($D$49,'Mark Sheet'!B3:CY60,27,FALSE))</f>
        <v>B+</v>
      </c>
      <c r="J56" s="26" t="str">
        <f>IF('Term-wise Report Card'!I56='Basic Information'!$D$11,'Basic Information'!$E$11,IF(I56='Basic Information'!$D$12,'Basic Information'!$E$12,IF(I56='Basic Information'!$D$13,'Basic Information'!$E$13,IF(I56='Basic Information'!$D$14,'Basic Information'!$E$14,IF(I56='Basic Information'!$D$15,'Basic Information'!$E$15,IF(I56='Basic Information'!$D$16,'Basic Information'!$E$16,IF(I56='Basic Information'!$D$17,'Basic Information'!$E$17,"")))))))</f>
        <v>Good</v>
      </c>
      <c r="K56" s="11"/>
    </row>
    <row r="57" spans="1:11" ht="22.5" customHeight="1" thickBot="1">
      <c r="A57" s="10"/>
      <c r="B57" s="25">
        <v>4</v>
      </c>
      <c r="C57" s="83" t="str">
        <f>'Mark Sheet'!$AF$2</f>
        <v>Social Science</v>
      </c>
      <c r="D57" s="83"/>
      <c r="E57" s="83"/>
      <c r="F57" s="83"/>
      <c r="G57" s="26">
        <f t="shared" si="1"/>
        <v>50</v>
      </c>
      <c r="H57" s="26">
        <f>IF(D49="","",VLOOKUP($D$49,'Mark Sheet'!B3:CY60,34,FALSE))</f>
        <v>35</v>
      </c>
      <c r="I57" s="26" t="str">
        <f>IF(D49="","",VLOOKUP($D$49,'Mark Sheet'!B3:CY60,36,FALSE))</f>
        <v>B+</v>
      </c>
      <c r="J57" s="26" t="str">
        <f>IF('Term-wise Report Card'!I57='Basic Information'!$D$11,'Basic Information'!$E$11,IF(I57='Basic Information'!$D$12,'Basic Information'!$E$12,IF(I57='Basic Information'!$D$13,'Basic Information'!$E$13,IF(I57='Basic Information'!$D$14,'Basic Information'!$E$14,IF(I57='Basic Information'!$D$15,'Basic Information'!$E$15,IF(I57='Basic Information'!$D$16,'Basic Information'!$E$16,IF(I57='Basic Information'!$D$17,'Basic Information'!$E$17,"")))))))</f>
        <v>Good</v>
      </c>
      <c r="K57" s="11"/>
    </row>
    <row r="58" spans="1:11" ht="22.5" customHeight="1" thickBot="1">
      <c r="A58" s="10"/>
      <c r="B58" s="25">
        <v>5</v>
      </c>
      <c r="C58" s="83" t="str">
        <f>'Mark Sheet'!$AO$2</f>
        <v>Hindi</v>
      </c>
      <c r="D58" s="83"/>
      <c r="E58" s="83"/>
      <c r="F58" s="83"/>
      <c r="G58" s="26">
        <f t="shared" si="1"/>
        <v>50</v>
      </c>
      <c r="H58" s="26">
        <f>IF(D49="","",VLOOKUP($D$49,'Mark Sheet'!B3:CY60,43,FALSE))</f>
        <v>35</v>
      </c>
      <c r="I58" s="26" t="str">
        <f>IF(D49="","",VLOOKUP($D$49,'Mark Sheet'!B3:CY60,45,FALSE))</f>
        <v>B+</v>
      </c>
      <c r="J58" s="26" t="str">
        <f>IF('Term-wise Report Card'!I58='Basic Information'!$D$11,'Basic Information'!$E$11,IF(I58='Basic Information'!$D$12,'Basic Information'!$E$12,IF(I58='Basic Information'!$D$13,'Basic Information'!$E$13,IF(I58='Basic Information'!$D$14,'Basic Information'!$E$14,IF(I58='Basic Information'!$D$15,'Basic Information'!$E$15,IF(I58='Basic Information'!$D$16,'Basic Information'!$E$16,IF(I58='Basic Information'!$D$17,'Basic Information'!$E$17,"")))))))</f>
        <v>Good</v>
      </c>
      <c r="K58" s="11"/>
    </row>
    <row r="59" spans="1:11" ht="22.5" customHeight="1" thickBot="1">
      <c r="A59" s="10"/>
      <c r="B59" s="25">
        <v>6</v>
      </c>
      <c r="C59" s="83" t="str">
        <f>'Mark Sheet'!$AX$2</f>
        <v>Physical Education</v>
      </c>
      <c r="D59" s="83"/>
      <c r="E59" s="83"/>
      <c r="F59" s="83"/>
      <c r="G59" s="26">
        <f t="shared" si="1"/>
        <v>50</v>
      </c>
      <c r="H59" s="26">
        <f>IF(D49="","",VLOOKUP($D$49,'Mark Sheet'!B3:CY60,52,FALSE))</f>
        <v>35</v>
      </c>
      <c r="I59" s="26" t="str">
        <f>IF(D49="","",VLOOKUP($D$49,'Mark Sheet'!B3:CY60,54,FALSE))</f>
        <v>B+</v>
      </c>
      <c r="J59" s="26" t="str">
        <f>IF('Term-wise Report Card'!I59='Basic Information'!$D$11,'Basic Information'!$E$11,IF(I59='Basic Information'!$D$12,'Basic Information'!$E$12,IF(I59='Basic Information'!$D$13,'Basic Information'!$E$13,IF(I59='Basic Information'!$D$14,'Basic Information'!$E$14,IF(I59='Basic Information'!$D$15,'Basic Information'!$E$15,IF(I59='Basic Information'!$D$16,'Basic Information'!$E$16,IF(I59='Basic Information'!$D$17,'Basic Information'!$E$17,"")))))))</f>
        <v>Good</v>
      </c>
      <c r="K59" s="11"/>
    </row>
    <row r="60" spans="1:11" ht="22.5" customHeight="1" thickBot="1">
      <c r="A60" s="10"/>
      <c r="B60" s="25">
        <v>7</v>
      </c>
      <c r="C60" s="83" t="str">
        <f>'Mark Sheet'!$BG$2</f>
        <v>Drawing</v>
      </c>
      <c r="D60" s="83"/>
      <c r="E60" s="83"/>
      <c r="F60" s="83"/>
      <c r="G60" s="26">
        <f t="shared" si="1"/>
        <v>50</v>
      </c>
      <c r="H60" s="26">
        <f>IF(D49="","",VLOOKUP($D$49,'Mark Sheet'!B3:CY60,61,FALSE))</f>
        <v>35</v>
      </c>
      <c r="I60" s="26" t="str">
        <f>IF(D49="","",VLOOKUP($D$49,'Mark Sheet'!B3:CY60,63,FALSE))</f>
        <v>B+</v>
      </c>
      <c r="J60" s="26" t="str">
        <f>IF('Term-wise Report Card'!I60='Basic Information'!$D$11,'Basic Information'!$E$11,IF(I60='Basic Information'!$D$12,'Basic Information'!$E$12,IF(I60='Basic Information'!$D$13,'Basic Information'!$E$13,IF(I60='Basic Information'!$D$14,'Basic Information'!$E$14,IF(I60='Basic Information'!$D$15,'Basic Information'!$E$15,IF(I60='Basic Information'!$D$16,'Basic Information'!$E$16,IF(I60='Basic Information'!$D$17,'Basic Information'!$E$17,"")))))))</f>
        <v>Good</v>
      </c>
      <c r="K60" s="11"/>
    </row>
    <row r="61" spans="1:11" ht="22.5" customHeight="1" thickBot="1">
      <c r="A61" s="10"/>
      <c r="B61" s="25">
        <v>8</v>
      </c>
      <c r="C61" s="83" t="str">
        <f>'Mark Sheet'!$BP$2</f>
        <v>Sanskrit</v>
      </c>
      <c r="D61" s="83"/>
      <c r="E61" s="83"/>
      <c r="F61" s="83"/>
      <c r="G61" s="26">
        <f t="shared" si="1"/>
        <v>50</v>
      </c>
      <c r="H61" s="26">
        <f>IF(D49="","",VLOOKUP($D$49,'Mark Sheet'!B3:CY60,70,FALSE))</f>
        <v>35</v>
      </c>
      <c r="I61" s="26" t="str">
        <f>IF(D49="","",VLOOKUP($D$49,'Mark Sheet'!B3:CY60,72,FALSE))</f>
        <v>B+</v>
      </c>
      <c r="J61" s="26" t="str">
        <f>IF('Term-wise Report Card'!I61='Basic Information'!$D$11,'Basic Information'!$E$11,IF(I61='Basic Information'!$D$12,'Basic Information'!$E$12,IF(I61='Basic Information'!$D$13,'Basic Information'!$E$13,IF(I61='Basic Information'!$D$14,'Basic Information'!$E$14,IF(I61='Basic Information'!$D$15,'Basic Information'!$E$15,IF(I61='Basic Information'!$D$16,'Basic Information'!$E$16,IF(I61='Basic Information'!$D$17,'Basic Information'!$E$17,"")))))))</f>
        <v>Good</v>
      </c>
      <c r="K61" s="11"/>
    </row>
    <row r="62" spans="1:11" ht="22.5" customHeight="1" thickBot="1">
      <c r="A62" s="10"/>
      <c r="B62" s="25">
        <v>9</v>
      </c>
      <c r="C62" s="83" t="str">
        <f>'Mark Sheet'!$BY$2</f>
        <v>Moral Science</v>
      </c>
      <c r="D62" s="83"/>
      <c r="E62" s="83"/>
      <c r="F62" s="83"/>
      <c r="G62" s="26">
        <f t="shared" si="1"/>
        <v>50</v>
      </c>
      <c r="H62" s="26">
        <f>IF(D49="","",VLOOKUP($D$49,'Mark Sheet'!B3:CY60,79,FALSE))</f>
        <v>35</v>
      </c>
      <c r="I62" s="26" t="str">
        <f>IF(D49="","",VLOOKUP($D$49,'Mark Sheet'!B3:CY60,81,FALSE))</f>
        <v>B+</v>
      </c>
      <c r="J62" s="26" t="str">
        <f>IF('Term-wise Report Card'!I62='Basic Information'!$D$11,'Basic Information'!$E$11,IF(I62='Basic Information'!$D$12,'Basic Information'!$E$12,IF(I62='Basic Information'!$D$13,'Basic Information'!$E$13,IF(I62='Basic Information'!$D$14,'Basic Information'!$E$14,IF(I62='Basic Information'!$D$15,'Basic Information'!$E$15,IF(I62='Basic Information'!$D$16,'Basic Information'!$E$16,IF(I62='Basic Information'!$D$17,'Basic Information'!$E$17,"")))))))</f>
        <v>Good</v>
      </c>
      <c r="K62" s="11"/>
    </row>
    <row r="63" spans="1:11" ht="22.5" customHeight="1" thickBot="1">
      <c r="A63" s="10"/>
      <c r="B63" s="91"/>
      <c r="C63" s="92"/>
      <c r="D63" s="92"/>
      <c r="E63" s="93"/>
      <c r="F63" s="36" t="s">
        <v>32</v>
      </c>
      <c r="G63" s="26">
        <f>SUM(G54:G62)</f>
        <v>450</v>
      </c>
      <c r="H63" s="26">
        <f>SUM(H54:H62)</f>
        <v>315</v>
      </c>
      <c r="I63" s="27"/>
      <c r="J63" s="27"/>
      <c r="K63" s="11"/>
    </row>
    <row r="64" spans="1:11" ht="22.5" customHeight="1">
      <c r="A64" s="10"/>
      <c r="B64" s="13"/>
      <c r="C64" s="13"/>
      <c r="D64" s="13"/>
      <c r="E64" s="13"/>
      <c r="F64" s="13"/>
      <c r="G64" s="13"/>
      <c r="H64" s="13"/>
      <c r="I64" s="13"/>
      <c r="J64" s="13"/>
      <c r="K64" s="11"/>
    </row>
    <row r="65" spans="1:11" ht="22.5" customHeight="1" thickBot="1">
      <c r="A65" s="10"/>
      <c r="B65" s="13"/>
      <c r="C65" s="16" t="s">
        <v>184</v>
      </c>
      <c r="D65" s="23">
        <f>IF(D49="","",VLOOKUP($D$49,'Mark Sheet'!B3:CY60,92,FALSE))</f>
        <v>26</v>
      </c>
      <c r="E65" s="16" t="s">
        <v>185</v>
      </c>
      <c r="F65" s="23" t="str">
        <f>IF(D49="","",VLOOKUP($D$49,'Mark Sheet'!B3:CY60,91,FALSE))</f>
        <v>B+</v>
      </c>
      <c r="G65" s="81" t="s">
        <v>186</v>
      </c>
      <c r="H65" s="81"/>
      <c r="I65" s="28">
        <f>IF(D49="","",VLOOKUP($D$49,'Mark Sheet'!B3:CY60,90,FALSE))</f>
        <v>70</v>
      </c>
      <c r="J65" s="29" t="s">
        <v>7</v>
      </c>
      <c r="K65" s="11"/>
    </row>
    <row r="66" spans="1:11" ht="22.5" customHeight="1">
      <c r="A66" s="10"/>
      <c r="B66" s="13"/>
      <c r="C66" s="13"/>
      <c r="D66" s="13"/>
      <c r="E66" s="13"/>
      <c r="F66" s="13"/>
      <c r="G66" s="13"/>
      <c r="H66" s="13"/>
      <c r="I66" s="13"/>
      <c r="J66" s="13"/>
      <c r="K66" s="11"/>
    </row>
    <row r="67" spans="1:11" ht="22.5" customHeight="1">
      <c r="A67" s="10"/>
      <c r="B67" s="13"/>
      <c r="C67" s="86" t="s">
        <v>187</v>
      </c>
      <c r="D67" s="86"/>
      <c r="E67" s="86"/>
      <c r="F67" s="86"/>
      <c r="G67" s="86"/>
      <c r="H67" s="86"/>
      <c r="I67" s="86"/>
      <c r="J67" s="13"/>
      <c r="K67" s="11"/>
    </row>
    <row r="68" spans="1:11" ht="22.5" customHeight="1">
      <c r="A68" s="10"/>
      <c r="B68" s="13"/>
      <c r="C68" s="22" t="str">
        <f>'Basic Information'!$B$11 &amp;" - " &amp;'Basic Information'!$C$11</f>
        <v>46 - 50</v>
      </c>
      <c r="D68" s="22" t="str">
        <f>'Basic Information'!$B$12 &amp;" - " &amp;'Basic Information'!$C$12</f>
        <v>41 - 45</v>
      </c>
      <c r="E68" s="22" t="str">
        <f>'Basic Information'!$B$13 &amp;" - " &amp;'Basic Information'!$C$13</f>
        <v>36 - 40</v>
      </c>
      <c r="F68" s="22" t="str">
        <f>'Basic Information'!$B$14 &amp;" - " &amp;'Basic Information'!$C$14</f>
        <v>31 - 35</v>
      </c>
      <c r="G68" s="22" t="str">
        <f>'Basic Information'!$B$15 &amp;" - " &amp;'Basic Information'!$C$15</f>
        <v>26 - 30</v>
      </c>
      <c r="H68" s="22" t="str">
        <f>'Basic Information'!$B$16 &amp;" - " &amp;'Basic Information'!$C$16</f>
        <v>18 - 25</v>
      </c>
      <c r="I68" s="22" t="str">
        <f>'Basic Information'!$B$17 &amp;" - " &amp;'Basic Information'!$C$17</f>
        <v>0 - 17</v>
      </c>
      <c r="J68" s="13"/>
      <c r="K68" s="11"/>
    </row>
    <row r="69" spans="1:11" ht="22.5" customHeight="1">
      <c r="A69" s="10"/>
      <c r="B69" s="13"/>
      <c r="C69" s="22" t="str">
        <f>'Basic Information'!$D$11</f>
        <v>O</v>
      </c>
      <c r="D69" s="22" t="str">
        <f>'Basic Information'!$D$12</f>
        <v>A+</v>
      </c>
      <c r="E69" s="22" t="str">
        <f>'Basic Information'!$D$13</f>
        <v>A</v>
      </c>
      <c r="F69" s="22" t="str">
        <f>'Basic Information'!$D$14</f>
        <v>B+</v>
      </c>
      <c r="G69" s="22" t="str">
        <f>'Basic Information'!$D$15</f>
        <v>B</v>
      </c>
      <c r="H69" s="22" t="str">
        <f>'Basic Information'!$D$16</f>
        <v>C</v>
      </c>
      <c r="I69" s="22" t="str">
        <f>'Basic Information'!$D$17</f>
        <v>Fail</v>
      </c>
      <c r="J69" s="13"/>
      <c r="K69" s="11"/>
    </row>
    <row r="70" spans="1:11" ht="22.5" customHeight="1">
      <c r="A70" s="10"/>
      <c r="B70" s="13"/>
      <c r="C70" s="13"/>
      <c r="D70" s="13"/>
      <c r="E70" s="13"/>
      <c r="F70" s="13"/>
      <c r="G70" s="13"/>
      <c r="H70" s="13"/>
      <c r="I70" s="13"/>
      <c r="J70" s="13"/>
      <c r="K70" s="11"/>
    </row>
    <row r="71" spans="1:11" ht="22.5" customHeight="1" thickBot="1">
      <c r="A71" s="10"/>
      <c r="B71" s="87" t="str">
        <f>'Basic Information'!$D$7</f>
        <v>Jacob Fernandes</v>
      </c>
      <c r="C71" s="87"/>
      <c r="D71" s="87"/>
      <c r="E71" s="17"/>
      <c r="F71" s="87" t="str">
        <f>'Basic Information'!$H$7</f>
        <v>Father Justin</v>
      </c>
      <c r="G71" s="87"/>
      <c r="H71" s="13"/>
      <c r="I71" s="13"/>
      <c r="J71" s="13"/>
      <c r="K71" s="11"/>
    </row>
    <row r="72" spans="1:11" ht="22.5" customHeight="1">
      <c r="A72" s="10"/>
      <c r="B72" s="74"/>
      <c r="C72" s="75"/>
      <c r="D72" s="76"/>
      <c r="E72" s="13"/>
      <c r="F72" s="74"/>
      <c r="G72" s="76"/>
      <c r="H72" s="13"/>
      <c r="I72" s="74"/>
      <c r="J72" s="76"/>
      <c r="K72" s="11"/>
    </row>
    <row r="73" spans="1:11" ht="22.5" customHeight="1" thickBot="1">
      <c r="A73" s="10"/>
      <c r="B73" s="77"/>
      <c r="C73" s="78"/>
      <c r="D73" s="79"/>
      <c r="E73" s="13"/>
      <c r="F73" s="77"/>
      <c r="G73" s="79"/>
      <c r="H73" s="13"/>
      <c r="I73" s="77"/>
      <c r="J73" s="79"/>
      <c r="K73" s="11"/>
    </row>
    <row r="74" spans="1:11" ht="22.5" customHeight="1">
      <c r="A74" s="10"/>
      <c r="B74" s="81" t="s">
        <v>188</v>
      </c>
      <c r="C74" s="81"/>
      <c r="D74" s="81"/>
      <c r="E74" s="13"/>
      <c r="F74" s="81" t="s">
        <v>189</v>
      </c>
      <c r="G74" s="81"/>
      <c r="H74" s="13"/>
      <c r="I74" s="81" t="s">
        <v>190</v>
      </c>
      <c r="J74" s="81"/>
      <c r="K74" s="11"/>
    </row>
    <row r="75" spans="1:11" ht="22.5" customHeight="1" thickBot="1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1"/>
    </row>
    <row r="76" spans="1:11" ht="22.5" customHeight="1"/>
    <row r="77" spans="1:11" ht="15.75" thickBot="1"/>
    <row r="78" spans="1:11">
      <c r="A78" s="7"/>
      <c r="B78" s="8"/>
      <c r="C78" s="8"/>
      <c r="D78" s="8"/>
      <c r="E78" s="8"/>
      <c r="F78" s="8"/>
      <c r="G78" s="8"/>
      <c r="H78" s="8"/>
      <c r="I78" s="8"/>
      <c r="J78" s="8"/>
      <c r="K78" s="9"/>
    </row>
    <row r="79" spans="1:11" ht="50.25" customHeight="1">
      <c r="A79" s="10"/>
      <c r="B79" s="72" t="s">
        <v>181</v>
      </c>
      <c r="C79" s="72"/>
      <c r="D79" s="70" t="str">
        <f>'Basic Information'!$D$3</f>
        <v>St. Augustin Primary Secondary School</v>
      </c>
      <c r="E79" s="70"/>
      <c r="F79" s="70"/>
      <c r="G79" s="70"/>
      <c r="H79" s="70"/>
      <c r="I79" s="70"/>
      <c r="J79" s="70"/>
      <c r="K79" s="11"/>
    </row>
    <row r="80" spans="1:11" ht="25.5" customHeight="1">
      <c r="A80" s="10"/>
      <c r="B80" s="72"/>
      <c r="C80" s="72"/>
      <c r="D80" s="71" t="str">
        <f>'Basic Information'!$D$4</f>
        <v>24, ABC street, DEF Road, Mumbai</v>
      </c>
      <c r="E80" s="71"/>
      <c r="F80" s="71"/>
      <c r="G80" s="71"/>
      <c r="H80" s="71"/>
      <c r="I80" s="71"/>
      <c r="J80" s="71"/>
      <c r="K80" s="12"/>
    </row>
    <row r="81" spans="1:11" ht="24" customHeight="1">
      <c r="A81" s="10"/>
      <c r="B81" s="72"/>
      <c r="C81" s="72"/>
      <c r="D81" s="71" t="str">
        <f>'Basic Information'!$D$5</f>
        <v>Phone: 9876543210       Email: admin@saphss.com</v>
      </c>
      <c r="E81" s="71"/>
      <c r="F81" s="71"/>
      <c r="G81" s="71"/>
      <c r="H81" s="71"/>
      <c r="I81" s="71"/>
      <c r="J81" s="71"/>
      <c r="K81" s="11"/>
    </row>
    <row r="82" spans="1:11" ht="22.5" customHeight="1">
      <c r="A82" s="10"/>
      <c r="B82" s="13"/>
      <c r="C82" s="13"/>
      <c r="D82" s="13"/>
      <c r="E82" s="13"/>
      <c r="F82" s="13"/>
      <c r="G82" s="13"/>
      <c r="H82" s="13"/>
      <c r="I82" s="13"/>
      <c r="J82" s="13"/>
      <c r="K82" s="11"/>
    </row>
    <row r="83" spans="1:11" ht="22.5" customHeight="1">
      <c r="A83" s="10"/>
      <c r="B83" s="13"/>
      <c r="C83" s="13"/>
      <c r="D83" s="13"/>
      <c r="E83" s="13"/>
      <c r="F83" s="35" t="str">
        <f>'Basic Information'!$L$5</f>
        <v>Final Term</v>
      </c>
      <c r="G83" s="73" t="s">
        <v>193</v>
      </c>
      <c r="H83" s="73"/>
      <c r="I83" s="13"/>
      <c r="J83" s="13"/>
      <c r="K83" s="11"/>
    </row>
    <row r="84" spans="1:11" ht="22.5" customHeight="1">
      <c r="A84" s="10"/>
      <c r="B84" s="13"/>
      <c r="C84" s="13"/>
      <c r="D84" s="13"/>
      <c r="E84" s="13"/>
      <c r="F84" s="73" t="str">
        <f>"Academic Year" &amp; " " &amp; 'Basic Information'!D80</f>
        <v xml:space="preserve">Academic Year </v>
      </c>
      <c r="G84" s="73"/>
      <c r="H84" s="73"/>
      <c r="I84" s="13"/>
      <c r="J84" s="13"/>
      <c r="K84" s="11"/>
    </row>
    <row r="85" spans="1:11" ht="22.5" customHeight="1">
      <c r="A85" s="10"/>
      <c r="B85" s="13"/>
      <c r="C85" s="13"/>
      <c r="D85" s="13"/>
      <c r="E85" s="13"/>
      <c r="F85" s="13"/>
      <c r="G85" s="13"/>
      <c r="H85" s="13"/>
      <c r="I85" s="13"/>
      <c r="J85" s="13"/>
      <c r="K85" s="11"/>
    </row>
    <row r="86" spans="1:11" ht="22.5" customHeight="1" thickBot="1">
      <c r="A86" s="10"/>
      <c r="B86" s="69" t="s">
        <v>88</v>
      </c>
      <c r="C86" s="69"/>
      <c r="D86" s="23">
        <v>1</v>
      </c>
      <c r="E86" s="13"/>
      <c r="F86" s="15" t="s">
        <v>114</v>
      </c>
      <c r="G86" s="23" t="str">
        <f>IF(D86="","",VLOOKUP($D$86,'Mark Sheet'!B3:CY60,3,FALSE))</f>
        <v>7 - B</v>
      </c>
      <c r="H86" s="69" t="s">
        <v>115</v>
      </c>
      <c r="I86" s="69"/>
      <c r="J86" s="23" t="str">
        <f>IF(D86="","",VLOOKUP($D$86,'Mark Sheet'!B3:CY60,99,FALSE))&amp;"/" &amp; 'Mark Sheet'!$CV$4</f>
        <v>52/64</v>
      </c>
      <c r="K86" s="11"/>
    </row>
    <row r="87" spans="1:11" ht="22.5" customHeight="1" thickBot="1">
      <c r="A87" s="10"/>
      <c r="B87" s="84" t="s">
        <v>89</v>
      </c>
      <c r="C87" s="84"/>
      <c r="D87" s="84"/>
      <c r="E87" s="85" t="str">
        <f>IF(D86="","",VLOOKUP($D$86,'Mark Sheet'!B3:CY60,2,FALSE))</f>
        <v>Geet Sahu</v>
      </c>
      <c r="F87" s="85"/>
      <c r="G87" s="85"/>
      <c r="H87" s="13"/>
      <c r="I87" s="15" t="s">
        <v>90</v>
      </c>
      <c r="J87" s="23" t="str">
        <f>IF(D86="","",VLOOKUP($D$86,'Mark Sheet'!B3:CY60,102,FALSE))</f>
        <v>AS14253</v>
      </c>
      <c r="K87" s="11"/>
    </row>
    <row r="88" spans="1:11" ht="22.5" customHeight="1" thickBot="1">
      <c r="A88" s="10"/>
      <c r="B88" s="13"/>
      <c r="C88" s="69" t="s">
        <v>209</v>
      </c>
      <c r="D88" s="69"/>
      <c r="E88" s="88">
        <f>'Basic Information'!$L$3</f>
        <v>44392</v>
      </c>
      <c r="F88" s="88"/>
      <c r="G88" s="13"/>
      <c r="H88" s="69" t="s">
        <v>210</v>
      </c>
      <c r="I88" s="69"/>
      <c r="J88" s="33">
        <f>IF(F102="Fail","",'Basic Information'!F6+1)</f>
        <v>8</v>
      </c>
      <c r="K88" s="11"/>
    </row>
    <row r="89" spans="1:11" ht="22.5" customHeight="1" thickBot="1">
      <c r="A89" s="10"/>
      <c r="B89" s="13"/>
      <c r="C89" s="13"/>
      <c r="D89" s="13"/>
      <c r="E89" s="13"/>
      <c r="F89" s="13"/>
      <c r="G89" s="13"/>
      <c r="H89" s="13"/>
      <c r="I89" s="13"/>
      <c r="J89" s="13"/>
      <c r="K89" s="11"/>
    </row>
    <row r="90" spans="1:11" ht="30.75" thickBot="1">
      <c r="A90" s="10"/>
      <c r="B90" s="82" t="s">
        <v>93</v>
      </c>
      <c r="C90" s="82"/>
      <c r="D90" s="82"/>
      <c r="E90" s="82"/>
      <c r="F90" s="82"/>
      <c r="G90" s="24" t="s">
        <v>9</v>
      </c>
      <c r="H90" s="24" t="s">
        <v>94</v>
      </c>
      <c r="I90" s="24" t="s">
        <v>30</v>
      </c>
      <c r="J90" s="24" t="s">
        <v>8</v>
      </c>
      <c r="K90" s="11"/>
    </row>
    <row r="91" spans="1:11" ht="22.5" customHeight="1" thickBot="1">
      <c r="A91" s="10"/>
      <c r="B91" s="25">
        <v>1</v>
      </c>
      <c r="C91" s="83" t="str">
        <f>'Mark Sheet'!$E$2</f>
        <v>English</v>
      </c>
      <c r="D91" s="83"/>
      <c r="E91" s="83"/>
      <c r="F91" s="83"/>
      <c r="G91" s="26">
        <f>IF($F$9="","",IF($F$9="Term -1 Report Card",50,IF($F$9="Term -2 Report Card",50,100)))</f>
        <v>100</v>
      </c>
      <c r="H91" s="26">
        <f>IF(D86="","",VLOOKUP($D$86,'Mark Sheet'!B3:CY60,10,FALSE))</f>
        <v>90</v>
      </c>
      <c r="I91" s="26" t="str">
        <f>IF(D86="","",VLOOKUP($D$86,'Mark Sheet'!B3:CY60,12,FALSE))</f>
        <v>A+</v>
      </c>
      <c r="J91" s="26" t="str">
        <f>IF('Term-wise Report Card'!I91='Basic Information'!$D$11,'Basic Information'!$E$11,IF(I91='Basic Information'!$D$12,'Basic Information'!$E$12,IF(I91='Basic Information'!$D$13,'Basic Information'!$E$13,IF(I91='Basic Information'!$D$14,'Basic Information'!$E$14,IF(I91='Basic Information'!$D$15,'Basic Information'!$E$15,IF(I91='Basic Information'!$D$16,'Basic Information'!$E$16,IF(I91='Basic Information'!$D$17,'Basic Information'!$E$17,"")))))))</f>
        <v>Excellent</v>
      </c>
      <c r="K91" s="11"/>
    </row>
    <row r="92" spans="1:11" ht="22.5" customHeight="1" thickBot="1">
      <c r="A92" s="10"/>
      <c r="B92" s="25">
        <v>2</v>
      </c>
      <c r="C92" s="83" t="str">
        <f>'Mark Sheet'!$N$2</f>
        <v>Mathematics</v>
      </c>
      <c r="D92" s="83"/>
      <c r="E92" s="83"/>
      <c r="F92" s="83"/>
      <c r="G92" s="26">
        <f t="shared" ref="G92:G99" si="2">IF($F$9="","",IF($F$9="Term -1 Report Card",50,IF($F$9="Term -2 Report Card",50,100)))</f>
        <v>100</v>
      </c>
      <c r="H92" s="26">
        <f>IF(D86="","",VLOOKUP($D$86,'Mark Sheet'!B3:CY60,19,FALSE))</f>
        <v>90</v>
      </c>
      <c r="I92" s="26" t="str">
        <f>IF(D86="","",VLOOKUP($D$86,'Mark Sheet'!B3:CY60,21,FALSE))</f>
        <v>A+</v>
      </c>
      <c r="J92" s="26" t="str">
        <f>IF('Term-wise Report Card'!I92='Basic Information'!$D$11,'Basic Information'!$E$11,IF(I92='Basic Information'!$D$12,'Basic Information'!$E$12,IF(I92='Basic Information'!$D$13,'Basic Information'!$E$13,IF(I92='Basic Information'!$D$14,'Basic Information'!$E$14,IF(I92='Basic Information'!$D$15,'Basic Information'!$E$15,IF(I92='Basic Information'!$D$16,'Basic Information'!$E$16,IF(I92='Basic Information'!$D$17,'Basic Information'!$E$17,"")))))))</f>
        <v>Excellent</v>
      </c>
      <c r="K92" s="11"/>
    </row>
    <row r="93" spans="1:11" ht="22.5" customHeight="1" thickBot="1">
      <c r="A93" s="10"/>
      <c r="B93" s="25">
        <v>3</v>
      </c>
      <c r="C93" s="83" t="str">
        <f>'Mark Sheet'!$W$2</f>
        <v>Science</v>
      </c>
      <c r="D93" s="83"/>
      <c r="E93" s="83"/>
      <c r="F93" s="83"/>
      <c r="G93" s="26">
        <f t="shared" si="2"/>
        <v>100</v>
      </c>
      <c r="H93" s="26">
        <f>IF(D86="","",VLOOKUP($D$86,'Mark Sheet'!B3:CY60,28,FALSE))</f>
        <v>90</v>
      </c>
      <c r="I93" s="26" t="str">
        <f>IF(D86="","",VLOOKUP($D$86,'Mark Sheet'!B3:CY60,30,FALSE))</f>
        <v>A+</v>
      </c>
      <c r="J93" s="26" t="str">
        <f>IF('Term-wise Report Card'!I93='Basic Information'!$D$11,'Basic Information'!$E$11,IF(I93='Basic Information'!$D$12,'Basic Information'!$E$12,IF(I93='Basic Information'!$D$13,'Basic Information'!$E$13,IF(I93='Basic Information'!$D$14,'Basic Information'!$E$14,IF(I93='Basic Information'!$D$15,'Basic Information'!$E$15,IF(I93='Basic Information'!$D$16,'Basic Information'!$E$16,IF(I93='Basic Information'!$D$17,'Basic Information'!$E$17,"")))))))</f>
        <v>Excellent</v>
      </c>
      <c r="K93" s="11"/>
    </row>
    <row r="94" spans="1:11" ht="22.5" customHeight="1" thickBot="1">
      <c r="A94" s="10"/>
      <c r="B94" s="25">
        <v>4</v>
      </c>
      <c r="C94" s="83" t="str">
        <f>'Mark Sheet'!$AF$2</f>
        <v>Social Science</v>
      </c>
      <c r="D94" s="83"/>
      <c r="E94" s="83"/>
      <c r="F94" s="83"/>
      <c r="G94" s="26">
        <f t="shared" si="2"/>
        <v>100</v>
      </c>
      <c r="H94" s="26">
        <f>IF(D86="","",VLOOKUP($D$86,'Mark Sheet'!B3:CY60,37,FALSE))</f>
        <v>90</v>
      </c>
      <c r="I94" s="26" t="str">
        <f>IF(D86="","",VLOOKUP($D$86,'Mark Sheet'!B3:CY60,39,FALSE))</f>
        <v>A+</v>
      </c>
      <c r="J94" s="26" t="str">
        <f>IF('Term-wise Report Card'!I94='Basic Information'!$D$11,'Basic Information'!$E$11,IF(I94='Basic Information'!$D$12,'Basic Information'!$E$12,IF(I94='Basic Information'!$D$13,'Basic Information'!$E$13,IF(I94='Basic Information'!$D$14,'Basic Information'!$E$14,IF(I94='Basic Information'!$D$15,'Basic Information'!$E$15,IF(I94='Basic Information'!$D$16,'Basic Information'!$E$16,IF(I94='Basic Information'!$D$17,'Basic Information'!$E$17,"")))))))</f>
        <v>Excellent</v>
      </c>
      <c r="K94" s="11"/>
    </row>
    <row r="95" spans="1:11" ht="22.5" customHeight="1" thickBot="1">
      <c r="A95" s="10"/>
      <c r="B95" s="25">
        <v>5</v>
      </c>
      <c r="C95" s="83" t="str">
        <f>'Mark Sheet'!$AO$2</f>
        <v>Hindi</v>
      </c>
      <c r="D95" s="83"/>
      <c r="E95" s="83"/>
      <c r="F95" s="83"/>
      <c r="G95" s="26">
        <f t="shared" si="2"/>
        <v>100</v>
      </c>
      <c r="H95" s="26">
        <f>IF(D86="","",VLOOKUP($D$86,'Mark Sheet'!B3:CY60,46,FALSE))</f>
        <v>90</v>
      </c>
      <c r="I95" s="26" t="str">
        <f>IF(D86="","",VLOOKUP($D$86,'Mark Sheet'!B3:CY60,48,FALSE))</f>
        <v>A+</v>
      </c>
      <c r="J95" s="26" t="str">
        <f>IF('Term-wise Report Card'!I95='Basic Information'!$D$11,'Basic Information'!$E$11,IF(I95='Basic Information'!$D$12,'Basic Information'!$E$12,IF(I95='Basic Information'!$D$13,'Basic Information'!$E$13,IF(I95='Basic Information'!$D$14,'Basic Information'!$E$14,IF(I95='Basic Information'!$D$15,'Basic Information'!$E$15,IF(I95='Basic Information'!$D$16,'Basic Information'!$E$16,IF(I95='Basic Information'!$D$17,'Basic Information'!$E$17,"")))))))</f>
        <v>Excellent</v>
      </c>
      <c r="K95" s="11"/>
    </row>
    <row r="96" spans="1:11" ht="22.5" customHeight="1" thickBot="1">
      <c r="A96" s="10"/>
      <c r="B96" s="25">
        <v>6</v>
      </c>
      <c r="C96" s="83" t="str">
        <f>'Mark Sheet'!$AX$2</f>
        <v>Physical Education</v>
      </c>
      <c r="D96" s="83"/>
      <c r="E96" s="83"/>
      <c r="F96" s="83"/>
      <c r="G96" s="26">
        <f t="shared" si="2"/>
        <v>100</v>
      </c>
      <c r="H96" s="26">
        <f>IF(D86="","",VLOOKUP($D$86,'Mark Sheet'!B3:CY60,55,FALSE))</f>
        <v>90</v>
      </c>
      <c r="I96" s="26" t="str">
        <f>IF(D86="","",VLOOKUP($D$86,'Mark Sheet'!B3:CY60,57,FALSE))</f>
        <v>A+</v>
      </c>
      <c r="J96" s="26" t="str">
        <f>IF('Term-wise Report Card'!I96='Basic Information'!$D$11,'Basic Information'!$E$11,IF(I96='Basic Information'!$D$12,'Basic Information'!$E$12,IF(I96='Basic Information'!$D$13,'Basic Information'!$E$13,IF(I96='Basic Information'!$D$14,'Basic Information'!$E$14,IF(I96='Basic Information'!$D$15,'Basic Information'!$E$15,IF(I96='Basic Information'!$D$16,'Basic Information'!$E$16,IF(I96='Basic Information'!$D$17,'Basic Information'!$E$17,"")))))))</f>
        <v>Excellent</v>
      </c>
      <c r="K96" s="11"/>
    </row>
    <row r="97" spans="1:11" ht="22.5" customHeight="1" thickBot="1">
      <c r="A97" s="10"/>
      <c r="B97" s="25">
        <v>7</v>
      </c>
      <c r="C97" s="83" t="str">
        <f>'Mark Sheet'!$BG$2</f>
        <v>Drawing</v>
      </c>
      <c r="D97" s="83"/>
      <c r="E97" s="83"/>
      <c r="F97" s="83"/>
      <c r="G97" s="26">
        <f t="shared" si="2"/>
        <v>100</v>
      </c>
      <c r="H97" s="26">
        <f>IF(D86="","",VLOOKUP($D$86,'Mark Sheet'!B3:CY60,64,FALSE))</f>
        <v>90</v>
      </c>
      <c r="I97" s="26" t="str">
        <f>IF(D86="","",VLOOKUP($D$86,'Mark Sheet'!B3:CY60,66,FALSE))</f>
        <v>A+</v>
      </c>
      <c r="J97" s="26" t="str">
        <f>IF('Term-wise Report Card'!I97='Basic Information'!$D$11,'Basic Information'!$E$11,IF(I97='Basic Information'!$D$12,'Basic Information'!$E$12,IF(I97='Basic Information'!$D$13,'Basic Information'!$E$13,IF(I97='Basic Information'!$D$14,'Basic Information'!$E$14,IF(I97='Basic Information'!$D$15,'Basic Information'!$E$15,IF(I97='Basic Information'!$D$16,'Basic Information'!$E$16,IF(I97='Basic Information'!$D$17,'Basic Information'!$E$17,"")))))))</f>
        <v>Excellent</v>
      </c>
      <c r="K97" s="11"/>
    </row>
    <row r="98" spans="1:11" ht="22.5" customHeight="1" thickBot="1">
      <c r="A98" s="10"/>
      <c r="B98" s="25">
        <v>8</v>
      </c>
      <c r="C98" s="83" t="str">
        <f>'Mark Sheet'!$BP$2</f>
        <v>Sanskrit</v>
      </c>
      <c r="D98" s="83"/>
      <c r="E98" s="83"/>
      <c r="F98" s="83"/>
      <c r="G98" s="26">
        <f t="shared" si="2"/>
        <v>100</v>
      </c>
      <c r="H98" s="26">
        <f>IF(D86="","",VLOOKUP($D$86,'Mark Sheet'!B3:CY60,73,FALSE))</f>
        <v>90</v>
      </c>
      <c r="I98" s="26" t="str">
        <f>IF(D86="","",VLOOKUP($D$86,'Mark Sheet'!B3:CY60,75,FALSE))</f>
        <v>A+</v>
      </c>
      <c r="J98" s="26" t="str">
        <f>IF('Term-wise Report Card'!I98='Basic Information'!$D$11,'Basic Information'!$E$11,IF(I98='Basic Information'!$D$12,'Basic Information'!$E$12,IF(I98='Basic Information'!$D$13,'Basic Information'!$E$13,IF(I98='Basic Information'!$D$14,'Basic Information'!$E$14,IF(I98='Basic Information'!$D$15,'Basic Information'!$E$15,IF(I98='Basic Information'!$D$16,'Basic Information'!$E$16,IF(I98='Basic Information'!$D$17,'Basic Information'!$E$17,"")))))))</f>
        <v>Excellent</v>
      </c>
      <c r="K98" s="11"/>
    </row>
    <row r="99" spans="1:11" ht="22.5" customHeight="1" thickBot="1">
      <c r="A99" s="10"/>
      <c r="B99" s="25">
        <v>9</v>
      </c>
      <c r="C99" s="83" t="str">
        <f>'Mark Sheet'!$BY$2</f>
        <v>Moral Science</v>
      </c>
      <c r="D99" s="83"/>
      <c r="E99" s="83"/>
      <c r="F99" s="83"/>
      <c r="G99" s="26">
        <f t="shared" si="2"/>
        <v>100</v>
      </c>
      <c r="H99" s="26">
        <f>IF(D86="","",VLOOKUP($D$86,'Mark Sheet'!B3:CY60,82,FALSE))</f>
        <v>90</v>
      </c>
      <c r="I99" s="26" t="str">
        <f>IF(D86="","",VLOOKUP($D$86,'Mark Sheet'!B3:CY60,84,FALSE))</f>
        <v>A+</v>
      </c>
      <c r="J99" s="26" t="str">
        <f>IF('Term-wise Report Card'!I99='Basic Information'!$D$11,'Basic Information'!$E$11,IF(I99='Basic Information'!$D$12,'Basic Information'!$E$12,IF(I99='Basic Information'!$D$13,'Basic Information'!$E$13,IF(I99='Basic Information'!$D$14,'Basic Information'!$E$14,IF(I99='Basic Information'!$D$15,'Basic Information'!$E$15,IF(I99='Basic Information'!$D$16,'Basic Information'!$E$16,IF(I99='Basic Information'!$D$17,'Basic Information'!$E$17,"")))))))</f>
        <v>Excellent</v>
      </c>
      <c r="K99" s="11"/>
    </row>
    <row r="100" spans="1:11" ht="22.5" customHeight="1" thickBot="1">
      <c r="A100" s="10"/>
      <c r="B100" s="91"/>
      <c r="C100" s="92"/>
      <c r="D100" s="92"/>
      <c r="E100" s="93"/>
      <c r="F100" s="36" t="s">
        <v>32</v>
      </c>
      <c r="G100" s="26">
        <f>SUM(G91:G99)</f>
        <v>900</v>
      </c>
      <c r="H100" s="26">
        <f>SUM(H91:H99)</f>
        <v>810</v>
      </c>
      <c r="I100" s="27"/>
      <c r="J100" s="27"/>
      <c r="K100" s="11"/>
    </row>
    <row r="101" spans="1:11" ht="22.5" customHeight="1">
      <c r="A101" s="10"/>
      <c r="B101" s="13"/>
      <c r="C101" s="13"/>
      <c r="D101" s="13"/>
      <c r="E101" s="13"/>
      <c r="F101" s="13"/>
      <c r="G101" s="13"/>
      <c r="H101" s="13"/>
      <c r="I101" s="13"/>
      <c r="J101" s="13"/>
      <c r="K101" s="11"/>
    </row>
    <row r="102" spans="1:11" ht="22.5" customHeight="1" thickBot="1">
      <c r="A102" s="10"/>
      <c r="B102" s="13"/>
      <c r="C102" s="16" t="s">
        <v>184</v>
      </c>
      <c r="D102" s="23">
        <f>IF(D86="","",VLOOKUP($D$86,'Mark Sheet'!B3:CY60,96,FALSE))</f>
        <v>12</v>
      </c>
      <c r="E102" s="16" t="s">
        <v>185</v>
      </c>
      <c r="F102" s="23" t="str">
        <f>IF(D86="","",VLOOKUP($D$86,'Mark Sheet'!B3:CY60,95,FALSE))</f>
        <v>A+</v>
      </c>
      <c r="G102" s="81" t="s">
        <v>186</v>
      </c>
      <c r="H102" s="81"/>
      <c r="I102" s="28">
        <f>IF(D86="","",VLOOKUP($D$86,'Mark Sheet'!B3:CY60,94,FALSE))</f>
        <v>90</v>
      </c>
      <c r="J102" s="29" t="s">
        <v>7</v>
      </c>
      <c r="K102" s="11"/>
    </row>
    <row r="103" spans="1:11" ht="22.5" customHeight="1">
      <c r="A103" s="10"/>
      <c r="B103" s="13"/>
      <c r="C103" s="13"/>
      <c r="D103" s="13"/>
      <c r="E103" s="13"/>
      <c r="F103" s="13"/>
      <c r="G103" s="13"/>
      <c r="H103" s="13"/>
      <c r="I103" s="13"/>
      <c r="J103" s="13"/>
      <c r="K103" s="11"/>
    </row>
    <row r="104" spans="1:11" ht="22.5" customHeight="1">
      <c r="A104" s="10"/>
      <c r="B104" s="13"/>
      <c r="C104" s="86" t="s">
        <v>187</v>
      </c>
      <c r="D104" s="86"/>
      <c r="E104" s="86"/>
      <c r="F104" s="86"/>
      <c r="G104" s="86"/>
      <c r="H104" s="86"/>
      <c r="I104" s="86"/>
      <c r="J104" s="13"/>
      <c r="K104" s="11"/>
    </row>
    <row r="105" spans="1:11" ht="22.5" customHeight="1">
      <c r="A105" s="10"/>
      <c r="B105" s="13"/>
      <c r="C105" s="22" t="str">
        <f>'Basic Information'!$H$11 &amp;" - " &amp;'Basic Information'!$I$11</f>
        <v>91 - 100</v>
      </c>
      <c r="D105" s="22" t="str">
        <f>'Basic Information'!$H$12 &amp;" - " &amp;'Basic Information'!$I$12</f>
        <v>81 - 90</v>
      </c>
      <c r="E105" s="22" t="str">
        <f>'Basic Information'!$H$13 &amp;" - " &amp;'Basic Information'!$I$13</f>
        <v>71 - 80</v>
      </c>
      <c r="F105" s="22" t="str">
        <f>'Basic Information'!$H$14 &amp;" - " &amp;'Basic Information'!$I$14</f>
        <v>61 - 70</v>
      </c>
      <c r="G105" s="22" t="str">
        <f>'Basic Information'!$H$15 &amp;" - " &amp;'Basic Information'!$I$15</f>
        <v>51 - 60</v>
      </c>
      <c r="H105" s="22" t="str">
        <f>'Basic Information'!$H$16 &amp;" - " &amp;'Basic Information'!$I$16</f>
        <v>35 - 50</v>
      </c>
      <c r="I105" s="22" t="str">
        <f>'Basic Information'!$H$17 &amp;" - " &amp;'Basic Information'!$I$17</f>
        <v>0 - 34</v>
      </c>
      <c r="J105" s="13"/>
      <c r="K105" s="11"/>
    </row>
    <row r="106" spans="1:11" ht="22.5" customHeight="1">
      <c r="A106" s="10"/>
      <c r="B106" s="13"/>
      <c r="C106" s="22" t="str">
        <f>'Basic Information'!$J$11</f>
        <v>O</v>
      </c>
      <c r="D106" s="22" t="str">
        <f>'Basic Information'!$J$12</f>
        <v>A+</v>
      </c>
      <c r="E106" s="22" t="str">
        <f>'Basic Information'!$J$13</f>
        <v>A</v>
      </c>
      <c r="F106" s="22" t="str">
        <f>'Basic Information'!$J$14</f>
        <v>B+</v>
      </c>
      <c r="G106" s="22" t="str">
        <f>'Basic Information'!$J$15</f>
        <v>B</v>
      </c>
      <c r="H106" s="22" t="str">
        <f>'Basic Information'!$J$16</f>
        <v>C</v>
      </c>
      <c r="I106" s="22" t="str">
        <f>'Basic Information'!$J$17</f>
        <v>Fail</v>
      </c>
      <c r="J106" s="13"/>
      <c r="K106" s="11"/>
    </row>
    <row r="107" spans="1:11" ht="22.5" customHeight="1">
      <c r="A107" s="10"/>
      <c r="B107" s="13"/>
      <c r="C107" s="13"/>
      <c r="D107" s="13"/>
      <c r="E107" s="13"/>
      <c r="F107" s="13"/>
      <c r="G107" s="13"/>
      <c r="H107" s="13"/>
      <c r="I107" s="13"/>
      <c r="J107" s="13"/>
      <c r="K107" s="11"/>
    </row>
    <row r="108" spans="1:11" ht="22.5" customHeight="1" thickBot="1">
      <c r="A108" s="10"/>
      <c r="B108" s="87" t="str">
        <f>'Basic Information'!$D$7</f>
        <v>Jacob Fernandes</v>
      </c>
      <c r="C108" s="87"/>
      <c r="D108" s="87"/>
      <c r="E108" s="17"/>
      <c r="F108" s="87" t="str">
        <f>'Basic Information'!$H$7</f>
        <v>Father Justin</v>
      </c>
      <c r="G108" s="87"/>
      <c r="H108" s="13"/>
      <c r="I108" s="13"/>
      <c r="J108" s="13"/>
      <c r="K108" s="11"/>
    </row>
    <row r="109" spans="1:11" ht="22.5" customHeight="1">
      <c r="A109" s="10"/>
      <c r="B109" s="74"/>
      <c r="C109" s="75"/>
      <c r="D109" s="76"/>
      <c r="E109" s="13"/>
      <c r="F109" s="74"/>
      <c r="G109" s="76"/>
      <c r="H109" s="13"/>
      <c r="I109" s="74"/>
      <c r="J109" s="76"/>
      <c r="K109" s="11"/>
    </row>
    <row r="110" spans="1:11" ht="22.5" customHeight="1" thickBot="1">
      <c r="A110" s="10"/>
      <c r="B110" s="77"/>
      <c r="C110" s="78"/>
      <c r="D110" s="79"/>
      <c r="E110" s="13"/>
      <c r="F110" s="77"/>
      <c r="G110" s="79"/>
      <c r="H110" s="13"/>
      <c r="I110" s="77"/>
      <c r="J110" s="79"/>
      <c r="K110" s="11"/>
    </row>
    <row r="111" spans="1:11" ht="22.5" customHeight="1">
      <c r="A111" s="10"/>
      <c r="B111" s="81" t="s">
        <v>188</v>
      </c>
      <c r="C111" s="81"/>
      <c r="D111" s="81"/>
      <c r="E111" s="13"/>
      <c r="F111" s="81" t="s">
        <v>189</v>
      </c>
      <c r="G111" s="81"/>
      <c r="H111" s="13"/>
      <c r="I111" s="81" t="s">
        <v>190</v>
      </c>
      <c r="J111" s="81"/>
      <c r="K111" s="11"/>
    </row>
    <row r="112" spans="1:11" ht="22.5" customHeight="1" thickBot="1">
      <c r="A112" s="19"/>
      <c r="B112" s="20"/>
      <c r="C112" s="20"/>
      <c r="D112" s="20"/>
      <c r="E112" s="20"/>
      <c r="F112" s="20"/>
      <c r="G112" s="20"/>
      <c r="H112" s="20"/>
      <c r="I112" s="20"/>
      <c r="J112" s="20"/>
      <c r="K112" s="21"/>
    </row>
  </sheetData>
  <mergeCells count="99">
    <mergeCell ref="D2:K2"/>
    <mergeCell ref="A1:C2"/>
    <mergeCell ref="D1:K1"/>
    <mergeCell ref="B111:D111"/>
    <mergeCell ref="F111:G111"/>
    <mergeCell ref="I111:J111"/>
    <mergeCell ref="B26:E26"/>
    <mergeCell ref="G46:H46"/>
    <mergeCell ref="G83:H83"/>
    <mergeCell ref="B100:E100"/>
    <mergeCell ref="B63:E63"/>
    <mergeCell ref="B71:D71"/>
    <mergeCell ref="F71:G71"/>
    <mergeCell ref="B108:D108"/>
    <mergeCell ref="F108:G108"/>
    <mergeCell ref="B34:D34"/>
    <mergeCell ref="F84:H84"/>
    <mergeCell ref="B86:C86"/>
    <mergeCell ref="H86:I86"/>
    <mergeCell ref="B87:D87"/>
    <mergeCell ref="E87:G87"/>
    <mergeCell ref="C88:D88"/>
    <mergeCell ref="E88:F88"/>
    <mergeCell ref="G102:H102"/>
    <mergeCell ref="C104:I104"/>
    <mergeCell ref="B90:F90"/>
    <mergeCell ref="C91:F91"/>
    <mergeCell ref="C92:F92"/>
    <mergeCell ref="C93:F93"/>
    <mergeCell ref="C94:F94"/>
    <mergeCell ref="B109:D110"/>
    <mergeCell ref="F109:G110"/>
    <mergeCell ref="I109:J110"/>
    <mergeCell ref="C95:F95"/>
    <mergeCell ref="C96:F96"/>
    <mergeCell ref="C97:F97"/>
    <mergeCell ref="C98:F98"/>
    <mergeCell ref="C99:F99"/>
    <mergeCell ref="F74:G74"/>
    <mergeCell ref="I74:J74"/>
    <mergeCell ref="B79:C81"/>
    <mergeCell ref="D79:J79"/>
    <mergeCell ref="D80:J80"/>
    <mergeCell ref="D81:J81"/>
    <mergeCell ref="B74:D74"/>
    <mergeCell ref="G65:H65"/>
    <mergeCell ref="C67:I67"/>
    <mergeCell ref="B72:D73"/>
    <mergeCell ref="F72:G73"/>
    <mergeCell ref="I72:J73"/>
    <mergeCell ref="C58:F58"/>
    <mergeCell ref="C59:F59"/>
    <mergeCell ref="C60:F60"/>
    <mergeCell ref="C61:F61"/>
    <mergeCell ref="C62:F62"/>
    <mergeCell ref="B53:F53"/>
    <mergeCell ref="C54:F54"/>
    <mergeCell ref="C55:F55"/>
    <mergeCell ref="C56:F56"/>
    <mergeCell ref="C57:F57"/>
    <mergeCell ref="F47:H47"/>
    <mergeCell ref="B49:C49"/>
    <mergeCell ref="H49:I49"/>
    <mergeCell ref="B50:D50"/>
    <mergeCell ref="E50:G50"/>
    <mergeCell ref="B42:C44"/>
    <mergeCell ref="D42:J42"/>
    <mergeCell ref="D43:J43"/>
    <mergeCell ref="D44:J44"/>
    <mergeCell ref="B37:D37"/>
    <mergeCell ref="F37:G37"/>
    <mergeCell ref="F35:G36"/>
    <mergeCell ref="I35:J36"/>
    <mergeCell ref="I37:J37"/>
    <mergeCell ref="B13:D13"/>
    <mergeCell ref="E13:G13"/>
    <mergeCell ref="C30:I30"/>
    <mergeCell ref="F34:G34"/>
    <mergeCell ref="C22:F22"/>
    <mergeCell ref="C23:F23"/>
    <mergeCell ref="C24:F24"/>
    <mergeCell ref="C25:F25"/>
    <mergeCell ref="B12:C12"/>
    <mergeCell ref="H88:I88"/>
    <mergeCell ref="D5:J5"/>
    <mergeCell ref="D6:J6"/>
    <mergeCell ref="D7:J7"/>
    <mergeCell ref="B5:C7"/>
    <mergeCell ref="H12:I12"/>
    <mergeCell ref="F10:H10"/>
    <mergeCell ref="B35:D36"/>
    <mergeCell ref="G9:H9"/>
    <mergeCell ref="G28:H28"/>
    <mergeCell ref="B16:F16"/>
    <mergeCell ref="C17:F17"/>
    <mergeCell ref="C18:F18"/>
    <mergeCell ref="C19:F19"/>
    <mergeCell ref="C20:F20"/>
    <mergeCell ref="C21:F21"/>
  </mergeCells>
  <dataValidations disablePrompts="1" count="1">
    <dataValidation type="list" allowBlank="1" showInputMessage="1" showErrorMessage="1" sqref="D12 D49 D86">
      <formula1>'Mark Sheet'!B6:B60</formula1>
    </dataValidation>
  </dataValidations>
  <printOptions horizontalCentered="1"/>
  <pageMargins left="0.39370078740157483" right="0.39370078740157483" top="0.19685039370078741" bottom="0.19685039370078741" header="0.19685039370078741" footer="0.19685039370078741"/>
  <pageSetup paperSize="9" scale="97" fitToWidth="3" fitToHeight="3" orientation="portrait" r:id="rId1"/>
  <headerFooter>
    <oddFooter>&amp;LSchool Report Card Template&amp;RPrepared By: MSOfficeGeek</oddFooter>
  </headerFooter>
  <rowBreaks count="2" manualBreakCount="2">
    <brk id="39" max="10" man="1"/>
    <brk id="76" max="10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1"/>
  <sheetViews>
    <sheetView showGridLines="0" workbookViewId="0">
      <selection activeCell="C8" sqref="C8"/>
    </sheetView>
  </sheetViews>
  <sheetFormatPr defaultRowHeight="15"/>
  <cols>
    <col min="1" max="1" width="3" style="1" customWidth="1"/>
    <col min="2" max="2" width="7.5703125" style="1" customWidth="1"/>
    <col min="3" max="3" width="8.5703125" style="1" customWidth="1"/>
    <col min="4" max="4" width="7.5703125" style="1" customWidth="1"/>
    <col min="5" max="5" width="9.42578125" style="1" customWidth="1"/>
    <col min="6" max="6" width="12.42578125" style="1" customWidth="1"/>
    <col min="7" max="7" width="10.140625" style="1" customWidth="1"/>
    <col min="8" max="8" width="11" style="1" customWidth="1"/>
    <col min="9" max="9" width="10" style="1" customWidth="1"/>
    <col min="10" max="10" width="15.85546875" style="1" bestFit="1" customWidth="1"/>
    <col min="11" max="11" width="3" style="1" customWidth="1"/>
    <col min="12" max="12" width="9.140625" style="1"/>
    <col min="13" max="13" width="3" style="1" customWidth="1"/>
    <col min="14" max="14" width="5.42578125" style="1" customWidth="1"/>
    <col min="15" max="15" width="8" style="1" customWidth="1"/>
    <col min="16" max="16" width="7.5703125" style="1" customWidth="1"/>
    <col min="17" max="17" width="9.42578125" style="1" customWidth="1"/>
    <col min="18" max="18" width="12.42578125" style="1" customWidth="1"/>
    <col min="19" max="19" width="9" style="1" customWidth="1"/>
    <col min="20" max="20" width="9.5703125" style="1" customWidth="1"/>
    <col min="21" max="21" width="8.140625" style="1" customWidth="1"/>
    <col min="22" max="22" width="14.5703125" style="1" customWidth="1"/>
    <col min="23" max="23" width="3" style="1" customWidth="1"/>
    <col min="24" max="16384" width="9.140625" style="1"/>
  </cols>
  <sheetData>
    <row r="1" spans="1:11" ht="15.75" thickBot="1"/>
    <row r="2" spans="1:11" ht="15.7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9"/>
    </row>
    <row r="3" spans="1:11" ht="50.25" customHeight="1">
      <c r="A3" s="10"/>
      <c r="B3" s="43"/>
      <c r="C3" s="43"/>
      <c r="D3" s="41"/>
      <c r="E3" s="41"/>
      <c r="F3" s="41"/>
      <c r="G3" s="41"/>
      <c r="H3" s="41"/>
      <c r="I3" s="41"/>
      <c r="J3" s="41"/>
      <c r="K3" s="11"/>
    </row>
    <row r="4" spans="1:11" ht="25.5" customHeight="1">
      <c r="A4" s="10"/>
      <c r="B4" s="43"/>
      <c r="C4" s="43"/>
      <c r="D4" s="42"/>
      <c r="E4" s="42"/>
      <c r="F4" s="42"/>
      <c r="G4" s="42"/>
      <c r="H4" s="42"/>
      <c r="I4" s="42"/>
      <c r="J4" s="42"/>
      <c r="K4" s="12"/>
    </row>
    <row r="5" spans="1:11" ht="24" customHeight="1">
      <c r="A5" s="10"/>
      <c r="B5" s="43"/>
      <c r="C5" s="43"/>
      <c r="D5" s="42"/>
      <c r="E5" s="42"/>
      <c r="F5" s="42"/>
      <c r="G5" s="42"/>
      <c r="H5" s="42"/>
      <c r="I5" s="42"/>
      <c r="J5" s="42"/>
      <c r="K5" s="11"/>
    </row>
    <row r="6" spans="1:11" ht="22.5" customHeight="1">
      <c r="A6" s="10"/>
      <c r="B6" s="13"/>
      <c r="C6" s="13"/>
      <c r="D6" s="13"/>
      <c r="E6" s="13"/>
      <c r="F6" s="13"/>
      <c r="G6" s="13"/>
      <c r="H6" s="13"/>
      <c r="I6" s="13"/>
      <c r="J6" s="13"/>
      <c r="K6" s="11"/>
    </row>
    <row r="7" spans="1:11" ht="22.5" customHeight="1">
      <c r="A7" s="10"/>
      <c r="B7" s="13"/>
      <c r="C7" s="13"/>
      <c r="D7" s="13"/>
      <c r="E7" s="13"/>
      <c r="F7" s="34" t="str">
        <f>'Basic Information'!J5</f>
        <v>Term -1</v>
      </c>
      <c r="G7" s="80" t="s">
        <v>193</v>
      </c>
      <c r="H7" s="80"/>
      <c r="I7" s="13"/>
      <c r="J7" s="13"/>
      <c r="K7" s="11"/>
    </row>
    <row r="8" spans="1:11" ht="22.5" customHeight="1">
      <c r="A8" s="10"/>
      <c r="B8" s="13"/>
      <c r="C8" s="13"/>
      <c r="D8" s="13"/>
      <c r="E8" s="13"/>
      <c r="F8" s="73" t="str">
        <f>"Academic Year" &amp; " " &amp; 'Basic Information'!$D$6</f>
        <v>Academic Year 2020-21</v>
      </c>
      <c r="G8" s="73"/>
      <c r="H8" s="73"/>
      <c r="I8" s="13"/>
      <c r="J8" s="13"/>
      <c r="K8" s="11"/>
    </row>
    <row r="9" spans="1:11" ht="22.5" customHeight="1">
      <c r="A9" s="10"/>
      <c r="B9" s="13"/>
      <c r="C9" s="13"/>
      <c r="D9" s="13"/>
      <c r="E9" s="13"/>
      <c r="F9" s="13"/>
      <c r="G9" s="13"/>
      <c r="H9" s="13"/>
      <c r="I9" s="13"/>
      <c r="J9" s="13"/>
      <c r="K9" s="11"/>
    </row>
    <row r="10" spans="1:11" ht="22.5" customHeight="1" thickBot="1">
      <c r="A10" s="10"/>
      <c r="B10" s="69" t="s">
        <v>88</v>
      </c>
      <c r="C10" s="69"/>
      <c r="D10" s="23">
        <v>1</v>
      </c>
      <c r="E10" s="13"/>
      <c r="F10" s="15" t="s">
        <v>114</v>
      </c>
      <c r="G10" s="23" t="str">
        <f>IF(D10="","",VLOOKUP($D$10,'Mark Sheet'!B3:CY60,3,FALSE))</f>
        <v>7 - B</v>
      </c>
      <c r="H10" s="69" t="s">
        <v>115</v>
      </c>
      <c r="I10" s="69"/>
      <c r="J10" s="23" t="str">
        <f>IF(D10="","",VLOOKUP($D$10,'Mark Sheet'!B3:CY60,97,FALSE))&amp;"/" &amp; 'Mark Sheet'!$CT$4</f>
        <v>84/90</v>
      </c>
      <c r="K10" s="11"/>
    </row>
    <row r="11" spans="1:11" ht="22.5" customHeight="1" thickBot="1">
      <c r="A11" s="10"/>
      <c r="B11" s="84" t="s">
        <v>89</v>
      </c>
      <c r="C11" s="84"/>
      <c r="D11" s="84"/>
      <c r="E11" s="85" t="str">
        <f>IF(D10="","",VLOOKUP($D$10,'Mark Sheet'!B3:CY60,2,FALSE))</f>
        <v>Geet Sahu</v>
      </c>
      <c r="F11" s="85"/>
      <c r="G11" s="85"/>
      <c r="H11" s="13"/>
      <c r="I11" s="15" t="s">
        <v>90</v>
      </c>
      <c r="J11" s="23" t="str">
        <f>IF(D10="","",VLOOKUP($D$10,'Mark Sheet'!B3:CY60,102,FALSE))</f>
        <v>AS14253</v>
      </c>
      <c r="K11" s="11"/>
    </row>
    <row r="12" spans="1:11" ht="22.5" customHeight="1">
      <c r="A12" s="10"/>
      <c r="B12" s="13"/>
      <c r="C12" s="13"/>
      <c r="D12" s="13"/>
      <c r="E12" s="13"/>
      <c r="F12" s="13"/>
      <c r="G12" s="13"/>
      <c r="H12" s="13"/>
      <c r="I12" s="13"/>
      <c r="J12" s="13"/>
      <c r="K12" s="11"/>
    </row>
    <row r="13" spans="1:11" ht="22.5" customHeight="1" thickBot="1">
      <c r="A13" s="10"/>
      <c r="B13" s="13"/>
      <c r="C13" s="13"/>
      <c r="D13" s="13"/>
      <c r="E13" s="13"/>
      <c r="F13" s="13"/>
      <c r="G13" s="13"/>
      <c r="H13" s="13"/>
      <c r="I13" s="13"/>
      <c r="J13" s="13"/>
      <c r="K13" s="11"/>
    </row>
    <row r="14" spans="1:11" ht="34.5" customHeight="1" thickBot="1">
      <c r="A14" s="10"/>
      <c r="B14" s="82" t="s">
        <v>93</v>
      </c>
      <c r="C14" s="82"/>
      <c r="D14" s="82"/>
      <c r="E14" s="82"/>
      <c r="F14" s="82"/>
      <c r="G14" s="24" t="s">
        <v>9</v>
      </c>
      <c r="H14" s="24" t="s">
        <v>94</v>
      </c>
      <c r="I14" s="24" t="s">
        <v>30</v>
      </c>
      <c r="J14" s="24" t="s">
        <v>8</v>
      </c>
      <c r="K14" s="11"/>
    </row>
    <row r="15" spans="1:11" ht="22.5" customHeight="1" thickBot="1">
      <c r="A15" s="10"/>
      <c r="B15" s="25">
        <v>1</v>
      </c>
      <c r="C15" s="83" t="str">
        <f>'Mark Sheet'!$E$2</f>
        <v>English</v>
      </c>
      <c r="D15" s="83"/>
      <c r="E15" s="83"/>
      <c r="F15" s="83"/>
      <c r="G15" s="26">
        <f>IF($F$7="","",IF($F$7="Term -1",50,IF($F$7="Term -2",50,100)))</f>
        <v>50</v>
      </c>
      <c r="H15" s="26">
        <f>IF(D10="","",VLOOKUP($D$10,'Mark Sheet'!B3:CY60,4,FALSE))</f>
        <v>50</v>
      </c>
      <c r="I15" s="26" t="str">
        <f>IF(D10="","",VLOOKUP($D$10,'Mark Sheet'!B3:CY60,6,FALSE))</f>
        <v>O</v>
      </c>
      <c r="J15" s="26" t="str">
        <f>IF('Termwise Report Card LH'!I15='Basic Information'!$D$11,'Basic Information'!$E$11,IF(I15='Basic Information'!$D$12,'Basic Information'!$E$12,IF(I15='Basic Information'!$D$13,'Basic Information'!$E$13,IF(I15='Basic Information'!$D$14,'Basic Information'!$E$14,IF(I15='Basic Information'!$D$15,'Basic Information'!$E$15,IF(I15='Basic Information'!$D$16,'Basic Information'!$E$16,IF(I15='Basic Information'!$D$17,'Basic Information'!$E$17,"")))))))</f>
        <v>Outstanding</v>
      </c>
      <c r="K15" s="11"/>
    </row>
    <row r="16" spans="1:11" ht="22.5" customHeight="1" thickBot="1">
      <c r="A16" s="10"/>
      <c r="B16" s="25">
        <v>2</v>
      </c>
      <c r="C16" s="83" t="str">
        <f>'Mark Sheet'!$N$2</f>
        <v>Mathematics</v>
      </c>
      <c r="D16" s="83"/>
      <c r="E16" s="83"/>
      <c r="F16" s="83"/>
      <c r="G16" s="26">
        <f t="shared" ref="G16:G23" si="0">IF($F$7="","",IF($F$7="Term -1",50,IF($F$7="Term -2",50,100)))</f>
        <v>50</v>
      </c>
      <c r="H16" s="26">
        <f>IF(D10="","",VLOOKUP($D$10,'Mark Sheet'!B3:CY60,13,FALSE))</f>
        <v>48</v>
      </c>
      <c r="I16" s="26" t="str">
        <f>IF(D10="","",VLOOKUP($D$10,'Mark Sheet'!B3:CY60,15,FALSE))</f>
        <v>O</v>
      </c>
      <c r="J16" s="26" t="str">
        <f>IF('Termwise Report Card LH'!I16='Basic Information'!$D$11,'Basic Information'!$E$11,IF(I16='Basic Information'!$D$12,'Basic Information'!$E$12,IF(I16='Basic Information'!$D$13,'Basic Information'!$E$13,IF(I16='Basic Information'!$D$14,'Basic Information'!$E$14,IF(I16='Basic Information'!$D$15,'Basic Information'!$E$15,IF(I16='Basic Information'!$D$16,'Basic Information'!$E$16,IF(I16='Basic Information'!$D$17,'Basic Information'!$E$17,"")))))))</f>
        <v>Outstanding</v>
      </c>
      <c r="K16" s="11"/>
    </row>
    <row r="17" spans="1:11" ht="22.5" customHeight="1" thickBot="1">
      <c r="A17" s="10"/>
      <c r="B17" s="25">
        <v>3</v>
      </c>
      <c r="C17" s="83" t="str">
        <f>'Mark Sheet'!$W$2</f>
        <v>Science</v>
      </c>
      <c r="D17" s="83"/>
      <c r="E17" s="83"/>
      <c r="F17" s="83"/>
      <c r="G17" s="26">
        <f t="shared" si="0"/>
        <v>50</v>
      </c>
      <c r="H17" s="26">
        <f>IF(D10="","",VLOOKUP($D$10,'Mark Sheet'!B3:CY60,22,FALSE))</f>
        <v>46</v>
      </c>
      <c r="I17" s="26" t="str">
        <f>IF(D10="","",VLOOKUP($D$10,'Mark Sheet'!B3:CY60,24,FALSE))</f>
        <v>O</v>
      </c>
      <c r="J17" s="26" t="str">
        <f>IF('Termwise Report Card LH'!I17='Basic Information'!$D$11,'Basic Information'!$E$11,IF(I17='Basic Information'!$D$12,'Basic Information'!$E$12,IF(I17='Basic Information'!$D$13,'Basic Information'!$E$13,IF(I17='Basic Information'!$D$14,'Basic Information'!$E$14,IF(I17='Basic Information'!$D$15,'Basic Information'!$E$15,IF(I17='Basic Information'!$D$16,'Basic Information'!$E$16,IF(I17='Basic Information'!$D$17,'Basic Information'!$E$17,"")))))))</f>
        <v>Outstanding</v>
      </c>
      <c r="K17" s="11"/>
    </row>
    <row r="18" spans="1:11" ht="22.5" customHeight="1" thickBot="1">
      <c r="A18" s="10"/>
      <c r="B18" s="25">
        <v>4</v>
      </c>
      <c r="C18" s="83" t="str">
        <f>'Mark Sheet'!$AF$2</f>
        <v>Social Science</v>
      </c>
      <c r="D18" s="83"/>
      <c r="E18" s="83"/>
      <c r="F18" s="83"/>
      <c r="G18" s="26">
        <f t="shared" si="0"/>
        <v>50</v>
      </c>
      <c r="H18" s="26">
        <f>IF(D10="","",VLOOKUP($D$10,'Mark Sheet'!B3:CY60,31,FALSE))</f>
        <v>50</v>
      </c>
      <c r="I18" s="26" t="str">
        <f>IF(D10="","",VLOOKUP($D$10,'Mark Sheet'!B3:CY60,33,FALSE))</f>
        <v>O</v>
      </c>
      <c r="J18" s="26" t="str">
        <f>IF('Termwise Report Card LH'!I18='Basic Information'!$D$11,'Basic Information'!$E$11,IF(I18='Basic Information'!$D$12,'Basic Information'!$E$12,IF(I18='Basic Information'!$D$13,'Basic Information'!$E$13,IF(I18='Basic Information'!$D$14,'Basic Information'!$E$14,IF(I18='Basic Information'!$D$15,'Basic Information'!$E$15,IF(I18='Basic Information'!$D$16,'Basic Information'!$E$16,IF(I18='Basic Information'!$D$17,'Basic Information'!$E$17,"")))))))</f>
        <v>Outstanding</v>
      </c>
      <c r="K18" s="11"/>
    </row>
    <row r="19" spans="1:11" ht="22.5" customHeight="1" thickBot="1">
      <c r="A19" s="10"/>
      <c r="B19" s="25">
        <v>5</v>
      </c>
      <c r="C19" s="83" t="str">
        <f>'Mark Sheet'!$AO$2</f>
        <v>Hindi</v>
      </c>
      <c r="D19" s="83"/>
      <c r="E19" s="83"/>
      <c r="F19" s="83"/>
      <c r="G19" s="26">
        <f t="shared" si="0"/>
        <v>50</v>
      </c>
      <c r="H19" s="26">
        <f>IF(D10="","",VLOOKUP($D$10,'Mark Sheet'!B3:CY60,40,FALSE))</f>
        <v>50</v>
      </c>
      <c r="I19" s="26" t="str">
        <f>IF(D10="","",VLOOKUP($D$10,'Mark Sheet'!B3:CY60,42,FALSE))</f>
        <v>O</v>
      </c>
      <c r="J19" s="26" t="str">
        <f>IF('Termwise Report Card LH'!I19='Basic Information'!$D$11,'Basic Information'!$E$11,IF(I19='Basic Information'!$D$12,'Basic Information'!$E$12,IF(I19='Basic Information'!$D$13,'Basic Information'!$E$13,IF(I19='Basic Information'!$D$14,'Basic Information'!$E$14,IF(I19='Basic Information'!$D$15,'Basic Information'!$E$15,IF(I19='Basic Information'!$D$16,'Basic Information'!$E$16,IF(I19='Basic Information'!$D$17,'Basic Information'!$E$17,"")))))))</f>
        <v>Outstanding</v>
      </c>
      <c r="K19" s="11"/>
    </row>
    <row r="20" spans="1:11" ht="22.5" customHeight="1" thickBot="1">
      <c r="A20" s="10"/>
      <c r="B20" s="25">
        <v>6</v>
      </c>
      <c r="C20" s="83" t="str">
        <f>'Mark Sheet'!$AX$2</f>
        <v>Physical Education</v>
      </c>
      <c r="D20" s="83"/>
      <c r="E20" s="83"/>
      <c r="F20" s="83"/>
      <c r="G20" s="26">
        <f t="shared" si="0"/>
        <v>50</v>
      </c>
      <c r="H20" s="26">
        <f>IF(D10="","",VLOOKUP($D$10,'Mark Sheet'!B3:CY60,49,FALSE))</f>
        <v>50</v>
      </c>
      <c r="I20" s="26" t="str">
        <f>IF(D10="","",VLOOKUP($D$10,'Mark Sheet'!B3:CY60,51,FALSE))</f>
        <v>O</v>
      </c>
      <c r="J20" s="26" t="str">
        <f>IF('Termwise Report Card LH'!I20='Basic Information'!$D$11,'Basic Information'!$E$11,IF(I20='Basic Information'!$D$12,'Basic Information'!$E$12,IF(I20='Basic Information'!$D$13,'Basic Information'!$E$13,IF(I20='Basic Information'!$D$14,'Basic Information'!$E$14,IF(I20='Basic Information'!$D$15,'Basic Information'!$E$15,IF(I20='Basic Information'!$D$16,'Basic Information'!$E$16,IF(I20='Basic Information'!$D$17,'Basic Information'!$E$17,"")))))))</f>
        <v>Outstanding</v>
      </c>
      <c r="K20" s="11"/>
    </row>
    <row r="21" spans="1:11" ht="22.5" customHeight="1" thickBot="1">
      <c r="A21" s="10"/>
      <c r="B21" s="25">
        <v>7</v>
      </c>
      <c r="C21" s="83" t="str">
        <f>'Mark Sheet'!$BG$2</f>
        <v>Drawing</v>
      </c>
      <c r="D21" s="83"/>
      <c r="E21" s="83"/>
      <c r="F21" s="83"/>
      <c r="G21" s="26">
        <f t="shared" si="0"/>
        <v>50</v>
      </c>
      <c r="H21" s="26">
        <f>IF(D10="","",VLOOKUP($D$10,'Mark Sheet'!B3:CY60,58,FALSE))</f>
        <v>50</v>
      </c>
      <c r="I21" s="26" t="str">
        <f>IF(D10="","",VLOOKUP($D$10,'Mark Sheet'!B3:CY60,60,FALSE))</f>
        <v>O</v>
      </c>
      <c r="J21" s="26" t="str">
        <f>IF('Termwise Report Card LH'!I21='Basic Information'!$D$11,'Basic Information'!$E$11,IF(I21='Basic Information'!$D$12,'Basic Information'!$E$12,IF(I21='Basic Information'!$D$13,'Basic Information'!$E$13,IF(I21='Basic Information'!$D$14,'Basic Information'!$E$14,IF(I21='Basic Information'!$D$15,'Basic Information'!$E$15,IF(I21='Basic Information'!$D$16,'Basic Information'!$E$16,IF(I21='Basic Information'!$D$17,'Basic Information'!$E$17,"")))))))</f>
        <v>Outstanding</v>
      </c>
      <c r="K21" s="11"/>
    </row>
    <row r="22" spans="1:11" ht="22.5" customHeight="1" thickBot="1">
      <c r="A22" s="10"/>
      <c r="B22" s="25">
        <v>8</v>
      </c>
      <c r="C22" s="83" t="str">
        <f>'Mark Sheet'!$BP$2</f>
        <v>Sanskrit</v>
      </c>
      <c r="D22" s="83"/>
      <c r="E22" s="83"/>
      <c r="F22" s="83"/>
      <c r="G22" s="26">
        <f t="shared" si="0"/>
        <v>50</v>
      </c>
      <c r="H22" s="26">
        <f>IF(D10="","",VLOOKUP($D$10,'Mark Sheet'!B3:CY60,67,FALSE))</f>
        <v>50</v>
      </c>
      <c r="I22" s="26" t="str">
        <f>IF(D10="","",VLOOKUP($D$10,'Mark Sheet'!B3:CY60,69,FALSE))</f>
        <v>O</v>
      </c>
      <c r="J22" s="26" t="str">
        <f>IF('Termwise Report Card LH'!I22='Basic Information'!$D$11,'Basic Information'!$E$11,IF(I22='Basic Information'!$D$12,'Basic Information'!$E$12,IF(I22='Basic Information'!$D$13,'Basic Information'!$E$13,IF(I22='Basic Information'!$D$14,'Basic Information'!$E$14,IF(I22='Basic Information'!$D$15,'Basic Information'!$E$15,IF(I22='Basic Information'!$D$16,'Basic Information'!$E$16,IF(I22='Basic Information'!$D$17,'Basic Information'!$E$17,"")))))))</f>
        <v>Outstanding</v>
      </c>
      <c r="K22" s="11"/>
    </row>
    <row r="23" spans="1:11" ht="22.5" customHeight="1" thickBot="1">
      <c r="A23" s="10"/>
      <c r="B23" s="25">
        <v>9</v>
      </c>
      <c r="C23" s="83" t="str">
        <f>'Mark Sheet'!$BY$2</f>
        <v>Moral Science</v>
      </c>
      <c r="D23" s="83"/>
      <c r="E23" s="83"/>
      <c r="F23" s="83"/>
      <c r="G23" s="26">
        <f t="shared" si="0"/>
        <v>50</v>
      </c>
      <c r="H23" s="26">
        <f>IF(D10="","",VLOOKUP($D$10,'Mark Sheet'!B3:CY60,76,FALSE))</f>
        <v>50</v>
      </c>
      <c r="I23" s="26" t="str">
        <f>IF(D10="","",VLOOKUP($D$10,'Mark Sheet'!B3:CY60,78,FALSE))</f>
        <v>O</v>
      </c>
      <c r="J23" s="26" t="str">
        <f>IF('Termwise Report Card LH'!I23='Basic Information'!$D$11,'Basic Information'!$E$11,IF(I23='Basic Information'!$D$12,'Basic Information'!$E$12,IF(I23='Basic Information'!$D$13,'Basic Information'!$E$13,IF(I23='Basic Information'!$D$14,'Basic Information'!$E$14,IF(I23='Basic Information'!$D$15,'Basic Information'!$E$15,IF(I23='Basic Information'!$D$16,'Basic Information'!$E$16,IF(I23='Basic Information'!$D$17,'Basic Information'!$E$17,"")))))))</f>
        <v>Outstanding</v>
      </c>
      <c r="K23" s="11"/>
    </row>
    <row r="24" spans="1:11" ht="22.5" customHeight="1" thickBot="1">
      <c r="A24" s="10"/>
      <c r="B24" s="91"/>
      <c r="C24" s="92"/>
      <c r="D24" s="92"/>
      <c r="E24" s="93"/>
      <c r="F24" s="36" t="s">
        <v>32</v>
      </c>
      <c r="G24" s="26">
        <f>SUM(G15:G23)</f>
        <v>450</v>
      </c>
      <c r="H24" s="26">
        <f>SUM(H15:H23)</f>
        <v>444</v>
      </c>
      <c r="I24" s="27"/>
      <c r="J24" s="27"/>
      <c r="K24" s="11"/>
    </row>
    <row r="25" spans="1:11" ht="22.5" customHeight="1">
      <c r="A25" s="10"/>
      <c r="B25" s="13"/>
      <c r="C25" s="13"/>
      <c r="D25" s="13"/>
      <c r="E25" s="13"/>
      <c r="F25" s="13"/>
      <c r="G25" s="13"/>
      <c r="H25" s="13"/>
      <c r="I25" s="13"/>
      <c r="J25" s="13"/>
      <c r="K25" s="11"/>
    </row>
    <row r="26" spans="1:11" ht="22.5" customHeight="1" thickBot="1">
      <c r="A26" s="10"/>
      <c r="B26" s="13"/>
      <c r="C26" s="16" t="s">
        <v>184</v>
      </c>
      <c r="D26" s="23">
        <f>IF(D10="","",VLOOKUP($D$10,'Mark Sheet'!B3:CY60,88,FALSE))</f>
        <v>1</v>
      </c>
      <c r="E26" s="16" t="s">
        <v>185</v>
      </c>
      <c r="F26" s="23" t="str">
        <f>IF(D10="","",VLOOKUP($D$10,'Mark Sheet'!B3:CY60,87,FALSE))</f>
        <v>O</v>
      </c>
      <c r="G26" s="81" t="s">
        <v>186</v>
      </c>
      <c r="H26" s="81"/>
      <c r="I26" s="28">
        <f>IF(D10="","",VLOOKUP($D$10,'Mark Sheet'!B3:CY60,86,FALSE))</f>
        <v>98.666666666666671</v>
      </c>
      <c r="J26" s="29" t="s">
        <v>7</v>
      </c>
      <c r="K26" s="11"/>
    </row>
    <row r="27" spans="1:11" ht="22.5" customHeight="1">
      <c r="A27" s="10"/>
      <c r="B27" s="13"/>
      <c r="C27" s="13"/>
      <c r="D27" s="13"/>
      <c r="E27" s="13"/>
      <c r="F27" s="13"/>
      <c r="G27" s="13"/>
      <c r="H27" s="13"/>
      <c r="I27" s="13"/>
      <c r="J27" s="13"/>
      <c r="K27" s="11"/>
    </row>
    <row r="28" spans="1:11" ht="22.5" customHeight="1">
      <c r="A28" s="10"/>
      <c r="B28" s="13"/>
      <c r="C28" s="86" t="s">
        <v>187</v>
      </c>
      <c r="D28" s="86"/>
      <c r="E28" s="86"/>
      <c r="F28" s="86"/>
      <c r="G28" s="86"/>
      <c r="H28" s="86"/>
      <c r="I28" s="86"/>
      <c r="J28" s="13"/>
      <c r="K28" s="11"/>
    </row>
    <row r="29" spans="1:11" ht="22.5" customHeight="1">
      <c r="A29" s="10"/>
      <c r="B29" s="13"/>
      <c r="C29" s="22" t="str">
        <f>'Basic Information'!$B$11 &amp;" - " &amp;'Basic Information'!$C$11</f>
        <v>46 - 50</v>
      </c>
      <c r="D29" s="22" t="str">
        <f>'Basic Information'!$B$12 &amp;" - " &amp;'Basic Information'!$C$12</f>
        <v>41 - 45</v>
      </c>
      <c r="E29" s="22" t="str">
        <f>'Basic Information'!$B$13 &amp;" - " &amp;'Basic Information'!$C$13</f>
        <v>36 - 40</v>
      </c>
      <c r="F29" s="22" t="str">
        <f>'Basic Information'!$B$14 &amp;" - " &amp;'Basic Information'!$C$14</f>
        <v>31 - 35</v>
      </c>
      <c r="G29" s="22" t="str">
        <f>'Basic Information'!$B$15 &amp;" - " &amp;'Basic Information'!$C$15</f>
        <v>26 - 30</v>
      </c>
      <c r="H29" s="22" t="str">
        <f>'Basic Information'!$B$16 &amp;" - " &amp;'Basic Information'!$C$16</f>
        <v>18 - 25</v>
      </c>
      <c r="I29" s="22" t="str">
        <f>'Basic Information'!$B$17 &amp;" - " &amp;'Basic Information'!$C$17</f>
        <v>0 - 17</v>
      </c>
      <c r="J29" s="13"/>
      <c r="K29" s="11"/>
    </row>
    <row r="30" spans="1:11" ht="22.5" customHeight="1">
      <c r="A30" s="10"/>
      <c r="B30" s="13"/>
      <c r="C30" s="22" t="str">
        <f>'Basic Information'!$D$11</f>
        <v>O</v>
      </c>
      <c r="D30" s="22" t="str">
        <f>'Basic Information'!$D$12</f>
        <v>A+</v>
      </c>
      <c r="E30" s="22" t="str">
        <f>'Basic Information'!$D$13</f>
        <v>A</v>
      </c>
      <c r="F30" s="22" t="str">
        <f>'Basic Information'!$D$14</f>
        <v>B+</v>
      </c>
      <c r="G30" s="22" t="str">
        <f>'Basic Information'!$D$15</f>
        <v>B</v>
      </c>
      <c r="H30" s="22" t="str">
        <f>'Basic Information'!$D$16</f>
        <v>C</v>
      </c>
      <c r="I30" s="22" t="str">
        <f>'Basic Information'!$D$17</f>
        <v>Fail</v>
      </c>
      <c r="J30" s="13"/>
      <c r="K30" s="11"/>
    </row>
    <row r="31" spans="1:11" ht="22.5" customHeight="1">
      <c r="A31" s="10"/>
      <c r="B31" s="13"/>
      <c r="C31" s="13"/>
      <c r="D31" s="13"/>
      <c r="E31" s="13"/>
      <c r="F31" s="13"/>
      <c r="G31" s="13"/>
      <c r="H31" s="13"/>
      <c r="I31" s="13"/>
      <c r="J31" s="13"/>
      <c r="K31" s="11"/>
    </row>
    <row r="32" spans="1:11" ht="22.5" customHeight="1" thickBot="1">
      <c r="A32" s="10"/>
      <c r="B32" s="87" t="str">
        <f>'Basic Information'!$D$7</f>
        <v>Jacob Fernandes</v>
      </c>
      <c r="C32" s="87"/>
      <c r="D32" s="87"/>
      <c r="E32" s="13"/>
      <c r="F32" s="87" t="str">
        <f>'Basic Information'!$H$7</f>
        <v>Father Justin</v>
      </c>
      <c r="G32" s="87"/>
      <c r="H32" s="13"/>
      <c r="I32" s="13"/>
      <c r="J32" s="13"/>
      <c r="K32" s="11"/>
    </row>
    <row r="33" spans="1:11" ht="22.5" customHeight="1">
      <c r="A33" s="10"/>
      <c r="B33" s="74"/>
      <c r="C33" s="75"/>
      <c r="D33" s="76"/>
      <c r="E33" s="13"/>
      <c r="F33" s="74"/>
      <c r="G33" s="76"/>
      <c r="H33" s="13"/>
      <c r="I33" s="74"/>
      <c r="J33" s="76"/>
      <c r="K33" s="11"/>
    </row>
    <row r="34" spans="1:11" ht="22.5" customHeight="1" thickBot="1">
      <c r="A34" s="10"/>
      <c r="B34" s="77"/>
      <c r="C34" s="78"/>
      <c r="D34" s="79"/>
      <c r="E34" s="13"/>
      <c r="F34" s="77"/>
      <c r="G34" s="79"/>
      <c r="H34" s="13"/>
      <c r="I34" s="77"/>
      <c r="J34" s="79"/>
      <c r="K34" s="11"/>
    </row>
    <row r="35" spans="1:11" ht="22.5" customHeight="1">
      <c r="A35" s="10"/>
      <c r="B35" s="81" t="s">
        <v>188</v>
      </c>
      <c r="C35" s="81"/>
      <c r="D35" s="81"/>
      <c r="E35" s="13"/>
      <c r="F35" s="81" t="s">
        <v>189</v>
      </c>
      <c r="G35" s="81"/>
      <c r="H35" s="13"/>
      <c r="I35" s="81" t="s">
        <v>190</v>
      </c>
      <c r="J35" s="81"/>
      <c r="K35" s="11"/>
    </row>
    <row r="36" spans="1:11" ht="22.5" customHeight="1" thickBot="1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1"/>
    </row>
    <row r="37" spans="1:11" ht="22.5" customHeight="1"/>
    <row r="38" spans="1:11" ht="15.75" thickBot="1"/>
    <row r="39" spans="1:11">
      <c r="A39" s="7"/>
      <c r="B39" s="8"/>
      <c r="C39" s="8"/>
      <c r="D39" s="8"/>
      <c r="E39" s="8"/>
      <c r="F39" s="8"/>
      <c r="G39" s="8"/>
      <c r="H39" s="8"/>
      <c r="I39" s="8"/>
      <c r="J39" s="8"/>
      <c r="K39" s="9"/>
    </row>
    <row r="40" spans="1:11" ht="50.25" customHeight="1">
      <c r="A40" s="10"/>
      <c r="B40" s="44"/>
      <c r="C40" s="44"/>
      <c r="D40" s="45"/>
      <c r="E40" s="45"/>
      <c r="F40" s="45"/>
      <c r="G40" s="45"/>
      <c r="H40" s="45"/>
      <c r="I40" s="45"/>
      <c r="J40" s="45"/>
      <c r="K40" s="11"/>
    </row>
    <row r="41" spans="1:11" ht="25.5" customHeight="1">
      <c r="A41" s="10"/>
      <c r="B41" s="44"/>
      <c r="C41" s="44"/>
      <c r="D41" s="46"/>
      <c r="E41" s="46"/>
      <c r="F41" s="46"/>
      <c r="G41" s="46"/>
      <c r="H41" s="46"/>
      <c r="I41" s="46"/>
      <c r="J41" s="46"/>
      <c r="K41" s="12"/>
    </row>
    <row r="42" spans="1:11" ht="24" customHeight="1">
      <c r="A42" s="10"/>
      <c r="B42" s="44"/>
      <c r="C42" s="44"/>
      <c r="D42" s="46"/>
      <c r="E42" s="46"/>
      <c r="F42" s="46"/>
      <c r="G42" s="46"/>
      <c r="H42" s="46"/>
      <c r="I42" s="46"/>
      <c r="J42" s="46"/>
      <c r="K42" s="11"/>
    </row>
    <row r="43" spans="1:11" ht="22.5" customHeight="1">
      <c r="A43" s="10"/>
      <c r="B43" s="13"/>
      <c r="C43" s="13"/>
      <c r="D43" s="13"/>
      <c r="E43" s="13"/>
      <c r="F43" s="13"/>
      <c r="G43" s="13"/>
      <c r="H43" s="13"/>
      <c r="I43" s="13"/>
      <c r="J43" s="13"/>
      <c r="K43" s="11"/>
    </row>
    <row r="44" spans="1:11" ht="22.5" customHeight="1">
      <c r="A44" s="10"/>
      <c r="B44" s="13"/>
      <c r="C44" s="13"/>
      <c r="D44" s="13"/>
      <c r="E44" s="13"/>
      <c r="F44" s="34" t="str">
        <f>'Basic Information'!K5</f>
        <v>Term -2</v>
      </c>
      <c r="G44" s="80" t="s">
        <v>193</v>
      </c>
      <c r="H44" s="80"/>
      <c r="I44" s="13"/>
      <c r="J44" s="13"/>
      <c r="K44" s="11"/>
    </row>
    <row r="45" spans="1:11" ht="22.5" customHeight="1">
      <c r="A45" s="10"/>
      <c r="B45" s="13"/>
      <c r="C45" s="13"/>
      <c r="D45" s="13"/>
      <c r="E45" s="13"/>
      <c r="F45" s="73" t="str">
        <f>"Academic Year" &amp; " " &amp; 'Basic Information'!$D$6</f>
        <v>Academic Year 2020-21</v>
      </c>
      <c r="G45" s="73"/>
      <c r="H45" s="73"/>
      <c r="I45" s="13"/>
      <c r="J45" s="13"/>
      <c r="K45" s="11"/>
    </row>
    <row r="46" spans="1:11" ht="22.5" customHeight="1">
      <c r="A46" s="10"/>
      <c r="B46" s="13"/>
      <c r="C46" s="13"/>
      <c r="D46" s="13"/>
      <c r="E46" s="13"/>
      <c r="F46" s="13"/>
      <c r="G46" s="13"/>
      <c r="H46" s="13"/>
      <c r="I46" s="13"/>
      <c r="J46" s="13"/>
      <c r="K46" s="11"/>
    </row>
    <row r="47" spans="1:11" ht="22.5" customHeight="1" thickBot="1">
      <c r="A47" s="10"/>
      <c r="B47" s="69" t="s">
        <v>88</v>
      </c>
      <c r="C47" s="69"/>
      <c r="D47" s="23">
        <v>1</v>
      </c>
      <c r="E47" s="13"/>
      <c r="F47" s="15" t="s">
        <v>114</v>
      </c>
      <c r="G47" s="23" t="str">
        <f>IF(D47="","",VLOOKUP($D$47,'Mark Sheet'!B3:CY60,3,FALSE))</f>
        <v>7 - B</v>
      </c>
      <c r="H47" s="69" t="s">
        <v>115</v>
      </c>
      <c r="I47" s="69"/>
      <c r="J47" s="23" t="str">
        <f>IF(D47="","",VLOOKUP($D$47,'Mark Sheet'!B3:CY60,98,FALSE))&amp;"/" &amp; 'Mark Sheet'!$CU$4</f>
        <v>72/90</v>
      </c>
      <c r="K47" s="11"/>
    </row>
    <row r="48" spans="1:11" ht="22.5" customHeight="1" thickBot="1">
      <c r="A48" s="10"/>
      <c r="B48" s="84" t="s">
        <v>89</v>
      </c>
      <c r="C48" s="84"/>
      <c r="D48" s="84"/>
      <c r="E48" s="85" t="str">
        <f>IF(D47="","",VLOOKUP($D$47,'Mark Sheet'!B3:CY60,2,FALSE))</f>
        <v>Geet Sahu</v>
      </c>
      <c r="F48" s="85"/>
      <c r="G48" s="85"/>
      <c r="H48" s="13"/>
      <c r="I48" s="15" t="s">
        <v>90</v>
      </c>
      <c r="J48" s="23" t="str">
        <f>IF(D47="","",VLOOKUP($D$47,'Mark Sheet'!B3:CY60,102,FALSE))</f>
        <v>AS14253</v>
      </c>
      <c r="K48" s="11"/>
    </row>
    <row r="49" spans="1:11" ht="22.5" customHeight="1">
      <c r="A49" s="10"/>
      <c r="B49" s="13"/>
      <c r="C49" s="13"/>
      <c r="D49" s="13"/>
      <c r="E49" s="13"/>
      <c r="F49" s="13"/>
      <c r="G49" s="13"/>
      <c r="H49" s="13"/>
      <c r="I49" s="13"/>
      <c r="J49" s="13"/>
      <c r="K49" s="11"/>
    </row>
    <row r="50" spans="1:11" ht="22.5" customHeight="1" thickBot="1">
      <c r="A50" s="10"/>
      <c r="B50" s="13"/>
      <c r="C50" s="13"/>
      <c r="D50" s="13"/>
      <c r="E50" s="13"/>
      <c r="F50" s="13"/>
      <c r="G50" s="13"/>
      <c r="H50" s="13"/>
      <c r="I50" s="13"/>
      <c r="J50" s="13"/>
      <c r="K50" s="11"/>
    </row>
    <row r="51" spans="1:11" ht="30.75" thickBot="1">
      <c r="A51" s="10"/>
      <c r="B51" s="82" t="s">
        <v>93</v>
      </c>
      <c r="C51" s="82"/>
      <c r="D51" s="82"/>
      <c r="E51" s="82"/>
      <c r="F51" s="82"/>
      <c r="G51" s="24" t="s">
        <v>9</v>
      </c>
      <c r="H51" s="24" t="s">
        <v>94</v>
      </c>
      <c r="I51" s="24" t="s">
        <v>30</v>
      </c>
      <c r="J51" s="24" t="s">
        <v>8</v>
      </c>
      <c r="K51" s="11"/>
    </row>
    <row r="52" spans="1:11" ht="22.5" customHeight="1" thickBot="1">
      <c r="A52" s="10"/>
      <c r="B52" s="25">
        <v>1</v>
      </c>
      <c r="C52" s="83" t="str">
        <f>'Mark Sheet'!$E$2</f>
        <v>English</v>
      </c>
      <c r="D52" s="83"/>
      <c r="E52" s="83"/>
      <c r="F52" s="83"/>
      <c r="G52" s="26">
        <f>IF($F$44="","",IF($F$44="Term -1",50,IF($F$44="Term -2",50,100)))</f>
        <v>50</v>
      </c>
      <c r="H52" s="26">
        <f>IF(D47="","",VLOOKUP($D$47,'Mark Sheet'!B3:CY60,7,FALSE))</f>
        <v>35</v>
      </c>
      <c r="I52" s="26" t="str">
        <f>IF(D47="","",VLOOKUP($D$47,'Mark Sheet'!B3:CY60,9,FALSE))</f>
        <v>B+</v>
      </c>
      <c r="J52" s="26" t="str">
        <f>IF('Termwise Report Card LH'!I52='Basic Information'!$D$11,'Basic Information'!$E$11,IF(I52='Basic Information'!$D$12,'Basic Information'!$E$12,IF(I52='Basic Information'!$D$13,'Basic Information'!$E$13,IF(I52='Basic Information'!$D$14,'Basic Information'!$E$14,IF(I52='Basic Information'!$D$15,'Basic Information'!$E$15,IF(I52='Basic Information'!$D$16,'Basic Information'!$E$16,IF(I52='Basic Information'!$D$17,'Basic Information'!$E$17,"")))))))</f>
        <v>Good</v>
      </c>
      <c r="K52" s="11"/>
    </row>
    <row r="53" spans="1:11" ht="22.5" customHeight="1" thickBot="1">
      <c r="A53" s="10"/>
      <c r="B53" s="25">
        <v>2</v>
      </c>
      <c r="C53" s="83" t="str">
        <f>'Mark Sheet'!$N$2</f>
        <v>Mathematics</v>
      </c>
      <c r="D53" s="83"/>
      <c r="E53" s="83"/>
      <c r="F53" s="83"/>
      <c r="G53" s="26">
        <f t="shared" ref="G53:G60" si="1">IF($F$44="","",IF($F$44="Term -1",50,IF($F$44="Term -2",50,100)))</f>
        <v>50</v>
      </c>
      <c r="H53" s="26">
        <f>IF(D47="","",VLOOKUP($D$47,'Mark Sheet'!B3:CY60,16,FALSE))</f>
        <v>35</v>
      </c>
      <c r="I53" s="26" t="str">
        <f>IF(D47="","",VLOOKUP($D$47,'Mark Sheet'!B3:CY60,18,FALSE))</f>
        <v>B+</v>
      </c>
      <c r="J53" s="26" t="str">
        <f>IF('Termwise Report Card LH'!I53='Basic Information'!$D$11,'Basic Information'!$E$11,IF(I53='Basic Information'!$D$12,'Basic Information'!$E$12,IF(I53='Basic Information'!$D$13,'Basic Information'!$E$13,IF(I53='Basic Information'!$D$14,'Basic Information'!$E$14,IF(I53='Basic Information'!$D$15,'Basic Information'!$E$15,IF(I53='Basic Information'!$D$16,'Basic Information'!$E$16,IF(I53='Basic Information'!$D$17,'Basic Information'!$E$17,"")))))))</f>
        <v>Good</v>
      </c>
      <c r="K53" s="11"/>
    </row>
    <row r="54" spans="1:11" ht="22.5" customHeight="1" thickBot="1">
      <c r="A54" s="10"/>
      <c r="B54" s="25">
        <v>3</v>
      </c>
      <c r="C54" s="83" t="str">
        <f>'Mark Sheet'!$W$2</f>
        <v>Science</v>
      </c>
      <c r="D54" s="83"/>
      <c r="E54" s="83"/>
      <c r="F54" s="83"/>
      <c r="G54" s="26">
        <f t="shared" si="1"/>
        <v>50</v>
      </c>
      <c r="H54" s="26">
        <f>IF(D47="","",VLOOKUP($D$47,'Mark Sheet'!B3:CY60,25,FALSE))</f>
        <v>35</v>
      </c>
      <c r="I54" s="26" t="str">
        <f>IF(D47="","",VLOOKUP($D$47,'Mark Sheet'!B3:CY60,27,FALSE))</f>
        <v>B+</v>
      </c>
      <c r="J54" s="26" t="str">
        <f>IF('Termwise Report Card LH'!I54='Basic Information'!$D$11,'Basic Information'!$E$11,IF(I54='Basic Information'!$D$12,'Basic Information'!$E$12,IF(I54='Basic Information'!$D$13,'Basic Information'!$E$13,IF(I54='Basic Information'!$D$14,'Basic Information'!$E$14,IF(I54='Basic Information'!$D$15,'Basic Information'!$E$15,IF(I54='Basic Information'!$D$16,'Basic Information'!$E$16,IF(I54='Basic Information'!$D$17,'Basic Information'!$E$17,"")))))))</f>
        <v>Good</v>
      </c>
      <c r="K54" s="11"/>
    </row>
    <row r="55" spans="1:11" ht="22.5" customHeight="1" thickBot="1">
      <c r="A55" s="10"/>
      <c r="B55" s="25">
        <v>4</v>
      </c>
      <c r="C55" s="83" t="str">
        <f>'Mark Sheet'!$AF$2</f>
        <v>Social Science</v>
      </c>
      <c r="D55" s="83"/>
      <c r="E55" s="83"/>
      <c r="F55" s="83"/>
      <c r="G55" s="26">
        <f t="shared" si="1"/>
        <v>50</v>
      </c>
      <c r="H55" s="26">
        <f>IF(D47="","",VLOOKUP($D$47,'Mark Sheet'!B3:CY60,34,FALSE))</f>
        <v>35</v>
      </c>
      <c r="I55" s="26" t="str">
        <f>IF(D47="","",VLOOKUP($D$47,'Mark Sheet'!B3:CY60,36,FALSE))</f>
        <v>B+</v>
      </c>
      <c r="J55" s="26" t="str">
        <f>IF('Termwise Report Card LH'!I55='Basic Information'!$D$11,'Basic Information'!$E$11,IF(I55='Basic Information'!$D$12,'Basic Information'!$E$12,IF(I55='Basic Information'!$D$13,'Basic Information'!$E$13,IF(I55='Basic Information'!$D$14,'Basic Information'!$E$14,IF(I55='Basic Information'!$D$15,'Basic Information'!$E$15,IF(I55='Basic Information'!$D$16,'Basic Information'!$E$16,IF(I55='Basic Information'!$D$17,'Basic Information'!$E$17,"")))))))</f>
        <v>Good</v>
      </c>
      <c r="K55" s="11"/>
    </row>
    <row r="56" spans="1:11" ht="22.5" customHeight="1" thickBot="1">
      <c r="A56" s="10"/>
      <c r="B56" s="25">
        <v>5</v>
      </c>
      <c r="C56" s="83" t="str">
        <f>'Mark Sheet'!$AO$2</f>
        <v>Hindi</v>
      </c>
      <c r="D56" s="83"/>
      <c r="E56" s="83"/>
      <c r="F56" s="83"/>
      <c r="G56" s="26">
        <f t="shared" si="1"/>
        <v>50</v>
      </c>
      <c r="H56" s="26">
        <f>IF(D47="","",VLOOKUP($D$47,'Mark Sheet'!B3:CY60,43,FALSE))</f>
        <v>35</v>
      </c>
      <c r="I56" s="26" t="str">
        <f>IF(D47="","",VLOOKUP($D$47,'Mark Sheet'!B3:CY60,45,FALSE))</f>
        <v>B+</v>
      </c>
      <c r="J56" s="26" t="str">
        <f>IF('Termwise Report Card LH'!I56='Basic Information'!$D$11,'Basic Information'!$E$11,IF(I56='Basic Information'!$D$12,'Basic Information'!$E$12,IF(I56='Basic Information'!$D$13,'Basic Information'!$E$13,IF(I56='Basic Information'!$D$14,'Basic Information'!$E$14,IF(I56='Basic Information'!$D$15,'Basic Information'!$E$15,IF(I56='Basic Information'!$D$16,'Basic Information'!$E$16,IF(I56='Basic Information'!$D$17,'Basic Information'!$E$17,"")))))))</f>
        <v>Good</v>
      </c>
      <c r="K56" s="11"/>
    </row>
    <row r="57" spans="1:11" ht="22.5" customHeight="1" thickBot="1">
      <c r="A57" s="10"/>
      <c r="B57" s="25">
        <v>6</v>
      </c>
      <c r="C57" s="83" t="str">
        <f>'Mark Sheet'!$AX$2</f>
        <v>Physical Education</v>
      </c>
      <c r="D57" s="83"/>
      <c r="E57" s="83"/>
      <c r="F57" s="83"/>
      <c r="G57" s="26">
        <f t="shared" si="1"/>
        <v>50</v>
      </c>
      <c r="H57" s="26">
        <f>IF(D47="","",VLOOKUP($D$47,'Mark Sheet'!B3:CY60,52,FALSE))</f>
        <v>35</v>
      </c>
      <c r="I57" s="26" t="str">
        <f>IF(D47="","",VLOOKUP($D$47,'Mark Sheet'!B3:CY60,54,FALSE))</f>
        <v>B+</v>
      </c>
      <c r="J57" s="26" t="str">
        <f>IF('Termwise Report Card LH'!I57='Basic Information'!$D$11,'Basic Information'!$E$11,IF(I57='Basic Information'!$D$12,'Basic Information'!$E$12,IF(I57='Basic Information'!$D$13,'Basic Information'!$E$13,IF(I57='Basic Information'!$D$14,'Basic Information'!$E$14,IF(I57='Basic Information'!$D$15,'Basic Information'!$E$15,IF(I57='Basic Information'!$D$16,'Basic Information'!$E$16,IF(I57='Basic Information'!$D$17,'Basic Information'!$E$17,"")))))))</f>
        <v>Good</v>
      </c>
      <c r="K57" s="11"/>
    </row>
    <row r="58" spans="1:11" ht="22.5" customHeight="1" thickBot="1">
      <c r="A58" s="10"/>
      <c r="B58" s="25">
        <v>7</v>
      </c>
      <c r="C58" s="83" t="str">
        <f>'Mark Sheet'!$BG$2</f>
        <v>Drawing</v>
      </c>
      <c r="D58" s="83"/>
      <c r="E58" s="83"/>
      <c r="F58" s="83"/>
      <c r="G58" s="26">
        <f t="shared" si="1"/>
        <v>50</v>
      </c>
      <c r="H58" s="26">
        <f>IF(D47="","",VLOOKUP($D$47,'Mark Sheet'!B3:CY60,61,FALSE))</f>
        <v>35</v>
      </c>
      <c r="I58" s="26" t="str">
        <f>IF(D47="","",VLOOKUP($D$47,'Mark Sheet'!B3:CY60,63,FALSE))</f>
        <v>B+</v>
      </c>
      <c r="J58" s="26" t="str">
        <f>IF('Termwise Report Card LH'!I58='Basic Information'!$D$11,'Basic Information'!$E$11,IF(I58='Basic Information'!$D$12,'Basic Information'!$E$12,IF(I58='Basic Information'!$D$13,'Basic Information'!$E$13,IF(I58='Basic Information'!$D$14,'Basic Information'!$E$14,IF(I58='Basic Information'!$D$15,'Basic Information'!$E$15,IF(I58='Basic Information'!$D$16,'Basic Information'!$E$16,IF(I58='Basic Information'!$D$17,'Basic Information'!$E$17,"")))))))</f>
        <v>Good</v>
      </c>
      <c r="K58" s="11"/>
    </row>
    <row r="59" spans="1:11" ht="22.5" customHeight="1" thickBot="1">
      <c r="A59" s="10"/>
      <c r="B59" s="25">
        <v>8</v>
      </c>
      <c r="C59" s="83" t="str">
        <f>'Mark Sheet'!$BP$2</f>
        <v>Sanskrit</v>
      </c>
      <c r="D59" s="83"/>
      <c r="E59" s="83"/>
      <c r="F59" s="83"/>
      <c r="G59" s="26">
        <f t="shared" si="1"/>
        <v>50</v>
      </c>
      <c r="H59" s="26">
        <f>IF(D47="","",VLOOKUP($D$47,'Mark Sheet'!B3:CY60,70,FALSE))</f>
        <v>35</v>
      </c>
      <c r="I59" s="26" t="str">
        <f>IF(D47="","",VLOOKUP($D$47,'Mark Sheet'!B3:CY60,72,FALSE))</f>
        <v>B+</v>
      </c>
      <c r="J59" s="26" t="str">
        <f>IF('Termwise Report Card LH'!I59='Basic Information'!$D$11,'Basic Information'!$E$11,IF(I59='Basic Information'!$D$12,'Basic Information'!$E$12,IF(I59='Basic Information'!$D$13,'Basic Information'!$E$13,IF(I59='Basic Information'!$D$14,'Basic Information'!$E$14,IF(I59='Basic Information'!$D$15,'Basic Information'!$E$15,IF(I59='Basic Information'!$D$16,'Basic Information'!$E$16,IF(I59='Basic Information'!$D$17,'Basic Information'!$E$17,"")))))))</f>
        <v>Good</v>
      </c>
      <c r="K59" s="11"/>
    </row>
    <row r="60" spans="1:11" ht="22.5" customHeight="1" thickBot="1">
      <c r="A60" s="10"/>
      <c r="B60" s="25">
        <v>9</v>
      </c>
      <c r="C60" s="83" t="str">
        <f>'Mark Sheet'!$BY$2</f>
        <v>Moral Science</v>
      </c>
      <c r="D60" s="83"/>
      <c r="E60" s="83"/>
      <c r="F60" s="83"/>
      <c r="G60" s="26">
        <f t="shared" si="1"/>
        <v>50</v>
      </c>
      <c r="H60" s="26">
        <f>IF(D47="","",VLOOKUP($D$47,'Mark Sheet'!B3:CY60,79,FALSE))</f>
        <v>35</v>
      </c>
      <c r="I60" s="26" t="str">
        <f>IF(D47="","",VLOOKUP($D$47,'Mark Sheet'!B3:CY60,81,FALSE))</f>
        <v>B+</v>
      </c>
      <c r="J60" s="26" t="str">
        <f>IF('Termwise Report Card LH'!I60='Basic Information'!$D$11,'Basic Information'!$E$11,IF(I60='Basic Information'!$D$12,'Basic Information'!$E$12,IF(I60='Basic Information'!$D$13,'Basic Information'!$E$13,IF(I60='Basic Information'!$D$14,'Basic Information'!$E$14,IF(I60='Basic Information'!$D$15,'Basic Information'!$E$15,IF(I60='Basic Information'!$D$16,'Basic Information'!$E$16,IF(I60='Basic Information'!$D$17,'Basic Information'!$E$17,"")))))))</f>
        <v>Good</v>
      </c>
      <c r="K60" s="11"/>
    </row>
    <row r="61" spans="1:11" ht="22.5" customHeight="1" thickBot="1">
      <c r="A61" s="10"/>
      <c r="B61" s="91"/>
      <c r="C61" s="92"/>
      <c r="D61" s="92"/>
      <c r="E61" s="93"/>
      <c r="F61" s="36" t="s">
        <v>32</v>
      </c>
      <c r="G61" s="26">
        <f>SUM(G52:G60)</f>
        <v>450</v>
      </c>
      <c r="H61" s="26">
        <f>SUM(H52:H60)</f>
        <v>315</v>
      </c>
      <c r="I61" s="27"/>
      <c r="J61" s="27"/>
      <c r="K61" s="11"/>
    </row>
    <row r="62" spans="1:11" ht="22.5" customHeight="1">
      <c r="A62" s="10"/>
      <c r="B62" s="13"/>
      <c r="C62" s="13"/>
      <c r="D62" s="13"/>
      <c r="E62" s="13"/>
      <c r="F62" s="13"/>
      <c r="G62" s="13"/>
      <c r="H62" s="13"/>
      <c r="I62" s="13"/>
      <c r="J62" s="13"/>
      <c r="K62" s="11"/>
    </row>
    <row r="63" spans="1:11" ht="22.5" customHeight="1" thickBot="1">
      <c r="A63" s="10"/>
      <c r="B63" s="13"/>
      <c r="C63" s="16" t="s">
        <v>184</v>
      </c>
      <c r="D63" s="23">
        <f>IF(D47="","",VLOOKUP($D$47,'Mark Sheet'!B3:CY60,92,FALSE))</f>
        <v>26</v>
      </c>
      <c r="E63" s="16" t="s">
        <v>185</v>
      </c>
      <c r="F63" s="23" t="str">
        <f>IF(D47="","",VLOOKUP($D$47,'Mark Sheet'!B3:CY60,91,FALSE))</f>
        <v>B+</v>
      </c>
      <c r="G63" s="81" t="s">
        <v>186</v>
      </c>
      <c r="H63" s="81"/>
      <c r="I63" s="28">
        <f>IF(D47="","",VLOOKUP($D$47,'Mark Sheet'!B3:CY60,90,FALSE))</f>
        <v>70</v>
      </c>
      <c r="J63" s="29" t="s">
        <v>7</v>
      </c>
      <c r="K63" s="11"/>
    </row>
    <row r="64" spans="1:11" ht="22.5" customHeight="1">
      <c r="A64" s="10"/>
      <c r="B64" s="13"/>
      <c r="C64" s="13"/>
      <c r="D64" s="13"/>
      <c r="E64" s="13"/>
      <c r="F64" s="13"/>
      <c r="G64" s="13"/>
      <c r="H64" s="13"/>
      <c r="I64" s="13"/>
      <c r="J64" s="13"/>
      <c r="K64" s="11"/>
    </row>
    <row r="65" spans="1:11" ht="22.5" customHeight="1">
      <c r="A65" s="10"/>
      <c r="B65" s="13"/>
      <c r="C65" s="86" t="s">
        <v>187</v>
      </c>
      <c r="D65" s="86"/>
      <c r="E65" s="86"/>
      <c r="F65" s="86"/>
      <c r="G65" s="86"/>
      <c r="H65" s="86"/>
      <c r="I65" s="86"/>
      <c r="J65" s="13"/>
      <c r="K65" s="11"/>
    </row>
    <row r="66" spans="1:11" ht="22.5" customHeight="1">
      <c r="A66" s="10"/>
      <c r="B66" s="13"/>
      <c r="C66" s="22" t="str">
        <f>'Basic Information'!$B$11 &amp;" - " &amp;'Basic Information'!$C$11</f>
        <v>46 - 50</v>
      </c>
      <c r="D66" s="22" t="str">
        <f>'Basic Information'!$B$12 &amp;" - " &amp;'Basic Information'!$C$12</f>
        <v>41 - 45</v>
      </c>
      <c r="E66" s="22" t="str">
        <f>'Basic Information'!$B$13 &amp;" - " &amp;'Basic Information'!$C$13</f>
        <v>36 - 40</v>
      </c>
      <c r="F66" s="22" t="str">
        <f>'Basic Information'!$B$14 &amp;" - " &amp;'Basic Information'!$C$14</f>
        <v>31 - 35</v>
      </c>
      <c r="G66" s="22" t="str">
        <f>'Basic Information'!$B$15 &amp;" - " &amp;'Basic Information'!$C$15</f>
        <v>26 - 30</v>
      </c>
      <c r="H66" s="22" t="str">
        <f>'Basic Information'!$B$16 &amp;" - " &amp;'Basic Information'!$C$16</f>
        <v>18 - 25</v>
      </c>
      <c r="I66" s="22" t="str">
        <f>'Basic Information'!$B$17 &amp;" - " &amp;'Basic Information'!$C$17</f>
        <v>0 - 17</v>
      </c>
      <c r="J66" s="13"/>
      <c r="K66" s="11"/>
    </row>
    <row r="67" spans="1:11" ht="22.5" customHeight="1">
      <c r="A67" s="10"/>
      <c r="B67" s="13"/>
      <c r="C67" s="22" t="str">
        <f>'Basic Information'!$D$11</f>
        <v>O</v>
      </c>
      <c r="D67" s="22" t="str">
        <f>'Basic Information'!$D$12</f>
        <v>A+</v>
      </c>
      <c r="E67" s="22" t="str">
        <f>'Basic Information'!$D$13</f>
        <v>A</v>
      </c>
      <c r="F67" s="22" t="str">
        <f>'Basic Information'!$D$14</f>
        <v>B+</v>
      </c>
      <c r="G67" s="22" t="str">
        <f>'Basic Information'!$D$15</f>
        <v>B</v>
      </c>
      <c r="H67" s="22" t="str">
        <f>'Basic Information'!$D$16</f>
        <v>C</v>
      </c>
      <c r="I67" s="22" t="str">
        <f>'Basic Information'!$D$17</f>
        <v>Fail</v>
      </c>
      <c r="J67" s="13"/>
      <c r="K67" s="11"/>
    </row>
    <row r="68" spans="1:11" ht="22.5" customHeight="1">
      <c r="A68" s="10"/>
      <c r="B68" s="13"/>
      <c r="C68" s="13"/>
      <c r="D68" s="13"/>
      <c r="E68" s="13"/>
      <c r="F68" s="13"/>
      <c r="G68" s="13"/>
      <c r="H68" s="13"/>
      <c r="I68" s="13"/>
      <c r="J68" s="13"/>
      <c r="K68" s="11"/>
    </row>
    <row r="69" spans="1:11" ht="22.5" customHeight="1" thickBot="1">
      <c r="A69" s="10"/>
      <c r="B69" s="87" t="str">
        <f>'Basic Information'!$D$7</f>
        <v>Jacob Fernandes</v>
      </c>
      <c r="C69" s="87"/>
      <c r="D69" s="87"/>
      <c r="E69" s="17"/>
      <c r="F69" s="87" t="str">
        <f>'Basic Information'!$H$7</f>
        <v>Father Justin</v>
      </c>
      <c r="G69" s="87"/>
      <c r="H69" s="13"/>
      <c r="I69" s="13"/>
      <c r="J69" s="13"/>
      <c r="K69" s="11"/>
    </row>
    <row r="70" spans="1:11" ht="22.5" customHeight="1">
      <c r="A70" s="10"/>
      <c r="B70" s="74"/>
      <c r="C70" s="75"/>
      <c r="D70" s="76"/>
      <c r="E70" s="13"/>
      <c r="F70" s="74"/>
      <c r="G70" s="76"/>
      <c r="H70" s="13"/>
      <c r="I70" s="74"/>
      <c r="J70" s="76"/>
      <c r="K70" s="11"/>
    </row>
    <row r="71" spans="1:11" ht="22.5" customHeight="1" thickBot="1">
      <c r="A71" s="10"/>
      <c r="B71" s="77"/>
      <c r="C71" s="78"/>
      <c r="D71" s="79"/>
      <c r="E71" s="13"/>
      <c r="F71" s="77"/>
      <c r="G71" s="79"/>
      <c r="H71" s="13"/>
      <c r="I71" s="77"/>
      <c r="J71" s="79"/>
      <c r="K71" s="11"/>
    </row>
    <row r="72" spans="1:11" ht="22.5" customHeight="1">
      <c r="A72" s="10"/>
      <c r="B72" s="81" t="s">
        <v>188</v>
      </c>
      <c r="C72" s="81"/>
      <c r="D72" s="81"/>
      <c r="E72" s="13"/>
      <c r="F72" s="81" t="s">
        <v>189</v>
      </c>
      <c r="G72" s="81"/>
      <c r="H72" s="13"/>
      <c r="I72" s="81" t="s">
        <v>190</v>
      </c>
      <c r="J72" s="81"/>
      <c r="K72" s="11"/>
    </row>
    <row r="73" spans="1:11" ht="22.5" customHeight="1" thickBot="1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1"/>
    </row>
    <row r="74" spans="1:11" ht="22.5" customHeight="1"/>
    <row r="75" spans="1:11" ht="15.75" thickBot="1"/>
    <row r="76" spans="1:11">
      <c r="A76" s="7"/>
      <c r="B76" s="8"/>
      <c r="C76" s="8"/>
      <c r="D76" s="8"/>
      <c r="E76" s="8"/>
      <c r="F76" s="8"/>
      <c r="G76" s="8"/>
      <c r="H76" s="8"/>
      <c r="I76" s="8"/>
      <c r="J76" s="8"/>
      <c r="K76" s="9"/>
    </row>
    <row r="77" spans="1:11" ht="50.25" customHeight="1">
      <c r="A77" s="10"/>
      <c r="B77" s="44"/>
      <c r="C77" s="44"/>
      <c r="D77" s="45"/>
      <c r="E77" s="45"/>
      <c r="F77" s="45"/>
      <c r="G77" s="45"/>
      <c r="H77" s="45"/>
      <c r="I77" s="45"/>
      <c r="J77" s="45"/>
      <c r="K77" s="11"/>
    </row>
    <row r="78" spans="1:11" ht="25.5" customHeight="1">
      <c r="A78" s="10"/>
      <c r="B78" s="44"/>
      <c r="C78" s="44"/>
      <c r="D78" s="46"/>
      <c r="E78" s="46"/>
      <c r="F78" s="46"/>
      <c r="G78" s="46"/>
      <c r="H78" s="46"/>
      <c r="I78" s="46"/>
      <c r="J78" s="46"/>
      <c r="K78" s="12"/>
    </row>
    <row r="79" spans="1:11" ht="24" customHeight="1">
      <c r="A79" s="10"/>
      <c r="B79" s="44"/>
      <c r="C79" s="44"/>
      <c r="D79" s="46"/>
      <c r="E79" s="46"/>
      <c r="F79" s="46"/>
      <c r="G79" s="46"/>
      <c r="H79" s="46"/>
      <c r="I79" s="46"/>
      <c r="J79" s="46"/>
      <c r="K79" s="11"/>
    </row>
    <row r="80" spans="1:11" ht="22.5" customHeight="1">
      <c r="A80" s="10"/>
      <c r="B80" s="13"/>
      <c r="C80" s="13"/>
      <c r="D80" s="13"/>
      <c r="E80" s="13"/>
      <c r="F80" s="13"/>
      <c r="G80" s="13"/>
      <c r="H80" s="13"/>
      <c r="I80" s="13"/>
      <c r="J80" s="13"/>
      <c r="K80" s="11"/>
    </row>
    <row r="81" spans="1:11" ht="22.5" customHeight="1">
      <c r="A81" s="10"/>
      <c r="B81" s="13"/>
      <c r="C81" s="13"/>
      <c r="D81" s="13"/>
      <c r="E81" s="13"/>
      <c r="F81" s="35" t="str">
        <f>'Basic Information'!$L$5</f>
        <v>Final Term</v>
      </c>
      <c r="G81" s="73" t="s">
        <v>193</v>
      </c>
      <c r="H81" s="73"/>
      <c r="I81" s="13"/>
      <c r="J81" s="13"/>
      <c r="K81" s="11"/>
    </row>
    <row r="82" spans="1:11" ht="22.5" customHeight="1">
      <c r="A82" s="10"/>
      <c r="B82" s="13"/>
      <c r="C82" s="13"/>
      <c r="D82" s="13"/>
      <c r="E82" s="13"/>
      <c r="F82" s="73" t="str">
        <f>"Academic Year" &amp; " " &amp; 'Basic Information'!D80</f>
        <v xml:space="preserve">Academic Year </v>
      </c>
      <c r="G82" s="73"/>
      <c r="H82" s="73"/>
      <c r="I82" s="13"/>
      <c r="J82" s="13"/>
      <c r="K82" s="11"/>
    </row>
    <row r="83" spans="1:11" ht="22.5" customHeight="1">
      <c r="A83" s="10"/>
      <c r="B83" s="13"/>
      <c r="C83" s="13"/>
      <c r="D83" s="13"/>
      <c r="E83" s="13"/>
      <c r="F83" s="13"/>
      <c r="G83" s="13"/>
      <c r="H83" s="13"/>
      <c r="I83" s="13"/>
      <c r="J83" s="13"/>
      <c r="K83" s="11"/>
    </row>
    <row r="84" spans="1:11" ht="22.5" customHeight="1" thickBot="1">
      <c r="A84" s="10"/>
      <c r="B84" s="69" t="s">
        <v>88</v>
      </c>
      <c r="C84" s="69"/>
      <c r="D84" s="23">
        <v>1</v>
      </c>
      <c r="E84" s="13"/>
      <c r="F84" s="15" t="s">
        <v>114</v>
      </c>
      <c r="G84" s="23" t="str">
        <f>IF(D84="","",VLOOKUP($D$84,'Mark Sheet'!B3:CY60,3,FALSE))</f>
        <v>7 - B</v>
      </c>
      <c r="H84" s="69" t="s">
        <v>115</v>
      </c>
      <c r="I84" s="69"/>
      <c r="J84" s="23" t="str">
        <f>IF(D84="","",VLOOKUP($D$84,'Mark Sheet'!B3:CY60,99,FALSE))&amp;"/" &amp; 'Mark Sheet'!$CV$4</f>
        <v>52/64</v>
      </c>
      <c r="K84" s="11"/>
    </row>
    <row r="85" spans="1:11" ht="22.5" customHeight="1" thickBot="1">
      <c r="A85" s="10"/>
      <c r="B85" s="84" t="s">
        <v>89</v>
      </c>
      <c r="C85" s="84"/>
      <c r="D85" s="84"/>
      <c r="E85" s="85" t="str">
        <f>IF(D84="","",VLOOKUP($D$84,'Mark Sheet'!B3:CY60,2,FALSE))</f>
        <v>Geet Sahu</v>
      </c>
      <c r="F85" s="85"/>
      <c r="G85" s="85"/>
      <c r="H85" s="13"/>
      <c r="I85" s="15" t="s">
        <v>90</v>
      </c>
      <c r="J85" s="23" t="str">
        <f>IF(D84="","",VLOOKUP($D$84,'Mark Sheet'!B3:CY60,102,FALSE))</f>
        <v>AS14253</v>
      </c>
      <c r="K85" s="11"/>
    </row>
    <row r="86" spans="1:11" ht="22.5" customHeight="1" thickBot="1">
      <c r="A86" s="10"/>
      <c r="B86" s="13"/>
      <c r="C86" s="69" t="s">
        <v>209</v>
      </c>
      <c r="D86" s="69"/>
      <c r="E86" s="88">
        <f>'Basic Information'!$L$3</f>
        <v>44392</v>
      </c>
      <c r="F86" s="88"/>
      <c r="G86" s="13"/>
      <c r="H86" s="69" t="s">
        <v>210</v>
      </c>
      <c r="I86" s="69"/>
      <c r="J86" s="33">
        <f>IF(F100="Fail","",'Basic Information'!F6+1)</f>
        <v>8</v>
      </c>
      <c r="K86" s="11"/>
    </row>
    <row r="87" spans="1:11" ht="22.5" customHeight="1" thickBot="1">
      <c r="A87" s="10"/>
      <c r="B87" s="13"/>
      <c r="C87" s="13"/>
      <c r="D87" s="13"/>
      <c r="E87" s="13"/>
      <c r="F87" s="13"/>
      <c r="G87" s="13"/>
      <c r="H87" s="13"/>
      <c r="I87" s="13"/>
      <c r="J87" s="13"/>
      <c r="K87" s="11"/>
    </row>
    <row r="88" spans="1:11" ht="30.75" thickBot="1">
      <c r="A88" s="10"/>
      <c r="B88" s="82" t="s">
        <v>93</v>
      </c>
      <c r="C88" s="82"/>
      <c r="D88" s="82"/>
      <c r="E88" s="82"/>
      <c r="F88" s="82"/>
      <c r="G88" s="24" t="s">
        <v>9</v>
      </c>
      <c r="H88" s="24" t="s">
        <v>94</v>
      </c>
      <c r="I88" s="24" t="s">
        <v>30</v>
      </c>
      <c r="J88" s="24" t="s">
        <v>8</v>
      </c>
      <c r="K88" s="11"/>
    </row>
    <row r="89" spans="1:11" ht="22.5" customHeight="1" thickBot="1">
      <c r="A89" s="10"/>
      <c r="B89" s="25">
        <v>1</v>
      </c>
      <c r="C89" s="83" t="str">
        <f>'Mark Sheet'!$E$2</f>
        <v>English</v>
      </c>
      <c r="D89" s="83"/>
      <c r="E89" s="83"/>
      <c r="F89" s="83"/>
      <c r="G89" s="26">
        <f>IF($F$7="","",IF($F$7="Term -1 Report Card",50,IF($F$7="Term -2 Report Card",50,100)))</f>
        <v>100</v>
      </c>
      <c r="H89" s="26">
        <f>IF(D84="","",VLOOKUP($D$84,'Mark Sheet'!B3:CY60,10,FALSE))</f>
        <v>90</v>
      </c>
      <c r="I89" s="26" t="str">
        <f>IF(D84="","",VLOOKUP($D$84,'Mark Sheet'!B3:CY60,12,FALSE))</f>
        <v>A+</v>
      </c>
      <c r="J89" s="26" t="str">
        <f>IF('Termwise Report Card LH'!I89='Basic Information'!$D$11,'Basic Information'!$E$11,IF(I89='Basic Information'!$D$12,'Basic Information'!$E$12,IF(I89='Basic Information'!$D$13,'Basic Information'!$E$13,IF(I89='Basic Information'!$D$14,'Basic Information'!$E$14,IF(I89='Basic Information'!$D$15,'Basic Information'!$E$15,IF(I89='Basic Information'!$D$16,'Basic Information'!$E$16,IF(I89='Basic Information'!$D$17,'Basic Information'!$E$17,"")))))))</f>
        <v>Excellent</v>
      </c>
      <c r="K89" s="11"/>
    </row>
    <row r="90" spans="1:11" ht="22.5" customHeight="1" thickBot="1">
      <c r="A90" s="10"/>
      <c r="B90" s="25">
        <v>2</v>
      </c>
      <c r="C90" s="83" t="str">
        <f>'Mark Sheet'!$N$2</f>
        <v>Mathematics</v>
      </c>
      <c r="D90" s="83"/>
      <c r="E90" s="83"/>
      <c r="F90" s="83"/>
      <c r="G90" s="26">
        <f t="shared" ref="G90:G97" si="2">IF($F$7="","",IF($F$7="Term -1 Report Card",50,IF($F$7="Term -2 Report Card",50,100)))</f>
        <v>100</v>
      </c>
      <c r="H90" s="26">
        <f>IF(D84="","",VLOOKUP($D$84,'Mark Sheet'!B3:CY60,19,FALSE))</f>
        <v>90</v>
      </c>
      <c r="I90" s="26" t="str">
        <f>IF(D84="","",VLOOKUP($D$84,'Mark Sheet'!B3:CY60,21,FALSE))</f>
        <v>A+</v>
      </c>
      <c r="J90" s="26" t="str">
        <f>IF('Termwise Report Card LH'!I90='Basic Information'!$D$11,'Basic Information'!$E$11,IF(I90='Basic Information'!$D$12,'Basic Information'!$E$12,IF(I90='Basic Information'!$D$13,'Basic Information'!$E$13,IF(I90='Basic Information'!$D$14,'Basic Information'!$E$14,IF(I90='Basic Information'!$D$15,'Basic Information'!$E$15,IF(I90='Basic Information'!$D$16,'Basic Information'!$E$16,IF(I90='Basic Information'!$D$17,'Basic Information'!$E$17,"")))))))</f>
        <v>Excellent</v>
      </c>
      <c r="K90" s="11"/>
    </row>
    <row r="91" spans="1:11" ht="22.5" customHeight="1" thickBot="1">
      <c r="A91" s="10"/>
      <c r="B91" s="25">
        <v>3</v>
      </c>
      <c r="C91" s="83" t="str">
        <f>'Mark Sheet'!$W$2</f>
        <v>Science</v>
      </c>
      <c r="D91" s="83"/>
      <c r="E91" s="83"/>
      <c r="F91" s="83"/>
      <c r="G91" s="26">
        <f t="shared" si="2"/>
        <v>100</v>
      </c>
      <c r="H91" s="26">
        <f>IF(D84="","",VLOOKUP($D$84,'Mark Sheet'!B3:CY60,28,FALSE))</f>
        <v>90</v>
      </c>
      <c r="I91" s="26" t="str">
        <f>IF(D84="","",VLOOKUP($D$84,'Mark Sheet'!B3:CY60,30,FALSE))</f>
        <v>A+</v>
      </c>
      <c r="J91" s="26" t="str">
        <f>IF('Termwise Report Card LH'!I91='Basic Information'!$D$11,'Basic Information'!$E$11,IF(I91='Basic Information'!$D$12,'Basic Information'!$E$12,IF(I91='Basic Information'!$D$13,'Basic Information'!$E$13,IF(I91='Basic Information'!$D$14,'Basic Information'!$E$14,IF(I91='Basic Information'!$D$15,'Basic Information'!$E$15,IF(I91='Basic Information'!$D$16,'Basic Information'!$E$16,IF(I91='Basic Information'!$D$17,'Basic Information'!$E$17,"")))))))</f>
        <v>Excellent</v>
      </c>
      <c r="K91" s="11"/>
    </row>
    <row r="92" spans="1:11" ht="22.5" customHeight="1" thickBot="1">
      <c r="A92" s="10"/>
      <c r="B92" s="25">
        <v>4</v>
      </c>
      <c r="C92" s="83" t="str">
        <f>'Mark Sheet'!$AF$2</f>
        <v>Social Science</v>
      </c>
      <c r="D92" s="83"/>
      <c r="E92" s="83"/>
      <c r="F92" s="83"/>
      <c r="G92" s="26">
        <f t="shared" si="2"/>
        <v>100</v>
      </c>
      <c r="H92" s="26">
        <f>IF(D84="","",VLOOKUP($D$84,'Mark Sheet'!B3:CY60,37,FALSE))</f>
        <v>90</v>
      </c>
      <c r="I92" s="26" t="str">
        <f>IF(D84="","",VLOOKUP($D$84,'Mark Sheet'!B3:CY60,39,FALSE))</f>
        <v>A+</v>
      </c>
      <c r="J92" s="26" t="str">
        <f>IF('Termwise Report Card LH'!I92='Basic Information'!$D$11,'Basic Information'!$E$11,IF(I92='Basic Information'!$D$12,'Basic Information'!$E$12,IF(I92='Basic Information'!$D$13,'Basic Information'!$E$13,IF(I92='Basic Information'!$D$14,'Basic Information'!$E$14,IF(I92='Basic Information'!$D$15,'Basic Information'!$E$15,IF(I92='Basic Information'!$D$16,'Basic Information'!$E$16,IF(I92='Basic Information'!$D$17,'Basic Information'!$E$17,"")))))))</f>
        <v>Excellent</v>
      </c>
      <c r="K92" s="11"/>
    </row>
    <row r="93" spans="1:11" ht="22.5" customHeight="1" thickBot="1">
      <c r="A93" s="10"/>
      <c r="B93" s="25">
        <v>5</v>
      </c>
      <c r="C93" s="83" t="str">
        <f>'Mark Sheet'!$AO$2</f>
        <v>Hindi</v>
      </c>
      <c r="D93" s="83"/>
      <c r="E93" s="83"/>
      <c r="F93" s="83"/>
      <c r="G93" s="26">
        <f t="shared" si="2"/>
        <v>100</v>
      </c>
      <c r="H93" s="26">
        <f>IF(D84="","",VLOOKUP($D$84,'Mark Sheet'!B3:CY60,46,FALSE))</f>
        <v>90</v>
      </c>
      <c r="I93" s="26" t="str">
        <f>IF(D84="","",VLOOKUP($D$84,'Mark Sheet'!B3:CY60,48,FALSE))</f>
        <v>A+</v>
      </c>
      <c r="J93" s="26" t="str">
        <f>IF('Termwise Report Card LH'!I93='Basic Information'!$D$11,'Basic Information'!$E$11,IF(I93='Basic Information'!$D$12,'Basic Information'!$E$12,IF(I93='Basic Information'!$D$13,'Basic Information'!$E$13,IF(I93='Basic Information'!$D$14,'Basic Information'!$E$14,IF(I93='Basic Information'!$D$15,'Basic Information'!$E$15,IF(I93='Basic Information'!$D$16,'Basic Information'!$E$16,IF(I93='Basic Information'!$D$17,'Basic Information'!$E$17,"")))))))</f>
        <v>Excellent</v>
      </c>
      <c r="K93" s="11"/>
    </row>
    <row r="94" spans="1:11" ht="22.5" customHeight="1" thickBot="1">
      <c r="A94" s="10"/>
      <c r="B94" s="25">
        <v>6</v>
      </c>
      <c r="C94" s="83" t="str">
        <f>'Mark Sheet'!$AX$2</f>
        <v>Physical Education</v>
      </c>
      <c r="D94" s="83"/>
      <c r="E94" s="83"/>
      <c r="F94" s="83"/>
      <c r="G94" s="26">
        <f t="shared" si="2"/>
        <v>100</v>
      </c>
      <c r="H94" s="26">
        <f>IF(D84="","",VLOOKUP($D$84,'Mark Sheet'!B3:CY60,55,FALSE))</f>
        <v>90</v>
      </c>
      <c r="I94" s="26" t="str">
        <f>IF(D84="","",VLOOKUP($D$84,'Mark Sheet'!B3:CY60,57,FALSE))</f>
        <v>A+</v>
      </c>
      <c r="J94" s="26" t="str">
        <f>IF('Termwise Report Card LH'!I94='Basic Information'!$D$11,'Basic Information'!$E$11,IF(I94='Basic Information'!$D$12,'Basic Information'!$E$12,IF(I94='Basic Information'!$D$13,'Basic Information'!$E$13,IF(I94='Basic Information'!$D$14,'Basic Information'!$E$14,IF(I94='Basic Information'!$D$15,'Basic Information'!$E$15,IF(I94='Basic Information'!$D$16,'Basic Information'!$E$16,IF(I94='Basic Information'!$D$17,'Basic Information'!$E$17,"")))))))</f>
        <v>Excellent</v>
      </c>
      <c r="K94" s="11"/>
    </row>
    <row r="95" spans="1:11" ht="22.5" customHeight="1" thickBot="1">
      <c r="A95" s="10"/>
      <c r="B95" s="25">
        <v>7</v>
      </c>
      <c r="C95" s="83" t="str">
        <f>'Mark Sheet'!$BG$2</f>
        <v>Drawing</v>
      </c>
      <c r="D95" s="83"/>
      <c r="E95" s="83"/>
      <c r="F95" s="83"/>
      <c r="G95" s="26">
        <f t="shared" si="2"/>
        <v>100</v>
      </c>
      <c r="H95" s="26">
        <f>IF(D84="","",VLOOKUP($D$84,'Mark Sheet'!B3:CY60,64,FALSE))</f>
        <v>90</v>
      </c>
      <c r="I95" s="26" t="str">
        <f>IF(D84="","",VLOOKUP($D$84,'Mark Sheet'!B3:CY60,66,FALSE))</f>
        <v>A+</v>
      </c>
      <c r="J95" s="26" t="str">
        <f>IF('Termwise Report Card LH'!I95='Basic Information'!$D$11,'Basic Information'!$E$11,IF(I95='Basic Information'!$D$12,'Basic Information'!$E$12,IF(I95='Basic Information'!$D$13,'Basic Information'!$E$13,IF(I95='Basic Information'!$D$14,'Basic Information'!$E$14,IF(I95='Basic Information'!$D$15,'Basic Information'!$E$15,IF(I95='Basic Information'!$D$16,'Basic Information'!$E$16,IF(I95='Basic Information'!$D$17,'Basic Information'!$E$17,"")))))))</f>
        <v>Excellent</v>
      </c>
      <c r="K95" s="11"/>
    </row>
    <row r="96" spans="1:11" ht="22.5" customHeight="1" thickBot="1">
      <c r="A96" s="10"/>
      <c r="B96" s="25">
        <v>8</v>
      </c>
      <c r="C96" s="83" t="str">
        <f>'Mark Sheet'!$BP$2</f>
        <v>Sanskrit</v>
      </c>
      <c r="D96" s="83"/>
      <c r="E96" s="83"/>
      <c r="F96" s="83"/>
      <c r="G96" s="26">
        <f t="shared" si="2"/>
        <v>100</v>
      </c>
      <c r="H96" s="26">
        <f>IF(D84="","",VLOOKUP($D$84,'Mark Sheet'!B3:CY60,73,FALSE))</f>
        <v>90</v>
      </c>
      <c r="I96" s="26" t="str">
        <f>IF(D84="","",VLOOKUP($D$84,'Mark Sheet'!B3:CY60,75,FALSE))</f>
        <v>A+</v>
      </c>
      <c r="J96" s="26" t="str">
        <f>IF('Termwise Report Card LH'!I96='Basic Information'!$D$11,'Basic Information'!$E$11,IF(I96='Basic Information'!$D$12,'Basic Information'!$E$12,IF(I96='Basic Information'!$D$13,'Basic Information'!$E$13,IF(I96='Basic Information'!$D$14,'Basic Information'!$E$14,IF(I96='Basic Information'!$D$15,'Basic Information'!$E$15,IF(I96='Basic Information'!$D$16,'Basic Information'!$E$16,IF(I96='Basic Information'!$D$17,'Basic Information'!$E$17,"")))))))</f>
        <v>Excellent</v>
      </c>
      <c r="K96" s="11"/>
    </row>
    <row r="97" spans="1:11" ht="22.5" customHeight="1" thickBot="1">
      <c r="A97" s="10"/>
      <c r="B97" s="25">
        <v>9</v>
      </c>
      <c r="C97" s="83" t="str">
        <f>'Mark Sheet'!$BY$2</f>
        <v>Moral Science</v>
      </c>
      <c r="D97" s="83"/>
      <c r="E97" s="83"/>
      <c r="F97" s="83"/>
      <c r="G97" s="26">
        <f t="shared" si="2"/>
        <v>100</v>
      </c>
      <c r="H97" s="26">
        <f>IF(D84="","",VLOOKUP($D$84,'Mark Sheet'!B3:CY60,82,FALSE))</f>
        <v>90</v>
      </c>
      <c r="I97" s="26" t="str">
        <f>IF(D84="","",VLOOKUP($D$84,'Mark Sheet'!B3:CY60,84,FALSE))</f>
        <v>A+</v>
      </c>
      <c r="J97" s="26" t="str">
        <f>IF('Termwise Report Card LH'!I97='Basic Information'!$D$11,'Basic Information'!$E$11,IF(I97='Basic Information'!$D$12,'Basic Information'!$E$12,IF(I97='Basic Information'!$D$13,'Basic Information'!$E$13,IF(I97='Basic Information'!$D$14,'Basic Information'!$E$14,IF(I97='Basic Information'!$D$15,'Basic Information'!$E$15,IF(I97='Basic Information'!$D$16,'Basic Information'!$E$16,IF(I97='Basic Information'!$D$17,'Basic Information'!$E$17,"")))))))</f>
        <v>Excellent</v>
      </c>
      <c r="K97" s="11"/>
    </row>
    <row r="98" spans="1:11" ht="22.5" customHeight="1" thickBot="1">
      <c r="A98" s="10"/>
      <c r="B98" s="91"/>
      <c r="C98" s="92"/>
      <c r="D98" s="92"/>
      <c r="E98" s="93"/>
      <c r="F98" s="36" t="s">
        <v>32</v>
      </c>
      <c r="G98" s="26">
        <f>SUM(G89:G97)</f>
        <v>900</v>
      </c>
      <c r="H98" s="26">
        <f>SUM(H89:H97)</f>
        <v>810</v>
      </c>
      <c r="I98" s="27"/>
      <c r="J98" s="27"/>
      <c r="K98" s="11"/>
    </row>
    <row r="99" spans="1:11" ht="22.5" customHeight="1">
      <c r="A99" s="10"/>
      <c r="B99" s="13"/>
      <c r="C99" s="13"/>
      <c r="D99" s="13"/>
      <c r="E99" s="13"/>
      <c r="F99" s="13"/>
      <c r="G99" s="13"/>
      <c r="H99" s="13"/>
      <c r="I99" s="13"/>
      <c r="J99" s="13"/>
      <c r="K99" s="11"/>
    </row>
    <row r="100" spans="1:11" ht="22.5" customHeight="1" thickBot="1">
      <c r="A100" s="10"/>
      <c r="B100" s="13"/>
      <c r="C100" s="16" t="s">
        <v>184</v>
      </c>
      <c r="D100" s="23">
        <f>IF(D84="","",VLOOKUP($D$84,'Mark Sheet'!B3:CY60,96,FALSE))</f>
        <v>12</v>
      </c>
      <c r="E100" s="16" t="s">
        <v>185</v>
      </c>
      <c r="F100" s="23" t="str">
        <f>IF(D84="","",VLOOKUP($D$84,'Mark Sheet'!B3:CY60,95,FALSE))</f>
        <v>A+</v>
      </c>
      <c r="G100" s="81" t="s">
        <v>186</v>
      </c>
      <c r="H100" s="81"/>
      <c r="I100" s="28">
        <f>IF(D84="","",VLOOKUP($D$84,'Mark Sheet'!B3:CY60,94,FALSE))</f>
        <v>90</v>
      </c>
      <c r="J100" s="29" t="s">
        <v>7</v>
      </c>
      <c r="K100" s="11"/>
    </row>
    <row r="101" spans="1:11" ht="22.5" customHeight="1">
      <c r="A101" s="10"/>
      <c r="B101" s="13"/>
      <c r="C101" s="13"/>
      <c r="D101" s="13"/>
      <c r="E101" s="13"/>
      <c r="F101" s="13"/>
      <c r="G101" s="13"/>
      <c r="H101" s="13"/>
      <c r="I101" s="13"/>
      <c r="J101" s="13"/>
      <c r="K101" s="11"/>
    </row>
    <row r="102" spans="1:11" ht="22.5" customHeight="1">
      <c r="A102" s="10"/>
      <c r="B102" s="13"/>
      <c r="C102" s="86" t="s">
        <v>187</v>
      </c>
      <c r="D102" s="86"/>
      <c r="E102" s="86"/>
      <c r="F102" s="86"/>
      <c r="G102" s="86"/>
      <c r="H102" s="86"/>
      <c r="I102" s="86"/>
      <c r="J102" s="13"/>
      <c r="K102" s="11"/>
    </row>
    <row r="103" spans="1:11" ht="22.5" customHeight="1">
      <c r="A103" s="10"/>
      <c r="B103" s="13"/>
      <c r="C103" s="22" t="str">
        <f>'Basic Information'!$H$11 &amp;" - " &amp;'Basic Information'!$I$11</f>
        <v>91 - 100</v>
      </c>
      <c r="D103" s="22" t="str">
        <f>'Basic Information'!$H$12 &amp;" - " &amp;'Basic Information'!$I$12</f>
        <v>81 - 90</v>
      </c>
      <c r="E103" s="22" t="str">
        <f>'Basic Information'!$H$13 &amp;" - " &amp;'Basic Information'!$I$13</f>
        <v>71 - 80</v>
      </c>
      <c r="F103" s="22" t="str">
        <f>'Basic Information'!$H$14 &amp;" - " &amp;'Basic Information'!$I$14</f>
        <v>61 - 70</v>
      </c>
      <c r="G103" s="22" t="str">
        <f>'Basic Information'!$H$15 &amp;" - " &amp;'Basic Information'!$I$15</f>
        <v>51 - 60</v>
      </c>
      <c r="H103" s="22" t="str">
        <f>'Basic Information'!$H$16 &amp;" - " &amp;'Basic Information'!$I$16</f>
        <v>35 - 50</v>
      </c>
      <c r="I103" s="22" t="str">
        <f>'Basic Information'!$H$17 &amp;" - " &amp;'Basic Information'!$I$17</f>
        <v>0 - 34</v>
      </c>
      <c r="J103" s="13"/>
      <c r="K103" s="11"/>
    </row>
    <row r="104" spans="1:11" ht="22.5" customHeight="1">
      <c r="A104" s="10"/>
      <c r="B104" s="13"/>
      <c r="C104" s="22" t="str">
        <f>'Basic Information'!$J$11</f>
        <v>O</v>
      </c>
      <c r="D104" s="22" t="str">
        <f>'Basic Information'!$J$12</f>
        <v>A+</v>
      </c>
      <c r="E104" s="22" t="str">
        <f>'Basic Information'!$J$13</f>
        <v>A</v>
      </c>
      <c r="F104" s="22" t="str">
        <f>'Basic Information'!$J$14</f>
        <v>B+</v>
      </c>
      <c r="G104" s="22" t="str">
        <f>'Basic Information'!$J$15</f>
        <v>B</v>
      </c>
      <c r="H104" s="22" t="str">
        <f>'Basic Information'!$J$16</f>
        <v>C</v>
      </c>
      <c r="I104" s="22" t="str">
        <f>'Basic Information'!$J$17</f>
        <v>Fail</v>
      </c>
      <c r="J104" s="13"/>
      <c r="K104" s="11"/>
    </row>
    <row r="105" spans="1:11" ht="22.5" customHeight="1">
      <c r="A105" s="10"/>
      <c r="B105" s="13"/>
      <c r="C105" s="13"/>
      <c r="D105" s="13"/>
      <c r="E105" s="13"/>
      <c r="F105" s="13"/>
      <c r="G105" s="13"/>
      <c r="H105" s="13"/>
      <c r="I105" s="13"/>
      <c r="J105" s="13"/>
      <c r="K105" s="11"/>
    </row>
    <row r="106" spans="1:11" ht="22.5" customHeight="1" thickBot="1">
      <c r="A106" s="10"/>
      <c r="B106" s="87" t="str">
        <f>'Basic Information'!$D$7</f>
        <v>Jacob Fernandes</v>
      </c>
      <c r="C106" s="87"/>
      <c r="D106" s="87"/>
      <c r="E106" s="17"/>
      <c r="F106" s="87" t="str">
        <f>'Basic Information'!$H$7</f>
        <v>Father Justin</v>
      </c>
      <c r="G106" s="87"/>
      <c r="H106" s="13"/>
      <c r="I106" s="13"/>
      <c r="J106" s="13"/>
      <c r="K106" s="11"/>
    </row>
    <row r="107" spans="1:11" ht="22.5" customHeight="1">
      <c r="A107" s="10"/>
      <c r="B107" s="74"/>
      <c r="C107" s="75"/>
      <c r="D107" s="76"/>
      <c r="E107" s="13"/>
      <c r="F107" s="74"/>
      <c r="G107" s="76"/>
      <c r="H107" s="13"/>
      <c r="I107" s="74"/>
      <c r="J107" s="76"/>
      <c r="K107" s="11"/>
    </row>
    <row r="108" spans="1:11" ht="22.5" customHeight="1" thickBot="1">
      <c r="A108" s="10"/>
      <c r="B108" s="77"/>
      <c r="C108" s="78"/>
      <c r="D108" s="79"/>
      <c r="E108" s="13"/>
      <c r="F108" s="77"/>
      <c r="G108" s="79"/>
      <c r="H108" s="13"/>
      <c r="I108" s="77"/>
      <c r="J108" s="79"/>
      <c r="K108" s="11"/>
    </row>
    <row r="109" spans="1:11" ht="22.5" customHeight="1">
      <c r="A109" s="10"/>
      <c r="B109" s="81" t="s">
        <v>188</v>
      </c>
      <c r="C109" s="81"/>
      <c r="D109" s="81"/>
      <c r="E109" s="13"/>
      <c r="F109" s="81" t="s">
        <v>189</v>
      </c>
      <c r="G109" s="81"/>
      <c r="H109" s="13"/>
      <c r="I109" s="81" t="s">
        <v>190</v>
      </c>
      <c r="J109" s="81"/>
      <c r="K109" s="11"/>
    </row>
    <row r="110" spans="1:11" ht="22.5" customHeight="1" thickBot="1">
      <c r="A110" s="19"/>
      <c r="B110" s="20"/>
      <c r="C110" s="20"/>
      <c r="D110" s="20"/>
      <c r="E110" s="20"/>
      <c r="F110" s="20"/>
      <c r="G110" s="20"/>
      <c r="H110" s="20"/>
      <c r="I110" s="20"/>
      <c r="J110" s="20"/>
      <c r="K110" s="21"/>
    </row>
    <row r="111" spans="1:11" ht="22.5" customHeight="1"/>
  </sheetData>
  <mergeCells count="84">
    <mergeCell ref="B107:D108"/>
    <mergeCell ref="F107:G108"/>
    <mergeCell ref="I107:J108"/>
    <mergeCell ref="B109:D109"/>
    <mergeCell ref="F109:G109"/>
    <mergeCell ref="I109:J109"/>
    <mergeCell ref="B106:D106"/>
    <mergeCell ref="F106:G106"/>
    <mergeCell ref="C90:F90"/>
    <mergeCell ref="C91:F91"/>
    <mergeCell ref="C92:F92"/>
    <mergeCell ref="C93:F93"/>
    <mergeCell ref="C94:F94"/>
    <mergeCell ref="C95:F95"/>
    <mergeCell ref="C96:F96"/>
    <mergeCell ref="C97:F97"/>
    <mergeCell ref="B98:E98"/>
    <mergeCell ref="G100:H100"/>
    <mergeCell ref="C102:I102"/>
    <mergeCell ref="C89:F89"/>
    <mergeCell ref="C86:D86"/>
    <mergeCell ref="E86:F86"/>
    <mergeCell ref="G81:H81"/>
    <mergeCell ref="F82:H82"/>
    <mergeCell ref="B84:C84"/>
    <mergeCell ref="H84:I84"/>
    <mergeCell ref="B85:D85"/>
    <mergeCell ref="E85:G85"/>
    <mergeCell ref="B88:F88"/>
    <mergeCell ref="B70:D71"/>
    <mergeCell ref="F70:G71"/>
    <mergeCell ref="I70:J71"/>
    <mergeCell ref="B72:D72"/>
    <mergeCell ref="F72:G72"/>
    <mergeCell ref="I72:J72"/>
    <mergeCell ref="B69:D69"/>
    <mergeCell ref="F69:G69"/>
    <mergeCell ref="C53:F53"/>
    <mergeCell ref="C54:F54"/>
    <mergeCell ref="C55:F55"/>
    <mergeCell ref="C56:F56"/>
    <mergeCell ref="C57:F57"/>
    <mergeCell ref="C58:F58"/>
    <mergeCell ref="C59:F59"/>
    <mergeCell ref="C60:F60"/>
    <mergeCell ref="B61:E61"/>
    <mergeCell ref="G63:H63"/>
    <mergeCell ref="C65:I65"/>
    <mergeCell ref="C52:F52"/>
    <mergeCell ref="G44:H44"/>
    <mergeCell ref="F45:H45"/>
    <mergeCell ref="B33:D34"/>
    <mergeCell ref="F33:G34"/>
    <mergeCell ref="B47:C47"/>
    <mergeCell ref="H47:I47"/>
    <mergeCell ref="B48:D48"/>
    <mergeCell ref="E48:G48"/>
    <mergeCell ref="B51:F51"/>
    <mergeCell ref="B35:D35"/>
    <mergeCell ref="F35:G35"/>
    <mergeCell ref="I35:J35"/>
    <mergeCell ref="C22:F22"/>
    <mergeCell ref="C23:F23"/>
    <mergeCell ref="B24:E24"/>
    <mergeCell ref="G26:H26"/>
    <mergeCell ref="C28:I28"/>
    <mergeCell ref="B32:D32"/>
    <mergeCell ref="F32:G32"/>
    <mergeCell ref="G7:H7"/>
    <mergeCell ref="F8:H8"/>
    <mergeCell ref="H86:I86"/>
    <mergeCell ref="C21:F21"/>
    <mergeCell ref="B10:C10"/>
    <mergeCell ref="H10:I10"/>
    <mergeCell ref="B11:D11"/>
    <mergeCell ref="E11:G11"/>
    <mergeCell ref="B14:F14"/>
    <mergeCell ref="C15:F15"/>
    <mergeCell ref="C16:F16"/>
    <mergeCell ref="C17:F17"/>
    <mergeCell ref="C18:F18"/>
    <mergeCell ref="C19:F19"/>
    <mergeCell ref="C20:F20"/>
    <mergeCell ref="I33:J34"/>
  </mergeCells>
  <dataValidations count="1">
    <dataValidation type="list" allowBlank="1" showInputMessage="1" showErrorMessage="1" sqref="D10 D47 D84">
      <formula1>'Mark Sheet'!B6:B60</formula1>
    </dataValidation>
  </dataValidations>
  <printOptions horizontalCentered="1"/>
  <pageMargins left="0.39370078740157483" right="0.39370078740157483" top="0.19685039370078741" bottom="0.19685039370078741" header="0.19685039370078741" footer="0.19685039370078741"/>
  <pageSetup paperSize="9" scale="97" fitToWidth="3" fitToHeight="3" orientation="portrait" r:id="rId1"/>
  <headerFooter>
    <oddFooter>&amp;LSchool Report Card Template&amp;RPrepared By: MSOfficeGeek</oddFooter>
  </headerFooter>
  <rowBreaks count="2" manualBreakCount="2">
    <brk id="37" max="10" man="1"/>
    <brk id="74" max="10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S37"/>
  <sheetViews>
    <sheetView showGridLines="0" workbookViewId="0">
      <selection activeCell="D7" sqref="D7"/>
    </sheetView>
  </sheetViews>
  <sheetFormatPr defaultRowHeight="15"/>
  <cols>
    <col min="1" max="1" width="3" style="1" customWidth="1"/>
    <col min="2" max="2" width="7.28515625" style="1" customWidth="1"/>
    <col min="3" max="9" width="9.140625" style="1" customWidth="1"/>
    <col min="10" max="10" width="15.85546875" style="1" bestFit="1" customWidth="1"/>
    <col min="11" max="11" width="9" style="1" customWidth="1"/>
    <col min="12" max="12" width="10.140625" style="1" customWidth="1"/>
    <col min="13" max="13" width="9" style="1" customWidth="1"/>
    <col min="14" max="14" width="15.85546875" style="1" bestFit="1" customWidth="1"/>
    <col min="15" max="16" width="9.140625" style="1" customWidth="1"/>
    <col min="17" max="17" width="7.5703125" style="1" bestFit="1" customWidth="1"/>
    <col min="18" max="18" width="15.85546875" style="1" bestFit="1" customWidth="1"/>
    <col min="19" max="19" width="2.85546875" style="1" customWidth="1"/>
    <col min="20" max="16384" width="9.140625" style="1"/>
  </cols>
  <sheetData>
    <row r="1" spans="1:19" ht="15.75" thickBot="1"/>
    <row r="2" spans="1:19" ht="15.7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</row>
    <row r="3" spans="1:19" ht="45" customHeight="1">
      <c r="A3" s="10"/>
      <c r="B3" s="72" t="s">
        <v>181</v>
      </c>
      <c r="C3" s="72"/>
      <c r="D3" s="95" t="str">
        <f>'Basic Information'!$D$3</f>
        <v>St. Augustin Primary Secondary School</v>
      </c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11"/>
    </row>
    <row r="4" spans="1:19" ht="20.25" customHeight="1">
      <c r="A4" s="10"/>
      <c r="B4" s="72"/>
      <c r="C4" s="72"/>
      <c r="D4" s="97" t="str">
        <f>'Basic Information'!$D$4</f>
        <v>24, ABC street, DEF Road, Mumbai</v>
      </c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11"/>
    </row>
    <row r="5" spans="1:19" ht="15.75">
      <c r="A5" s="10"/>
      <c r="B5" s="72"/>
      <c r="C5" s="72"/>
      <c r="D5" s="97" t="str">
        <f>'Basic Information'!D5</f>
        <v>Phone: 9876543210       Email: admin@saphss.com</v>
      </c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11"/>
    </row>
    <row r="6" spans="1:19" ht="18.75" customHeight="1">
      <c r="A6" s="10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1"/>
    </row>
    <row r="7" spans="1:19" ht="18.75" customHeight="1">
      <c r="A7" s="10"/>
      <c r="B7" s="13"/>
      <c r="C7" s="13"/>
      <c r="D7" s="13"/>
      <c r="E7" s="13"/>
      <c r="F7" s="13"/>
      <c r="G7" s="13"/>
      <c r="H7" s="99" t="str">
        <f>"Academic Year" &amp; " " &amp; 'Basic Information'!$D$6</f>
        <v>Academic Year 2020-21</v>
      </c>
      <c r="I7" s="99"/>
      <c r="J7" s="99"/>
      <c r="K7" s="99"/>
      <c r="L7" s="99"/>
      <c r="M7" s="13"/>
      <c r="N7" s="13"/>
      <c r="O7" s="13"/>
      <c r="P7" s="13"/>
      <c r="Q7" s="13"/>
      <c r="R7" s="13"/>
      <c r="S7" s="11"/>
    </row>
    <row r="8" spans="1:19" ht="18.75" customHeight="1">
      <c r="A8" s="1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1"/>
    </row>
    <row r="9" spans="1:19" ht="18.75" customHeight="1" thickBot="1">
      <c r="A9" s="10"/>
      <c r="B9" s="69" t="s">
        <v>88</v>
      </c>
      <c r="C9" s="69"/>
      <c r="D9" s="23">
        <v>1</v>
      </c>
      <c r="E9" s="69" t="s">
        <v>89</v>
      </c>
      <c r="F9" s="69"/>
      <c r="G9" s="78" t="str">
        <f>IF(D9="","",VLOOKUP($D$9,'Mark Sheet'!B3:CY60,2,FALSE))</f>
        <v>Geet Sahu</v>
      </c>
      <c r="H9" s="78"/>
      <c r="I9" s="78"/>
      <c r="J9" s="15" t="s">
        <v>90</v>
      </c>
      <c r="K9" s="23" t="str">
        <f>IF(D9="","",VLOOKUP($D$9,'Mark Sheet'!B3:CY60,102,FALSE))</f>
        <v>AS14253</v>
      </c>
      <c r="L9" s="15" t="s">
        <v>211</v>
      </c>
      <c r="M9" s="23" t="str">
        <f>IF(D9="","",VLOOKUP($D$9,'Mark Sheet'!B3:CY60,3,FALSE))</f>
        <v>7 - B</v>
      </c>
      <c r="O9" s="69" t="s">
        <v>210</v>
      </c>
      <c r="P9" s="69"/>
      <c r="Q9" s="30">
        <f>IF(P26="Fail","",'Basic Information'!F6+1)</f>
        <v>8</v>
      </c>
      <c r="R9" s="13"/>
      <c r="S9" s="11"/>
    </row>
    <row r="10" spans="1:19" ht="18.75" customHeight="1" thickBot="1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1"/>
    </row>
    <row r="11" spans="1:19" ht="18.75" customHeight="1" thickBot="1">
      <c r="A11" s="10"/>
      <c r="B11" s="13"/>
      <c r="C11" s="13"/>
      <c r="D11" s="13"/>
      <c r="E11" s="13"/>
      <c r="F11" s="13"/>
      <c r="G11" s="94" t="str">
        <f>'Basic Information'!J5</f>
        <v>Term -1</v>
      </c>
      <c r="H11" s="94"/>
      <c r="I11" s="94"/>
      <c r="J11" s="94"/>
      <c r="K11" s="94" t="str">
        <f>'Basic Information'!K5</f>
        <v>Term -2</v>
      </c>
      <c r="L11" s="94"/>
      <c r="M11" s="94"/>
      <c r="N11" s="94"/>
      <c r="O11" s="94" t="str">
        <f>'Basic Information'!$L$5</f>
        <v>Final Term</v>
      </c>
      <c r="P11" s="94"/>
      <c r="Q11" s="94"/>
      <c r="R11" s="94"/>
      <c r="S11" s="11"/>
    </row>
    <row r="12" spans="1:19" ht="18.75" customHeight="1" thickBot="1">
      <c r="A12" s="10"/>
      <c r="B12" s="82" t="s">
        <v>93</v>
      </c>
      <c r="C12" s="82"/>
      <c r="D12" s="82"/>
      <c r="E12" s="82"/>
      <c r="F12" s="82"/>
      <c r="G12" s="24" t="s">
        <v>9</v>
      </c>
      <c r="H12" s="24" t="s">
        <v>94</v>
      </c>
      <c r="I12" s="24" t="s">
        <v>30</v>
      </c>
      <c r="J12" s="24" t="s">
        <v>8</v>
      </c>
      <c r="K12" s="24" t="s">
        <v>9</v>
      </c>
      <c r="L12" s="24" t="s">
        <v>94</v>
      </c>
      <c r="M12" s="24" t="s">
        <v>30</v>
      </c>
      <c r="N12" s="24" t="s">
        <v>8</v>
      </c>
      <c r="O12" s="24" t="s">
        <v>9</v>
      </c>
      <c r="P12" s="24" t="s">
        <v>94</v>
      </c>
      <c r="Q12" s="24" t="s">
        <v>30</v>
      </c>
      <c r="R12" s="24" t="s">
        <v>8</v>
      </c>
      <c r="S12" s="11"/>
    </row>
    <row r="13" spans="1:19" ht="18.75" customHeight="1" thickBot="1">
      <c r="A13" s="10"/>
      <c r="B13" s="25">
        <v>1</v>
      </c>
      <c r="C13" s="83" t="str">
        <f>'Mark Sheet'!$E$2</f>
        <v>English</v>
      </c>
      <c r="D13" s="83"/>
      <c r="E13" s="83"/>
      <c r="F13" s="83"/>
      <c r="G13" s="26">
        <f t="shared" ref="G13:G21" si="0">IF($G$11="","",IF($G$11="Term -1",50,IF($G$11="Term -2",50,100)))</f>
        <v>50</v>
      </c>
      <c r="H13" s="26">
        <f>IF(D9="","",VLOOKUP($D$9,'Mark Sheet'!B3:CY60,4,FALSE))</f>
        <v>50</v>
      </c>
      <c r="I13" s="26" t="str">
        <f>IF(D9="","",VLOOKUP($D$9,'Mark Sheet'!B3:CY60,6,FALSE))</f>
        <v>O</v>
      </c>
      <c r="J13" s="26" t="str">
        <f>IF('Cummulative Progres Report'!I13='Basic Information'!$D$11,'Basic Information'!$E$11,IF(I13='Basic Information'!$D$12,'Basic Information'!$E$12,IF(I13='Basic Information'!$D$13,'Basic Information'!$E$13,IF(I13='Basic Information'!$D$14,'Basic Information'!$E$14,IF(I13='Basic Information'!$D$15,'Basic Information'!$E$15,IF(I13='Basic Information'!$D$16,'Basic Information'!$E$16,IF(I13='Basic Information'!$D$17,'Basic Information'!$E$17,"")))))))</f>
        <v>Outstanding</v>
      </c>
      <c r="K13" s="26">
        <f t="shared" ref="K13:K21" si="1">IF($K$11="","",IF($K$11="Term -1",50,IF($K$11="Term -2",50,100)))</f>
        <v>50</v>
      </c>
      <c r="L13" s="26">
        <f>IF(D9="","",VLOOKUP($D$9,'Mark Sheet'!B3:CY60,7,FALSE))</f>
        <v>35</v>
      </c>
      <c r="M13" s="26" t="str">
        <f>IF(D9="","",VLOOKUP($D$9,'Mark Sheet'!B3:CY60,9,FALSE))</f>
        <v>B+</v>
      </c>
      <c r="N13" s="26" t="str">
        <f>IF('Cummulative Progres Report'!M13='Basic Information'!$D$11,'Basic Information'!$E$11,IF(M13='Basic Information'!$D$12,'Basic Information'!$E$12,IF(M13='Basic Information'!$D$13,'Basic Information'!$E$13,IF(M13='Basic Information'!$D$14,'Basic Information'!$E$14,IF(M13='Basic Information'!$D$15,'Basic Information'!$E$15,IF(M13='Basic Information'!$D$16,'Basic Information'!$E$16,IF(M13='Basic Information'!$D$17,'Basic Information'!$E$17,"")))))))</f>
        <v>Good</v>
      </c>
      <c r="O13" s="26">
        <f t="shared" ref="O13:O21" si="2">IF($G$11="","",IF($G$11="Term -1 Report Card",50,IF($G$11="Term -2 Report Card",50,100)))</f>
        <v>100</v>
      </c>
      <c r="P13" s="26">
        <f>IF(D9="","",VLOOKUP($D$9,'Mark Sheet'!B3:CY60,10,FALSE))</f>
        <v>90</v>
      </c>
      <c r="Q13" s="26" t="str">
        <f>IF(D9="","",VLOOKUP($D$9,'Mark Sheet'!B3:CY60,12,FALSE))</f>
        <v>A+</v>
      </c>
      <c r="R13" s="26" t="str">
        <f>IF('Cummulative Progres Report'!Q13='Basic Information'!$D$11,'Basic Information'!$E$11,IF(Q13='Basic Information'!$D$12,'Basic Information'!$E$12,IF(Q13='Basic Information'!$D$13,'Basic Information'!$E$13,IF(Q13='Basic Information'!$D$14,'Basic Information'!$E$14,IF(Q13='Basic Information'!$D$15,'Basic Information'!$E$15,IF(Q13='Basic Information'!$D$16,'Basic Information'!$E$16,IF(Q13='Basic Information'!$D$17,'Basic Information'!$E$17,"")))))))</f>
        <v>Excellent</v>
      </c>
      <c r="S13" s="11"/>
    </row>
    <row r="14" spans="1:19" ht="18.75" customHeight="1" thickBot="1">
      <c r="A14" s="10"/>
      <c r="B14" s="25">
        <v>2</v>
      </c>
      <c r="C14" s="83" t="str">
        <f>'Mark Sheet'!$N$2</f>
        <v>Mathematics</v>
      </c>
      <c r="D14" s="83"/>
      <c r="E14" s="83"/>
      <c r="F14" s="83"/>
      <c r="G14" s="26">
        <f t="shared" si="0"/>
        <v>50</v>
      </c>
      <c r="H14" s="26">
        <f>IF(D9="","",VLOOKUP($D$9,'Mark Sheet'!B3:CY60,13,FALSE))</f>
        <v>48</v>
      </c>
      <c r="I14" s="26" t="str">
        <f>IF(D9="","",VLOOKUP($D$9,'Mark Sheet'!B3:CY60,15,FALSE))</f>
        <v>O</v>
      </c>
      <c r="J14" s="26" t="str">
        <f>IF('Cummulative Progres Report'!I14='Basic Information'!$D$11,'Basic Information'!$E$11,IF(I14='Basic Information'!$D$12,'Basic Information'!$E$12,IF(I14='Basic Information'!$D$13,'Basic Information'!$E$13,IF(I14='Basic Information'!$D$14,'Basic Information'!$E$14,IF(I14='Basic Information'!$D$15,'Basic Information'!$E$15,IF(I14='Basic Information'!$D$16,'Basic Information'!$E$16,IF(I14='Basic Information'!$D$17,'Basic Information'!$E$17,"")))))))</f>
        <v>Outstanding</v>
      </c>
      <c r="K14" s="26">
        <f t="shared" si="1"/>
        <v>50</v>
      </c>
      <c r="L14" s="26">
        <f>IF(D9="","",VLOOKUP($D$9,'Mark Sheet'!B3:CY60,16,FALSE))</f>
        <v>35</v>
      </c>
      <c r="M14" s="26" t="str">
        <f>IF(D9="","",VLOOKUP($D$9,'Mark Sheet'!B3:CY60,18,FALSE))</f>
        <v>B+</v>
      </c>
      <c r="N14" s="26" t="str">
        <f>IF('Cummulative Progres Report'!M14='Basic Information'!$D$11,'Basic Information'!$E$11,IF(M14='Basic Information'!$D$12,'Basic Information'!$E$12,IF(M14='Basic Information'!$D$13,'Basic Information'!$E$13,IF(M14='Basic Information'!$D$14,'Basic Information'!$E$14,IF(M14='Basic Information'!$D$15,'Basic Information'!$E$15,IF(M14='Basic Information'!$D$16,'Basic Information'!$E$16,IF(M14='Basic Information'!$D$17,'Basic Information'!$E$17,"")))))))</f>
        <v>Good</v>
      </c>
      <c r="O14" s="26">
        <f t="shared" si="2"/>
        <v>100</v>
      </c>
      <c r="P14" s="26">
        <f>IF(D9="","",VLOOKUP($D$9,'Mark Sheet'!B3:CY60,19,FALSE))</f>
        <v>90</v>
      </c>
      <c r="Q14" s="26" t="str">
        <f>IF(D9="","",VLOOKUP($D$9,'Mark Sheet'!B3:CY60,21,FALSE))</f>
        <v>A+</v>
      </c>
      <c r="R14" s="26" t="str">
        <f>IF('Cummulative Progres Report'!Q14='Basic Information'!$D$11,'Basic Information'!$E$11,IF(Q14='Basic Information'!$D$12,'Basic Information'!$E$12,IF(Q14='Basic Information'!$D$13,'Basic Information'!$E$13,IF(Q14='Basic Information'!$D$14,'Basic Information'!$E$14,IF(Q14='Basic Information'!$D$15,'Basic Information'!$E$15,IF(Q14='Basic Information'!$D$16,'Basic Information'!$E$16,IF(Q14='Basic Information'!$D$17,'Basic Information'!$E$17,"")))))))</f>
        <v>Excellent</v>
      </c>
      <c r="S14" s="11"/>
    </row>
    <row r="15" spans="1:19" ht="18.75" customHeight="1" thickBot="1">
      <c r="A15" s="10"/>
      <c r="B15" s="25">
        <v>3</v>
      </c>
      <c r="C15" s="83" t="str">
        <f>'Mark Sheet'!$W$2</f>
        <v>Science</v>
      </c>
      <c r="D15" s="83"/>
      <c r="E15" s="83"/>
      <c r="F15" s="83"/>
      <c r="G15" s="26">
        <f t="shared" si="0"/>
        <v>50</v>
      </c>
      <c r="H15" s="26">
        <f>IF(D9="","",VLOOKUP($D$9,'Mark Sheet'!B3:CY60,22,FALSE))</f>
        <v>46</v>
      </c>
      <c r="I15" s="26" t="str">
        <f>IF(D9="","",VLOOKUP($D$9,'Mark Sheet'!B3:CY60,24,FALSE))</f>
        <v>O</v>
      </c>
      <c r="J15" s="26" t="str">
        <f>IF('Cummulative Progres Report'!I15='Basic Information'!$D$11,'Basic Information'!$E$11,IF(I15='Basic Information'!$D$12,'Basic Information'!$E$12,IF(I15='Basic Information'!$D$13,'Basic Information'!$E$13,IF(I15='Basic Information'!$D$14,'Basic Information'!$E$14,IF(I15='Basic Information'!$D$15,'Basic Information'!$E$15,IF(I15='Basic Information'!$D$16,'Basic Information'!$E$16,IF(I15='Basic Information'!$D$17,'Basic Information'!$E$17,"")))))))</f>
        <v>Outstanding</v>
      </c>
      <c r="K15" s="26">
        <f t="shared" si="1"/>
        <v>50</v>
      </c>
      <c r="L15" s="26">
        <f>IF(D9="","",VLOOKUP($D$9,'Mark Sheet'!B3:CY60,25,FALSE))</f>
        <v>35</v>
      </c>
      <c r="M15" s="26" t="str">
        <f>IF(D9="","",VLOOKUP($D$9,'Mark Sheet'!B3:CY60,27,FALSE))</f>
        <v>B+</v>
      </c>
      <c r="N15" s="26" t="str">
        <f>IF('Cummulative Progres Report'!M15='Basic Information'!$D$11,'Basic Information'!$E$11,IF(M15='Basic Information'!$D$12,'Basic Information'!$E$12,IF(M15='Basic Information'!$D$13,'Basic Information'!$E$13,IF(M15='Basic Information'!$D$14,'Basic Information'!$E$14,IF(M15='Basic Information'!$D$15,'Basic Information'!$E$15,IF(M15='Basic Information'!$D$16,'Basic Information'!$E$16,IF(M15='Basic Information'!$D$17,'Basic Information'!$E$17,"")))))))</f>
        <v>Good</v>
      </c>
      <c r="O15" s="26">
        <f t="shared" si="2"/>
        <v>100</v>
      </c>
      <c r="P15" s="26">
        <f>IF(D9="","",VLOOKUP($D$9,'Mark Sheet'!B3:CY60,28,FALSE))</f>
        <v>90</v>
      </c>
      <c r="Q15" s="26" t="str">
        <f>IF(D9="","",VLOOKUP($D$9,'Mark Sheet'!B3:CY60,30,FALSE))</f>
        <v>A+</v>
      </c>
      <c r="R15" s="26" t="str">
        <f>IF('Cummulative Progres Report'!Q15='Basic Information'!$D$11,'Basic Information'!$E$11,IF(Q15='Basic Information'!$D$12,'Basic Information'!$E$12,IF(Q15='Basic Information'!$D$13,'Basic Information'!$E$13,IF(Q15='Basic Information'!$D$14,'Basic Information'!$E$14,IF(Q15='Basic Information'!$D$15,'Basic Information'!$E$15,IF(Q15='Basic Information'!$D$16,'Basic Information'!$E$16,IF(Q15='Basic Information'!$D$17,'Basic Information'!$E$17,"")))))))</f>
        <v>Excellent</v>
      </c>
      <c r="S15" s="11"/>
    </row>
    <row r="16" spans="1:19" ht="18.75" customHeight="1" thickBot="1">
      <c r="A16" s="10"/>
      <c r="B16" s="25">
        <v>4</v>
      </c>
      <c r="C16" s="83" t="str">
        <f>'Mark Sheet'!$AF$2</f>
        <v>Social Science</v>
      </c>
      <c r="D16" s="83"/>
      <c r="E16" s="83"/>
      <c r="F16" s="83"/>
      <c r="G16" s="26">
        <f t="shared" si="0"/>
        <v>50</v>
      </c>
      <c r="H16" s="26">
        <f>IF(D9="","",VLOOKUP($D$9,'Mark Sheet'!B3:CY60,31,FALSE))</f>
        <v>50</v>
      </c>
      <c r="I16" s="26" t="str">
        <f>IF(D9="","",VLOOKUP($D$9,'Mark Sheet'!B3:CY60,33,FALSE))</f>
        <v>O</v>
      </c>
      <c r="J16" s="26" t="str">
        <f>IF('Cummulative Progres Report'!I16='Basic Information'!$D$11,'Basic Information'!$E$11,IF(I16='Basic Information'!$D$12,'Basic Information'!$E$12,IF(I16='Basic Information'!$D$13,'Basic Information'!$E$13,IF(I16='Basic Information'!$D$14,'Basic Information'!$E$14,IF(I16='Basic Information'!$D$15,'Basic Information'!$E$15,IF(I16='Basic Information'!$D$16,'Basic Information'!$E$16,IF(I16='Basic Information'!$D$17,'Basic Information'!$E$17,"")))))))</f>
        <v>Outstanding</v>
      </c>
      <c r="K16" s="26">
        <f t="shared" si="1"/>
        <v>50</v>
      </c>
      <c r="L16" s="26">
        <f>IF(D9="","",VLOOKUP($D$9,'Mark Sheet'!B3:CY60,34,FALSE))</f>
        <v>35</v>
      </c>
      <c r="M16" s="26" t="str">
        <f>IF(D9="","",VLOOKUP($D$9,'Mark Sheet'!B3:CY60,36,FALSE))</f>
        <v>B+</v>
      </c>
      <c r="N16" s="26" t="str">
        <f>IF('Cummulative Progres Report'!M16='Basic Information'!$D$11,'Basic Information'!$E$11,IF(M16='Basic Information'!$D$12,'Basic Information'!$E$12,IF(M16='Basic Information'!$D$13,'Basic Information'!$E$13,IF(M16='Basic Information'!$D$14,'Basic Information'!$E$14,IF(M16='Basic Information'!$D$15,'Basic Information'!$E$15,IF(M16='Basic Information'!$D$16,'Basic Information'!$E$16,IF(M16='Basic Information'!$D$17,'Basic Information'!$E$17,"")))))))</f>
        <v>Good</v>
      </c>
      <c r="O16" s="26">
        <f t="shared" si="2"/>
        <v>100</v>
      </c>
      <c r="P16" s="26">
        <f>IF(D9="","",VLOOKUP($D$9,'Mark Sheet'!B3:CY60,37,FALSE))</f>
        <v>90</v>
      </c>
      <c r="Q16" s="26" t="str">
        <f>IF(D9="","",VLOOKUP($D$9,'Mark Sheet'!B3:CY60,39,FALSE))</f>
        <v>A+</v>
      </c>
      <c r="R16" s="26" t="str">
        <f>IF('Cummulative Progres Report'!Q16='Basic Information'!$D$11,'Basic Information'!$E$11,IF(Q16='Basic Information'!$D$12,'Basic Information'!$E$12,IF(Q16='Basic Information'!$D$13,'Basic Information'!$E$13,IF(Q16='Basic Information'!$D$14,'Basic Information'!$E$14,IF(Q16='Basic Information'!$D$15,'Basic Information'!$E$15,IF(Q16='Basic Information'!$D$16,'Basic Information'!$E$16,IF(Q16='Basic Information'!$D$17,'Basic Information'!$E$17,"")))))))</f>
        <v>Excellent</v>
      </c>
      <c r="S16" s="11"/>
    </row>
    <row r="17" spans="1:19" ht="18.75" customHeight="1" thickBot="1">
      <c r="A17" s="10"/>
      <c r="B17" s="25">
        <v>5</v>
      </c>
      <c r="C17" s="83" t="str">
        <f>'Mark Sheet'!$AO$2</f>
        <v>Hindi</v>
      </c>
      <c r="D17" s="83"/>
      <c r="E17" s="83"/>
      <c r="F17" s="83"/>
      <c r="G17" s="26">
        <f t="shared" si="0"/>
        <v>50</v>
      </c>
      <c r="H17" s="26">
        <f>IF(D9="","",VLOOKUP($D$9,'Mark Sheet'!B3:CY60,40,FALSE))</f>
        <v>50</v>
      </c>
      <c r="I17" s="26" t="str">
        <f>IF(D9="","",VLOOKUP($D$9,'Mark Sheet'!B3:CY60,42,FALSE))</f>
        <v>O</v>
      </c>
      <c r="J17" s="26" t="str">
        <f>IF('Cummulative Progres Report'!I17='Basic Information'!$D$11,'Basic Information'!$E$11,IF(I17='Basic Information'!$D$12,'Basic Information'!$E$12,IF(I17='Basic Information'!$D$13,'Basic Information'!$E$13,IF(I17='Basic Information'!$D$14,'Basic Information'!$E$14,IF(I17='Basic Information'!$D$15,'Basic Information'!$E$15,IF(I17='Basic Information'!$D$16,'Basic Information'!$E$16,IF(I17='Basic Information'!$D$17,'Basic Information'!$E$17,"")))))))</f>
        <v>Outstanding</v>
      </c>
      <c r="K17" s="26">
        <f t="shared" si="1"/>
        <v>50</v>
      </c>
      <c r="L17" s="26">
        <f>IF(D9="","",VLOOKUP($D$9,'Mark Sheet'!B3:CY60,43,FALSE))</f>
        <v>35</v>
      </c>
      <c r="M17" s="26" t="str">
        <f>IF(D9="","",VLOOKUP($D$9,'Mark Sheet'!B3:CY60,45,FALSE))</f>
        <v>B+</v>
      </c>
      <c r="N17" s="26" t="str">
        <f>IF('Cummulative Progres Report'!M17='Basic Information'!$D$11,'Basic Information'!$E$11,IF(M17='Basic Information'!$D$12,'Basic Information'!$E$12,IF(M17='Basic Information'!$D$13,'Basic Information'!$E$13,IF(M17='Basic Information'!$D$14,'Basic Information'!$E$14,IF(M17='Basic Information'!$D$15,'Basic Information'!$E$15,IF(M17='Basic Information'!$D$16,'Basic Information'!$E$16,IF(M17='Basic Information'!$D$17,'Basic Information'!$E$17,"")))))))</f>
        <v>Good</v>
      </c>
      <c r="O17" s="26">
        <f t="shared" si="2"/>
        <v>100</v>
      </c>
      <c r="P17" s="26">
        <f>IF(D9="","",VLOOKUP($D$9,'Mark Sheet'!B3:CY60,46,FALSE))</f>
        <v>90</v>
      </c>
      <c r="Q17" s="26" t="str">
        <f>IF(D9="","",VLOOKUP($D$9,'Mark Sheet'!B3:CY60,48,FALSE))</f>
        <v>A+</v>
      </c>
      <c r="R17" s="26" t="str">
        <f>IF('Cummulative Progres Report'!Q17='Basic Information'!$D$11,'Basic Information'!$E$11,IF(Q17='Basic Information'!$D$12,'Basic Information'!$E$12,IF(Q17='Basic Information'!$D$13,'Basic Information'!$E$13,IF(Q17='Basic Information'!$D$14,'Basic Information'!$E$14,IF(Q17='Basic Information'!$D$15,'Basic Information'!$E$15,IF(Q17='Basic Information'!$D$16,'Basic Information'!$E$16,IF(Q17='Basic Information'!$D$17,'Basic Information'!$E$17,"")))))))</f>
        <v>Excellent</v>
      </c>
      <c r="S17" s="11"/>
    </row>
    <row r="18" spans="1:19" ht="18.75" customHeight="1" thickBot="1">
      <c r="A18" s="10"/>
      <c r="B18" s="25">
        <v>6</v>
      </c>
      <c r="C18" s="83" t="str">
        <f>'Mark Sheet'!$AX$2</f>
        <v>Physical Education</v>
      </c>
      <c r="D18" s="83"/>
      <c r="E18" s="83"/>
      <c r="F18" s="83"/>
      <c r="G18" s="26">
        <f t="shared" si="0"/>
        <v>50</v>
      </c>
      <c r="H18" s="26">
        <f>IF(D9="","",VLOOKUP($D$9,'Mark Sheet'!B3:CY60,49,FALSE))</f>
        <v>50</v>
      </c>
      <c r="I18" s="26" t="str">
        <f>IF(D9="","",VLOOKUP($D$9,'Mark Sheet'!B3:CY60,51,FALSE))</f>
        <v>O</v>
      </c>
      <c r="J18" s="26" t="str">
        <f>IF('Cummulative Progres Report'!I18='Basic Information'!$D$11,'Basic Information'!$E$11,IF(I18='Basic Information'!$D$12,'Basic Information'!$E$12,IF(I18='Basic Information'!$D$13,'Basic Information'!$E$13,IF(I18='Basic Information'!$D$14,'Basic Information'!$E$14,IF(I18='Basic Information'!$D$15,'Basic Information'!$E$15,IF(I18='Basic Information'!$D$16,'Basic Information'!$E$16,IF(I18='Basic Information'!$D$17,'Basic Information'!$E$17,"")))))))</f>
        <v>Outstanding</v>
      </c>
      <c r="K18" s="26">
        <f t="shared" si="1"/>
        <v>50</v>
      </c>
      <c r="L18" s="26">
        <f>IF(D9="","",VLOOKUP($D$9,'Mark Sheet'!B3:CY60,52,FALSE))</f>
        <v>35</v>
      </c>
      <c r="M18" s="26" t="str">
        <f>IF(D9="","",VLOOKUP($D$9,'Mark Sheet'!B3:CY60,54,FALSE))</f>
        <v>B+</v>
      </c>
      <c r="N18" s="26" t="str">
        <f>IF('Cummulative Progres Report'!M18='Basic Information'!$D$11,'Basic Information'!$E$11,IF(M18='Basic Information'!$D$12,'Basic Information'!$E$12,IF(M18='Basic Information'!$D$13,'Basic Information'!$E$13,IF(M18='Basic Information'!$D$14,'Basic Information'!$E$14,IF(M18='Basic Information'!$D$15,'Basic Information'!$E$15,IF(M18='Basic Information'!$D$16,'Basic Information'!$E$16,IF(M18='Basic Information'!$D$17,'Basic Information'!$E$17,"")))))))</f>
        <v>Good</v>
      </c>
      <c r="O18" s="26">
        <f t="shared" si="2"/>
        <v>100</v>
      </c>
      <c r="P18" s="26">
        <f>IF(D9="","",VLOOKUP($D$9,'Mark Sheet'!B3:CY60,55,FALSE))</f>
        <v>90</v>
      </c>
      <c r="Q18" s="26" t="str">
        <f>IF(D9="","",VLOOKUP($D$9,'Mark Sheet'!B3:CY60,57,FALSE))</f>
        <v>A+</v>
      </c>
      <c r="R18" s="26" t="str">
        <f>IF('Cummulative Progres Report'!Q18='Basic Information'!$D$11,'Basic Information'!$E$11,IF(Q18='Basic Information'!$D$12,'Basic Information'!$E$12,IF(Q18='Basic Information'!$D$13,'Basic Information'!$E$13,IF(Q18='Basic Information'!$D$14,'Basic Information'!$E$14,IF(Q18='Basic Information'!$D$15,'Basic Information'!$E$15,IF(Q18='Basic Information'!$D$16,'Basic Information'!$E$16,IF(Q18='Basic Information'!$D$17,'Basic Information'!$E$17,"")))))))</f>
        <v>Excellent</v>
      </c>
      <c r="S18" s="11"/>
    </row>
    <row r="19" spans="1:19" ht="18.75" customHeight="1" thickBot="1">
      <c r="A19" s="10"/>
      <c r="B19" s="25">
        <v>7</v>
      </c>
      <c r="C19" s="83" t="str">
        <f>'Mark Sheet'!$BG$2</f>
        <v>Drawing</v>
      </c>
      <c r="D19" s="83"/>
      <c r="E19" s="83"/>
      <c r="F19" s="83"/>
      <c r="G19" s="26">
        <f t="shared" si="0"/>
        <v>50</v>
      </c>
      <c r="H19" s="26">
        <f>IF(D9="","",VLOOKUP($D$9,'Mark Sheet'!B3:CY60,58,FALSE))</f>
        <v>50</v>
      </c>
      <c r="I19" s="26" t="str">
        <f>IF(D9="","",VLOOKUP($D$9,'Mark Sheet'!B3:CY60,60,FALSE))</f>
        <v>O</v>
      </c>
      <c r="J19" s="26" t="str">
        <f>IF('Cummulative Progres Report'!I19='Basic Information'!$D$11,'Basic Information'!$E$11,IF(I19='Basic Information'!$D$12,'Basic Information'!$E$12,IF(I19='Basic Information'!$D$13,'Basic Information'!$E$13,IF(I19='Basic Information'!$D$14,'Basic Information'!$E$14,IF(I19='Basic Information'!$D$15,'Basic Information'!$E$15,IF(I19='Basic Information'!$D$16,'Basic Information'!$E$16,IF(I19='Basic Information'!$D$17,'Basic Information'!$E$17,"")))))))</f>
        <v>Outstanding</v>
      </c>
      <c r="K19" s="26">
        <f t="shared" si="1"/>
        <v>50</v>
      </c>
      <c r="L19" s="26">
        <f>IF(D9="","",VLOOKUP($D$9,'Mark Sheet'!B3:CY60,61,FALSE))</f>
        <v>35</v>
      </c>
      <c r="M19" s="26" t="str">
        <f>IF(D9="","",VLOOKUP($D$9,'Mark Sheet'!B3:CY60,63,FALSE))</f>
        <v>B+</v>
      </c>
      <c r="N19" s="26" t="str">
        <f>IF('Cummulative Progres Report'!M19='Basic Information'!$D$11,'Basic Information'!$E$11,IF(M19='Basic Information'!$D$12,'Basic Information'!$E$12,IF(M19='Basic Information'!$D$13,'Basic Information'!$E$13,IF(M19='Basic Information'!$D$14,'Basic Information'!$E$14,IF(M19='Basic Information'!$D$15,'Basic Information'!$E$15,IF(M19='Basic Information'!$D$16,'Basic Information'!$E$16,IF(M19='Basic Information'!$D$17,'Basic Information'!$E$17,"")))))))</f>
        <v>Good</v>
      </c>
      <c r="O19" s="26">
        <f t="shared" si="2"/>
        <v>100</v>
      </c>
      <c r="P19" s="26">
        <f>IF(D9="","",VLOOKUP($D$9,'Mark Sheet'!B3:CY60,64,FALSE))</f>
        <v>90</v>
      </c>
      <c r="Q19" s="26" t="str">
        <f>IF(D9="","",VLOOKUP($D$9,'Mark Sheet'!B3:CY60,66,FALSE))</f>
        <v>A+</v>
      </c>
      <c r="R19" s="26" t="str">
        <f>IF('Cummulative Progres Report'!Q19='Basic Information'!$D$11,'Basic Information'!$E$11,IF(Q19='Basic Information'!$D$12,'Basic Information'!$E$12,IF(Q19='Basic Information'!$D$13,'Basic Information'!$E$13,IF(Q19='Basic Information'!$D$14,'Basic Information'!$E$14,IF(Q19='Basic Information'!$D$15,'Basic Information'!$E$15,IF(Q19='Basic Information'!$D$16,'Basic Information'!$E$16,IF(Q19='Basic Information'!$D$17,'Basic Information'!$E$17,"")))))))</f>
        <v>Excellent</v>
      </c>
      <c r="S19" s="11"/>
    </row>
    <row r="20" spans="1:19" ht="18.75" customHeight="1" thickBot="1">
      <c r="A20" s="10"/>
      <c r="B20" s="25">
        <v>8</v>
      </c>
      <c r="C20" s="83" t="str">
        <f>'Mark Sheet'!$BP$2</f>
        <v>Sanskrit</v>
      </c>
      <c r="D20" s="83"/>
      <c r="E20" s="83"/>
      <c r="F20" s="83"/>
      <c r="G20" s="26">
        <f t="shared" si="0"/>
        <v>50</v>
      </c>
      <c r="H20" s="26">
        <f>IF(D9="","",VLOOKUP($D$9,'Mark Sheet'!B3:CY60,67,FALSE))</f>
        <v>50</v>
      </c>
      <c r="I20" s="26" t="str">
        <f>IF(D9="","",VLOOKUP($D$9,'Mark Sheet'!B3:CY60,69,FALSE))</f>
        <v>O</v>
      </c>
      <c r="J20" s="26" t="str">
        <f>IF('Cummulative Progres Report'!I20='Basic Information'!$D$11,'Basic Information'!$E$11,IF(I20='Basic Information'!$D$12,'Basic Information'!$E$12,IF(I20='Basic Information'!$D$13,'Basic Information'!$E$13,IF(I20='Basic Information'!$D$14,'Basic Information'!$E$14,IF(I20='Basic Information'!$D$15,'Basic Information'!$E$15,IF(I20='Basic Information'!$D$16,'Basic Information'!$E$16,IF(I20='Basic Information'!$D$17,'Basic Information'!$E$17,"")))))))</f>
        <v>Outstanding</v>
      </c>
      <c r="K20" s="26">
        <f t="shared" si="1"/>
        <v>50</v>
      </c>
      <c r="L20" s="26">
        <f>IF(D9="","",VLOOKUP($D$9,'Mark Sheet'!B3:CY60,70,FALSE))</f>
        <v>35</v>
      </c>
      <c r="M20" s="26" t="str">
        <f>IF(D9="","",VLOOKUP($D$9,'Mark Sheet'!B3:CY60,72,FALSE))</f>
        <v>B+</v>
      </c>
      <c r="N20" s="26" t="str">
        <f>IF('Cummulative Progres Report'!M20='Basic Information'!$D$11,'Basic Information'!$E$11,IF(M20='Basic Information'!$D$12,'Basic Information'!$E$12,IF(M20='Basic Information'!$D$13,'Basic Information'!$E$13,IF(M20='Basic Information'!$D$14,'Basic Information'!$E$14,IF(M20='Basic Information'!$D$15,'Basic Information'!$E$15,IF(M20='Basic Information'!$D$16,'Basic Information'!$E$16,IF(M20='Basic Information'!$D$17,'Basic Information'!$E$17,"")))))))</f>
        <v>Good</v>
      </c>
      <c r="O20" s="26">
        <f t="shared" si="2"/>
        <v>100</v>
      </c>
      <c r="P20" s="26">
        <f>IF(D9="","",VLOOKUP($D$9,'Mark Sheet'!B3:CY60,73,FALSE))</f>
        <v>90</v>
      </c>
      <c r="Q20" s="26" t="str">
        <f>IF(D9="","",VLOOKUP($D$9,'Mark Sheet'!B3:CY60,75,FALSE))</f>
        <v>A+</v>
      </c>
      <c r="R20" s="26" t="str">
        <f>IF('Cummulative Progres Report'!Q20='Basic Information'!$D$11,'Basic Information'!$E$11,IF(Q20='Basic Information'!$D$12,'Basic Information'!$E$12,IF(Q20='Basic Information'!$D$13,'Basic Information'!$E$13,IF(Q20='Basic Information'!$D$14,'Basic Information'!$E$14,IF(Q20='Basic Information'!$D$15,'Basic Information'!$E$15,IF(Q20='Basic Information'!$D$16,'Basic Information'!$E$16,IF(Q20='Basic Information'!$D$17,'Basic Information'!$E$17,"")))))))</f>
        <v>Excellent</v>
      </c>
      <c r="S20" s="11"/>
    </row>
    <row r="21" spans="1:19" ht="18.75" customHeight="1" thickBot="1">
      <c r="A21" s="10"/>
      <c r="B21" s="25">
        <v>9</v>
      </c>
      <c r="C21" s="83" t="str">
        <f>'Mark Sheet'!$BY$2</f>
        <v>Moral Science</v>
      </c>
      <c r="D21" s="83"/>
      <c r="E21" s="83"/>
      <c r="F21" s="83"/>
      <c r="G21" s="26">
        <f t="shared" si="0"/>
        <v>50</v>
      </c>
      <c r="H21" s="26">
        <f>IF(D9="","",VLOOKUP($D$9,'Mark Sheet'!B3:CY60,76,FALSE))</f>
        <v>50</v>
      </c>
      <c r="I21" s="26" t="str">
        <f>IF(D9="","",VLOOKUP($D$9,'Mark Sheet'!B3:CY60,78,FALSE))</f>
        <v>O</v>
      </c>
      <c r="J21" s="26" t="str">
        <f>IF('Cummulative Progres Report'!I21='Basic Information'!$D$11,'Basic Information'!$E$11,IF(I21='Basic Information'!$D$12,'Basic Information'!$E$12,IF(I21='Basic Information'!$D$13,'Basic Information'!$E$13,IF(I21='Basic Information'!$D$14,'Basic Information'!$E$14,IF(I21='Basic Information'!$D$15,'Basic Information'!$E$15,IF(I21='Basic Information'!$D$16,'Basic Information'!$E$16,IF(I21='Basic Information'!$D$17,'Basic Information'!$E$17,"")))))))</f>
        <v>Outstanding</v>
      </c>
      <c r="K21" s="26">
        <f t="shared" si="1"/>
        <v>50</v>
      </c>
      <c r="L21" s="26">
        <f>IF(D9="","",VLOOKUP($D$9,'Mark Sheet'!B3:CY60,79,FALSE))</f>
        <v>35</v>
      </c>
      <c r="M21" s="26" t="str">
        <f>IF(D9="","",VLOOKUP($D$9,'Mark Sheet'!B3:CY60,81,FALSE))</f>
        <v>B+</v>
      </c>
      <c r="N21" s="26" t="str">
        <f>IF('Cummulative Progres Report'!M21='Basic Information'!$D$11,'Basic Information'!$E$11,IF(M21='Basic Information'!$D$12,'Basic Information'!$E$12,IF(M21='Basic Information'!$D$13,'Basic Information'!$E$13,IF(M21='Basic Information'!$D$14,'Basic Information'!$E$14,IF(M21='Basic Information'!$D$15,'Basic Information'!$E$15,IF(M21='Basic Information'!$D$16,'Basic Information'!$E$16,IF(M21='Basic Information'!$D$17,'Basic Information'!$E$17,"")))))))</f>
        <v>Good</v>
      </c>
      <c r="O21" s="26">
        <f t="shared" si="2"/>
        <v>100</v>
      </c>
      <c r="P21" s="26">
        <f>IF(D9="","",VLOOKUP($D$9,'Mark Sheet'!B3:CY60,82,FALSE))</f>
        <v>90</v>
      </c>
      <c r="Q21" s="26" t="str">
        <f>IF(D9="","",VLOOKUP($D$9,'Mark Sheet'!B3:CY60,84,FALSE))</f>
        <v>A+</v>
      </c>
      <c r="R21" s="26" t="str">
        <f>IF('Cummulative Progres Report'!Q21='Basic Information'!$D$11,'Basic Information'!$E$11,IF(Q21='Basic Information'!$D$12,'Basic Information'!$E$12,IF(Q21='Basic Information'!$D$13,'Basic Information'!$E$13,IF(Q21='Basic Information'!$D$14,'Basic Information'!$E$14,IF(Q21='Basic Information'!$D$15,'Basic Information'!$E$15,IF(Q21='Basic Information'!$D$16,'Basic Information'!$E$16,IF(Q21='Basic Information'!$D$17,'Basic Information'!$E$17,"")))))))</f>
        <v>Excellent</v>
      </c>
      <c r="S21" s="11"/>
    </row>
    <row r="22" spans="1:19" ht="18.75" customHeight="1" thickBot="1">
      <c r="A22" s="10"/>
      <c r="B22" s="91"/>
      <c r="C22" s="92"/>
      <c r="D22" s="92"/>
      <c r="E22" s="93"/>
      <c r="F22" s="36" t="s">
        <v>32</v>
      </c>
      <c r="G22" s="26">
        <f>SUM(G13:G21)</f>
        <v>450</v>
      </c>
      <c r="H22" s="26">
        <f>SUM(H13:H21)</f>
        <v>444</v>
      </c>
      <c r="I22" s="27"/>
      <c r="J22" s="27"/>
      <c r="K22" s="26">
        <f>SUM(K13:K21)</f>
        <v>450</v>
      </c>
      <c r="L22" s="26">
        <f>SUM(L13:L21)</f>
        <v>315</v>
      </c>
      <c r="M22" s="27"/>
      <c r="N22" s="27"/>
      <c r="O22" s="26">
        <f>SUM(O13:O21)</f>
        <v>900</v>
      </c>
      <c r="P22" s="26">
        <f>SUM(P13:P21)</f>
        <v>810</v>
      </c>
      <c r="Q22" s="27"/>
      <c r="R22" s="27"/>
      <c r="S22" s="11"/>
    </row>
    <row r="23" spans="1:19" ht="18.75" customHeight="1">
      <c r="A23" s="10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1"/>
    </row>
    <row r="24" spans="1:19" ht="18.75" customHeight="1">
      <c r="A24" s="10"/>
      <c r="B24" s="13"/>
      <c r="C24" s="13"/>
      <c r="D24" s="13"/>
      <c r="E24" s="13"/>
      <c r="F24" s="13"/>
      <c r="G24" s="81" t="s">
        <v>34</v>
      </c>
      <c r="H24" s="81"/>
      <c r="I24" s="81"/>
      <c r="J24" s="17"/>
      <c r="K24" s="81" t="s">
        <v>41</v>
      </c>
      <c r="L24" s="81"/>
      <c r="M24" s="81"/>
      <c r="N24" s="13"/>
      <c r="O24" s="13"/>
      <c r="P24" s="13"/>
      <c r="Q24" s="13"/>
      <c r="R24" s="13"/>
      <c r="S24" s="11"/>
    </row>
    <row r="25" spans="1:19" ht="18.75" customHeight="1" thickBot="1">
      <c r="A25" s="10"/>
      <c r="B25" s="81" t="s">
        <v>115</v>
      </c>
      <c r="C25" s="81"/>
      <c r="D25" s="23" t="str">
        <f>IF(D9="","",VLOOKUP($D$9,'Mark Sheet'!B3:CY60,100,FALSE))&amp;"/" &amp; 'Mark Sheet'!$CW$4</f>
        <v>208/244</v>
      </c>
      <c r="E25" s="13"/>
      <c r="F25" s="13"/>
      <c r="G25" s="16" t="s">
        <v>184</v>
      </c>
      <c r="H25" s="23">
        <f>IF(D9="","",VLOOKUP($D$9,'Mark Sheet'!B3:CY60,88,FALSE))</f>
        <v>1</v>
      </c>
      <c r="I25" s="13"/>
      <c r="J25" s="13"/>
      <c r="K25" s="16" t="s">
        <v>184</v>
      </c>
      <c r="L25" s="23">
        <f>IF(D9="","",VLOOKUP($D$9,'Mark Sheet'!B3:CY60,92,FALSE))</f>
        <v>26</v>
      </c>
      <c r="M25" s="13"/>
      <c r="N25" s="13"/>
      <c r="O25" s="16" t="s">
        <v>184</v>
      </c>
      <c r="P25" s="23">
        <f>IF(D9="","",VLOOKUP($D$9,'Mark Sheet'!B3:CY60,96,FALSE))</f>
        <v>12</v>
      </c>
      <c r="Q25" s="13"/>
      <c r="R25" s="13"/>
      <c r="S25" s="11"/>
    </row>
    <row r="26" spans="1:19" ht="18.75" customHeight="1" thickBot="1">
      <c r="A26" s="10"/>
      <c r="B26" s="81" t="s">
        <v>196</v>
      </c>
      <c r="C26" s="81"/>
      <c r="D26" s="87" t="str">
        <f>IF(D9="","",VLOOKUP($D$9,'Mark Sheet'!B3:CY60,101,FALSE))</f>
        <v>Satisfactory</v>
      </c>
      <c r="E26" s="87"/>
      <c r="F26" s="17"/>
      <c r="G26" s="16" t="s">
        <v>185</v>
      </c>
      <c r="H26" s="23" t="str">
        <f>IF(D9="","",VLOOKUP($D$9,'Mark Sheet'!B3:CY60,87,FALSE))</f>
        <v>O</v>
      </c>
      <c r="I26" s="13"/>
      <c r="J26" s="13"/>
      <c r="K26" s="16" t="s">
        <v>185</v>
      </c>
      <c r="L26" s="23" t="str">
        <f>IF(D9="","",VLOOKUP($D$9,'Mark Sheet'!B3:CY60,91,FALSE))</f>
        <v>B+</v>
      </c>
      <c r="M26" s="13"/>
      <c r="N26" s="13"/>
      <c r="O26" s="16" t="s">
        <v>185</v>
      </c>
      <c r="P26" s="23" t="str">
        <f>IF(D9="","",VLOOKUP($D$9,'Mark Sheet'!B3:CY60,95,FALSE))</f>
        <v>A+</v>
      </c>
      <c r="Q26" s="13"/>
      <c r="R26" s="13"/>
      <c r="S26" s="11"/>
    </row>
    <row r="27" spans="1:19" ht="18.75" customHeight="1" thickBot="1">
      <c r="A27" s="10"/>
      <c r="B27" s="69" t="s">
        <v>209</v>
      </c>
      <c r="C27" s="69"/>
      <c r="D27" s="88">
        <f>'Basic Information'!$L$3</f>
        <v>44392</v>
      </c>
      <c r="E27" s="92"/>
      <c r="F27" s="14"/>
      <c r="G27" s="81" t="s">
        <v>186</v>
      </c>
      <c r="H27" s="81"/>
      <c r="I27" s="28">
        <f>IF(D9="","",VLOOKUP($D$9,'Mark Sheet'!B3:CY60,86,FALSE))</f>
        <v>98.666666666666671</v>
      </c>
      <c r="J27" s="18" t="s">
        <v>7</v>
      </c>
      <c r="K27" s="81" t="s">
        <v>186</v>
      </c>
      <c r="L27" s="81"/>
      <c r="M27" s="28">
        <f>IF(D9="","",VLOOKUP($D$9,'Mark Sheet'!B3:CY60,90,FALSE))</f>
        <v>70</v>
      </c>
      <c r="N27" s="18" t="s">
        <v>7</v>
      </c>
      <c r="O27" s="81" t="s">
        <v>186</v>
      </c>
      <c r="P27" s="81"/>
      <c r="Q27" s="28">
        <f>IF(D9="","",VLOOKUP($D$9,'Mark Sheet'!B3:CY60,94,FALSE))</f>
        <v>90</v>
      </c>
      <c r="R27" s="18" t="s">
        <v>7</v>
      </c>
      <c r="S27" s="11"/>
    </row>
    <row r="28" spans="1:19" ht="18.75" customHeight="1">
      <c r="A28" s="10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1"/>
    </row>
    <row r="29" spans="1:19" ht="18.75" customHeight="1">
      <c r="A29" s="10"/>
      <c r="B29" s="13"/>
      <c r="C29" s="86" t="s">
        <v>194</v>
      </c>
      <c r="D29" s="86"/>
      <c r="E29" s="86"/>
      <c r="F29" s="86"/>
      <c r="G29" s="86"/>
      <c r="H29" s="86"/>
      <c r="I29" s="86"/>
      <c r="J29" s="13"/>
      <c r="K29" s="86" t="s">
        <v>195</v>
      </c>
      <c r="L29" s="86"/>
      <c r="M29" s="86"/>
      <c r="N29" s="86"/>
      <c r="O29" s="86"/>
      <c r="P29" s="86"/>
      <c r="Q29" s="86"/>
      <c r="R29" s="13"/>
      <c r="S29" s="11"/>
    </row>
    <row r="30" spans="1:19" ht="18.75" customHeight="1">
      <c r="A30" s="10"/>
      <c r="B30" s="13"/>
      <c r="C30" s="22" t="str">
        <f>'Basic Information'!$B$11 &amp;" - " &amp;'Basic Information'!$C$11</f>
        <v>46 - 50</v>
      </c>
      <c r="D30" s="22" t="str">
        <f>'Basic Information'!$B$12 &amp;" - " &amp;'Basic Information'!$C$12</f>
        <v>41 - 45</v>
      </c>
      <c r="E30" s="22" t="str">
        <f>'Basic Information'!$B$13 &amp;" - " &amp;'Basic Information'!$C$13</f>
        <v>36 - 40</v>
      </c>
      <c r="F30" s="22" t="str">
        <f>'Basic Information'!$B$14 &amp;" - " &amp;'Basic Information'!$C$14</f>
        <v>31 - 35</v>
      </c>
      <c r="G30" s="22" t="str">
        <f>'Basic Information'!$B$15 &amp;" - " &amp;'Basic Information'!$C$15</f>
        <v>26 - 30</v>
      </c>
      <c r="H30" s="22" t="str">
        <f>'Basic Information'!$B$16 &amp;" - " &amp;'Basic Information'!$C$16</f>
        <v>18 - 25</v>
      </c>
      <c r="I30" s="22" t="str">
        <f>'Basic Information'!$B$17 &amp;" - " &amp;'Basic Information'!$C$17</f>
        <v>0 - 17</v>
      </c>
      <c r="J30" s="13"/>
      <c r="K30" s="22" t="str">
        <f>'Basic Information'!$H$11 &amp;" - " &amp;'Basic Information'!$I$11</f>
        <v>91 - 100</v>
      </c>
      <c r="L30" s="22" t="str">
        <f>'Basic Information'!$H$12 &amp;" - " &amp;'Basic Information'!$I$12</f>
        <v>81 - 90</v>
      </c>
      <c r="M30" s="22" t="str">
        <f>'Basic Information'!$H$13 &amp;" - " &amp;'Basic Information'!$I$13</f>
        <v>71 - 80</v>
      </c>
      <c r="N30" s="22" t="str">
        <f>'Basic Information'!$H$14 &amp;" - " &amp;'Basic Information'!$I$14</f>
        <v>61 - 70</v>
      </c>
      <c r="O30" s="22" t="str">
        <f>'Basic Information'!$H$15 &amp;" - " &amp;'Basic Information'!$I$15</f>
        <v>51 - 60</v>
      </c>
      <c r="P30" s="22" t="str">
        <f>'Basic Information'!$H$16 &amp;" - " &amp;'Basic Information'!$I$16</f>
        <v>35 - 50</v>
      </c>
      <c r="Q30" s="22" t="str">
        <f>'Basic Information'!$H$17 &amp;" - " &amp;'Basic Information'!$I$17</f>
        <v>0 - 34</v>
      </c>
      <c r="R30" s="13"/>
      <c r="S30" s="11"/>
    </row>
    <row r="31" spans="1:19" ht="18.75" customHeight="1">
      <c r="A31" s="10"/>
      <c r="B31" s="13"/>
      <c r="C31" s="22" t="str">
        <f>'Basic Information'!$D$11</f>
        <v>O</v>
      </c>
      <c r="D31" s="22" t="str">
        <f>'Basic Information'!$D$12</f>
        <v>A+</v>
      </c>
      <c r="E31" s="22" t="str">
        <f>'Basic Information'!$D$13</f>
        <v>A</v>
      </c>
      <c r="F31" s="22" t="str">
        <f>'Basic Information'!$D$14</f>
        <v>B+</v>
      </c>
      <c r="G31" s="22" t="str">
        <f>'Basic Information'!$D$15</f>
        <v>B</v>
      </c>
      <c r="H31" s="22" t="str">
        <f>'Basic Information'!$D$16</f>
        <v>C</v>
      </c>
      <c r="I31" s="22" t="str">
        <f>'Basic Information'!$D$17</f>
        <v>Fail</v>
      </c>
      <c r="J31" s="13"/>
      <c r="K31" s="22" t="str">
        <f>'Basic Information'!$J$11</f>
        <v>O</v>
      </c>
      <c r="L31" s="22" t="str">
        <f>'Basic Information'!$J$12</f>
        <v>A+</v>
      </c>
      <c r="M31" s="22" t="str">
        <f>'Basic Information'!$J$13</f>
        <v>A</v>
      </c>
      <c r="N31" s="22" t="str">
        <f>'Basic Information'!$J$14</f>
        <v>B+</v>
      </c>
      <c r="O31" s="22" t="str">
        <f>'Basic Information'!$J$15</f>
        <v>B</v>
      </c>
      <c r="P31" s="22" t="str">
        <f>'Basic Information'!$J$16</f>
        <v>C</v>
      </c>
      <c r="Q31" s="22" t="str">
        <f>'Basic Information'!$J$17</f>
        <v>Fail</v>
      </c>
      <c r="R31" s="13"/>
      <c r="S31" s="11"/>
    </row>
    <row r="32" spans="1:19" ht="18.75" customHeight="1">
      <c r="A32" s="10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1"/>
    </row>
    <row r="33" spans="1:19" ht="18.75" customHeight="1" thickBot="1">
      <c r="A33" s="10"/>
      <c r="B33" s="87" t="str">
        <f>'Basic Information'!$D$7</f>
        <v>Jacob Fernandes</v>
      </c>
      <c r="C33" s="87"/>
      <c r="D33" s="87"/>
      <c r="E33" s="87"/>
      <c r="F33" s="13"/>
      <c r="G33" s="13"/>
      <c r="H33" s="87" t="str">
        <f>'Basic Information'!$H$7</f>
        <v>Father Justin</v>
      </c>
      <c r="I33" s="87"/>
      <c r="J33" s="87"/>
      <c r="K33" s="87"/>
      <c r="L33" s="13"/>
      <c r="M33" s="13"/>
      <c r="N33" s="13"/>
      <c r="O33" s="13"/>
      <c r="P33" s="13"/>
      <c r="Q33" s="13"/>
      <c r="R33" s="13"/>
      <c r="S33" s="11"/>
    </row>
    <row r="34" spans="1:19" ht="18.75" customHeight="1">
      <c r="A34" s="10"/>
      <c r="B34" s="74"/>
      <c r="C34" s="75"/>
      <c r="D34" s="75"/>
      <c r="E34" s="76"/>
      <c r="F34" s="13"/>
      <c r="G34" s="13"/>
      <c r="H34" s="74"/>
      <c r="I34" s="75"/>
      <c r="J34" s="75"/>
      <c r="K34" s="76"/>
      <c r="L34" s="13"/>
      <c r="M34" s="13"/>
      <c r="N34" s="74"/>
      <c r="O34" s="75"/>
      <c r="P34" s="75"/>
      <c r="Q34" s="76"/>
      <c r="R34" s="13"/>
      <c r="S34" s="11"/>
    </row>
    <row r="35" spans="1:19" ht="18.75" customHeight="1" thickBot="1">
      <c r="A35" s="10"/>
      <c r="B35" s="77"/>
      <c r="C35" s="78"/>
      <c r="D35" s="78"/>
      <c r="E35" s="79"/>
      <c r="F35" s="13"/>
      <c r="G35" s="13"/>
      <c r="H35" s="77"/>
      <c r="I35" s="78"/>
      <c r="J35" s="78"/>
      <c r="K35" s="79"/>
      <c r="L35" s="13"/>
      <c r="M35" s="13"/>
      <c r="N35" s="77"/>
      <c r="O35" s="78"/>
      <c r="P35" s="78"/>
      <c r="Q35" s="79"/>
      <c r="R35" s="13"/>
      <c r="S35" s="11"/>
    </row>
    <row r="36" spans="1:19" ht="18.75" customHeight="1">
      <c r="A36" s="10"/>
      <c r="B36" s="100" t="s">
        <v>199</v>
      </c>
      <c r="C36" s="100"/>
      <c r="D36" s="100"/>
      <c r="E36" s="100"/>
      <c r="F36" s="13"/>
      <c r="G36" s="13"/>
      <c r="H36" s="100" t="s">
        <v>198</v>
      </c>
      <c r="I36" s="100"/>
      <c r="J36" s="100"/>
      <c r="K36" s="100"/>
      <c r="L36" s="13"/>
      <c r="M36" s="13"/>
      <c r="N36" s="100" t="s">
        <v>197</v>
      </c>
      <c r="O36" s="100"/>
      <c r="P36" s="100"/>
      <c r="Q36" s="100"/>
      <c r="R36" s="13"/>
      <c r="S36" s="11"/>
    </row>
    <row r="37" spans="1:19" ht="18.75" customHeight="1" thickBot="1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1"/>
    </row>
  </sheetData>
  <mergeCells count="43">
    <mergeCell ref="K29:Q29"/>
    <mergeCell ref="B34:E35"/>
    <mergeCell ref="B36:E36"/>
    <mergeCell ref="H34:K35"/>
    <mergeCell ref="H36:K36"/>
    <mergeCell ref="N34:Q35"/>
    <mergeCell ref="N36:Q36"/>
    <mergeCell ref="B33:E33"/>
    <mergeCell ref="H33:K33"/>
    <mergeCell ref="K24:M24"/>
    <mergeCell ref="B25:C25"/>
    <mergeCell ref="B26:C26"/>
    <mergeCell ref="O27:P27"/>
    <mergeCell ref="K27:L27"/>
    <mergeCell ref="D27:E27"/>
    <mergeCell ref="C20:F20"/>
    <mergeCell ref="C21:F21"/>
    <mergeCell ref="B22:E22"/>
    <mergeCell ref="G27:H27"/>
    <mergeCell ref="C29:I29"/>
    <mergeCell ref="D26:E26"/>
    <mergeCell ref="B27:C27"/>
    <mergeCell ref="G24:I24"/>
    <mergeCell ref="C19:F19"/>
    <mergeCell ref="B9:C9"/>
    <mergeCell ref="B12:F12"/>
    <mergeCell ref="C13:F13"/>
    <mergeCell ref="G11:J11"/>
    <mergeCell ref="C14:F14"/>
    <mergeCell ref="C15:F15"/>
    <mergeCell ref="C16:F16"/>
    <mergeCell ref="C17:F17"/>
    <mergeCell ref="C18:F18"/>
    <mergeCell ref="K11:N11"/>
    <mergeCell ref="O11:R11"/>
    <mergeCell ref="B3:C5"/>
    <mergeCell ref="E9:F9"/>
    <mergeCell ref="G9:I9"/>
    <mergeCell ref="O9:P9"/>
    <mergeCell ref="D3:R3"/>
    <mergeCell ref="D4:R4"/>
    <mergeCell ref="D5:R5"/>
    <mergeCell ref="H7:L7"/>
  </mergeCells>
  <dataValidations count="1">
    <dataValidation type="list" allowBlank="1" showInputMessage="1" showErrorMessage="1" sqref="D9">
      <formula1>'Mark Sheet'!B6:B60</formula1>
    </dataValidation>
  </dataValidations>
  <pageMargins left="0.39370078740157483" right="0.39370078740157483" top="0.19685039370078741" bottom="0.19685039370078741" header="0.39370078740157483" footer="0.39370078740157483"/>
  <pageSetup paperSize="9" scale="7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37"/>
  <sheetViews>
    <sheetView showGridLines="0" workbookViewId="0">
      <selection activeCell="D7" sqref="D7"/>
    </sheetView>
  </sheetViews>
  <sheetFormatPr defaultRowHeight="15"/>
  <cols>
    <col min="1" max="1" width="3" style="1" customWidth="1"/>
    <col min="2" max="2" width="7.28515625" style="1" customWidth="1"/>
    <col min="3" max="9" width="9.140625" style="1" customWidth="1"/>
    <col min="10" max="10" width="15.85546875" style="1" bestFit="1" customWidth="1"/>
    <col min="11" max="13" width="9" style="1" customWidth="1"/>
    <col min="14" max="14" width="15.85546875" style="1" bestFit="1" customWidth="1"/>
    <col min="15" max="16" width="9.140625" style="1" customWidth="1"/>
    <col min="17" max="17" width="7.5703125" style="1" bestFit="1" customWidth="1"/>
    <col min="18" max="18" width="15.85546875" style="1" bestFit="1" customWidth="1"/>
    <col min="19" max="19" width="2.85546875" style="1" customWidth="1"/>
    <col min="20" max="16384" width="9.140625" style="1"/>
  </cols>
  <sheetData>
    <row r="1" spans="1:19" ht="15.75" thickBot="1"/>
    <row r="2" spans="1:19" ht="15.7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</row>
    <row r="3" spans="1:19" ht="45" customHeight="1">
      <c r="A3" s="10"/>
      <c r="B3" s="47"/>
      <c r="C3" s="47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11"/>
    </row>
    <row r="4" spans="1:19" ht="20.25" customHeight="1">
      <c r="A4" s="10"/>
      <c r="B4" s="47"/>
      <c r="C4" s="47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11"/>
    </row>
    <row r="5" spans="1:19" ht="15.75" customHeight="1">
      <c r="A5" s="10"/>
      <c r="B5" s="47"/>
      <c r="C5" s="47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11"/>
    </row>
    <row r="6" spans="1:19" ht="18.75" customHeight="1">
      <c r="A6" s="10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1"/>
    </row>
    <row r="7" spans="1:19" ht="18.75" customHeight="1">
      <c r="A7" s="10"/>
      <c r="B7" s="13"/>
      <c r="C7" s="13"/>
      <c r="D7" s="13"/>
      <c r="E7" s="13"/>
      <c r="F7" s="13"/>
      <c r="G7" s="13"/>
      <c r="H7" s="99" t="str">
        <f>"Academic Year" &amp; " " &amp; 'Basic Information'!$D$6</f>
        <v>Academic Year 2020-21</v>
      </c>
      <c r="I7" s="99"/>
      <c r="J7" s="99"/>
      <c r="K7" s="99"/>
      <c r="L7" s="99"/>
      <c r="M7" s="13"/>
      <c r="N7" s="13"/>
      <c r="O7" s="13"/>
      <c r="P7" s="13"/>
      <c r="Q7" s="13"/>
      <c r="R7" s="13"/>
      <c r="S7" s="11"/>
    </row>
    <row r="8" spans="1:19" ht="18.75" customHeight="1">
      <c r="A8" s="1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1"/>
    </row>
    <row r="9" spans="1:19" ht="18.75" customHeight="1" thickBot="1">
      <c r="A9" s="10"/>
      <c r="B9" s="69" t="s">
        <v>88</v>
      </c>
      <c r="C9" s="69"/>
      <c r="D9" s="23">
        <v>1</v>
      </c>
      <c r="E9" s="69" t="s">
        <v>89</v>
      </c>
      <c r="F9" s="69"/>
      <c r="G9" s="78" t="str">
        <f>IF(D9="","",VLOOKUP($D$9,'Mark Sheet'!B3:CY60,2,FALSE))</f>
        <v>Geet Sahu</v>
      </c>
      <c r="H9" s="78"/>
      <c r="I9" s="78"/>
      <c r="J9" s="15" t="s">
        <v>90</v>
      </c>
      <c r="K9" s="23" t="str">
        <f>IF(D9="","",VLOOKUP($D$9,'Mark Sheet'!B3:CY60,102,FALSE))</f>
        <v>AS14253</v>
      </c>
      <c r="L9" s="69" t="s">
        <v>114</v>
      </c>
      <c r="M9" s="69"/>
      <c r="N9" s="23" t="str">
        <f>IF(D9="","",VLOOKUP($D$9,'Mark Sheet'!B3:CY60,3,FALSE))</f>
        <v>7 - B</v>
      </c>
      <c r="P9" s="101" t="s">
        <v>210</v>
      </c>
      <c r="Q9" s="101"/>
      <c r="R9" s="30">
        <f>IF(P26="Fail","", 'Basic Information'!F6+1)</f>
        <v>8</v>
      </c>
      <c r="S9" s="11"/>
    </row>
    <row r="10" spans="1:19" ht="18.75" customHeight="1" thickBot="1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1"/>
    </row>
    <row r="11" spans="1:19" ht="18.75" customHeight="1" thickBot="1">
      <c r="A11" s="10"/>
      <c r="B11" s="13"/>
      <c r="C11" s="13"/>
      <c r="D11" s="13"/>
      <c r="E11" s="13"/>
      <c r="F11" s="13"/>
      <c r="G11" s="94" t="str">
        <f>'Basic Information'!J5</f>
        <v>Term -1</v>
      </c>
      <c r="H11" s="94"/>
      <c r="I11" s="94"/>
      <c r="J11" s="94"/>
      <c r="K11" s="94" t="str">
        <f>'Basic Information'!K5</f>
        <v>Term -2</v>
      </c>
      <c r="L11" s="94"/>
      <c r="M11" s="94"/>
      <c r="N11" s="94"/>
      <c r="O11" s="94" t="str">
        <f>'Basic Information'!$L$5</f>
        <v>Final Term</v>
      </c>
      <c r="P11" s="94"/>
      <c r="Q11" s="94"/>
      <c r="R11" s="94"/>
      <c r="S11" s="11"/>
    </row>
    <row r="12" spans="1:19" ht="18.75" customHeight="1" thickBot="1">
      <c r="A12" s="10"/>
      <c r="B12" s="82" t="s">
        <v>93</v>
      </c>
      <c r="C12" s="82"/>
      <c r="D12" s="82"/>
      <c r="E12" s="82"/>
      <c r="F12" s="82"/>
      <c r="G12" s="24" t="s">
        <v>9</v>
      </c>
      <c r="H12" s="24" t="s">
        <v>94</v>
      </c>
      <c r="I12" s="24" t="s">
        <v>30</v>
      </c>
      <c r="J12" s="24" t="s">
        <v>8</v>
      </c>
      <c r="K12" s="24" t="s">
        <v>9</v>
      </c>
      <c r="L12" s="24" t="s">
        <v>94</v>
      </c>
      <c r="M12" s="24" t="s">
        <v>30</v>
      </c>
      <c r="N12" s="24" t="s">
        <v>8</v>
      </c>
      <c r="O12" s="24" t="s">
        <v>9</v>
      </c>
      <c r="P12" s="24" t="s">
        <v>94</v>
      </c>
      <c r="Q12" s="24" t="s">
        <v>30</v>
      </c>
      <c r="R12" s="24" t="s">
        <v>8</v>
      </c>
      <c r="S12" s="11"/>
    </row>
    <row r="13" spans="1:19" ht="18.75" customHeight="1" thickBot="1">
      <c r="A13" s="10"/>
      <c r="B13" s="25">
        <v>1</v>
      </c>
      <c r="C13" s="83" t="str">
        <f>'Mark Sheet'!$E$2</f>
        <v>English</v>
      </c>
      <c r="D13" s="83"/>
      <c r="E13" s="83"/>
      <c r="F13" s="83"/>
      <c r="G13" s="26">
        <f t="shared" ref="G13:G21" si="0">IF($G$11="","",IF($G$11="Term -1",50,IF($G$11="Term -2",50,100)))</f>
        <v>50</v>
      </c>
      <c r="H13" s="26">
        <f>IF(D9="","",VLOOKUP($D$9,'Mark Sheet'!B3:CY60,4,FALSE))</f>
        <v>50</v>
      </c>
      <c r="I13" s="26" t="str">
        <f>IF(D9="","",VLOOKUP($D$9,'Mark Sheet'!B3:CY60,6,FALSE))</f>
        <v>O</v>
      </c>
      <c r="J13" s="26" t="str">
        <f>IF('Cummulative Progres Report LH'!I13='Basic Information'!$D$11,'Basic Information'!$E$11,IF(I13='Basic Information'!$D$12,'Basic Information'!$E$12,IF(I13='Basic Information'!$D$13,'Basic Information'!$E$13,IF(I13='Basic Information'!$D$14,'Basic Information'!$E$14,IF(I13='Basic Information'!$D$15,'Basic Information'!$E$15,IF(I13='Basic Information'!$D$16,'Basic Information'!$E$16,IF(I13='Basic Information'!$D$17,'Basic Information'!$E$17,"")))))))</f>
        <v>Outstanding</v>
      </c>
      <c r="K13" s="26">
        <f t="shared" ref="K13:K21" si="1">IF($K$11="","",IF($K$11="Term -1",50,IF($K$11="Term -2",50,100)))</f>
        <v>50</v>
      </c>
      <c r="L13" s="26">
        <f>IF(D9="","",VLOOKUP($D$9,'Mark Sheet'!B3:CY60,7,FALSE))</f>
        <v>35</v>
      </c>
      <c r="M13" s="26" t="str">
        <f>IF(D9="","",VLOOKUP($D$9,'Mark Sheet'!B3:CY60,9,FALSE))</f>
        <v>B+</v>
      </c>
      <c r="N13" s="26" t="str">
        <f>IF('Cummulative Progres Report LH'!M13='Basic Information'!$D$11,'Basic Information'!$E$11,IF(M13='Basic Information'!$D$12,'Basic Information'!$E$12,IF(M13='Basic Information'!$D$13,'Basic Information'!$E$13,IF(M13='Basic Information'!$D$14,'Basic Information'!$E$14,IF(M13='Basic Information'!$D$15,'Basic Information'!$E$15,IF(M13='Basic Information'!$D$16,'Basic Information'!$E$16,IF(M13='Basic Information'!$D$17,'Basic Information'!$E$17,"")))))))</f>
        <v>Good</v>
      </c>
      <c r="O13" s="26">
        <f t="shared" ref="O13:O21" si="2">IF($G$11="","",IF($G$11="Term -1 Report Card",50,IF($G$11="Term -2 Report Card",50,100)))</f>
        <v>100</v>
      </c>
      <c r="P13" s="26">
        <f>IF(D9="","",VLOOKUP($D$9,'Mark Sheet'!B3:CY60,10,FALSE))</f>
        <v>90</v>
      </c>
      <c r="Q13" s="26" t="str">
        <f>IF(D9="","",VLOOKUP($D$9,'Mark Sheet'!B3:CY60,12,FALSE))</f>
        <v>A+</v>
      </c>
      <c r="R13" s="26" t="str">
        <f>IF('Cummulative Progres Report LH'!Q13='Basic Information'!$D$11,'Basic Information'!$E$11,IF(Q13='Basic Information'!$D$12,'Basic Information'!$E$12,IF(Q13='Basic Information'!$D$13,'Basic Information'!$E$13,IF(Q13='Basic Information'!$D$14,'Basic Information'!$E$14,IF(Q13='Basic Information'!$D$15,'Basic Information'!$E$15,IF(Q13='Basic Information'!$D$16,'Basic Information'!$E$16,IF(Q13='Basic Information'!$D$17,'Basic Information'!$E$17,"")))))))</f>
        <v>Excellent</v>
      </c>
      <c r="S13" s="11"/>
    </row>
    <row r="14" spans="1:19" ht="18.75" customHeight="1" thickBot="1">
      <c r="A14" s="10"/>
      <c r="B14" s="25">
        <v>2</v>
      </c>
      <c r="C14" s="83" t="str">
        <f>'Mark Sheet'!$N$2</f>
        <v>Mathematics</v>
      </c>
      <c r="D14" s="83"/>
      <c r="E14" s="83"/>
      <c r="F14" s="83"/>
      <c r="G14" s="26">
        <f t="shared" si="0"/>
        <v>50</v>
      </c>
      <c r="H14" s="26">
        <f>IF(D9="","",VLOOKUP($D$9,'Mark Sheet'!B3:CY60,13,FALSE))</f>
        <v>48</v>
      </c>
      <c r="I14" s="26" t="str">
        <f>IF(D9="","",VLOOKUP($D$9,'Mark Sheet'!B3:CY60,15,FALSE))</f>
        <v>O</v>
      </c>
      <c r="J14" s="26" t="str">
        <f>IF('Cummulative Progres Report LH'!I14='Basic Information'!$D$11,'Basic Information'!$E$11,IF(I14='Basic Information'!$D$12,'Basic Information'!$E$12,IF(I14='Basic Information'!$D$13,'Basic Information'!$E$13,IF(I14='Basic Information'!$D$14,'Basic Information'!$E$14,IF(I14='Basic Information'!$D$15,'Basic Information'!$E$15,IF(I14='Basic Information'!$D$16,'Basic Information'!$E$16,IF(I14='Basic Information'!$D$17,'Basic Information'!$E$17,"")))))))</f>
        <v>Outstanding</v>
      </c>
      <c r="K14" s="26">
        <f t="shared" si="1"/>
        <v>50</v>
      </c>
      <c r="L14" s="26">
        <f>IF(D9="","",VLOOKUP($D$9,'Mark Sheet'!B3:CY60,16,FALSE))</f>
        <v>35</v>
      </c>
      <c r="M14" s="26" t="str">
        <f>IF(D9="","",VLOOKUP($D$9,'Mark Sheet'!B3:CY60,18,FALSE))</f>
        <v>B+</v>
      </c>
      <c r="N14" s="26" t="str">
        <f>IF('Cummulative Progres Report LH'!M14='Basic Information'!$D$11,'Basic Information'!$E$11,IF(M14='Basic Information'!$D$12,'Basic Information'!$E$12,IF(M14='Basic Information'!$D$13,'Basic Information'!$E$13,IF(M14='Basic Information'!$D$14,'Basic Information'!$E$14,IF(M14='Basic Information'!$D$15,'Basic Information'!$E$15,IF(M14='Basic Information'!$D$16,'Basic Information'!$E$16,IF(M14='Basic Information'!$D$17,'Basic Information'!$E$17,"")))))))</f>
        <v>Good</v>
      </c>
      <c r="O14" s="26">
        <f t="shared" si="2"/>
        <v>100</v>
      </c>
      <c r="P14" s="26">
        <f>IF(D9="","",VLOOKUP($D$9,'Mark Sheet'!B3:CY60,19,FALSE))</f>
        <v>90</v>
      </c>
      <c r="Q14" s="26" t="str">
        <f>IF(D9="","",VLOOKUP($D$9,'Mark Sheet'!B3:CY60,21,FALSE))</f>
        <v>A+</v>
      </c>
      <c r="R14" s="26" t="str">
        <f>IF('Cummulative Progres Report LH'!Q14='Basic Information'!$D$11,'Basic Information'!$E$11,IF(Q14='Basic Information'!$D$12,'Basic Information'!$E$12,IF(Q14='Basic Information'!$D$13,'Basic Information'!$E$13,IF(Q14='Basic Information'!$D$14,'Basic Information'!$E$14,IF(Q14='Basic Information'!$D$15,'Basic Information'!$E$15,IF(Q14='Basic Information'!$D$16,'Basic Information'!$E$16,IF(Q14='Basic Information'!$D$17,'Basic Information'!$E$17,"")))))))</f>
        <v>Excellent</v>
      </c>
      <c r="S14" s="11"/>
    </row>
    <row r="15" spans="1:19" ht="18.75" customHeight="1" thickBot="1">
      <c r="A15" s="10"/>
      <c r="B15" s="25">
        <v>3</v>
      </c>
      <c r="C15" s="83" t="str">
        <f>'Mark Sheet'!$W$2</f>
        <v>Science</v>
      </c>
      <c r="D15" s="83"/>
      <c r="E15" s="83"/>
      <c r="F15" s="83"/>
      <c r="G15" s="26">
        <f t="shared" si="0"/>
        <v>50</v>
      </c>
      <c r="H15" s="26">
        <f>IF(D9="","",VLOOKUP($D$9,'Mark Sheet'!B3:CY60,22,FALSE))</f>
        <v>46</v>
      </c>
      <c r="I15" s="26" t="str">
        <f>IF(D9="","",VLOOKUP($D$9,'Mark Sheet'!B3:CY60,24,FALSE))</f>
        <v>O</v>
      </c>
      <c r="J15" s="26" t="str">
        <f>IF('Cummulative Progres Report LH'!I15='Basic Information'!$D$11,'Basic Information'!$E$11,IF(I15='Basic Information'!$D$12,'Basic Information'!$E$12,IF(I15='Basic Information'!$D$13,'Basic Information'!$E$13,IF(I15='Basic Information'!$D$14,'Basic Information'!$E$14,IF(I15='Basic Information'!$D$15,'Basic Information'!$E$15,IF(I15='Basic Information'!$D$16,'Basic Information'!$E$16,IF(I15='Basic Information'!$D$17,'Basic Information'!$E$17,"")))))))</f>
        <v>Outstanding</v>
      </c>
      <c r="K15" s="26">
        <f t="shared" si="1"/>
        <v>50</v>
      </c>
      <c r="L15" s="26">
        <f>IF(D9="","",VLOOKUP($D$9,'Mark Sheet'!B3:CY60,25,FALSE))</f>
        <v>35</v>
      </c>
      <c r="M15" s="26" t="str">
        <f>IF(D9="","",VLOOKUP($D$9,'Mark Sheet'!B3:CY60,27,FALSE))</f>
        <v>B+</v>
      </c>
      <c r="N15" s="26" t="str">
        <f>IF('Cummulative Progres Report LH'!M15='Basic Information'!$D$11,'Basic Information'!$E$11,IF(M15='Basic Information'!$D$12,'Basic Information'!$E$12,IF(M15='Basic Information'!$D$13,'Basic Information'!$E$13,IF(M15='Basic Information'!$D$14,'Basic Information'!$E$14,IF(M15='Basic Information'!$D$15,'Basic Information'!$E$15,IF(M15='Basic Information'!$D$16,'Basic Information'!$E$16,IF(M15='Basic Information'!$D$17,'Basic Information'!$E$17,"")))))))</f>
        <v>Good</v>
      </c>
      <c r="O15" s="26">
        <f t="shared" si="2"/>
        <v>100</v>
      </c>
      <c r="P15" s="26">
        <f>IF(D9="","",VLOOKUP($D$9,'Mark Sheet'!B3:CY60,28,FALSE))</f>
        <v>90</v>
      </c>
      <c r="Q15" s="26" t="str">
        <f>IF(D9="","",VLOOKUP($D$9,'Mark Sheet'!B3:CY60,30,FALSE))</f>
        <v>A+</v>
      </c>
      <c r="R15" s="26" t="str">
        <f>IF('Cummulative Progres Report LH'!Q15='Basic Information'!$D$11,'Basic Information'!$E$11,IF(Q15='Basic Information'!$D$12,'Basic Information'!$E$12,IF(Q15='Basic Information'!$D$13,'Basic Information'!$E$13,IF(Q15='Basic Information'!$D$14,'Basic Information'!$E$14,IF(Q15='Basic Information'!$D$15,'Basic Information'!$E$15,IF(Q15='Basic Information'!$D$16,'Basic Information'!$E$16,IF(Q15='Basic Information'!$D$17,'Basic Information'!$E$17,"")))))))</f>
        <v>Excellent</v>
      </c>
      <c r="S15" s="11"/>
    </row>
    <row r="16" spans="1:19" ht="18.75" customHeight="1" thickBot="1">
      <c r="A16" s="10"/>
      <c r="B16" s="25">
        <v>4</v>
      </c>
      <c r="C16" s="83" t="str">
        <f>'Mark Sheet'!$AF$2</f>
        <v>Social Science</v>
      </c>
      <c r="D16" s="83"/>
      <c r="E16" s="83"/>
      <c r="F16" s="83"/>
      <c r="G16" s="26">
        <f t="shared" si="0"/>
        <v>50</v>
      </c>
      <c r="H16" s="26">
        <f>IF(D9="","",VLOOKUP($D$9,'Mark Sheet'!B3:CY60,31,FALSE))</f>
        <v>50</v>
      </c>
      <c r="I16" s="26" t="str">
        <f>IF(D9="","",VLOOKUP($D$9,'Mark Sheet'!B3:CY60,33,FALSE))</f>
        <v>O</v>
      </c>
      <c r="J16" s="26" t="str">
        <f>IF('Cummulative Progres Report LH'!I16='Basic Information'!$D$11,'Basic Information'!$E$11,IF(I16='Basic Information'!$D$12,'Basic Information'!$E$12,IF(I16='Basic Information'!$D$13,'Basic Information'!$E$13,IF(I16='Basic Information'!$D$14,'Basic Information'!$E$14,IF(I16='Basic Information'!$D$15,'Basic Information'!$E$15,IF(I16='Basic Information'!$D$16,'Basic Information'!$E$16,IF(I16='Basic Information'!$D$17,'Basic Information'!$E$17,"")))))))</f>
        <v>Outstanding</v>
      </c>
      <c r="K16" s="26">
        <f t="shared" si="1"/>
        <v>50</v>
      </c>
      <c r="L16" s="26">
        <f>IF(D9="","",VLOOKUP($D$9,'Mark Sheet'!B3:CY60,34,FALSE))</f>
        <v>35</v>
      </c>
      <c r="M16" s="26" t="str">
        <f>IF(D9="","",VLOOKUP($D$9,'Mark Sheet'!B3:CY60,36,FALSE))</f>
        <v>B+</v>
      </c>
      <c r="N16" s="26" t="str">
        <f>IF('Cummulative Progres Report LH'!M16='Basic Information'!$D$11,'Basic Information'!$E$11,IF(M16='Basic Information'!$D$12,'Basic Information'!$E$12,IF(M16='Basic Information'!$D$13,'Basic Information'!$E$13,IF(M16='Basic Information'!$D$14,'Basic Information'!$E$14,IF(M16='Basic Information'!$D$15,'Basic Information'!$E$15,IF(M16='Basic Information'!$D$16,'Basic Information'!$E$16,IF(M16='Basic Information'!$D$17,'Basic Information'!$E$17,"")))))))</f>
        <v>Good</v>
      </c>
      <c r="O16" s="26">
        <f t="shared" si="2"/>
        <v>100</v>
      </c>
      <c r="P16" s="26">
        <f>IF(D9="","",VLOOKUP($D$9,'Mark Sheet'!B3:CY60,37,FALSE))</f>
        <v>90</v>
      </c>
      <c r="Q16" s="26" t="str">
        <f>IF(D9="","",VLOOKUP($D$9,'Mark Sheet'!B3:CY60,39,FALSE))</f>
        <v>A+</v>
      </c>
      <c r="R16" s="26" t="str">
        <f>IF('Cummulative Progres Report LH'!Q16='Basic Information'!$D$11,'Basic Information'!$E$11,IF(Q16='Basic Information'!$D$12,'Basic Information'!$E$12,IF(Q16='Basic Information'!$D$13,'Basic Information'!$E$13,IF(Q16='Basic Information'!$D$14,'Basic Information'!$E$14,IF(Q16='Basic Information'!$D$15,'Basic Information'!$E$15,IF(Q16='Basic Information'!$D$16,'Basic Information'!$E$16,IF(Q16='Basic Information'!$D$17,'Basic Information'!$E$17,"")))))))</f>
        <v>Excellent</v>
      </c>
      <c r="S16" s="11"/>
    </row>
    <row r="17" spans="1:19" ht="18.75" customHeight="1" thickBot="1">
      <c r="A17" s="10"/>
      <c r="B17" s="25">
        <v>5</v>
      </c>
      <c r="C17" s="83" t="str">
        <f>'Mark Sheet'!$AO$2</f>
        <v>Hindi</v>
      </c>
      <c r="D17" s="83"/>
      <c r="E17" s="83"/>
      <c r="F17" s="83"/>
      <c r="G17" s="26">
        <f t="shared" si="0"/>
        <v>50</v>
      </c>
      <c r="H17" s="26">
        <f>IF(D9="","",VLOOKUP($D$9,'Mark Sheet'!B3:CY60,40,FALSE))</f>
        <v>50</v>
      </c>
      <c r="I17" s="26" t="str">
        <f>IF(D9="","",VLOOKUP($D$9,'Mark Sheet'!B3:CY60,42,FALSE))</f>
        <v>O</v>
      </c>
      <c r="J17" s="26" t="str">
        <f>IF('Cummulative Progres Report LH'!I17='Basic Information'!$D$11,'Basic Information'!$E$11,IF(I17='Basic Information'!$D$12,'Basic Information'!$E$12,IF(I17='Basic Information'!$D$13,'Basic Information'!$E$13,IF(I17='Basic Information'!$D$14,'Basic Information'!$E$14,IF(I17='Basic Information'!$D$15,'Basic Information'!$E$15,IF(I17='Basic Information'!$D$16,'Basic Information'!$E$16,IF(I17='Basic Information'!$D$17,'Basic Information'!$E$17,"")))))))</f>
        <v>Outstanding</v>
      </c>
      <c r="K17" s="26">
        <f t="shared" si="1"/>
        <v>50</v>
      </c>
      <c r="L17" s="26">
        <f>IF(D9="","",VLOOKUP($D$9,'Mark Sheet'!B3:CY60,43,FALSE))</f>
        <v>35</v>
      </c>
      <c r="M17" s="26" t="str">
        <f>IF(D9="","",VLOOKUP($D$9,'Mark Sheet'!B3:CY60,45,FALSE))</f>
        <v>B+</v>
      </c>
      <c r="N17" s="26" t="str">
        <f>IF('Cummulative Progres Report LH'!M17='Basic Information'!$D$11,'Basic Information'!$E$11,IF(M17='Basic Information'!$D$12,'Basic Information'!$E$12,IF(M17='Basic Information'!$D$13,'Basic Information'!$E$13,IF(M17='Basic Information'!$D$14,'Basic Information'!$E$14,IF(M17='Basic Information'!$D$15,'Basic Information'!$E$15,IF(M17='Basic Information'!$D$16,'Basic Information'!$E$16,IF(M17='Basic Information'!$D$17,'Basic Information'!$E$17,"")))))))</f>
        <v>Good</v>
      </c>
      <c r="O17" s="26">
        <f t="shared" si="2"/>
        <v>100</v>
      </c>
      <c r="P17" s="26">
        <f>IF(D9="","",VLOOKUP($D$9,'Mark Sheet'!B3:CY60,46,FALSE))</f>
        <v>90</v>
      </c>
      <c r="Q17" s="26" t="str">
        <f>IF(D9="","",VLOOKUP($D$9,'Mark Sheet'!B3:CY60,48,FALSE))</f>
        <v>A+</v>
      </c>
      <c r="R17" s="26" t="str">
        <f>IF('Cummulative Progres Report LH'!Q17='Basic Information'!$D$11,'Basic Information'!$E$11,IF(Q17='Basic Information'!$D$12,'Basic Information'!$E$12,IF(Q17='Basic Information'!$D$13,'Basic Information'!$E$13,IF(Q17='Basic Information'!$D$14,'Basic Information'!$E$14,IF(Q17='Basic Information'!$D$15,'Basic Information'!$E$15,IF(Q17='Basic Information'!$D$16,'Basic Information'!$E$16,IF(Q17='Basic Information'!$D$17,'Basic Information'!$E$17,"")))))))</f>
        <v>Excellent</v>
      </c>
      <c r="S17" s="11"/>
    </row>
    <row r="18" spans="1:19" ht="18.75" customHeight="1" thickBot="1">
      <c r="A18" s="10"/>
      <c r="B18" s="25">
        <v>6</v>
      </c>
      <c r="C18" s="83" t="str">
        <f>'Mark Sheet'!$AX$2</f>
        <v>Physical Education</v>
      </c>
      <c r="D18" s="83"/>
      <c r="E18" s="83"/>
      <c r="F18" s="83"/>
      <c r="G18" s="26">
        <f t="shared" si="0"/>
        <v>50</v>
      </c>
      <c r="H18" s="26">
        <f>IF(D9="","",VLOOKUP($D$9,'Mark Sheet'!B3:CY60,49,FALSE))</f>
        <v>50</v>
      </c>
      <c r="I18" s="26" t="str">
        <f>IF(D9="","",VLOOKUP($D$9,'Mark Sheet'!B3:CY60,51,FALSE))</f>
        <v>O</v>
      </c>
      <c r="J18" s="26" t="str">
        <f>IF('Cummulative Progres Report LH'!I18='Basic Information'!$D$11,'Basic Information'!$E$11,IF(I18='Basic Information'!$D$12,'Basic Information'!$E$12,IF(I18='Basic Information'!$D$13,'Basic Information'!$E$13,IF(I18='Basic Information'!$D$14,'Basic Information'!$E$14,IF(I18='Basic Information'!$D$15,'Basic Information'!$E$15,IF(I18='Basic Information'!$D$16,'Basic Information'!$E$16,IF(I18='Basic Information'!$D$17,'Basic Information'!$E$17,"")))))))</f>
        <v>Outstanding</v>
      </c>
      <c r="K18" s="26">
        <f t="shared" si="1"/>
        <v>50</v>
      </c>
      <c r="L18" s="26">
        <f>IF(D9="","",VLOOKUP($D$9,'Mark Sheet'!B3:CY60,52,FALSE))</f>
        <v>35</v>
      </c>
      <c r="M18" s="26" t="str">
        <f>IF(D9="","",VLOOKUP($D$9,'Mark Sheet'!B3:CY60,54,FALSE))</f>
        <v>B+</v>
      </c>
      <c r="N18" s="26" t="str">
        <f>IF('Cummulative Progres Report LH'!M18='Basic Information'!$D$11,'Basic Information'!$E$11,IF(M18='Basic Information'!$D$12,'Basic Information'!$E$12,IF(M18='Basic Information'!$D$13,'Basic Information'!$E$13,IF(M18='Basic Information'!$D$14,'Basic Information'!$E$14,IF(M18='Basic Information'!$D$15,'Basic Information'!$E$15,IF(M18='Basic Information'!$D$16,'Basic Information'!$E$16,IF(M18='Basic Information'!$D$17,'Basic Information'!$E$17,"")))))))</f>
        <v>Good</v>
      </c>
      <c r="O18" s="26">
        <f t="shared" si="2"/>
        <v>100</v>
      </c>
      <c r="P18" s="26">
        <f>IF(D9="","",VLOOKUP($D$9,'Mark Sheet'!B3:CY60,55,FALSE))</f>
        <v>90</v>
      </c>
      <c r="Q18" s="26" t="str">
        <f>IF(D9="","",VLOOKUP($D$9,'Mark Sheet'!B3:CY60,57,FALSE))</f>
        <v>A+</v>
      </c>
      <c r="R18" s="26" t="str">
        <f>IF('Cummulative Progres Report LH'!Q18='Basic Information'!$D$11,'Basic Information'!$E$11,IF(Q18='Basic Information'!$D$12,'Basic Information'!$E$12,IF(Q18='Basic Information'!$D$13,'Basic Information'!$E$13,IF(Q18='Basic Information'!$D$14,'Basic Information'!$E$14,IF(Q18='Basic Information'!$D$15,'Basic Information'!$E$15,IF(Q18='Basic Information'!$D$16,'Basic Information'!$E$16,IF(Q18='Basic Information'!$D$17,'Basic Information'!$E$17,"")))))))</f>
        <v>Excellent</v>
      </c>
      <c r="S18" s="11"/>
    </row>
    <row r="19" spans="1:19" ht="18.75" customHeight="1" thickBot="1">
      <c r="A19" s="10"/>
      <c r="B19" s="25">
        <v>7</v>
      </c>
      <c r="C19" s="83" t="str">
        <f>'Mark Sheet'!$BG$2</f>
        <v>Drawing</v>
      </c>
      <c r="D19" s="83"/>
      <c r="E19" s="83"/>
      <c r="F19" s="83"/>
      <c r="G19" s="26">
        <f t="shared" si="0"/>
        <v>50</v>
      </c>
      <c r="H19" s="26">
        <f>IF(D9="","",VLOOKUP($D$9,'Mark Sheet'!B3:CY60,58,FALSE))</f>
        <v>50</v>
      </c>
      <c r="I19" s="26" t="str">
        <f>IF(D9="","",VLOOKUP($D$9,'Mark Sheet'!B3:CY60,60,FALSE))</f>
        <v>O</v>
      </c>
      <c r="J19" s="26" t="str">
        <f>IF('Cummulative Progres Report LH'!I19='Basic Information'!$D$11,'Basic Information'!$E$11,IF(I19='Basic Information'!$D$12,'Basic Information'!$E$12,IF(I19='Basic Information'!$D$13,'Basic Information'!$E$13,IF(I19='Basic Information'!$D$14,'Basic Information'!$E$14,IF(I19='Basic Information'!$D$15,'Basic Information'!$E$15,IF(I19='Basic Information'!$D$16,'Basic Information'!$E$16,IF(I19='Basic Information'!$D$17,'Basic Information'!$E$17,"")))))))</f>
        <v>Outstanding</v>
      </c>
      <c r="K19" s="26">
        <f t="shared" si="1"/>
        <v>50</v>
      </c>
      <c r="L19" s="26">
        <f>IF(D9="","",VLOOKUP($D$9,'Mark Sheet'!B3:CY60,61,FALSE))</f>
        <v>35</v>
      </c>
      <c r="M19" s="26" t="str">
        <f>IF(D9="","",VLOOKUP($D$9,'Mark Sheet'!B3:CY60,63,FALSE))</f>
        <v>B+</v>
      </c>
      <c r="N19" s="26" t="str">
        <f>IF('Cummulative Progres Report LH'!M19='Basic Information'!$D$11,'Basic Information'!$E$11,IF(M19='Basic Information'!$D$12,'Basic Information'!$E$12,IF(M19='Basic Information'!$D$13,'Basic Information'!$E$13,IF(M19='Basic Information'!$D$14,'Basic Information'!$E$14,IF(M19='Basic Information'!$D$15,'Basic Information'!$E$15,IF(M19='Basic Information'!$D$16,'Basic Information'!$E$16,IF(M19='Basic Information'!$D$17,'Basic Information'!$E$17,"")))))))</f>
        <v>Good</v>
      </c>
      <c r="O19" s="26">
        <f t="shared" si="2"/>
        <v>100</v>
      </c>
      <c r="P19" s="26">
        <f>IF(D9="","",VLOOKUP($D$9,'Mark Sheet'!B3:CY60,64,FALSE))</f>
        <v>90</v>
      </c>
      <c r="Q19" s="26" t="str">
        <f>IF(D9="","",VLOOKUP($D$9,'Mark Sheet'!B3:CY60,66,FALSE))</f>
        <v>A+</v>
      </c>
      <c r="R19" s="26" t="str">
        <f>IF('Cummulative Progres Report LH'!Q19='Basic Information'!$D$11,'Basic Information'!$E$11,IF(Q19='Basic Information'!$D$12,'Basic Information'!$E$12,IF(Q19='Basic Information'!$D$13,'Basic Information'!$E$13,IF(Q19='Basic Information'!$D$14,'Basic Information'!$E$14,IF(Q19='Basic Information'!$D$15,'Basic Information'!$E$15,IF(Q19='Basic Information'!$D$16,'Basic Information'!$E$16,IF(Q19='Basic Information'!$D$17,'Basic Information'!$E$17,"")))))))</f>
        <v>Excellent</v>
      </c>
      <c r="S19" s="11"/>
    </row>
    <row r="20" spans="1:19" ht="18.75" customHeight="1" thickBot="1">
      <c r="A20" s="10"/>
      <c r="B20" s="25">
        <v>8</v>
      </c>
      <c r="C20" s="83" t="str">
        <f>'Mark Sheet'!$BP$2</f>
        <v>Sanskrit</v>
      </c>
      <c r="D20" s="83"/>
      <c r="E20" s="83"/>
      <c r="F20" s="83"/>
      <c r="G20" s="26">
        <f t="shared" si="0"/>
        <v>50</v>
      </c>
      <c r="H20" s="26">
        <f>IF(D9="","",VLOOKUP($D$9,'Mark Sheet'!B3:CY60,67,FALSE))</f>
        <v>50</v>
      </c>
      <c r="I20" s="26" t="str">
        <f>IF(D9="","",VLOOKUP($D$9,'Mark Sheet'!B3:CY60,69,FALSE))</f>
        <v>O</v>
      </c>
      <c r="J20" s="26" t="str">
        <f>IF('Cummulative Progres Report LH'!I20='Basic Information'!$D$11,'Basic Information'!$E$11,IF(I20='Basic Information'!$D$12,'Basic Information'!$E$12,IF(I20='Basic Information'!$D$13,'Basic Information'!$E$13,IF(I20='Basic Information'!$D$14,'Basic Information'!$E$14,IF(I20='Basic Information'!$D$15,'Basic Information'!$E$15,IF(I20='Basic Information'!$D$16,'Basic Information'!$E$16,IF(I20='Basic Information'!$D$17,'Basic Information'!$E$17,"")))))))</f>
        <v>Outstanding</v>
      </c>
      <c r="K20" s="26">
        <f t="shared" si="1"/>
        <v>50</v>
      </c>
      <c r="L20" s="26">
        <f>IF(D9="","",VLOOKUP($D$9,'Mark Sheet'!B3:CY60,70,FALSE))</f>
        <v>35</v>
      </c>
      <c r="M20" s="26" t="str">
        <f>IF(D9="","",VLOOKUP($D$9,'Mark Sheet'!B3:CY60,72,FALSE))</f>
        <v>B+</v>
      </c>
      <c r="N20" s="26" t="str">
        <f>IF('Cummulative Progres Report LH'!M20='Basic Information'!$D$11,'Basic Information'!$E$11,IF(M20='Basic Information'!$D$12,'Basic Information'!$E$12,IF(M20='Basic Information'!$D$13,'Basic Information'!$E$13,IF(M20='Basic Information'!$D$14,'Basic Information'!$E$14,IF(M20='Basic Information'!$D$15,'Basic Information'!$E$15,IF(M20='Basic Information'!$D$16,'Basic Information'!$E$16,IF(M20='Basic Information'!$D$17,'Basic Information'!$E$17,"")))))))</f>
        <v>Good</v>
      </c>
      <c r="O20" s="26">
        <f t="shared" si="2"/>
        <v>100</v>
      </c>
      <c r="P20" s="26">
        <f>IF(D9="","",VLOOKUP($D$9,'Mark Sheet'!B3:CY60,73,FALSE))</f>
        <v>90</v>
      </c>
      <c r="Q20" s="26" t="str">
        <f>IF(D9="","",VLOOKUP($D$9,'Mark Sheet'!B3:CY60,75,FALSE))</f>
        <v>A+</v>
      </c>
      <c r="R20" s="26" t="str">
        <f>IF('Cummulative Progres Report LH'!Q20='Basic Information'!$D$11,'Basic Information'!$E$11,IF(Q20='Basic Information'!$D$12,'Basic Information'!$E$12,IF(Q20='Basic Information'!$D$13,'Basic Information'!$E$13,IF(Q20='Basic Information'!$D$14,'Basic Information'!$E$14,IF(Q20='Basic Information'!$D$15,'Basic Information'!$E$15,IF(Q20='Basic Information'!$D$16,'Basic Information'!$E$16,IF(Q20='Basic Information'!$D$17,'Basic Information'!$E$17,"")))))))</f>
        <v>Excellent</v>
      </c>
      <c r="S20" s="11"/>
    </row>
    <row r="21" spans="1:19" ht="18.75" customHeight="1" thickBot="1">
      <c r="A21" s="10"/>
      <c r="B21" s="25">
        <v>9</v>
      </c>
      <c r="C21" s="83" t="str">
        <f>'Mark Sheet'!$BY$2</f>
        <v>Moral Science</v>
      </c>
      <c r="D21" s="83"/>
      <c r="E21" s="83"/>
      <c r="F21" s="83"/>
      <c r="G21" s="26">
        <f t="shared" si="0"/>
        <v>50</v>
      </c>
      <c r="H21" s="26">
        <f>IF(D9="","",VLOOKUP($D$9,'Mark Sheet'!B3:CY60,76,FALSE))</f>
        <v>50</v>
      </c>
      <c r="I21" s="26" t="str">
        <f>IF(D9="","",VLOOKUP($D$9,'Mark Sheet'!B3:CY60,78,FALSE))</f>
        <v>O</v>
      </c>
      <c r="J21" s="26" t="str">
        <f>IF('Cummulative Progres Report LH'!I21='Basic Information'!$D$11,'Basic Information'!$E$11,IF(I21='Basic Information'!$D$12,'Basic Information'!$E$12,IF(I21='Basic Information'!$D$13,'Basic Information'!$E$13,IF(I21='Basic Information'!$D$14,'Basic Information'!$E$14,IF(I21='Basic Information'!$D$15,'Basic Information'!$E$15,IF(I21='Basic Information'!$D$16,'Basic Information'!$E$16,IF(I21='Basic Information'!$D$17,'Basic Information'!$E$17,"")))))))</f>
        <v>Outstanding</v>
      </c>
      <c r="K21" s="26">
        <f t="shared" si="1"/>
        <v>50</v>
      </c>
      <c r="L21" s="26">
        <f>IF(D9="","",VLOOKUP($D$9,'Mark Sheet'!B3:CY60,79,FALSE))</f>
        <v>35</v>
      </c>
      <c r="M21" s="26" t="str">
        <f>IF(D9="","",VLOOKUP($D$9,'Mark Sheet'!B3:CY60,81,FALSE))</f>
        <v>B+</v>
      </c>
      <c r="N21" s="26" t="str">
        <f>IF('Cummulative Progres Report LH'!M21='Basic Information'!$D$11,'Basic Information'!$E$11,IF(M21='Basic Information'!$D$12,'Basic Information'!$E$12,IF(M21='Basic Information'!$D$13,'Basic Information'!$E$13,IF(M21='Basic Information'!$D$14,'Basic Information'!$E$14,IF(M21='Basic Information'!$D$15,'Basic Information'!$E$15,IF(M21='Basic Information'!$D$16,'Basic Information'!$E$16,IF(M21='Basic Information'!$D$17,'Basic Information'!$E$17,"")))))))</f>
        <v>Good</v>
      </c>
      <c r="O21" s="26">
        <f t="shared" si="2"/>
        <v>100</v>
      </c>
      <c r="P21" s="26">
        <f>IF(D9="","",VLOOKUP($D$9,'Mark Sheet'!B3:CY60,82,FALSE))</f>
        <v>90</v>
      </c>
      <c r="Q21" s="26" t="str">
        <f>IF(D9="","",VLOOKUP($D$9,'Mark Sheet'!B3:CY60,84,FALSE))</f>
        <v>A+</v>
      </c>
      <c r="R21" s="26" t="str">
        <f>IF('Cummulative Progres Report LH'!Q21='Basic Information'!$D$11,'Basic Information'!$E$11,IF(Q21='Basic Information'!$D$12,'Basic Information'!$E$12,IF(Q21='Basic Information'!$D$13,'Basic Information'!$E$13,IF(Q21='Basic Information'!$D$14,'Basic Information'!$E$14,IF(Q21='Basic Information'!$D$15,'Basic Information'!$E$15,IF(Q21='Basic Information'!$D$16,'Basic Information'!$E$16,IF(Q21='Basic Information'!$D$17,'Basic Information'!$E$17,"")))))))</f>
        <v>Excellent</v>
      </c>
      <c r="S21" s="11"/>
    </row>
    <row r="22" spans="1:19" ht="18.75" customHeight="1" thickBot="1">
      <c r="A22" s="10"/>
      <c r="B22" s="91"/>
      <c r="C22" s="92"/>
      <c r="D22" s="92"/>
      <c r="E22" s="93"/>
      <c r="F22" s="36" t="s">
        <v>32</v>
      </c>
      <c r="G22" s="26">
        <f>SUM(G13:G21)</f>
        <v>450</v>
      </c>
      <c r="H22" s="26">
        <f>SUM(H13:H21)</f>
        <v>444</v>
      </c>
      <c r="I22" s="27"/>
      <c r="J22" s="27"/>
      <c r="K22" s="26">
        <f>SUM(K13:K21)</f>
        <v>450</v>
      </c>
      <c r="L22" s="26">
        <f>SUM(L13:L21)</f>
        <v>315</v>
      </c>
      <c r="M22" s="27"/>
      <c r="N22" s="27"/>
      <c r="O22" s="26">
        <f>SUM(O13:O21)</f>
        <v>900</v>
      </c>
      <c r="P22" s="26">
        <f>SUM(P13:P21)</f>
        <v>810</v>
      </c>
      <c r="Q22" s="27"/>
      <c r="R22" s="27"/>
      <c r="S22" s="11"/>
    </row>
    <row r="23" spans="1:19" ht="18.75" customHeight="1">
      <c r="A23" s="10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1"/>
    </row>
    <row r="24" spans="1:19" ht="18.75" customHeight="1">
      <c r="A24" s="10"/>
      <c r="B24" s="13"/>
      <c r="C24" s="13"/>
      <c r="D24" s="13"/>
      <c r="E24" s="13"/>
      <c r="F24" s="13"/>
      <c r="G24" s="81" t="s">
        <v>34</v>
      </c>
      <c r="H24" s="81"/>
      <c r="I24" s="81"/>
      <c r="J24" s="17"/>
      <c r="K24" s="81" t="s">
        <v>41</v>
      </c>
      <c r="L24" s="81"/>
      <c r="M24" s="81"/>
      <c r="N24" s="13"/>
      <c r="O24" s="81" t="s">
        <v>29</v>
      </c>
      <c r="P24" s="81"/>
      <c r="Q24" s="81"/>
      <c r="R24" s="13"/>
      <c r="S24" s="11"/>
    </row>
    <row r="25" spans="1:19" ht="18.75" customHeight="1" thickBot="1">
      <c r="A25" s="10"/>
      <c r="B25" s="69" t="s">
        <v>115</v>
      </c>
      <c r="C25" s="69"/>
      <c r="D25" s="23" t="str">
        <f>IF(D9="","",VLOOKUP($D$9,'Mark Sheet'!B3:CY60,100,FALSE))&amp;"/" &amp; 'Mark Sheet'!$CW$4</f>
        <v>208/244</v>
      </c>
      <c r="E25" s="13"/>
      <c r="F25" s="13"/>
      <c r="G25" s="16" t="s">
        <v>184</v>
      </c>
      <c r="H25" s="23">
        <f>IF(D9="","",VLOOKUP($D$9,'Mark Sheet'!B3:CY60,88,FALSE))</f>
        <v>1</v>
      </c>
      <c r="I25" s="13"/>
      <c r="J25" s="13"/>
      <c r="K25" s="16" t="s">
        <v>184</v>
      </c>
      <c r="L25" s="23">
        <f>IF(D9="","",VLOOKUP($D$9,'Mark Sheet'!B3:CY60,92,FALSE))</f>
        <v>26</v>
      </c>
      <c r="M25" s="13"/>
      <c r="N25" s="13"/>
      <c r="O25" s="16" t="s">
        <v>184</v>
      </c>
      <c r="P25" s="23">
        <f>IF(D9="","",VLOOKUP($D$9,'Mark Sheet'!B3:CY60,96,FALSE))</f>
        <v>12</v>
      </c>
      <c r="Q25" s="13"/>
      <c r="R25" s="13"/>
      <c r="S25" s="11"/>
    </row>
    <row r="26" spans="1:19" ht="18.75" customHeight="1" thickBot="1">
      <c r="A26" s="10"/>
      <c r="B26" s="69" t="s">
        <v>196</v>
      </c>
      <c r="C26" s="69"/>
      <c r="D26" s="87" t="str">
        <f>IF(D9="","",VLOOKUP($D$9,'Mark Sheet'!B3:CY60,101,FALSE))</f>
        <v>Satisfactory</v>
      </c>
      <c r="E26" s="87"/>
      <c r="F26" s="17"/>
      <c r="G26" s="16" t="s">
        <v>185</v>
      </c>
      <c r="H26" s="23" t="str">
        <f>IF(D9="","",VLOOKUP($D$9,'Mark Sheet'!B3:CY60,87,FALSE))</f>
        <v>O</v>
      </c>
      <c r="I26" s="13"/>
      <c r="J26" s="13"/>
      <c r="K26" s="16" t="s">
        <v>185</v>
      </c>
      <c r="L26" s="23" t="str">
        <f>IF(D9="","",VLOOKUP($D$9,'Mark Sheet'!B3:CY60,91,FALSE))</f>
        <v>B+</v>
      </c>
      <c r="M26" s="13"/>
      <c r="N26" s="13"/>
      <c r="O26" s="16" t="s">
        <v>185</v>
      </c>
      <c r="P26" s="23" t="str">
        <f>IF(D9="","",VLOOKUP($D$9,'Mark Sheet'!B3:CY60,95,FALSE))</f>
        <v>A+</v>
      </c>
      <c r="Q26" s="13"/>
      <c r="R26" s="13"/>
      <c r="S26" s="11"/>
    </row>
    <row r="27" spans="1:19" ht="18.75" customHeight="1" thickBot="1">
      <c r="A27" s="10"/>
      <c r="B27" s="69" t="s">
        <v>209</v>
      </c>
      <c r="C27" s="69"/>
      <c r="D27" s="88">
        <f>'Basic Information'!L3</f>
        <v>44392</v>
      </c>
      <c r="E27" s="92"/>
      <c r="F27" s="14"/>
      <c r="G27" s="81" t="s">
        <v>186</v>
      </c>
      <c r="H27" s="81"/>
      <c r="I27" s="28">
        <f>IF(D9="","",VLOOKUP($D$9,'Mark Sheet'!B3:CY60,86,FALSE))</f>
        <v>98.666666666666671</v>
      </c>
      <c r="J27" s="18" t="s">
        <v>7</v>
      </c>
      <c r="K27" s="81" t="s">
        <v>186</v>
      </c>
      <c r="L27" s="81"/>
      <c r="M27" s="28">
        <f>IF(D9="","",VLOOKUP($D$9,'Mark Sheet'!B3:CY60,90,FALSE))</f>
        <v>70</v>
      </c>
      <c r="N27" s="18" t="s">
        <v>7</v>
      </c>
      <c r="O27" s="81" t="s">
        <v>186</v>
      </c>
      <c r="P27" s="81"/>
      <c r="Q27" s="28">
        <f>IF(D9="","",VLOOKUP($D$9,'Mark Sheet'!B3:CY60,94,FALSE))</f>
        <v>90</v>
      </c>
      <c r="R27" s="18" t="s">
        <v>7</v>
      </c>
      <c r="S27" s="11"/>
    </row>
    <row r="28" spans="1:19" ht="18.75" customHeight="1">
      <c r="A28" s="10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1"/>
    </row>
    <row r="29" spans="1:19" ht="18.75" customHeight="1">
      <c r="A29" s="10"/>
      <c r="B29" s="13"/>
      <c r="C29" s="86" t="s">
        <v>194</v>
      </c>
      <c r="D29" s="86"/>
      <c r="E29" s="86"/>
      <c r="F29" s="86"/>
      <c r="G29" s="86"/>
      <c r="H29" s="86"/>
      <c r="I29" s="86"/>
      <c r="J29" s="13"/>
      <c r="K29" s="86" t="s">
        <v>195</v>
      </c>
      <c r="L29" s="86"/>
      <c r="M29" s="86"/>
      <c r="N29" s="86"/>
      <c r="O29" s="86"/>
      <c r="P29" s="86"/>
      <c r="Q29" s="86"/>
      <c r="R29" s="13"/>
      <c r="S29" s="11"/>
    </row>
    <row r="30" spans="1:19" ht="18.75" customHeight="1">
      <c r="A30" s="10"/>
      <c r="B30" s="13"/>
      <c r="C30" s="22" t="str">
        <f>'Basic Information'!$B$11 &amp;" - " &amp;'Basic Information'!$C$11</f>
        <v>46 - 50</v>
      </c>
      <c r="D30" s="22" t="str">
        <f>'Basic Information'!$B$12 &amp;" - " &amp;'Basic Information'!$C$12</f>
        <v>41 - 45</v>
      </c>
      <c r="E30" s="22" t="str">
        <f>'Basic Information'!$B$13 &amp;" - " &amp;'Basic Information'!$C$13</f>
        <v>36 - 40</v>
      </c>
      <c r="F30" s="22" t="str">
        <f>'Basic Information'!$B$14 &amp;" - " &amp;'Basic Information'!$C$14</f>
        <v>31 - 35</v>
      </c>
      <c r="G30" s="22" t="str">
        <f>'Basic Information'!$B$15 &amp;" - " &amp;'Basic Information'!$C$15</f>
        <v>26 - 30</v>
      </c>
      <c r="H30" s="22" t="str">
        <f>'Basic Information'!$B$16 &amp;" - " &amp;'Basic Information'!$C$16</f>
        <v>18 - 25</v>
      </c>
      <c r="I30" s="22" t="str">
        <f>'Basic Information'!$B$17 &amp;" - " &amp;'Basic Information'!$C$17</f>
        <v>0 - 17</v>
      </c>
      <c r="J30" s="13"/>
      <c r="K30" s="22" t="str">
        <f>'Basic Information'!$H$11 &amp;" - " &amp;'Basic Information'!$I$11</f>
        <v>91 - 100</v>
      </c>
      <c r="L30" s="22" t="str">
        <f>'Basic Information'!$H$12 &amp;" - " &amp;'Basic Information'!$I$12</f>
        <v>81 - 90</v>
      </c>
      <c r="M30" s="22" t="str">
        <f>'Basic Information'!$H$13 &amp;" - " &amp;'Basic Information'!$I$13</f>
        <v>71 - 80</v>
      </c>
      <c r="N30" s="22" t="str">
        <f>'Basic Information'!$H$14 &amp;" - " &amp;'Basic Information'!$I$14</f>
        <v>61 - 70</v>
      </c>
      <c r="O30" s="22" t="str">
        <f>'Basic Information'!$H$15 &amp;" - " &amp;'Basic Information'!$I$15</f>
        <v>51 - 60</v>
      </c>
      <c r="P30" s="22" t="str">
        <f>'Basic Information'!$H$16 &amp;" - " &amp;'Basic Information'!$I$16</f>
        <v>35 - 50</v>
      </c>
      <c r="Q30" s="22" t="str">
        <f>'Basic Information'!$H$17 &amp;" - " &amp;'Basic Information'!$I$17</f>
        <v>0 - 34</v>
      </c>
      <c r="R30" s="13"/>
      <c r="S30" s="11"/>
    </row>
    <row r="31" spans="1:19" ht="18.75" customHeight="1">
      <c r="A31" s="10"/>
      <c r="B31" s="13"/>
      <c r="C31" s="22" t="str">
        <f>'Basic Information'!$D$11</f>
        <v>O</v>
      </c>
      <c r="D31" s="22" t="str">
        <f>'Basic Information'!$D$12</f>
        <v>A+</v>
      </c>
      <c r="E31" s="22" t="str">
        <f>'Basic Information'!$D$13</f>
        <v>A</v>
      </c>
      <c r="F31" s="22" t="str">
        <f>'Basic Information'!$D$14</f>
        <v>B+</v>
      </c>
      <c r="G31" s="22" t="str">
        <f>'Basic Information'!$D$15</f>
        <v>B</v>
      </c>
      <c r="H31" s="22" t="str">
        <f>'Basic Information'!$D$16</f>
        <v>C</v>
      </c>
      <c r="I31" s="22" t="str">
        <f>'Basic Information'!$D$17</f>
        <v>Fail</v>
      </c>
      <c r="J31" s="13"/>
      <c r="K31" s="22" t="str">
        <f>'Basic Information'!$J$11</f>
        <v>O</v>
      </c>
      <c r="L31" s="22" t="str">
        <f>'Basic Information'!$J$12</f>
        <v>A+</v>
      </c>
      <c r="M31" s="22" t="str">
        <f>'Basic Information'!$J$13</f>
        <v>A</v>
      </c>
      <c r="N31" s="22" t="str">
        <f>'Basic Information'!$J$14</f>
        <v>B+</v>
      </c>
      <c r="O31" s="22" t="str">
        <f>'Basic Information'!$J$15</f>
        <v>B</v>
      </c>
      <c r="P31" s="22" t="str">
        <f>'Basic Information'!$J$16</f>
        <v>C</v>
      </c>
      <c r="Q31" s="22" t="str">
        <f>'Basic Information'!$J$17</f>
        <v>Fail</v>
      </c>
      <c r="R31" s="13"/>
      <c r="S31" s="11"/>
    </row>
    <row r="32" spans="1:19" ht="18.75" customHeight="1">
      <c r="A32" s="10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1"/>
    </row>
    <row r="33" spans="1:19" ht="18.75" customHeight="1" thickBot="1">
      <c r="A33" s="10"/>
      <c r="B33" s="87" t="str">
        <f>'Basic Information'!$D$7</f>
        <v>Jacob Fernandes</v>
      </c>
      <c r="C33" s="87"/>
      <c r="D33" s="87"/>
      <c r="E33" s="87"/>
      <c r="F33" s="13"/>
      <c r="G33" s="13"/>
      <c r="H33" s="87" t="str">
        <f>'Basic Information'!$H$7</f>
        <v>Father Justin</v>
      </c>
      <c r="I33" s="87"/>
      <c r="J33" s="87"/>
      <c r="K33" s="87"/>
      <c r="L33" s="13"/>
      <c r="M33" s="13"/>
      <c r="N33" s="13"/>
      <c r="O33" s="13"/>
      <c r="P33" s="13"/>
      <c r="Q33" s="13"/>
      <c r="R33" s="13"/>
      <c r="S33" s="11"/>
    </row>
    <row r="34" spans="1:19" ht="18.75" customHeight="1">
      <c r="A34" s="10"/>
      <c r="B34" s="74"/>
      <c r="C34" s="75"/>
      <c r="D34" s="75"/>
      <c r="E34" s="76"/>
      <c r="F34" s="13"/>
      <c r="G34" s="13"/>
      <c r="H34" s="74"/>
      <c r="I34" s="75"/>
      <c r="J34" s="75"/>
      <c r="K34" s="76"/>
      <c r="L34" s="13"/>
      <c r="M34" s="13"/>
      <c r="N34" s="74"/>
      <c r="O34" s="75"/>
      <c r="P34" s="75"/>
      <c r="Q34" s="76"/>
      <c r="R34" s="13"/>
      <c r="S34" s="11"/>
    </row>
    <row r="35" spans="1:19" ht="18.75" customHeight="1" thickBot="1">
      <c r="A35" s="10"/>
      <c r="B35" s="77"/>
      <c r="C35" s="78"/>
      <c r="D35" s="78"/>
      <c r="E35" s="79"/>
      <c r="F35" s="13"/>
      <c r="G35" s="13"/>
      <c r="H35" s="77"/>
      <c r="I35" s="78"/>
      <c r="J35" s="78"/>
      <c r="K35" s="79"/>
      <c r="L35" s="13"/>
      <c r="M35" s="13"/>
      <c r="N35" s="77"/>
      <c r="O35" s="78"/>
      <c r="P35" s="78"/>
      <c r="Q35" s="79"/>
      <c r="R35" s="13"/>
      <c r="S35" s="11"/>
    </row>
    <row r="36" spans="1:19" ht="18.75" customHeight="1">
      <c r="A36" s="10"/>
      <c r="B36" s="100" t="s">
        <v>199</v>
      </c>
      <c r="C36" s="100"/>
      <c r="D36" s="100"/>
      <c r="E36" s="100"/>
      <c r="F36" s="13"/>
      <c r="G36" s="13"/>
      <c r="H36" s="100" t="s">
        <v>198</v>
      </c>
      <c r="I36" s="100"/>
      <c r="J36" s="100"/>
      <c r="K36" s="100"/>
      <c r="L36" s="13"/>
      <c r="M36" s="13"/>
      <c r="N36" s="100" t="s">
        <v>197</v>
      </c>
      <c r="O36" s="100"/>
      <c r="P36" s="100"/>
      <c r="Q36" s="100"/>
      <c r="R36" s="13"/>
      <c r="S36" s="11"/>
    </row>
    <row r="37" spans="1:19" ht="18.75" customHeight="1" thickBot="1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1"/>
    </row>
  </sheetData>
  <mergeCells count="41">
    <mergeCell ref="O24:Q24"/>
    <mergeCell ref="B27:C27"/>
    <mergeCell ref="D27:E27"/>
    <mergeCell ref="B34:E35"/>
    <mergeCell ref="H34:K35"/>
    <mergeCell ref="N34:Q35"/>
    <mergeCell ref="B26:C26"/>
    <mergeCell ref="D26:E26"/>
    <mergeCell ref="B36:E36"/>
    <mergeCell ref="H36:K36"/>
    <mergeCell ref="N36:Q36"/>
    <mergeCell ref="G27:H27"/>
    <mergeCell ref="K27:L27"/>
    <mergeCell ref="O27:P27"/>
    <mergeCell ref="C29:I29"/>
    <mergeCell ref="K29:Q29"/>
    <mergeCell ref="B33:E33"/>
    <mergeCell ref="H33:K33"/>
    <mergeCell ref="C21:F21"/>
    <mergeCell ref="B22:E22"/>
    <mergeCell ref="G24:I24"/>
    <mergeCell ref="K24:M24"/>
    <mergeCell ref="B25:C25"/>
    <mergeCell ref="C20:F20"/>
    <mergeCell ref="G11:J11"/>
    <mergeCell ref="K11:N11"/>
    <mergeCell ref="O11:R11"/>
    <mergeCell ref="B12:F12"/>
    <mergeCell ref="C13:F13"/>
    <mergeCell ref="C14:F14"/>
    <mergeCell ref="C15:F15"/>
    <mergeCell ref="C16:F16"/>
    <mergeCell ref="C17:F17"/>
    <mergeCell ref="C18:F18"/>
    <mergeCell ref="C19:F19"/>
    <mergeCell ref="P9:Q9"/>
    <mergeCell ref="H7:L7"/>
    <mergeCell ref="B9:C9"/>
    <mergeCell ref="E9:F9"/>
    <mergeCell ref="G9:I9"/>
    <mergeCell ref="L9:M9"/>
  </mergeCells>
  <dataValidations count="1">
    <dataValidation type="list" allowBlank="1" showInputMessage="1" showErrorMessage="1" sqref="D9">
      <formula1>'Mark Sheet'!B6:B60</formula1>
    </dataValidation>
  </dataValidations>
  <pageMargins left="0.39370078740157483" right="0.39370078740157483" top="0.19685039370078741" bottom="0.19685039370078741" header="0.39370078740157483" footer="0.39370078740157483"/>
  <pageSetup paperSize="9" scale="7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AE60"/>
  <sheetViews>
    <sheetView workbookViewId="0">
      <selection activeCell="C6" sqref="C6"/>
    </sheetView>
  </sheetViews>
  <sheetFormatPr defaultRowHeight="15"/>
  <cols>
    <col min="1" max="1" width="3" style="2" customWidth="1"/>
    <col min="2" max="2" width="9.140625" style="2"/>
    <col min="3" max="3" width="28.5703125" style="2" customWidth="1"/>
    <col min="4" max="4" width="6.7109375" style="2" customWidth="1"/>
    <col min="5" max="31" width="6.28515625" style="2" bestFit="1" customWidth="1"/>
    <col min="32" max="16384" width="9.140625" style="2"/>
  </cols>
  <sheetData>
    <row r="1" spans="2:31"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</row>
    <row r="2" spans="2:31">
      <c r="B2" s="86" t="s">
        <v>25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</row>
    <row r="3" spans="2:31" ht="15" customHeight="1">
      <c r="B3" s="86"/>
      <c r="C3" s="86"/>
      <c r="D3" s="86"/>
      <c r="E3" s="31" t="s">
        <v>202</v>
      </c>
      <c r="F3" s="31" t="s">
        <v>203</v>
      </c>
      <c r="G3" s="31" t="s">
        <v>204</v>
      </c>
      <c r="H3" s="31" t="s">
        <v>202</v>
      </c>
      <c r="I3" s="31" t="s">
        <v>203</v>
      </c>
      <c r="J3" s="31" t="s">
        <v>204</v>
      </c>
      <c r="K3" s="31" t="s">
        <v>202</v>
      </c>
      <c r="L3" s="31" t="s">
        <v>203</v>
      </c>
      <c r="M3" s="31" t="s">
        <v>204</v>
      </c>
      <c r="N3" s="31" t="s">
        <v>202</v>
      </c>
      <c r="O3" s="31" t="s">
        <v>203</v>
      </c>
      <c r="P3" s="31" t="s">
        <v>204</v>
      </c>
      <c r="Q3" s="31" t="s">
        <v>202</v>
      </c>
      <c r="R3" s="31" t="s">
        <v>203</v>
      </c>
      <c r="S3" s="31" t="s">
        <v>204</v>
      </c>
      <c r="T3" s="31" t="s">
        <v>202</v>
      </c>
      <c r="U3" s="31" t="s">
        <v>203</v>
      </c>
      <c r="V3" s="31" t="s">
        <v>204</v>
      </c>
      <c r="W3" s="31" t="s">
        <v>202</v>
      </c>
      <c r="X3" s="31" t="s">
        <v>203</v>
      </c>
      <c r="Y3" s="31" t="s">
        <v>204</v>
      </c>
      <c r="Z3" s="31" t="s">
        <v>202</v>
      </c>
      <c r="AA3" s="31" t="s">
        <v>203</v>
      </c>
      <c r="AB3" s="31" t="s">
        <v>204</v>
      </c>
      <c r="AC3" s="31" t="s">
        <v>202</v>
      </c>
      <c r="AD3" s="31" t="s">
        <v>203</v>
      </c>
      <c r="AE3" s="31" t="s">
        <v>204</v>
      </c>
    </row>
    <row r="4" spans="2:31">
      <c r="B4" s="86" t="s">
        <v>24</v>
      </c>
      <c r="C4" s="86" t="s">
        <v>26</v>
      </c>
      <c r="D4" s="102" t="s">
        <v>91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</row>
    <row r="5" spans="2:31">
      <c r="B5" s="86"/>
      <c r="C5" s="86"/>
      <c r="D5" s="102"/>
      <c r="E5" s="31" t="s">
        <v>5</v>
      </c>
      <c r="F5" s="31" t="s">
        <v>5</v>
      </c>
      <c r="G5" s="31" t="s">
        <v>5</v>
      </c>
      <c r="H5" s="31" t="s">
        <v>5</v>
      </c>
      <c r="I5" s="31" t="s">
        <v>5</v>
      </c>
      <c r="J5" s="31" t="s">
        <v>5</v>
      </c>
      <c r="K5" s="31" t="s">
        <v>5</v>
      </c>
      <c r="L5" s="31" t="s">
        <v>5</v>
      </c>
      <c r="M5" s="31" t="s">
        <v>5</v>
      </c>
      <c r="N5" s="31" t="s">
        <v>5</v>
      </c>
      <c r="O5" s="31" t="s">
        <v>5</v>
      </c>
      <c r="P5" s="31" t="s">
        <v>5</v>
      </c>
      <c r="Q5" s="31" t="s">
        <v>5</v>
      </c>
      <c r="R5" s="31" t="s">
        <v>5</v>
      </c>
      <c r="S5" s="31" t="s">
        <v>5</v>
      </c>
      <c r="T5" s="31" t="s">
        <v>5</v>
      </c>
      <c r="U5" s="31" t="s">
        <v>5</v>
      </c>
      <c r="V5" s="31" t="s">
        <v>5</v>
      </c>
      <c r="W5" s="31" t="s">
        <v>5</v>
      </c>
      <c r="X5" s="31" t="s">
        <v>5</v>
      </c>
      <c r="Y5" s="31" t="s">
        <v>5</v>
      </c>
      <c r="Z5" s="31" t="s">
        <v>5</v>
      </c>
      <c r="AA5" s="31" t="s">
        <v>5</v>
      </c>
      <c r="AB5" s="31" t="s">
        <v>5</v>
      </c>
      <c r="AC5" s="31" t="s">
        <v>5</v>
      </c>
      <c r="AD5" s="31" t="s">
        <v>5</v>
      </c>
      <c r="AE5" s="31" t="s">
        <v>5</v>
      </c>
    </row>
    <row r="6" spans="2:31">
      <c r="B6" s="31">
        <v>1</v>
      </c>
      <c r="C6" s="39"/>
      <c r="D6" s="40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2:31">
      <c r="B7" s="31">
        <v>2</v>
      </c>
      <c r="C7" s="39"/>
      <c r="D7" s="40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 spans="2:31">
      <c r="B8" s="31">
        <v>3</v>
      </c>
      <c r="C8" s="39"/>
      <c r="D8" s="40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 spans="2:31">
      <c r="B9" s="31">
        <v>4</v>
      </c>
      <c r="C9" s="39"/>
      <c r="D9" s="40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 spans="2:31">
      <c r="B10" s="31">
        <v>5</v>
      </c>
      <c r="C10" s="39"/>
      <c r="D10" s="40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spans="2:31">
      <c r="B11" s="31">
        <v>6</v>
      </c>
      <c r="C11" s="39"/>
      <c r="D11" s="40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spans="2:31">
      <c r="B12" s="31">
        <v>7</v>
      </c>
      <c r="C12" s="39"/>
      <c r="D12" s="40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2:31">
      <c r="B13" s="31">
        <v>8</v>
      </c>
      <c r="C13" s="39"/>
      <c r="D13" s="4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spans="2:31">
      <c r="B14" s="31">
        <v>9</v>
      </c>
      <c r="C14" s="39"/>
      <c r="D14" s="4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</row>
    <row r="15" spans="2:31">
      <c r="B15" s="31">
        <v>10</v>
      </c>
      <c r="C15" s="39"/>
      <c r="D15" s="4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2:31">
      <c r="B16" s="31">
        <v>11</v>
      </c>
      <c r="C16" s="39"/>
      <c r="D16" s="40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2:31">
      <c r="B17" s="31">
        <v>12</v>
      </c>
      <c r="C17" s="39"/>
      <c r="D17" s="40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 spans="2:31">
      <c r="B18" s="31">
        <v>13</v>
      </c>
      <c r="C18" s="39"/>
      <c r="D18" s="40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spans="2:31">
      <c r="B19" s="31">
        <v>14</v>
      </c>
      <c r="C19" s="39"/>
      <c r="D19" s="40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spans="2:31">
      <c r="B20" s="31">
        <v>15</v>
      </c>
      <c r="C20" s="39"/>
      <c r="D20" s="40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2:31">
      <c r="B21" s="31">
        <v>16</v>
      </c>
      <c r="C21" s="39"/>
      <c r="D21" s="40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2:31">
      <c r="B22" s="31">
        <v>17</v>
      </c>
      <c r="C22" s="39"/>
      <c r="D22" s="40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spans="2:31">
      <c r="B23" s="31">
        <v>18</v>
      </c>
      <c r="C23" s="39"/>
      <c r="D23" s="40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spans="2:31">
      <c r="B24" s="31">
        <v>19</v>
      </c>
      <c r="C24" s="39"/>
      <c r="D24" s="40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2:31">
      <c r="B25" s="31">
        <v>20</v>
      </c>
      <c r="C25" s="39"/>
      <c r="D25" s="40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2:31">
      <c r="B26" s="31">
        <v>21</v>
      </c>
      <c r="C26" s="39"/>
      <c r="D26" s="40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2:31">
      <c r="B27" s="31">
        <v>22</v>
      </c>
      <c r="C27" s="39"/>
      <c r="D27" s="40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spans="2:31">
      <c r="B28" s="31">
        <v>23</v>
      </c>
      <c r="C28" s="39"/>
      <c r="D28" s="40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2:31">
      <c r="B29" s="31">
        <v>24</v>
      </c>
      <c r="C29" s="39"/>
      <c r="D29" s="40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spans="2:31">
      <c r="B30" s="31">
        <v>25</v>
      </c>
      <c r="C30" s="39"/>
      <c r="D30" s="40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spans="2:31">
      <c r="B31" s="31">
        <v>26</v>
      </c>
      <c r="C31" s="39"/>
      <c r="D31" s="40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 spans="2:31">
      <c r="B32" s="31">
        <v>27</v>
      </c>
      <c r="C32" s="39"/>
      <c r="D32" s="40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 spans="2:31">
      <c r="B33" s="31">
        <v>28</v>
      </c>
      <c r="C33" s="39"/>
      <c r="D33" s="40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 spans="2:31">
      <c r="B34" s="31">
        <v>29</v>
      </c>
      <c r="C34" s="39"/>
      <c r="D34" s="40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spans="2:31">
      <c r="B35" s="31">
        <v>30</v>
      </c>
      <c r="C35" s="39"/>
      <c r="D35" s="40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spans="2:31">
      <c r="B36" s="31">
        <v>31</v>
      </c>
      <c r="C36" s="39"/>
      <c r="D36" s="40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 spans="2:31">
      <c r="B37" s="31">
        <v>32</v>
      </c>
      <c r="C37" s="39"/>
      <c r="D37" s="40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spans="2:31">
      <c r="B38" s="31">
        <v>33</v>
      </c>
      <c r="C38" s="39"/>
      <c r="D38" s="40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spans="2:31">
      <c r="B39" s="31">
        <v>34</v>
      </c>
      <c r="C39" s="39"/>
      <c r="D39" s="40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 spans="2:31">
      <c r="B40" s="31">
        <v>35</v>
      </c>
      <c r="C40" s="39"/>
      <c r="D40" s="40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spans="2:31">
      <c r="B41" s="31">
        <v>36</v>
      </c>
      <c r="C41" s="39"/>
      <c r="D41" s="40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spans="2:31">
      <c r="B42" s="31">
        <v>37</v>
      </c>
      <c r="C42" s="39"/>
      <c r="D42" s="40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spans="2:31">
      <c r="B43" s="31">
        <v>38</v>
      </c>
      <c r="C43" s="39"/>
      <c r="D43" s="40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spans="2:31">
      <c r="B44" s="31">
        <v>39</v>
      </c>
      <c r="C44" s="39"/>
      <c r="D44" s="40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2:31">
      <c r="B45" s="31">
        <v>40</v>
      </c>
      <c r="C45" s="39"/>
      <c r="D45" s="40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2:31">
      <c r="B46" s="31">
        <v>41</v>
      </c>
      <c r="C46" s="39"/>
      <c r="D46" s="40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 spans="2:31">
      <c r="B47" s="31">
        <v>42</v>
      </c>
      <c r="C47" s="39"/>
      <c r="D47" s="40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 spans="2:31">
      <c r="B48" s="31">
        <v>43</v>
      </c>
      <c r="C48" s="39"/>
      <c r="D48" s="40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spans="2:31">
      <c r="B49" s="31">
        <v>44</v>
      </c>
      <c r="C49" s="39"/>
      <c r="D49" s="40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2:31">
      <c r="B50" s="31">
        <v>45</v>
      </c>
      <c r="C50" s="39"/>
      <c r="D50" s="40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 spans="2:31">
      <c r="B51" s="31">
        <v>46</v>
      </c>
      <c r="C51" s="39"/>
      <c r="D51" s="40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2:31">
      <c r="B52" s="31">
        <v>47</v>
      </c>
      <c r="C52" s="39"/>
      <c r="D52" s="40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2:31">
      <c r="B53" s="31">
        <v>48</v>
      </c>
      <c r="C53" s="39"/>
      <c r="D53" s="40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 spans="2:31">
      <c r="B54" s="31">
        <v>49</v>
      </c>
      <c r="C54" s="39"/>
      <c r="D54" s="40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2:31">
      <c r="B55" s="31">
        <v>50</v>
      </c>
      <c r="C55" s="39"/>
      <c r="D55" s="40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spans="2:31">
      <c r="B56" s="31">
        <v>51</v>
      </c>
      <c r="C56" s="39"/>
      <c r="D56" s="40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spans="2:31">
      <c r="B57" s="31">
        <v>52</v>
      </c>
      <c r="C57" s="39"/>
      <c r="D57" s="40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2:31">
      <c r="B58" s="31">
        <v>53</v>
      </c>
      <c r="C58" s="39"/>
      <c r="D58" s="40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spans="2:31">
      <c r="B59" s="31">
        <v>54</v>
      </c>
      <c r="C59" s="39"/>
      <c r="D59" s="40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spans="2:31">
      <c r="B60" s="31">
        <v>55</v>
      </c>
      <c r="C60" s="39"/>
      <c r="D60" s="40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</sheetData>
  <mergeCells count="14">
    <mergeCell ref="B2:D3"/>
    <mergeCell ref="B4:B5"/>
    <mergeCell ref="C4:C5"/>
    <mergeCell ref="D4:D5"/>
    <mergeCell ref="T2:V2"/>
    <mergeCell ref="W2:Y2"/>
    <mergeCell ref="Z2:AB2"/>
    <mergeCell ref="AC2:AE2"/>
    <mergeCell ref="E1:O1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M121"/>
  <sheetViews>
    <sheetView workbookViewId="0">
      <selection activeCell="C6" sqref="C6"/>
    </sheetView>
  </sheetViews>
  <sheetFormatPr defaultRowHeight="15"/>
  <cols>
    <col min="1" max="1" width="3" style="2" customWidth="1"/>
    <col min="2" max="2" width="9.140625" style="2"/>
    <col min="3" max="3" width="28.5703125" style="2" customWidth="1"/>
    <col min="4" max="4" width="6.7109375" style="2" customWidth="1"/>
    <col min="5" max="5" width="11.42578125" style="2" customWidth="1"/>
    <col min="6" max="13" width="10.85546875" style="2" customWidth="1"/>
    <col min="14" max="16384" width="9.140625" style="2"/>
  </cols>
  <sheetData>
    <row r="1" spans="2:13">
      <c r="B1" s="103" t="s">
        <v>206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2:13">
      <c r="B2" s="86" t="s">
        <v>25</v>
      </c>
      <c r="C2" s="86"/>
      <c r="D2" s="86"/>
      <c r="E2" s="31"/>
      <c r="F2" s="31"/>
      <c r="G2" s="31"/>
      <c r="H2" s="31"/>
      <c r="I2" s="31"/>
      <c r="J2" s="31"/>
      <c r="K2" s="31"/>
      <c r="L2" s="31"/>
      <c r="M2" s="31"/>
    </row>
    <row r="3" spans="2:13" ht="15" customHeight="1">
      <c r="B3" s="86"/>
      <c r="C3" s="86"/>
      <c r="D3" s="86"/>
      <c r="E3" s="31"/>
      <c r="F3" s="31"/>
      <c r="G3" s="31"/>
      <c r="H3" s="31"/>
      <c r="I3" s="31"/>
      <c r="J3" s="31"/>
      <c r="K3" s="31"/>
      <c r="L3" s="31"/>
      <c r="M3" s="31"/>
    </row>
    <row r="4" spans="2:13">
      <c r="B4" s="86" t="s">
        <v>24</v>
      </c>
      <c r="C4" s="86" t="s">
        <v>26</v>
      </c>
      <c r="D4" s="102" t="s">
        <v>91</v>
      </c>
      <c r="E4" s="31"/>
      <c r="F4" s="31"/>
      <c r="G4" s="31"/>
      <c r="H4" s="31"/>
      <c r="I4" s="31"/>
      <c r="J4" s="31"/>
      <c r="K4" s="31"/>
      <c r="L4" s="31"/>
      <c r="M4" s="31"/>
    </row>
    <row r="5" spans="2:13">
      <c r="B5" s="86"/>
      <c r="C5" s="86"/>
      <c r="D5" s="102"/>
      <c r="E5" s="31" t="s">
        <v>5</v>
      </c>
      <c r="F5" s="31" t="s">
        <v>5</v>
      </c>
      <c r="G5" s="31" t="s">
        <v>5</v>
      </c>
      <c r="H5" s="31" t="s">
        <v>5</v>
      </c>
      <c r="I5" s="31" t="s">
        <v>5</v>
      </c>
      <c r="J5" s="31" t="s">
        <v>5</v>
      </c>
      <c r="K5" s="31" t="s">
        <v>5</v>
      </c>
      <c r="L5" s="31" t="s">
        <v>5</v>
      </c>
      <c r="M5" s="31" t="s">
        <v>5</v>
      </c>
    </row>
    <row r="6" spans="2:13">
      <c r="B6" s="31">
        <v>1</v>
      </c>
      <c r="C6" s="39"/>
      <c r="D6" s="40"/>
      <c r="E6" s="22"/>
      <c r="F6" s="22"/>
      <c r="G6" s="22"/>
      <c r="H6" s="22"/>
      <c r="I6" s="22"/>
      <c r="J6" s="22"/>
      <c r="K6" s="22"/>
      <c r="L6" s="22"/>
      <c r="M6" s="22"/>
    </row>
    <row r="7" spans="2:13">
      <c r="B7" s="31">
        <v>2</v>
      </c>
      <c r="C7" s="39"/>
      <c r="D7" s="40"/>
      <c r="E7" s="22"/>
      <c r="F7" s="22"/>
      <c r="G7" s="22"/>
      <c r="H7" s="22"/>
      <c r="I7" s="22"/>
      <c r="J7" s="22"/>
      <c r="K7" s="22"/>
      <c r="L7" s="22"/>
      <c r="M7" s="22"/>
    </row>
    <row r="8" spans="2:13">
      <c r="B8" s="31">
        <v>3</v>
      </c>
      <c r="C8" s="39"/>
      <c r="D8" s="40"/>
      <c r="E8" s="22"/>
      <c r="F8" s="22"/>
      <c r="G8" s="22"/>
      <c r="H8" s="22"/>
      <c r="I8" s="22"/>
      <c r="J8" s="22"/>
      <c r="K8" s="22"/>
      <c r="L8" s="22"/>
      <c r="M8" s="22"/>
    </row>
    <row r="9" spans="2:13">
      <c r="B9" s="31">
        <v>4</v>
      </c>
      <c r="C9" s="39"/>
      <c r="D9" s="40"/>
      <c r="E9" s="22"/>
      <c r="F9" s="22"/>
      <c r="G9" s="22"/>
      <c r="H9" s="22"/>
      <c r="I9" s="22"/>
      <c r="J9" s="22"/>
      <c r="K9" s="22"/>
      <c r="L9" s="22"/>
      <c r="M9" s="22"/>
    </row>
    <row r="10" spans="2:13">
      <c r="B10" s="31">
        <v>5</v>
      </c>
      <c r="C10" s="39"/>
      <c r="D10" s="40"/>
      <c r="E10" s="22"/>
      <c r="F10" s="22"/>
      <c r="G10" s="22"/>
      <c r="H10" s="22"/>
      <c r="I10" s="22"/>
      <c r="J10" s="22"/>
      <c r="K10" s="22"/>
      <c r="L10" s="22"/>
      <c r="M10" s="22"/>
    </row>
    <row r="11" spans="2:13">
      <c r="B11" s="31">
        <v>6</v>
      </c>
      <c r="C11" s="39"/>
      <c r="D11" s="40"/>
      <c r="E11" s="22"/>
      <c r="F11" s="22"/>
      <c r="G11" s="22"/>
      <c r="H11" s="22"/>
      <c r="I11" s="22"/>
      <c r="J11" s="22"/>
      <c r="K11" s="22"/>
      <c r="L11" s="22"/>
      <c r="M11" s="22"/>
    </row>
    <row r="12" spans="2:13">
      <c r="B12" s="31">
        <v>7</v>
      </c>
      <c r="C12" s="39"/>
      <c r="D12" s="40"/>
      <c r="E12" s="22"/>
      <c r="F12" s="22"/>
      <c r="G12" s="22"/>
      <c r="H12" s="22"/>
      <c r="I12" s="22"/>
      <c r="J12" s="22"/>
      <c r="K12" s="22"/>
      <c r="L12" s="22"/>
      <c r="M12" s="22"/>
    </row>
    <row r="13" spans="2:13">
      <c r="B13" s="31">
        <v>8</v>
      </c>
      <c r="C13" s="39"/>
      <c r="D13" s="40"/>
      <c r="E13" s="22"/>
      <c r="F13" s="22"/>
      <c r="G13" s="22"/>
      <c r="H13" s="22"/>
      <c r="I13" s="22"/>
      <c r="J13" s="22"/>
      <c r="K13" s="22"/>
      <c r="L13" s="22"/>
      <c r="M13" s="22"/>
    </row>
    <row r="14" spans="2:13">
      <c r="B14" s="31">
        <v>9</v>
      </c>
      <c r="C14" s="39"/>
      <c r="D14" s="40"/>
      <c r="E14" s="22"/>
      <c r="F14" s="22"/>
      <c r="G14" s="22"/>
      <c r="H14" s="22"/>
      <c r="I14" s="22"/>
      <c r="J14" s="22"/>
      <c r="K14" s="22"/>
      <c r="L14" s="22"/>
      <c r="M14" s="22"/>
    </row>
    <row r="15" spans="2:13">
      <c r="B15" s="31">
        <v>10</v>
      </c>
      <c r="C15" s="39"/>
      <c r="D15" s="40"/>
      <c r="E15" s="22"/>
      <c r="F15" s="22"/>
      <c r="G15" s="22"/>
      <c r="H15" s="22"/>
      <c r="I15" s="22"/>
      <c r="J15" s="22"/>
      <c r="K15" s="22"/>
      <c r="L15" s="22"/>
      <c r="M15" s="22"/>
    </row>
    <row r="16" spans="2:13">
      <c r="B16" s="31">
        <v>11</v>
      </c>
      <c r="C16" s="39"/>
      <c r="D16" s="40"/>
      <c r="E16" s="22"/>
      <c r="F16" s="22"/>
      <c r="G16" s="22"/>
      <c r="H16" s="22"/>
      <c r="I16" s="22"/>
      <c r="J16" s="22"/>
      <c r="K16" s="22"/>
      <c r="L16" s="22"/>
      <c r="M16" s="22"/>
    </row>
    <row r="17" spans="2:13">
      <c r="B17" s="31">
        <v>12</v>
      </c>
      <c r="C17" s="39"/>
      <c r="D17" s="40"/>
      <c r="E17" s="22"/>
      <c r="F17" s="22"/>
      <c r="G17" s="22"/>
      <c r="H17" s="22"/>
      <c r="I17" s="22"/>
      <c r="J17" s="22"/>
      <c r="K17" s="22"/>
      <c r="L17" s="22"/>
      <c r="M17" s="22"/>
    </row>
    <row r="18" spans="2:13">
      <c r="B18" s="31">
        <v>13</v>
      </c>
      <c r="C18" s="39"/>
      <c r="D18" s="40"/>
      <c r="E18" s="22"/>
      <c r="F18" s="22"/>
      <c r="G18" s="22"/>
      <c r="H18" s="22"/>
      <c r="I18" s="22"/>
      <c r="J18" s="22"/>
      <c r="K18" s="22"/>
      <c r="L18" s="22"/>
      <c r="M18" s="22"/>
    </row>
    <row r="19" spans="2:13">
      <c r="B19" s="31">
        <v>14</v>
      </c>
      <c r="C19" s="39"/>
      <c r="D19" s="40"/>
      <c r="E19" s="22"/>
      <c r="F19" s="22"/>
      <c r="G19" s="22"/>
      <c r="H19" s="22"/>
      <c r="I19" s="22"/>
      <c r="J19" s="22"/>
      <c r="K19" s="22"/>
      <c r="L19" s="22"/>
      <c r="M19" s="22"/>
    </row>
    <row r="20" spans="2:13">
      <c r="B20" s="31">
        <v>15</v>
      </c>
      <c r="C20" s="39"/>
      <c r="D20" s="40"/>
      <c r="E20" s="22"/>
      <c r="F20" s="22"/>
      <c r="G20" s="22"/>
      <c r="H20" s="22"/>
      <c r="I20" s="22"/>
      <c r="J20" s="22"/>
      <c r="K20" s="22"/>
      <c r="L20" s="22"/>
      <c r="M20" s="22"/>
    </row>
    <row r="21" spans="2:13">
      <c r="B21" s="31">
        <v>16</v>
      </c>
      <c r="C21" s="39"/>
      <c r="D21" s="40"/>
      <c r="E21" s="22"/>
      <c r="F21" s="22"/>
      <c r="G21" s="22"/>
      <c r="H21" s="22"/>
      <c r="I21" s="22"/>
      <c r="J21" s="22"/>
      <c r="K21" s="22"/>
      <c r="L21" s="22"/>
      <c r="M21" s="22"/>
    </row>
    <row r="22" spans="2:13">
      <c r="B22" s="31">
        <v>17</v>
      </c>
      <c r="C22" s="39"/>
      <c r="D22" s="40"/>
      <c r="E22" s="22"/>
      <c r="F22" s="22"/>
      <c r="G22" s="22"/>
      <c r="H22" s="22"/>
      <c r="I22" s="22"/>
      <c r="J22" s="22"/>
      <c r="K22" s="22"/>
      <c r="L22" s="22"/>
      <c r="M22" s="22"/>
    </row>
    <row r="23" spans="2:13">
      <c r="B23" s="31">
        <v>18</v>
      </c>
      <c r="C23" s="39"/>
      <c r="D23" s="40"/>
      <c r="E23" s="22"/>
      <c r="F23" s="22"/>
      <c r="G23" s="22"/>
      <c r="H23" s="22"/>
      <c r="I23" s="22"/>
      <c r="J23" s="22"/>
      <c r="K23" s="22"/>
      <c r="L23" s="22"/>
      <c r="M23" s="22"/>
    </row>
    <row r="24" spans="2:13">
      <c r="B24" s="31">
        <v>19</v>
      </c>
      <c r="C24" s="39"/>
      <c r="D24" s="40"/>
      <c r="E24" s="22"/>
      <c r="F24" s="22"/>
      <c r="G24" s="22"/>
      <c r="H24" s="22"/>
      <c r="I24" s="22"/>
      <c r="J24" s="22"/>
      <c r="K24" s="22"/>
      <c r="L24" s="22"/>
      <c r="M24" s="22"/>
    </row>
    <row r="25" spans="2:13">
      <c r="B25" s="31">
        <v>20</v>
      </c>
      <c r="C25" s="39"/>
      <c r="D25" s="40"/>
      <c r="E25" s="22"/>
      <c r="F25" s="22"/>
      <c r="G25" s="22"/>
      <c r="H25" s="22"/>
      <c r="I25" s="22"/>
      <c r="J25" s="22"/>
      <c r="K25" s="22"/>
      <c r="L25" s="22"/>
      <c r="M25" s="22"/>
    </row>
    <row r="26" spans="2:13">
      <c r="B26" s="31">
        <v>21</v>
      </c>
      <c r="C26" s="39"/>
      <c r="D26" s="40"/>
      <c r="E26" s="22"/>
      <c r="F26" s="22"/>
      <c r="G26" s="22"/>
      <c r="H26" s="22"/>
      <c r="I26" s="22"/>
      <c r="J26" s="22"/>
      <c r="K26" s="22"/>
      <c r="L26" s="22"/>
      <c r="M26" s="22"/>
    </row>
    <row r="27" spans="2:13">
      <c r="B27" s="31">
        <v>22</v>
      </c>
      <c r="C27" s="39"/>
      <c r="D27" s="40"/>
      <c r="E27" s="22"/>
      <c r="F27" s="22"/>
      <c r="G27" s="22"/>
      <c r="H27" s="22"/>
      <c r="I27" s="22"/>
      <c r="J27" s="22"/>
      <c r="K27" s="22"/>
      <c r="L27" s="22"/>
      <c r="M27" s="22"/>
    </row>
    <row r="28" spans="2:13">
      <c r="B28" s="31">
        <v>23</v>
      </c>
      <c r="C28" s="39"/>
      <c r="D28" s="40"/>
      <c r="E28" s="22"/>
      <c r="F28" s="22"/>
      <c r="G28" s="22"/>
      <c r="H28" s="22"/>
      <c r="I28" s="22"/>
      <c r="J28" s="22"/>
      <c r="K28" s="22"/>
      <c r="L28" s="22"/>
      <c r="M28" s="22"/>
    </row>
    <row r="29" spans="2:13">
      <c r="B29" s="31">
        <v>24</v>
      </c>
      <c r="C29" s="39"/>
      <c r="D29" s="40"/>
      <c r="E29" s="22"/>
      <c r="F29" s="22"/>
      <c r="G29" s="22"/>
      <c r="H29" s="22"/>
      <c r="I29" s="22"/>
      <c r="J29" s="22"/>
      <c r="K29" s="22"/>
      <c r="L29" s="22"/>
      <c r="M29" s="22"/>
    </row>
    <row r="30" spans="2:13">
      <c r="B30" s="31">
        <v>25</v>
      </c>
      <c r="C30" s="39"/>
      <c r="D30" s="40"/>
      <c r="E30" s="22"/>
      <c r="F30" s="22"/>
      <c r="G30" s="22"/>
      <c r="H30" s="22"/>
      <c r="I30" s="22"/>
      <c r="J30" s="22"/>
      <c r="K30" s="22"/>
      <c r="L30" s="22"/>
      <c r="M30" s="22"/>
    </row>
    <row r="31" spans="2:13">
      <c r="B31" s="31">
        <v>26</v>
      </c>
      <c r="C31" s="39"/>
      <c r="D31" s="40"/>
      <c r="E31" s="22"/>
      <c r="F31" s="22"/>
      <c r="G31" s="22"/>
      <c r="H31" s="22"/>
      <c r="I31" s="22"/>
      <c r="J31" s="22"/>
      <c r="K31" s="22"/>
      <c r="L31" s="22"/>
      <c r="M31" s="22"/>
    </row>
    <row r="32" spans="2:13">
      <c r="B32" s="31">
        <v>27</v>
      </c>
      <c r="C32" s="39"/>
      <c r="D32" s="40"/>
      <c r="E32" s="22"/>
      <c r="F32" s="22"/>
      <c r="G32" s="22"/>
      <c r="H32" s="22"/>
      <c r="I32" s="22"/>
      <c r="J32" s="22"/>
      <c r="K32" s="22"/>
      <c r="L32" s="22"/>
      <c r="M32" s="22"/>
    </row>
    <row r="33" spans="2:13">
      <c r="B33" s="31">
        <v>28</v>
      </c>
      <c r="C33" s="39"/>
      <c r="D33" s="40"/>
      <c r="E33" s="22"/>
      <c r="F33" s="22"/>
      <c r="G33" s="22"/>
      <c r="H33" s="22"/>
      <c r="I33" s="22"/>
      <c r="J33" s="22"/>
      <c r="K33" s="22"/>
      <c r="L33" s="22"/>
      <c r="M33" s="22"/>
    </row>
    <row r="34" spans="2:13">
      <c r="B34" s="31">
        <v>29</v>
      </c>
      <c r="C34" s="39"/>
      <c r="D34" s="40"/>
      <c r="E34" s="22"/>
      <c r="F34" s="22"/>
      <c r="G34" s="22"/>
      <c r="H34" s="22"/>
      <c r="I34" s="22"/>
      <c r="J34" s="22"/>
      <c r="K34" s="22"/>
      <c r="L34" s="22"/>
      <c r="M34" s="22"/>
    </row>
    <row r="35" spans="2:13">
      <c r="B35" s="31">
        <v>30</v>
      </c>
      <c r="C35" s="39"/>
      <c r="D35" s="40"/>
      <c r="E35" s="22"/>
      <c r="F35" s="22"/>
      <c r="G35" s="22"/>
      <c r="H35" s="22"/>
      <c r="I35" s="22"/>
      <c r="J35" s="22"/>
      <c r="K35" s="22"/>
      <c r="L35" s="22"/>
      <c r="M35" s="22"/>
    </row>
    <row r="36" spans="2:13">
      <c r="B36" s="31">
        <v>31</v>
      </c>
      <c r="C36" s="39"/>
      <c r="D36" s="40"/>
      <c r="E36" s="22"/>
      <c r="F36" s="22"/>
      <c r="G36" s="22"/>
      <c r="H36" s="22"/>
      <c r="I36" s="22"/>
      <c r="J36" s="22"/>
      <c r="K36" s="22"/>
      <c r="L36" s="22"/>
      <c r="M36" s="22"/>
    </row>
    <row r="37" spans="2:13">
      <c r="B37" s="31">
        <v>32</v>
      </c>
      <c r="C37" s="39"/>
      <c r="D37" s="40"/>
      <c r="E37" s="22"/>
      <c r="F37" s="22"/>
      <c r="G37" s="22"/>
      <c r="H37" s="22"/>
      <c r="I37" s="22"/>
      <c r="J37" s="22"/>
      <c r="K37" s="22"/>
      <c r="L37" s="22"/>
      <c r="M37" s="22"/>
    </row>
    <row r="38" spans="2:13">
      <c r="B38" s="31">
        <v>33</v>
      </c>
      <c r="C38" s="39"/>
      <c r="D38" s="40"/>
      <c r="E38" s="22"/>
      <c r="F38" s="22"/>
      <c r="G38" s="22"/>
      <c r="H38" s="22"/>
      <c r="I38" s="22"/>
      <c r="J38" s="22"/>
      <c r="K38" s="22"/>
      <c r="L38" s="22"/>
      <c r="M38" s="22"/>
    </row>
    <row r="39" spans="2:13">
      <c r="B39" s="31">
        <v>34</v>
      </c>
      <c r="C39" s="39"/>
      <c r="D39" s="40"/>
      <c r="E39" s="22"/>
      <c r="F39" s="22"/>
      <c r="G39" s="22"/>
      <c r="H39" s="22"/>
      <c r="I39" s="22"/>
      <c r="J39" s="22"/>
      <c r="K39" s="22"/>
      <c r="L39" s="22"/>
      <c r="M39" s="22"/>
    </row>
    <row r="40" spans="2:13">
      <c r="B40" s="31">
        <v>35</v>
      </c>
      <c r="C40" s="39"/>
      <c r="D40" s="40"/>
      <c r="E40" s="22"/>
      <c r="F40" s="22"/>
      <c r="G40" s="22"/>
      <c r="H40" s="22"/>
      <c r="I40" s="22"/>
      <c r="J40" s="22"/>
      <c r="K40" s="22"/>
      <c r="L40" s="22"/>
      <c r="M40" s="22"/>
    </row>
    <row r="41" spans="2:13">
      <c r="B41" s="31">
        <v>36</v>
      </c>
      <c r="C41" s="39"/>
      <c r="D41" s="40"/>
      <c r="E41" s="22"/>
      <c r="F41" s="22"/>
      <c r="G41" s="22"/>
      <c r="H41" s="22"/>
      <c r="I41" s="22"/>
      <c r="J41" s="22"/>
      <c r="K41" s="22"/>
      <c r="L41" s="22"/>
      <c r="M41" s="22"/>
    </row>
    <row r="42" spans="2:13">
      <c r="B42" s="31">
        <v>37</v>
      </c>
      <c r="C42" s="39"/>
      <c r="D42" s="40"/>
      <c r="E42" s="22"/>
      <c r="F42" s="22"/>
      <c r="G42" s="22"/>
      <c r="H42" s="22"/>
      <c r="I42" s="22"/>
      <c r="J42" s="22"/>
      <c r="K42" s="22"/>
      <c r="L42" s="22"/>
      <c r="M42" s="22"/>
    </row>
    <row r="43" spans="2:13">
      <c r="B43" s="31">
        <v>38</v>
      </c>
      <c r="C43" s="39"/>
      <c r="D43" s="40"/>
      <c r="E43" s="22"/>
      <c r="F43" s="22"/>
      <c r="G43" s="22"/>
      <c r="H43" s="22"/>
      <c r="I43" s="22"/>
      <c r="J43" s="22"/>
      <c r="K43" s="22"/>
      <c r="L43" s="22"/>
      <c r="M43" s="22"/>
    </row>
    <row r="44" spans="2:13">
      <c r="B44" s="31">
        <v>39</v>
      </c>
      <c r="C44" s="39"/>
      <c r="D44" s="40"/>
      <c r="E44" s="22"/>
      <c r="F44" s="22"/>
      <c r="G44" s="22"/>
      <c r="H44" s="22"/>
      <c r="I44" s="22"/>
      <c r="J44" s="22"/>
      <c r="K44" s="22"/>
      <c r="L44" s="22"/>
      <c r="M44" s="22"/>
    </row>
    <row r="45" spans="2:13">
      <c r="B45" s="31">
        <v>40</v>
      </c>
      <c r="C45" s="39"/>
      <c r="D45" s="40"/>
      <c r="E45" s="22"/>
      <c r="F45" s="22"/>
      <c r="G45" s="22"/>
      <c r="H45" s="22"/>
      <c r="I45" s="22"/>
      <c r="J45" s="22"/>
      <c r="K45" s="22"/>
      <c r="L45" s="22"/>
      <c r="M45" s="22"/>
    </row>
    <row r="46" spans="2:13">
      <c r="B46" s="31">
        <v>41</v>
      </c>
      <c r="C46" s="39"/>
      <c r="D46" s="40"/>
      <c r="E46" s="22"/>
      <c r="F46" s="22"/>
      <c r="G46" s="22"/>
      <c r="H46" s="22"/>
      <c r="I46" s="22"/>
      <c r="J46" s="22"/>
      <c r="K46" s="22"/>
      <c r="L46" s="22"/>
      <c r="M46" s="22"/>
    </row>
    <row r="47" spans="2:13">
      <c r="B47" s="31">
        <v>42</v>
      </c>
      <c r="C47" s="39"/>
      <c r="D47" s="40"/>
      <c r="E47" s="22"/>
      <c r="F47" s="22"/>
      <c r="G47" s="22"/>
      <c r="H47" s="22"/>
      <c r="I47" s="22"/>
      <c r="J47" s="22"/>
      <c r="K47" s="22"/>
      <c r="L47" s="22"/>
      <c r="M47" s="22"/>
    </row>
    <row r="48" spans="2:13">
      <c r="B48" s="31">
        <v>43</v>
      </c>
      <c r="C48" s="39"/>
      <c r="D48" s="40"/>
      <c r="E48" s="22"/>
      <c r="F48" s="22"/>
      <c r="G48" s="22"/>
      <c r="H48" s="22"/>
      <c r="I48" s="22"/>
      <c r="J48" s="22"/>
      <c r="K48" s="22"/>
      <c r="L48" s="22"/>
      <c r="M48" s="22"/>
    </row>
    <row r="49" spans="2:13">
      <c r="B49" s="31">
        <v>44</v>
      </c>
      <c r="C49" s="39"/>
      <c r="D49" s="40"/>
      <c r="E49" s="22"/>
      <c r="F49" s="22"/>
      <c r="G49" s="22"/>
      <c r="H49" s="22"/>
      <c r="I49" s="22"/>
      <c r="J49" s="22"/>
      <c r="K49" s="22"/>
      <c r="L49" s="22"/>
      <c r="M49" s="22"/>
    </row>
    <row r="50" spans="2:13">
      <c r="B50" s="31">
        <v>45</v>
      </c>
      <c r="C50" s="39"/>
      <c r="D50" s="40"/>
      <c r="E50" s="22"/>
      <c r="F50" s="22"/>
      <c r="G50" s="22"/>
      <c r="H50" s="22"/>
      <c r="I50" s="22"/>
      <c r="J50" s="22"/>
      <c r="K50" s="22"/>
      <c r="L50" s="22"/>
      <c r="M50" s="22"/>
    </row>
    <row r="51" spans="2:13">
      <c r="B51" s="31">
        <v>46</v>
      </c>
      <c r="C51" s="39"/>
      <c r="D51" s="40"/>
      <c r="E51" s="22"/>
      <c r="F51" s="22"/>
      <c r="G51" s="22"/>
      <c r="H51" s="22"/>
      <c r="I51" s="22"/>
      <c r="J51" s="22"/>
      <c r="K51" s="22"/>
      <c r="L51" s="22"/>
      <c r="M51" s="22"/>
    </row>
    <row r="52" spans="2:13">
      <c r="B52" s="31">
        <v>47</v>
      </c>
      <c r="C52" s="39"/>
      <c r="D52" s="40"/>
      <c r="E52" s="22"/>
      <c r="F52" s="22"/>
      <c r="G52" s="22"/>
      <c r="H52" s="22"/>
      <c r="I52" s="22"/>
      <c r="J52" s="22"/>
      <c r="K52" s="22"/>
      <c r="L52" s="22"/>
      <c r="M52" s="22"/>
    </row>
    <row r="53" spans="2:13">
      <c r="B53" s="31">
        <v>48</v>
      </c>
      <c r="C53" s="39"/>
      <c r="D53" s="40"/>
      <c r="E53" s="22"/>
      <c r="F53" s="22"/>
      <c r="G53" s="22"/>
      <c r="H53" s="22"/>
      <c r="I53" s="22"/>
      <c r="J53" s="22"/>
      <c r="K53" s="22"/>
      <c r="L53" s="22"/>
      <c r="M53" s="22"/>
    </row>
    <row r="54" spans="2:13">
      <c r="B54" s="31">
        <v>49</v>
      </c>
      <c r="C54" s="39"/>
      <c r="D54" s="40"/>
      <c r="E54" s="22"/>
      <c r="F54" s="22"/>
      <c r="G54" s="22"/>
      <c r="H54" s="22"/>
      <c r="I54" s="22"/>
      <c r="J54" s="22"/>
      <c r="K54" s="22"/>
      <c r="L54" s="22"/>
      <c r="M54" s="22"/>
    </row>
    <row r="55" spans="2:13">
      <c r="B55" s="31">
        <v>50</v>
      </c>
      <c r="C55" s="39"/>
      <c r="D55" s="40"/>
      <c r="E55" s="22"/>
      <c r="F55" s="22"/>
      <c r="G55" s="22"/>
      <c r="H55" s="22"/>
      <c r="I55" s="22"/>
      <c r="J55" s="22"/>
      <c r="K55" s="22"/>
      <c r="L55" s="22"/>
      <c r="M55" s="22"/>
    </row>
    <row r="56" spans="2:13">
      <c r="B56" s="31">
        <v>51</v>
      </c>
      <c r="C56" s="39"/>
      <c r="D56" s="40"/>
      <c r="E56" s="22"/>
      <c r="F56" s="22"/>
      <c r="G56" s="22"/>
      <c r="H56" s="22"/>
      <c r="I56" s="22"/>
      <c r="J56" s="22"/>
      <c r="K56" s="22"/>
      <c r="L56" s="22"/>
      <c r="M56" s="22"/>
    </row>
    <row r="57" spans="2:13">
      <c r="B57" s="31">
        <v>52</v>
      </c>
      <c r="C57" s="39"/>
      <c r="D57" s="40"/>
      <c r="E57" s="22"/>
      <c r="F57" s="22"/>
      <c r="G57" s="22"/>
      <c r="H57" s="22"/>
      <c r="I57" s="22"/>
      <c r="J57" s="22"/>
      <c r="K57" s="22"/>
      <c r="L57" s="22"/>
      <c r="M57" s="22"/>
    </row>
    <row r="58" spans="2:13">
      <c r="B58" s="31">
        <v>53</v>
      </c>
      <c r="C58" s="39"/>
      <c r="D58" s="40"/>
      <c r="E58" s="22"/>
      <c r="F58" s="22"/>
      <c r="G58" s="22"/>
      <c r="H58" s="22"/>
      <c r="I58" s="22"/>
      <c r="J58" s="22"/>
      <c r="K58" s="22"/>
      <c r="L58" s="22"/>
      <c r="M58" s="22"/>
    </row>
    <row r="59" spans="2:13">
      <c r="B59" s="31">
        <v>54</v>
      </c>
      <c r="C59" s="39"/>
      <c r="D59" s="40"/>
      <c r="E59" s="22"/>
      <c r="F59" s="22"/>
      <c r="G59" s="22"/>
      <c r="H59" s="22"/>
      <c r="I59" s="22"/>
      <c r="J59" s="22"/>
      <c r="K59" s="22"/>
      <c r="L59" s="22"/>
      <c r="M59" s="22"/>
    </row>
    <row r="60" spans="2:13">
      <c r="B60" s="31">
        <v>55</v>
      </c>
      <c r="C60" s="39"/>
      <c r="D60" s="40"/>
      <c r="E60" s="22"/>
      <c r="F60" s="22"/>
      <c r="G60" s="22"/>
      <c r="H60" s="22"/>
      <c r="I60" s="22"/>
      <c r="J60" s="22"/>
      <c r="K60" s="22"/>
      <c r="L60" s="22"/>
      <c r="M60" s="22"/>
    </row>
    <row r="61" spans="2:13">
      <c r="B61" s="14"/>
      <c r="C61" s="38"/>
      <c r="D61" s="37"/>
      <c r="E61" s="14"/>
      <c r="F61" s="14"/>
      <c r="G61" s="14"/>
      <c r="H61" s="14"/>
      <c r="I61" s="14"/>
      <c r="J61" s="14"/>
      <c r="K61" s="14"/>
      <c r="L61" s="14"/>
      <c r="M61" s="14"/>
    </row>
    <row r="62" spans="2:13">
      <c r="B62" s="103" t="s">
        <v>205</v>
      </c>
      <c r="C62" s="103"/>
      <c r="D62" s="103"/>
      <c r="E62" s="103"/>
    </row>
    <row r="63" spans="2:13">
      <c r="B63" s="86" t="s">
        <v>25</v>
      </c>
      <c r="C63" s="86"/>
      <c r="D63" s="86"/>
      <c r="E63" s="31"/>
    </row>
    <row r="64" spans="2:13">
      <c r="B64" s="86"/>
      <c r="C64" s="86"/>
      <c r="D64" s="86"/>
      <c r="E64" s="31"/>
    </row>
    <row r="65" spans="2:5">
      <c r="B65" s="86" t="s">
        <v>24</v>
      </c>
      <c r="C65" s="86" t="s">
        <v>26</v>
      </c>
      <c r="D65" s="102" t="s">
        <v>91</v>
      </c>
      <c r="E65" s="31"/>
    </row>
    <row r="66" spans="2:5">
      <c r="B66" s="86"/>
      <c r="C66" s="86"/>
      <c r="D66" s="102"/>
      <c r="E66" s="31" t="s">
        <v>5</v>
      </c>
    </row>
    <row r="67" spans="2:5">
      <c r="B67" s="31">
        <v>1</v>
      </c>
      <c r="C67" s="61"/>
      <c r="D67" s="62"/>
      <c r="E67" s="31"/>
    </row>
    <row r="68" spans="2:5">
      <c r="B68" s="31">
        <v>2</v>
      </c>
      <c r="C68" s="61"/>
      <c r="D68" s="62"/>
      <c r="E68" s="31"/>
    </row>
    <row r="69" spans="2:5">
      <c r="B69" s="31">
        <v>3</v>
      </c>
      <c r="C69" s="61"/>
      <c r="D69" s="62"/>
      <c r="E69" s="31"/>
    </row>
    <row r="70" spans="2:5">
      <c r="B70" s="31">
        <v>4</v>
      </c>
      <c r="C70" s="61"/>
      <c r="D70" s="62"/>
      <c r="E70" s="31"/>
    </row>
    <row r="71" spans="2:5">
      <c r="B71" s="31">
        <v>5</v>
      </c>
      <c r="C71" s="61"/>
      <c r="D71" s="62"/>
      <c r="E71" s="31"/>
    </row>
    <row r="72" spans="2:5">
      <c r="B72" s="31">
        <v>6</v>
      </c>
      <c r="C72" s="61"/>
      <c r="D72" s="62"/>
      <c r="E72" s="31"/>
    </row>
    <row r="73" spans="2:5">
      <c r="B73" s="31">
        <v>7</v>
      </c>
      <c r="C73" s="61"/>
      <c r="D73" s="62"/>
      <c r="E73" s="31"/>
    </row>
    <row r="74" spans="2:5">
      <c r="B74" s="31">
        <v>8</v>
      </c>
      <c r="C74" s="61"/>
      <c r="D74" s="62"/>
      <c r="E74" s="31"/>
    </row>
    <row r="75" spans="2:5">
      <c r="B75" s="31">
        <v>9</v>
      </c>
      <c r="C75" s="61"/>
      <c r="D75" s="62"/>
      <c r="E75" s="31"/>
    </row>
    <row r="76" spans="2:5">
      <c r="B76" s="31">
        <v>10</v>
      </c>
      <c r="C76" s="61"/>
      <c r="D76" s="62"/>
      <c r="E76" s="31"/>
    </row>
    <row r="77" spans="2:5">
      <c r="B77" s="31">
        <v>11</v>
      </c>
      <c r="C77" s="61"/>
      <c r="D77" s="62"/>
      <c r="E77" s="31"/>
    </row>
    <row r="78" spans="2:5">
      <c r="B78" s="31">
        <v>12</v>
      </c>
      <c r="C78" s="61"/>
      <c r="D78" s="62"/>
      <c r="E78" s="31"/>
    </row>
    <row r="79" spans="2:5">
      <c r="B79" s="31">
        <v>13</v>
      </c>
      <c r="C79" s="61"/>
      <c r="D79" s="62"/>
      <c r="E79" s="31"/>
    </row>
    <row r="80" spans="2:5">
      <c r="B80" s="31">
        <v>14</v>
      </c>
      <c r="C80" s="61"/>
      <c r="D80" s="62"/>
      <c r="E80" s="31"/>
    </row>
    <row r="81" spans="2:5">
      <c r="B81" s="31">
        <v>15</v>
      </c>
      <c r="C81" s="61"/>
      <c r="D81" s="62"/>
      <c r="E81" s="31"/>
    </row>
    <row r="82" spans="2:5">
      <c r="B82" s="31">
        <v>16</v>
      </c>
      <c r="C82" s="61"/>
      <c r="D82" s="62"/>
      <c r="E82" s="31"/>
    </row>
    <row r="83" spans="2:5">
      <c r="B83" s="31">
        <v>17</v>
      </c>
      <c r="C83" s="61"/>
      <c r="D83" s="62"/>
      <c r="E83" s="31"/>
    </row>
    <row r="84" spans="2:5">
      <c r="B84" s="31">
        <v>18</v>
      </c>
      <c r="C84" s="61"/>
      <c r="D84" s="62"/>
      <c r="E84" s="31"/>
    </row>
    <row r="85" spans="2:5">
      <c r="B85" s="31">
        <v>19</v>
      </c>
      <c r="C85" s="61"/>
      <c r="D85" s="62"/>
      <c r="E85" s="31"/>
    </row>
    <row r="86" spans="2:5">
      <c r="B86" s="31">
        <v>20</v>
      </c>
      <c r="C86" s="61"/>
      <c r="D86" s="62"/>
      <c r="E86" s="31"/>
    </row>
    <row r="87" spans="2:5">
      <c r="B87" s="31">
        <v>21</v>
      </c>
      <c r="C87" s="61"/>
      <c r="D87" s="62"/>
      <c r="E87" s="31"/>
    </row>
    <row r="88" spans="2:5">
      <c r="B88" s="31">
        <v>22</v>
      </c>
      <c r="C88" s="61"/>
      <c r="D88" s="62"/>
      <c r="E88" s="31"/>
    </row>
    <row r="89" spans="2:5">
      <c r="B89" s="31">
        <v>23</v>
      </c>
      <c r="C89" s="61"/>
      <c r="D89" s="62"/>
      <c r="E89" s="31"/>
    </row>
    <row r="90" spans="2:5">
      <c r="B90" s="31">
        <v>24</v>
      </c>
      <c r="C90" s="61"/>
      <c r="D90" s="62"/>
      <c r="E90" s="31"/>
    </row>
    <row r="91" spans="2:5">
      <c r="B91" s="31">
        <v>25</v>
      </c>
      <c r="C91" s="61"/>
      <c r="D91" s="62"/>
      <c r="E91" s="31"/>
    </row>
    <row r="92" spans="2:5">
      <c r="B92" s="31">
        <v>26</v>
      </c>
      <c r="C92" s="61"/>
      <c r="D92" s="62"/>
      <c r="E92" s="31"/>
    </row>
    <row r="93" spans="2:5">
      <c r="B93" s="31">
        <v>27</v>
      </c>
      <c r="C93" s="61"/>
      <c r="D93" s="62"/>
      <c r="E93" s="31"/>
    </row>
    <row r="94" spans="2:5">
      <c r="B94" s="31">
        <v>28</v>
      </c>
      <c r="C94" s="61"/>
      <c r="D94" s="62"/>
      <c r="E94" s="31"/>
    </row>
    <row r="95" spans="2:5">
      <c r="B95" s="31">
        <v>29</v>
      </c>
      <c r="C95" s="61"/>
      <c r="D95" s="62"/>
      <c r="E95" s="31"/>
    </row>
    <row r="96" spans="2:5">
      <c r="B96" s="31">
        <v>30</v>
      </c>
      <c r="C96" s="61"/>
      <c r="D96" s="62"/>
      <c r="E96" s="31"/>
    </row>
    <row r="97" spans="2:5">
      <c r="B97" s="31">
        <v>31</v>
      </c>
      <c r="C97" s="61"/>
      <c r="D97" s="62"/>
      <c r="E97" s="31"/>
    </row>
    <row r="98" spans="2:5">
      <c r="B98" s="31">
        <v>32</v>
      </c>
      <c r="C98" s="61"/>
      <c r="D98" s="62"/>
      <c r="E98" s="31"/>
    </row>
    <row r="99" spans="2:5">
      <c r="B99" s="31">
        <v>33</v>
      </c>
      <c r="C99" s="61"/>
      <c r="D99" s="62"/>
      <c r="E99" s="31"/>
    </row>
    <row r="100" spans="2:5">
      <c r="B100" s="31">
        <v>34</v>
      </c>
      <c r="C100" s="61"/>
      <c r="D100" s="62"/>
      <c r="E100" s="31"/>
    </row>
    <row r="101" spans="2:5">
      <c r="B101" s="31">
        <v>35</v>
      </c>
      <c r="C101" s="61"/>
      <c r="D101" s="62"/>
      <c r="E101" s="31"/>
    </row>
    <row r="102" spans="2:5">
      <c r="B102" s="31">
        <v>36</v>
      </c>
      <c r="C102" s="61"/>
      <c r="D102" s="62"/>
      <c r="E102" s="31"/>
    </row>
    <row r="103" spans="2:5">
      <c r="B103" s="31">
        <v>37</v>
      </c>
      <c r="C103" s="61"/>
      <c r="D103" s="62"/>
      <c r="E103" s="31"/>
    </row>
    <row r="104" spans="2:5">
      <c r="B104" s="31">
        <v>38</v>
      </c>
      <c r="C104" s="61"/>
      <c r="D104" s="62"/>
      <c r="E104" s="31"/>
    </row>
    <row r="105" spans="2:5">
      <c r="B105" s="31">
        <v>39</v>
      </c>
      <c r="C105" s="61"/>
      <c r="D105" s="62"/>
      <c r="E105" s="31"/>
    </row>
    <row r="106" spans="2:5">
      <c r="B106" s="31">
        <v>40</v>
      </c>
      <c r="C106" s="61"/>
      <c r="D106" s="62"/>
      <c r="E106" s="31"/>
    </row>
    <row r="107" spans="2:5">
      <c r="B107" s="31">
        <v>41</v>
      </c>
      <c r="C107" s="61"/>
      <c r="D107" s="62"/>
      <c r="E107" s="31"/>
    </row>
    <row r="108" spans="2:5">
      <c r="B108" s="31">
        <v>42</v>
      </c>
      <c r="C108" s="61"/>
      <c r="D108" s="62"/>
      <c r="E108" s="31"/>
    </row>
    <row r="109" spans="2:5">
      <c r="B109" s="31">
        <v>43</v>
      </c>
      <c r="C109" s="61"/>
      <c r="D109" s="62"/>
      <c r="E109" s="31"/>
    </row>
    <row r="110" spans="2:5">
      <c r="B110" s="31">
        <v>44</v>
      </c>
      <c r="C110" s="61"/>
      <c r="D110" s="62"/>
      <c r="E110" s="31"/>
    </row>
    <row r="111" spans="2:5">
      <c r="B111" s="31">
        <v>45</v>
      </c>
      <c r="C111" s="61"/>
      <c r="D111" s="62"/>
      <c r="E111" s="31"/>
    </row>
    <row r="112" spans="2:5">
      <c r="B112" s="31">
        <v>46</v>
      </c>
      <c r="C112" s="61"/>
      <c r="D112" s="62"/>
      <c r="E112" s="31"/>
    </row>
    <row r="113" spans="2:5">
      <c r="B113" s="31">
        <v>47</v>
      </c>
      <c r="C113" s="61"/>
      <c r="D113" s="62"/>
      <c r="E113" s="31"/>
    </row>
    <row r="114" spans="2:5">
      <c r="B114" s="31">
        <v>48</v>
      </c>
      <c r="C114" s="61"/>
      <c r="D114" s="62"/>
      <c r="E114" s="31"/>
    </row>
    <row r="115" spans="2:5">
      <c r="B115" s="31">
        <v>49</v>
      </c>
      <c r="C115" s="61"/>
      <c r="D115" s="62"/>
      <c r="E115" s="31"/>
    </row>
    <row r="116" spans="2:5">
      <c r="B116" s="31">
        <v>50</v>
      </c>
      <c r="C116" s="61"/>
      <c r="D116" s="62"/>
      <c r="E116" s="31"/>
    </row>
    <row r="117" spans="2:5">
      <c r="B117" s="31">
        <v>51</v>
      </c>
      <c r="C117" s="61"/>
      <c r="D117" s="62"/>
      <c r="E117" s="31"/>
    </row>
    <row r="118" spans="2:5">
      <c r="B118" s="31">
        <v>52</v>
      </c>
      <c r="C118" s="61"/>
      <c r="D118" s="62"/>
      <c r="E118" s="31"/>
    </row>
    <row r="119" spans="2:5">
      <c r="B119" s="31">
        <v>53</v>
      </c>
      <c r="C119" s="61"/>
      <c r="D119" s="62"/>
      <c r="E119" s="31"/>
    </row>
    <row r="120" spans="2:5">
      <c r="B120" s="31">
        <v>54</v>
      </c>
      <c r="C120" s="61"/>
      <c r="D120" s="62"/>
      <c r="E120" s="31"/>
    </row>
    <row r="121" spans="2:5">
      <c r="B121" s="31">
        <v>55</v>
      </c>
      <c r="C121" s="61"/>
      <c r="D121" s="62"/>
      <c r="E121" s="31"/>
    </row>
  </sheetData>
  <mergeCells count="10">
    <mergeCell ref="B63:D64"/>
    <mergeCell ref="B65:B66"/>
    <mergeCell ref="C65:C66"/>
    <mergeCell ref="D65:D66"/>
    <mergeCell ref="B1:M1"/>
    <mergeCell ref="B62:E62"/>
    <mergeCell ref="B4:B5"/>
    <mergeCell ref="C4:C5"/>
    <mergeCell ref="D4:D5"/>
    <mergeCell ref="B2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10"/>
  <sheetViews>
    <sheetView showGridLines="0" workbookViewId="0">
      <selection activeCell="C8" sqref="C8"/>
    </sheetView>
  </sheetViews>
  <sheetFormatPr defaultRowHeight="15"/>
  <cols>
    <col min="1" max="1" width="3" style="1" customWidth="1"/>
    <col min="2" max="2" width="7.5703125" style="1" customWidth="1"/>
    <col min="3" max="3" width="8.5703125" style="1" customWidth="1"/>
    <col min="4" max="4" width="7.5703125" style="1" customWidth="1"/>
    <col min="5" max="5" width="9.42578125" style="1" customWidth="1"/>
    <col min="6" max="6" width="12.42578125" style="1" customWidth="1"/>
    <col min="7" max="7" width="10.140625" style="1" customWidth="1"/>
    <col min="8" max="8" width="11" style="1" customWidth="1"/>
    <col min="9" max="9" width="10" style="1" customWidth="1"/>
    <col min="10" max="10" width="14.5703125" style="1" customWidth="1"/>
    <col min="11" max="11" width="3" style="1" customWidth="1"/>
    <col min="12" max="12" width="9.140625" style="1"/>
    <col min="13" max="13" width="3" style="1" customWidth="1"/>
    <col min="14" max="14" width="5.42578125" style="1" customWidth="1"/>
    <col min="15" max="15" width="8" style="1" customWidth="1"/>
    <col min="16" max="16" width="7.5703125" style="1" customWidth="1"/>
    <col min="17" max="17" width="9.42578125" style="1" customWidth="1"/>
    <col min="18" max="18" width="12.42578125" style="1" customWidth="1"/>
    <col min="19" max="19" width="9" style="1" customWidth="1"/>
    <col min="20" max="20" width="9.5703125" style="1" customWidth="1"/>
    <col min="21" max="21" width="8.140625" style="1" customWidth="1"/>
    <col min="22" max="22" width="14.5703125" style="1" customWidth="1"/>
    <col min="23" max="23" width="3" style="1" customWidth="1"/>
    <col min="24" max="16384" width="9.140625" style="1"/>
  </cols>
  <sheetData>
    <row r="1" spans="1:11" ht="15.75" thickBot="1"/>
    <row r="2" spans="1:11" ht="15.7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9"/>
    </row>
    <row r="3" spans="1:11" ht="50.25" customHeight="1">
      <c r="A3" s="10"/>
      <c r="B3" s="72" t="s">
        <v>181</v>
      </c>
      <c r="C3" s="72"/>
      <c r="D3" s="70" t="str">
        <f>'Basic Information'!$D$3</f>
        <v>St. Augustin Primary Secondary School</v>
      </c>
      <c r="E3" s="70"/>
      <c r="F3" s="70"/>
      <c r="G3" s="70"/>
      <c r="H3" s="70"/>
      <c r="I3" s="70"/>
      <c r="J3" s="70"/>
      <c r="K3" s="11"/>
    </row>
    <row r="4" spans="1:11" ht="25.5" customHeight="1">
      <c r="A4" s="10"/>
      <c r="B4" s="72"/>
      <c r="C4" s="72"/>
      <c r="D4" s="71" t="str">
        <f>'Basic Information'!$D$4</f>
        <v>24, ABC street, DEF Road, Mumbai</v>
      </c>
      <c r="E4" s="71"/>
      <c r="F4" s="71"/>
      <c r="G4" s="71"/>
      <c r="H4" s="71"/>
      <c r="I4" s="71"/>
      <c r="J4" s="71"/>
      <c r="K4" s="12"/>
    </row>
    <row r="5" spans="1:11" ht="24" customHeight="1">
      <c r="A5" s="10"/>
      <c r="B5" s="72"/>
      <c r="C5" s="72"/>
      <c r="D5" s="71" t="str">
        <f>'Basic Information'!D5</f>
        <v>Phone: 9876543210       Email: admin@saphss.com</v>
      </c>
      <c r="E5" s="71"/>
      <c r="F5" s="71"/>
      <c r="G5" s="71"/>
      <c r="H5" s="71"/>
      <c r="I5" s="71"/>
      <c r="J5" s="71"/>
      <c r="K5" s="11"/>
    </row>
    <row r="6" spans="1:11" ht="22.5" customHeight="1">
      <c r="A6" s="10"/>
      <c r="B6" s="13"/>
      <c r="C6" s="13"/>
      <c r="D6" s="13"/>
      <c r="E6" s="13"/>
      <c r="F6" s="13"/>
      <c r="G6" s="13"/>
      <c r="H6" s="13"/>
      <c r="I6" s="13"/>
      <c r="J6" s="13"/>
      <c r="K6" s="11"/>
    </row>
    <row r="7" spans="1:11" ht="22.5" customHeight="1">
      <c r="A7" s="10"/>
      <c r="B7" s="13"/>
      <c r="C7" s="13"/>
      <c r="D7" s="13"/>
      <c r="E7" s="13"/>
      <c r="F7" s="34" t="str">
        <f>'Basic Information'!J5</f>
        <v>Term -1</v>
      </c>
      <c r="G7" s="80" t="s">
        <v>193</v>
      </c>
      <c r="H7" s="80"/>
      <c r="I7" s="13"/>
      <c r="J7" s="13"/>
      <c r="K7" s="11"/>
    </row>
    <row r="8" spans="1:11" ht="22.5" customHeight="1">
      <c r="A8" s="10"/>
      <c r="B8" s="13"/>
      <c r="C8" s="13"/>
      <c r="D8" s="13"/>
      <c r="E8" s="13"/>
      <c r="F8" s="73" t="str">
        <f>"Academic Year" &amp; " " &amp; 'Basic Information'!$D$6</f>
        <v>Academic Year 2020-21</v>
      </c>
      <c r="G8" s="73"/>
      <c r="H8" s="73"/>
      <c r="I8" s="13"/>
      <c r="J8" s="13"/>
      <c r="K8" s="11"/>
    </row>
    <row r="9" spans="1:11" ht="22.5" customHeight="1">
      <c r="A9" s="10"/>
      <c r="B9" s="13"/>
      <c r="C9" s="13"/>
      <c r="D9" s="13"/>
      <c r="E9" s="13"/>
      <c r="F9" s="13"/>
      <c r="G9" s="13"/>
      <c r="H9" s="13"/>
      <c r="I9" s="13"/>
      <c r="J9" s="13"/>
      <c r="K9" s="11"/>
    </row>
    <row r="10" spans="1:11" ht="22.5" customHeight="1" thickBot="1">
      <c r="A10" s="10"/>
      <c r="B10" s="69" t="s">
        <v>88</v>
      </c>
      <c r="C10" s="69"/>
      <c r="D10" s="23"/>
      <c r="E10" s="13"/>
      <c r="F10" s="15" t="s">
        <v>114</v>
      </c>
      <c r="G10" s="23" t="str">
        <f>IF(D10="","",VLOOKUP($D$10,'Mark Sheet'!B3:CY60,3,FALSE))</f>
        <v/>
      </c>
      <c r="H10" s="69" t="s">
        <v>115</v>
      </c>
      <c r="I10" s="69"/>
      <c r="J10" s="23"/>
      <c r="K10" s="11"/>
    </row>
    <row r="11" spans="1:11" ht="22.5" customHeight="1" thickBot="1">
      <c r="A11" s="10"/>
      <c r="B11" s="84" t="s">
        <v>89</v>
      </c>
      <c r="C11" s="84"/>
      <c r="D11" s="84"/>
      <c r="E11" s="85" t="str">
        <f>IF(D10="","",VLOOKUP($D$10,'Mark Sheet'!B3:CY60,2,FALSE))</f>
        <v/>
      </c>
      <c r="F11" s="85"/>
      <c r="G11" s="85"/>
      <c r="H11" s="13"/>
      <c r="I11" s="15" t="s">
        <v>90</v>
      </c>
      <c r="J11" s="23" t="str">
        <f>IF(D10="","",VLOOKUP($D$10,'Mark Sheet'!B3:CY60,102,FALSE))</f>
        <v/>
      </c>
      <c r="K11" s="11"/>
    </row>
    <row r="12" spans="1:11" ht="22.5" customHeight="1">
      <c r="A12" s="10"/>
      <c r="B12" s="13"/>
      <c r="C12" s="13"/>
      <c r="D12" s="13"/>
      <c r="E12" s="13"/>
      <c r="F12" s="13"/>
      <c r="G12" s="13"/>
      <c r="H12" s="13"/>
      <c r="I12" s="13"/>
      <c r="J12" s="13"/>
      <c r="K12" s="11"/>
    </row>
    <row r="13" spans="1:11" ht="22.5" customHeight="1" thickBot="1">
      <c r="A13" s="10"/>
      <c r="B13" s="13"/>
      <c r="C13" s="13"/>
      <c r="D13" s="13"/>
      <c r="E13" s="13"/>
      <c r="F13" s="13"/>
      <c r="G13" s="13"/>
      <c r="H13" s="13"/>
      <c r="I13" s="13"/>
      <c r="J13" s="13"/>
      <c r="K13" s="11"/>
    </row>
    <row r="14" spans="1:11" ht="30.75" thickBot="1">
      <c r="A14" s="10"/>
      <c r="B14" s="82" t="s">
        <v>93</v>
      </c>
      <c r="C14" s="82"/>
      <c r="D14" s="82"/>
      <c r="E14" s="82"/>
      <c r="F14" s="82"/>
      <c r="G14" s="24" t="s">
        <v>9</v>
      </c>
      <c r="H14" s="24" t="s">
        <v>94</v>
      </c>
      <c r="I14" s="24" t="s">
        <v>30</v>
      </c>
      <c r="J14" s="24" t="s">
        <v>8</v>
      </c>
      <c r="K14" s="11"/>
    </row>
    <row r="15" spans="1:11" ht="22.5" customHeight="1" thickBot="1">
      <c r="A15" s="10"/>
      <c r="B15" s="25">
        <v>1</v>
      </c>
      <c r="C15" s="83" t="str">
        <f>'Mark Sheet'!$E$2</f>
        <v>English</v>
      </c>
      <c r="D15" s="83"/>
      <c r="E15" s="83"/>
      <c r="F15" s="83"/>
      <c r="G15" s="26">
        <f>IF($F$7="","",IF($F$7="Term -1",50,IF($F$7="Term -2",50,100)))</f>
        <v>50</v>
      </c>
      <c r="H15" s="26" t="str">
        <f>IF(D10="","",VLOOKUP($D$10,'Mark Sheet'!B3:CY60,4,FALSE))</f>
        <v/>
      </c>
      <c r="I15" s="26" t="str">
        <f>IF(D10="","",VLOOKUP($D$10,'Mark Sheet'!B3:CY60,6,FALSE))</f>
        <v/>
      </c>
      <c r="J15" s="26" t="str">
        <f>IF('Printable Term-wise Report Card'!I15='Basic Information'!$D$11,'Basic Information'!$E$11,IF(I15='Basic Information'!$D$12,'Basic Information'!$E$12,IF(I15='Basic Information'!$D$13,'Basic Information'!$E$13,IF(I15='Basic Information'!$D$14,'Basic Information'!$E$14,IF(I15='Basic Information'!$D$15,'Basic Information'!$E$15,IF(I15='Basic Information'!$D$16,'Basic Information'!$E$16,IF(I15='Basic Information'!$D$17,'Basic Information'!$E$17,"")))))))</f>
        <v/>
      </c>
      <c r="K15" s="11"/>
    </row>
    <row r="16" spans="1:11" ht="22.5" customHeight="1" thickBot="1">
      <c r="A16" s="10"/>
      <c r="B16" s="25">
        <v>2</v>
      </c>
      <c r="C16" s="83" t="str">
        <f>'Mark Sheet'!$N$2</f>
        <v>Mathematics</v>
      </c>
      <c r="D16" s="83"/>
      <c r="E16" s="83"/>
      <c r="F16" s="83"/>
      <c r="G16" s="26">
        <f t="shared" ref="G16:G23" si="0">IF($F$7="","",IF($F$7="Term -1",50,IF($F$7="Term -2",50,100)))</f>
        <v>50</v>
      </c>
      <c r="H16" s="26" t="str">
        <f>IF(D10="","",VLOOKUP($D$10,'Mark Sheet'!B3:CY60,13,FALSE))</f>
        <v/>
      </c>
      <c r="I16" s="26" t="str">
        <f>IF(D10="","",VLOOKUP($D$10,'Mark Sheet'!B3:CY60,15,FALSE))</f>
        <v/>
      </c>
      <c r="J16" s="26" t="str">
        <f>IF('Printable Term-wise Report Card'!I16='Basic Information'!$D$11,'Basic Information'!$E$11,IF(I16='Basic Information'!$D$12,'Basic Information'!$E$12,IF(I16='Basic Information'!$D$13,'Basic Information'!$E$13,IF(I16='Basic Information'!$D$14,'Basic Information'!$E$14,IF(I16='Basic Information'!$D$15,'Basic Information'!$E$15,IF(I16='Basic Information'!$D$16,'Basic Information'!$E$16,IF(I16='Basic Information'!$D$17,'Basic Information'!$E$17,"")))))))</f>
        <v/>
      </c>
      <c r="K16" s="11"/>
    </row>
    <row r="17" spans="1:11" ht="22.5" customHeight="1" thickBot="1">
      <c r="A17" s="10"/>
      <c r="B17" s="25">
        <v>3</v>
      </c>
      <c r="C17" s="83" t="str">
        <f>'Mark Sheet'!$W$2</f>
        <v>Science</v>
      </c>
      <c r="D17" s="83"/>
      <c r="E17" s="83"/>
      <c r="F17" s="83"/>
      <c r="G17" s="26">
        <f t="shared" si="0"/>
        <v>50</v>
      </c>
      <c r="H17" s="26" t="str">
        <f>IF(D10="","",VLOOKUP($D$10,'Mark Sheet'!B3:CY60,22,FALSE))</f>
        <v/>
      </c>
      <c r="I17" s="26" t="str">
        <f>IF(D10="","",VLOOKUP($D$10,'Mark Sheet'!B3:CY60,24,FALSE))</f>
        <v/>
      </c>
      <c r="J17" s="26" t="str">
        <f>IF('Printable Term-wise Report Card'!I17='Basic Information'!$D$11,'Basic Information'!$E$11,IF(I17='Basic Information'!$D$12,'Basic Information'!$E$12,IF(I17='Basic Information'!$D$13,'Basic Information'!$E$13,IF(I17='Basic Information'!$D$14,'Basic Information'!$E$14,IF(I17='Basic Information'!$D$15,'Basic Information'!$E$15,IF(I17='Basic Information'!$D$16,'Basic Information'!$E$16,IF(I17='Basic Information'!$D$17,'Basic Information'!$E$17,"")))))))</f>
        <v/>
      </c>
      <c r="K17" s="11"/>
    </row>
    <row r="18" spans="1:11" ht="22.5" customHeight="1" thickBot="1">
      <c r="A18" s="10"/>
      <c r="B18" s="25">
        <v>4</v>
      </c>
      <c r="C18" s="83" t="str">
        <f>'Mark Sheet'!$AF$2</f>
        <v>Social Science</v>
      </c>
      <c r="D18" s="83"/>
      <c r="E18" s="83"/>
      <c r="F18" s="83"/>
      <c r="G18" s="26">
        <f t="shared" si="0"/>
        <v>50</v>
      </c>
      <c r="H18" s="26" t="str">
        <f>IF(D10="","",VLOOKUP($D$10,'Mark Sheet'!B3:CY60,31,FALSE))</f>
        <v/>
      </c>
      <c r="I18" s="26" t="str">
        <f>IF(D10="","",VLOOKUP($D$10,'Mark Sheet'!B3:CY60,33,FALSE))</f>
        <v/>
      </c>
      <c r="J18" s="26" t="str">
        <f>IF('Printable Term-wise Report Card'!I18='Basic Information'!$D$11,'Basic Information'!$E$11,IF(I18='Basic Information'!$D$12,'Basic Information'!$E$12,IF(I18='Basic Information'!$D$13,'Basic Information'!$E$13,IF(I18='Basic Information'!$D$14,'Basic Information'!$E$14,IF(I18='Basic Information'!$D$15,'Basic Information'!$E$15,IF(I18='Basic Information'!$D$16,'Basic Information'!$E$16,IF(I18='Basic Information'!$D$17,'Basic Information'!$E$17,"")))))))</f>
        <v/>
      </c>
      <c r="K18" s="11"/>
    </row>
    <row r="19" spans="1:11" ht="22.5" customHeight="1" thickBot="1">
      <c r="A19" s="10"/>
      <c r="B19" s="25">
        <v>5</v>
      </c>
      <c r="C19" s="83" t="str">
        <f>'Mark Sheet'!$AO$2</f>
        <v>Hindi</v>
      </c>
      <c r="D19" s="83"/>
      <c r="E19" s="83"/>
      <c r="F19" s="83"/>
      <c r="G19" s="26">
        <f t="shared" si="0"/>
        <v>50</v>
      </c>
      <c r="H19" s="26" t="str">
        <f>IF(D10="","",VLOOKUP($D$10,'Mark Sheet'!B3:CY60,40,FALSE))</f>
        <v/>
      </c>
      <c r="I19" s="26" t="str">
        <f>IF(D10="","",VLOOKUP($D$10,'Mark Sheet'!B3:CY60,42,FALSE))</f>
        <v/>
      </c>
      <c r="J19" s="26" t="str">
        <f>IF('Printable Term-wise Report Card'!I19='Basic Information'!$D$11,'Basic Information'!$E$11,IF(I19='Basic Information'!$D$12,'Basic Information'!$E$12,IF(I19='Basic Information'!$D$13,'Basic Information'!$E$13,IF(I19='Basic Information'!$D$14,'Basic Information'!$E$14,IF(I19='Basic Information'!$D$15,'Basic Information'!$E$15,IF(I19='Basic Information'!$D$16,'Basic Information'!$E$16,IF(I19='Basic Information'!$D$17,'Basic Information'!$E$17,"")))))))</f>
        <v/>
      </c>
      <c r="K19" s="11"/>
    </row>
    <row r="20" spans="1:11" ht="22.5" customHeight="1" thickBot="1">
      <c r="A20" s="10"/>
      <c r="B20" s="25">
        <v>6</v>
      </c>
      <c r="C20" s="83" t="str">
        <f>'Mark Sheet'!$AX$2</f>
        <v>Physical Education</v>
      </c>
      <c r="D20" s="83"/>
      <c r="E20" s="83"/>
      <c r="F20" s="83"/>
      <c r="G20" s="26">
        <f t="shared" si="0"/>
        <v>50</v>
      </c>
      <c r="H20" s="26" t="str">
        <f>IF(D10="","",VLOOKUP($D$10,'Mark Sheet'!B3:CY60,49,FALSE))</f>
        <v/>
      </c>
      <c r="I20" s="26" t="str">
        <f>IF(D10="","",VLOOKUP($D$10,'Mark Sheet'!B3:CY60,51,FALSE))</f>
        <v/>
      </c>
      <c r="J20" s="26" t="str">
        <f>IF('Printable Term-wise Report Card'!I20='Basic Information'!$D$11,'Basic Information'!$E$11,IF(I20='Basic Information'!$D$12,'Basic Information'!$E$12,IF(I20='Basic Information'!$D$13,'Basic Information'!$E$13,IF(I20='Basic Information'!$D$14,'Basic Information'!$E$14,IF(I20='Basic Information'!$D$15,'Basic Information'!$E$15,IF(I20='Basic Information'!$D$16,'Basic Information'!$E$16,IF(I20='Basic Information'!$D$17,'Basic Information'!$E$17,"")))))))</f>
        <v/>
      </c>
      <c r="K20" s="11"/>
    </row>
    <row r="21" spans="1:11" ht="22.5" customHeight="1" thickBot="1">
      <c r="A21" s="10"/>
      <c r="B21" s="25">
        <v>7</v>
      </c>
      <c r="C21" s="83" t="str">
        <f>'Mark Sheet'!$BG$2</f>
        <v>Drawing</v>
      </c>
      <c r="D21" s="83"/>
      <c r="E21" s="83"/>
      <c r="F21" s="83"/>
      <c r="G21" s="26">
        <f t="shared" si="0"/>
        <v>50</v>
      </c>
      <c r="H21" s="26" t="str">
        <f>IF(D10="","",VLOOKUP($D$10,'Mark Sheet'!B3:CY60,58,FALSE))</f>
        <v/>
      </c>
      <c r="I21" s="26" t="str">
        <f>IF(D10="","",VLOOKUP($D$10,'Mark Sheet'!B3:CY60,60,FALSE))</f>
        <v/>
      </c>
      <c r="J21" s="26" t="str">
        <f>IF('Printable Term-wise Report Card'!I21='Basic Information'!$D$11,'Basic Information'!$E$11,IF(I21='Basic Information'!$D$12,'Basic Information'!$E$12,IF(I21='Basic Information'!$D$13,'Basic Information'!$E$13,IF(I21='Basic Information'!$D$14,'Basic Information'!$E$14,IF(I21='Basic Information'!$D$15,'Basic Information'!$E$15,IF(I21='Basic Information'!$D$16,'Basic Information'!$E$16,IF(I21='Basic Information'!$D$17,'Basic Information'!$E$17,"")))))))</f>
        <v/>
      </c>
      <c r="K21" s="11"/>
    </row>
    <row r="22" spans="1:11" ht="22.5" customHeight="1" thickBot="1">
      <c r="A22" s="10"/>
      <c r="B22" s="25">
        <v>8</v>
      </c>
      <c r="C22" s="83" t="str">
        <f>'Mark Sheet'!$BP$2</f>
        <v>Sanskrit</v>
      </c>
      <c r="D22" s="83"/>
      <c r="E22" s="83"/>
      <c r="F22" s="83"/>
      <c r="G22" s="26">
        <f t="shared" si="0"/>
        <v>50</v>
      </c>
      <c r="H22" s="26" t="str">
        <f>IF(D10="","",VLOOKUP($D$10,'Mark Sheet'!B3:CY60,67,FALSE))</f>
        <v/>
      </c>
      <c r="I22" s="26" t="str">
        <f>IF(D10="","",VLOOKUP($D$10,'Mark Sheet'!B3:CY60,69,FALSE))</f>
        <v/>
      </c>
      <c r="J22" s="26" t="str">
        <f>IF('Printable Term-wise Report Card'!I22='Basic Information'!$D$11,'Basic Information'!$E$11,IF(I22='Basic Information'!$D$12,'Basic Information'!$E$12,IF(I22='Basic Information'!$D$13,'Basic Information'!$E$13,IF(I22='Basic Information'!$D$14,'Basic Information'!$E$14,IF(I22='Basic Information'!$D$15,'Basic Information'!$E$15,IF(I22='Basic Information'!$D$16,'Basic Information'!$E$16,IF(I22='Basic Information'!$D$17,'Basic Information'!$E$17,"")))))))</f>
        <v/>
      </c>
      <c r="K22" s="11"/>
    </row>
    <row r="23" spans="1:11" ht="22.5" customHeight="1" thickBot="1">
      <c r="A23" s="10"/>
      <c r="B23" s="25">
        <v>9</v>
      </c>
      <c r="C23" s="83" t="str">
        <f>'Mark Sheet'!$BY$2</f>
        <v>Moral Science</v>
      </c>
      <c r="D23" s="83"/>
      <c r="E23" s="83"/>
      <c r="F23" s="83"/>
      <c r="G23" s="26">
        <f t="shared" si="0"/>
        <v>50</v>
      </c>
      <c r="H23" s="26" t="str">
        <f>IF(D10="","",VLOOKUP($D$10,'Mark Sheet'!B3:CY60,76,FALSE))</f>
        <v/>
      </c>
      <c r="I23" s="26" t="str">
        <f>IF(D10="","",VLOOKUP($D$10,'Mark Sheet'!B3:CY60,78,FALSE))</f>
        <v/>
      </c>
      <c r="J23" s="26" t="str">
        <f>IF('Printable Term-wise Report Card'!I23='Basic Information'!$D$11,'Basic Information'!$E$11,IF(I23='Basic Information'!$D$12,'Basic Information'!$E$12,IF(I23='Basic Information'!$D$13,'Basic Information'!$E$13,IF(I23='Basic Information'!$D$14,'Basic Information'!$E$14,IF(I23='Basic Information'!$D$15,'Basic Information'!$E$15,IF(I23='Basic Information'!$D$16,'Basic Information'!$E$16,IF(I23='Basic Information'!$D$17,'Basic Information'!$E$17,"")))))))</f>
        <v/>
      </c>
      <c r="K23" s="11"/>
    </row>
    <row r="24" spans="1:11" ht="22.5" customHeight="1" thickBot="1">
      <c r="A24" s="10"/>
      <c r="B24" s="91"/>
      <c r="C24" s="92"/>
      <c r="D24" s="92"/>
      <c r="E24" s="93"/>
      <c r="F24" s="36" t="s">
        <v>32</v>
      </c>
      <c r="G24" s="26">
        <f>SUM(G15:G23)</f>
        <v>450</v>
      </c>
      <c r="H24" s="26"/>
      <c r="I24" s="27"/>
      <c r="J24" s="27"/>
      <c r="K24" s="11"/>
    </row>
    <row r="25" spans="1:11" ht="22.5" customHeight="1">
      <c r="A25" s="10"/>
      <c r="B25" s="13"/>
      <c r="C25" s="13"/>
      <c r="D25" s="13"/>
      <c r="E25" s="13"/>
      <c r="F25" s="13"/>
      <c r="G25" s="13"/>
      <c r="H25" s="13"/>
      <c r="I25" s="13"/>
      <c r="J25" s="13"/>
      <c r="K25" s="11"/>
    </row>
    <row r="26" spans="1:11" ht="22.5" customHeight="1" thickBot="1">
      <c r="A26" s="10"/>
      <c r="B26" s="13"/>
      <c r="C26" s="16" t="s">
        <v>184</v>
      </c>
      <c r="D26" s="23" t="str">
        <f>IF(D10="","",VLOOKUP($D$10,'Mark Sheet'!B3:CY60,88,FALSE))</f>
        <v/>
      </c>
      <c r="E26" s="16" t="s">
        <v>185</v>
      </c>
      <c r="F26" s="23" t="str">
        <f>IF(D10="","",VLOOKUP($D$10,'Mark Sheet'!B3:CY60,87,FALSE))</f>
        <v/>
      </c>
      <c r="G26" s="81" t="s">
        <v>186</v>
      </c>
      <c r="H26" s="81"/>
      <c r="I26" s="28" t="str">
        <f>IF(D10="","",VLOOKUP($D$10,'Mark Sheet'!B3:CY60,86,FALSE))</f>
        <v/>
      </c>
      <c r="J26" s="29" t="s">
        <v>7</v>
      </c>
      <c r="K26" s="11"/>
    </row>
    <row r="27" spans="1:11" ht="22.5" customHeight="1">
      <c r="A27" s="10"/>
      <c r="B27" s="13"/>
      <c r="C27" s="13"/>
      <c r="D27" s="13"/>
      <c r="E27" s="13"/>
      <c r="F27" s="13"/>
      <c r="G27" s="13"/>
      <c r="H27" s="13"/>
      <c r="I27" s="13"/>
      <c r="J27" s="13"/>
      <c r="K27" s="11"/>
    </row>
    <row r="28" spans="1:11" ht="22.5" customHeight="1">
      <c r="A28" s="10"/>
      <c r="B28" s="13"/>
      <c r="C28" s="86" t="s">
        <v>187</v>
      </c>
      <c r="D28" s="86"/>
      <c r="E28" s="86"/>
      <c r="F28" s="86"/>
      <c r="G28" s="86"/>
      <c r="H28" s="86"/>
      <c r="I28" s="86"/>
      <c r="J28" s="13"/>
      <c r="K28" s="11"/>
    </row>
    <row r="29" spans="1:11" ht="22.5" customHeight="1">
      <c r="A29" s="10"/>
      <c r="B29" s="13"/>
      <c r="C29" s="22" t="str">
        <f>'Basic Information'!$B$11 &amp;" - " &amp;'Basic Information'!$C$11</f>
        <v>46 - 50</v>
      </c>
      <c r="D29" s="22" t="str">
        <f>'Basic Information'!$B$12 &amp;" - " &amp;'Basic Information'!$C$12</f>
        <v>41 - 45</v>
      </c>
      <c r="E29" s="22" t="str">
        <f>'Basic Information'!$B$13 &amp;" - " &amp;'Basic Information'!$C$13</f>
        <v>36 - 40</v>
      </c>
      <c r="F29" s="22" t="str">
        <f>'Basic Information'!$B$14 &amp;" - " &amp;'Basic Information'!$C$14</f>
        <v>31 - 35</v>
      </c>
      <c r="G29" s="22" t="str">
        <f>'Basic Information'!$B$15 &amp;" - " &amp;'Basic Information'!$C$15</f>
        <v>26 - 30</v>
      </c>
      <c r="H29" s="22" t="str">
        <f>'Basic Information'!$B$16 &amp;" - " &amp;'Basic Information'!$C$16</f>
        <v>18 - 25</v>
      </c>
      <c r="I29" s="22" t="str">
        <f>'Basic Information'!$B$17 &amp;" - " &amp;'Basic Information'!$C$17</f>
        <v>0 - 17</v>
      </c>
      <c r="J29" s="13"/>
      <c r="K29" s="11"/>
    </row>
    <row r="30" spans="1:11" ht="22.5" customHeight="1">
      <c r="A30" s="10"/>
      <c r="B30" s="13"/>
      <c r="C30" s="22" t="str">
        <f>'Basic Information'!$D$11</f>
        <v>O</v>
      </c>
      <c r="D30" s="22" t="str">
        <f>'Basic Information'!$D$12</f>
        <v>A+</v>
      </c>
      <c r="E30" s="22" t="str">
        <f>'Basic Information'!$D$13</f>
        <v>A</v>
      </c>
      <c r="F30" s="22" t="str">
        <f>'Basic Information'!$D$14</f>
        <v>B+</v>
      </c>
      <c r="G30" s="22" t="str">
        <f>'Basic Information'!$D$15</f>
        <v>B</v>
      </c>
      <c r="H30" s="22" t="str">
        <f>'Basic Information'!$D$16</f>
        <v>C</v>
      </c>
      <c r="I30" s="22" t="str">
        <f>'Basic Information'!$D$17</f>
        <v>Fail</v>
      </c>
      <c r="J30" s="13"/>
      <c r="K30" s="11"/>
    </row>
    <row r="31" spans="1:11" ht="22.5" customHeight="1">
      <c r="A31" s="10"/>
      <c r="B31" s="13"/>
      <c r="C31" s="13"/>
      <c r="D31" s="13"/>
      <c r="E31" s="13"/>
      <c r="F31" s="13"/>
      <c r="G31" s="13"/>
      <c r="H31" s="13"/>
      <c r="I31" s="13"/>
      <c r="J31" s="13"/>
      <c r="K31" s="11"/>
    </row>
    <row r="32" spans="1:11" ht="22.5" customHeight="1" thickBot="1">
      <c r="A32" s="10"/>
      <c r="B32" s="87" t="str">
        <f>'Basic Information'!$D$7</f>
        <v>Jacob Fernandes</v>
      </c>
      <c r="C32" s="87"/>
      <c r="D32" s="87"/>
      <c r="E32" s="13"/>
      <c r="F32" s="87" t="str">
        <f>'Basic Information'!$H$7</f>
        <v>Father Justin</v>
      </c>
      <c r="G32" s="87"/>
      <c r="H32" s="13"/>
      <c r="I32" s="13"/>
      <c r="J32" s="13"/>
      <c r="K32" s="11"/>
    </row>
    <row r="33" spans="1:11" ht="22.5" customHeight="1">
      <c r="A33" s="10"/>
      <c r="B33" s="74"/>
      <c r="C33" s="75"/>
      <c r="D33" s="76"/>
      <c r="E33" s="13"/>
      <c r="F33" s="74"/>
      <c r="G33" s="76"/>
      <c r="H33" s="13"/>
      <c r="I33" s="74"/>
      <c r="J33" s="76"/>
      <c r="K33" s="11"/>
    </row>
    <row r="34" spans="1:11" ht="22.5" customHeight="1" thickBot="1">
      <c r="A34" s="10"/>
      <c r="B34" s="77"/>
      <c r="C34" s="78"/>
      <c r="D34" s="79"/>
      <c r="E34" s="13"/>
      <c r="F34" s="77"/>
      <c r="G34" s="79"/>
      <c r="H34" s="13"/>
      <c r="I34" s="77"/>
      <c r="J34" s="79"/>
      <c r="K34" s="11"/>
    </row>
    <row r="35" spans="1:11" ht="22.5" customHeight="1">
      <c r="A35" s="10"/>
      <c r="B35" s="81" t="s">
        <v>188</v>
      </c>
      <c r="C35" s="81"/>
      <c r="D35" s="81"/>
      <c r="E35" s="13"/>
      <c r="F35" s="81" t="s">
        <v>189</v>
      </c>
      <c r="G35" s="81"/>
      <c r="H35" s="13"/>
      <c r="I35" s="81" t="s">
        <v>190</v>
      </c>
      <c r="J35" s="81"/>
      <c r="K35" s="11"/>
    </row>
    <row r="36" spans="1:11" ht="22.5" customHeight="1" thickBot="1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1"/>
    </row>
    <row r="37" spans="1:11" ht="22.5" customHeight="1"/>
    <row r="38" spans="1:11" ht="15.75" thickBot="1"/>
    <row r="39" spans="1:11">
      <c r="A39" s="7"/>
      <c r="B39" s="8"/>
      <c r="C39" s="8"/>
      <c r="D39" s="8"/>
      <c r="E39" s="8"/>
      <c r="F39" s="8"/>
      <c r="G39" s="8"/>
      <c r="H39" s="8"/>
      <c r="I39" s="8"/>
      <c r="J39" s="8"/>
      <c r="K39" s="9"/>
    </row>
    <row r="40" spans="1:11" ht="50.25" customHeight="1">
      <c r="A40" s="10"/>
      <c r="B40" s="72" t="s">
        <v>181</v>
      </c>
      <c r="C40" s="72"/>
      <c r="D40" s="70" t="str">
        <f>'Basic Information'!$D$3</f>
        <v>St. Augustin Primary Secondary School</v>
      </c>
      <c r="E40" s="70"/>
      <c r="F40" s="70"/>
      <c r="G40" s="70"/>
      <c r="H40" s="70"/>
      <c r="I40" s="70"/>
      <c r="J40" s="70"/>
      <c r="K40" s="11"/>
    </row>
    <row r="41" spans="1:11" ht="25.5" customHeight="1">
      <c r="A41" s="10"/>
      <c r="B41" s="72"/>
      <c r="C41" s="72"/>
      <c r="D41" s="71" t="str">
        <f>'Basic Information'!$D$4</f>
        <v>24, ABC street, DEF Road, Mumbai</v>
      </c>
      <c r="E41" s="71"/>
      <c r="F41" s="71"/>
      <c r="G41" s="71"/>
      <c r="H41" s="71"/>
      <c r="I41" s="71"/>
      <c r="J41" s="71"/>
      <c r="K41" s="12"/>
    </row>
    <row r="42" spans="1:11" ht="24" customHeight="1">
      <c r="A42" s="10"/>
      <c r="B42" s="72"/>
      <c r="C42" s="72"/>
      <c r="D42" s="71" t="str">
        <f>'Basic Information'!$D$5</f>
        <v>Phone: 9876543210       Email: admin@saphss.com</v>
      </c>
      <c r="E42" s="71"/>
      <c r="F42" s="71"/>
      <c r="G42" s="71"/>
      <c r="H42" s="71"/>
      <c r="I42" s="71"/>
      <c r="J42" s="71"/>
      <c r="K42" s="11"/>
    </row>
    <row r="43" spans="1:11" ht="22.5" customHeight="1">
      <c r="A43" s="10"/>
      <c r="B43" s="13"/>
      <c r="C43" s="13"/>
      <c r="D43" s="13"/>
      <c r="E43" s="13"/>
      <c r="F43" s="13"/>
      <c r="G43" s="13"/>
      <c r="H43" s="13"/>
      <c r="I43" s="13"/>
      <c r="J43" s="13"/>
      <c r="K43" s="11"/>
    </row>
    <row r="44" spans="1:11" ht="22.5" customHeight="1">
      <c r="A44" s="10"/>
      <c r="B44" s="13"/>
      <c r="C44" s="13"/>
      <c r="D44" s="13"/>
      <c r="E44" s="13"/>
      <c r="F44" s="34" t="str">
        <f>'Basic Information'!K5</f>
        <v>Term -2</v>
      </c>
      <c r="G44" s="80" t="s">
        <v>193</v>
      </c>
      <c r="H44" s="80"/>
      <c r="I44" s="13"/>
      <c r="J44" s="13"/>
      <c r="K44" s="11"/>
    </row>
    <row r="45" spans="1:11" ht="22.5" customHeight="1">
      <c r="A45" s="10"/>
      <c r="B45" s="13"/>
      <c r="C45" s="13"/>
      <c r="D45" s="13"/>
      <c r="E45" s="13"/>
      <c r="F45" s="73" t="str">
        <f>"Academic Year" &amp; " " &amp; 'Basic Information'!$D$6</f>
        <v>Academic Year 2020-21</v>
      </c>
      <c r="G45" s="73"/>
      <c r="H45" s="73"/>
      <c r="I45" s="13"/>
      <c r="J45" s="13"/>
      <c r="K45" s="11"/>
    </row>
    <row r="46" spans="1:11" ht="22.5" customHeight="1">
      <c r="A46" s="10"/>
      <c r="B46" s="13"/>
      <c r="C46" s="13"/>
      <c r="D46" s="13"/>
      <c r="E46" s="13"/>
      <c r="F46" s="13"/>
      <c r="G46" s="13"/>
      <c r="H46" s="13"/>
      <c r="I46" s="13"/>
      <c r="J46" s="13"/>
      <c r="K46" s="11"/>
    </row>
    <row r="47" spans="1:11" ht="22.5" customHeight="1" thickBot="1">
      <c r="A47" s="10"/>
      <c r="B47" s="69" t="s">
        <v>88</v>
      </c>
      <c r="C47" s="69"/>
      <c r="D47" s="23"/>
      <c r="E47" s="13"/>
      <c r="F47" s="15" t="s">
        <v>114</v>
      </c>
      <c r="G47" s="23" t="str">
        <f>IF(D47="","",VLOOKUP($D$47,'Mark Sheet'!B3:CY60,3,FALSE))</f>
        <v/>
      </c>
      <c r="H47" s="69" t="s">
        <v>115</v>
      </c>
      <c r="I47" s="69"/>
      <c r="J47" s="23"/>
      <c r="K47" s="11"/>
    </row>
    <row r="48" spans="1:11" ht="22.5" customHeight="1" thickBot="1">
      <c r="A48" s="10"/>
      <c r="B48" s="84" t="s">
        <v>89</v>
      </c>
      <c r="C48" s="84"/>
      <c r="D48" s="84"/>
      <c r="E48" s="85" t="str">
        <f>IF(D47="","",VLOOKUP($D$47,'Mark Sheet'!B3:CY60,2,FALSE))</f>
        <v/>
      </c>
      <c r="F48" s="85"/>
      <c r="G48" s="85"/>
      <c r="H48" s="13"/>
      <c r="I48" s="15" t="s">
        <v>90</v>
      </c>
      <c r="J48" s="23" t="str">
        <f>IF(D47="","",VLOOKUP($D$47,'Mark Sheet'!B3:CY60,102,FALSE))</f>
        <v/>
      </c>
      <c r="K48" s="11"/>
    </row>
    <row r="49" spans="1:11" ht="22.5" customHeight="1">
      <c r="A49" s="10"/>
      <c r="B49" s="13"/>
      <c r="C49" s="13"/>
      <c r="D49" s="13"/>
      <c r="E49" s="13"/>
      <c r="F49" s="13"/>
      <c r="G49" s="13"/>
      <c r="H49" s="13"/>
      <c r="I49" s="13"/>
      <c r="J49" s="13"/>
      <c r="K49" s="11"/>
    </row>
    <row r="50" spans="1:11" ht="22.5" customHeight="1" thickBot="1">
      <c r="A50" s="10"/>
      <c r="B50" s="13"/>
      <c r="C50" s="13"/>
      <c r="D50" s="13"/>
      <c r="E50" s="13"/>
      <c r="F50" s="13"/>
      <c r="G50" s="13"/>
      <c r="H50" s="13"/>
      <c r="I50" s="13"/>
      <c r="J50" s="13"/>
      <c r="K50" s="11"/>
    </row>
    <row r="51" spans="1:11" ht="30.75" thickBot="1">
      <c r="A51" s="10"/>
      <c r="B51" s="82" t="s">
        <v>93</v>
      </c>
      <c r="C51" s="82"/>
      <c r="D51" s="82"/>
      <c r="E51" s="82"/>
      <c r="F51" s="82"/>
      <c r="G51" s="24" t="s">
        <v>9</v>
      </c>
      <c r="H51" s="24" t="s">
        <v>94</v>
      </c>
      <c r="I51" s="24" t="s">
        <v>30</v>
      </c>
      <c r="J51" s="24" t="s">
        <v>8</v>
      </c>
      <c r="K51" s="11"/>
    </row>
    <row r="52" spans="1:11" ht="22.5" customHeight="1" thickBot="1">
      <c r="A52" s="10"/>
      <c r="B52" s="25">
        <v>1</v>
      </c>
      <c r="C52" s="83" t="str">
        <f>'Mark Sheet'!$E$2</f>
        <v>English</v>
      </c>
      <c r="D52" s="83"/>
      <c r="E52" s="83"/>
      <c r="F52" s="83"/>
      <c r="G52" s="26">
        <f>IF($F$44="","",IF($F$44="Term -1",50,IF($F$44="Term -2",50,100)))</f>
        <v>50</v>
      </c>
      <c r="H52" s="26" t="str">
        <f>IF(D47="","",VLOOKUP($D$47,'Mark Sheet'!B3:CY60,7,FALSE))</f>
        <v/>
      </c>
      <c r="I52" s="26" t="str">
        <f>IF(D47="","",VLOOKUP($D$47,'Mark Sheet'!B3:CY60,9,FALSE))</f>
        <v/>
      </c>
      <c r="J52" s="26" t="str">
        <f>IF('Printable Term-wise Report Card'!I52='Basic Information'!$D$11,'Basic Information'!$E$11,IF(I52='Basic Information'!$D$12,'Basic Information'!$E$12,IF(I52='Basic Information'!$D$13,'Basic Information'!$E$13,IF(I52='Basic Information'!$D$14,'Basic Information'!$E$14,IF(I52='Basic Information'!$D$15,'Basic Information'!$E$15,IF(I52='Basic Information'!$D$16,'Basic Information'!$E$16,IF(I52='Basic Information'!$D$17,'Basic Information'!$E$17,"")))))))</f>
        <v/>
      </c>
      <c r="K52" s="11"/>
    </row>
    <row r="53" spans="1:11" ht="22.5" customHeight="1" thickBot="1">
      <c r="A53" s="10"/>
      <c r="B53" s="25">
        <v>2</v>
      </c>
      <c r="C53" s="83" t="str">
        <f>'Mark Sheet'!$N$2</f>
        <v>Mathematics</v>
      </c>
      <c r="D53" s="83"/>
      <c r="E53" s="83"/>
      <c r="F53" s="83"/>
      <c r="G53" s="26">
        <f t="shared" ref="G53:G60" si="1">IF($F$44="","",IF($F$44="Term -1",50,IF($F$44="Term -2",50,100)))</f>
        <v>50</v>
      </c>
      <c r="H53" s="26" t="str">
        <f>IF(D47="","",VLOOKUP($D$47,'Mark Sheet'!B3:CY60,16,FALSE))</f>
        <v/>
      </c>
      <c r="I53" s="26" t="str">
        <f>IF(D47="","",VLOOKUP($D$47,'Mark Sheet'!B3:CY60,18,FALSE))</f>
        <v/>
      </c>
      <c r="J53" s="26" t="str">
        <f>IF('Printable Term-wise Report Card'!I53='Basic Information'!$D$11,'Basic Information'!$E$11,IF(I53='Basic Information'!$D$12,'Basic Information'!$E$12,IF(I53='Basic Information'!$D$13,'Basic Information'!$E$13,IF(I53='Basic Information'!$D$14,'Basic Information'!$E$14,IF(I53='Basic Information'!$D$15,'Basic Information'!$E$15,IF(I53='Basic Information'!$D$16,'Basic Information'!$E$16,IF(I53='Basic Information'!$D$17,'Basic Information'!$E$17,"")))))))</f>
        <v/>
      </c>
      <c r="K53" s="11"/>
    </row>
    <row r="54" spans="1:11" ht="22.5" customHeight="1" thickBot="1">
      <c r="A54" s="10"/>
      <c r="B54" s="25">
        <v>3</v>
      </c>
      <c r="C54" s="83" t="str">
        <f>'Mark Sheet'!$W$2</f>
        <v>Science</v>
      </c>
      <c r="D54" s="83"/>
      <c r="E54" s="83"/>
      <c r="F54" s="83"/>
      <c r="G54" s="26">
        <f t="shared" si="1"/>
        <v>50</v>
      </c>
      <c r="H54" s="26" t="str">
        <f>IF(D47="","",VLOOKUP($D$47,'Mark Sheet'!B3:CY60,25,FALSE))</f>
        <v/>
      </c>
      <c r="I54" s="26" t="str">
        <f>IF(D47="","",VLOOKUP($D$47,'Mark Sheet'!B3:CY60,27,FALSE))</f>
        <v/>
      </c>
      <c r="J54" s="26" t="str">
        <f>IF('Printable Term-wise Report Card'!I54='Basic Information'!$D$11,'Basic Information'!$E$11,IF(I54='Basic Information'!$D$12,'Basic Information'!$E$12,IF(I54='Basic Information'!$D$13,'Basic Information'!$E$13,IF(I54='Basic Information'!$D$14,'Basic Information'!$E$14,IF(I54='Basic Information'!$D$15,'Basic Information'!$E$15,IF(I54='Basic Information'!$D$16,'Basic Information'!$E$16,IF(I54='Basic Information'!$D$17,'Basic Information'!$E$17,"")))))))</f>
        <v/>
      </c>
      <c r="K54" s="11"/>
    </row>
    <row r="55" spans="1:11" ht="22.5" customHeight="1" thickBot="1">
      <c r="A55" s="10"/>
      <c r="B55" s="25">
        <v>4</v>
      </c>
      <c r="C55" s="83" t="str">
        <f>'Mark Sheet'!$AF$2</f>
        <v>Social Science</v>
      </c>
      <c r="D55" s="83"/>
      <c r="E55" s="83"/>
      <c r="F55" s="83"/>
      <c r="G55" s="26">
        <f t="shared" si="1"/>
        <v>50</v>
      </c>
      <c r="H55" s="26" t="str">
        <f>IF(D47="","",VLOOKUP($D$47,'Mark Sheet'!B3:CY60,34,FALSE))</f>
        <v/>
      </c>
      <c r="I55" s="26" t="str">
        <f>IF(D47="","",VLOOKUP($D$47,'Mark Sheet'!B3:CY60,36,FALSE))</f>
        <v/>
      </c>
      <c r="J55" s="26" t="str">
        <f>IF('Printable Term-wise Report Card'!I55='Basic Information'!$D$11,'Basic Information'!$E$11,IF(I55='Basic Information'!$D$12,'Basic Information'!$E$12,IF(I55='Basic Information'!$D$13,'Basic Information'!$E$13,IF(I55='Basic Information'!$D$14,'Basic Information'!$E$14,IF(I55='Basic Information'!$D$15,'Basic Information'!$E$15,IF(I55='Basic Information'!$D$16,'Basic Information'!$E$16,IF(I55='Basic Information'!$D$17,'Basic Information'!$E$17,"")))))))</f>
        <v/>
      </c>
      <c r="K55" s="11"/>
    </row>
    <row r="56" spans="1:11" ht="22.5" customHeight="1" thickBot="1">
      <c r="A56" s="10"/>
      <c r="B56" s="25">
        <v>5</v>
      </c>
      <c r="C56" s="83" t="str">
        <f>'Mark Sheet'!$AO$2</f>
        <v>Hindi</v>
      </c>
      <c r="D56" s="83"/>
      <c r="E56" s="83"/>
      <c r="F56" s="83"/>
      <c r="G56" s="26">
        <f t="shared" si="1"/>
        <v>50</v>
      </c>
      <c r="H56" s="26" t="str">
        <f>IF(D47="","",VLOOKUP($D$47,'Mark Sheet'!B3:CY60,43,FALSE))</f>
        <v/>
      </c>
      <c r="I56" s="26" t="str">
        <f>IF(D47="","",VLOOKUP($D$47,'Mark Sheet'!B3:CY60,45,FALSE))</f>
        <v/>
      </c>
      <c r="J56" s="26" t="str">
        <f>IF('Printable Term-wise Report Card'!I56='Basic Information'!$D$11,'Basic Information'!$E$11,IF(I56='Basic Information'!$D$12,'Basic Information'!$E$12,IF(I56='Basic Information'!$D$13,'Basic Information'!$E$13,IF(I56='Basic Information'!$D$14,'Basic Information'!$E$14,IF(I56='Basic Information'!$D$15,'Basic Information'!$E$15,IF(I56='Basic Information'!$D$16,'Basic Information'!$E$16,IF(I56='Basic Information'!$D$17,'Basic Information'!$E$17,"")))))))</f>
        <v/>
      </c>
      <c r="K56" s="11"/>
    </row>
    <row r="57" spans="1:11" ht="22.5" customHeight="1" thickBot="1">
      <c r="A57" s="10"/>
      <c r="B57" s="25">
        <v>6</v>
      </c>
      <c r="C57" s="83" t="str">
        <f>'Mark Sheet'!$AX$2</f>
        <v>Physical Education</v>
      </c>
      <c r="D57" s="83"/>
      <c r="E57" s="83"/>
      <c r="F57" s="83"/>
      <c r="G57" s="26">
        <f t="shared" si="1"/>
        <v>50</v>
      </c>
      <c r="H57" s="26" t="str">
        <f>IF(D47="","",VLOOKUP($D$47,'Mark Sheet'!B3:CY60,52,FALSE))</f>
        <v/>
      </c>
      <c r="I57" s="26" t="str">
        <f>IF(D47="","",VLOOKUP($D$47,'Mark Sheet'!B3:CY60,54,FALSE))</f>
        <v/>
      </c>
      <c r="J57" s="26" t="str">
        <f>IF('Printable Term-wise Report Card'!I57='Basic Information'!$D$11,'Basic Information'!$E$11,IF(I57='Basic Information'!$D$12,'Basic Information'!$E$12,IF(I57='Basic Information'!$D$13,'Basic Information'!$E$13,IF(I57='Basic Information'!$D$14,'Basic Information'!$E$14,IF(I57='Basic Information'!$D$15,'Basic Information'!$E$15,IF(I57='Basic Information'!$D$16,'Basic Information'!$E$16,IF(I57='Basic Information'!$D$17,'Basic Information'!$E$17,"")))))))</f>
        <v/>
      </c>
      <c r="K57" s="11"/>
    </row>
    <row r="58" spans="1:11" ht="22.5" customHeight="1" thickBot="1">
      <c r="A58" s="10"/>
      <c r="B58" s="25">
        <v>7</v>
      </c>
      <c r="C58" s="83" t="str">
        <f>'Mark Sheet'!$BG$2</f>
        <v>Drawing</v>
      </c>
      <c r="D58" s="83"/>
      <c r="E58" s="83"/>
      <c r="F58" s="83"/>
      <c r="G58" s="26">
        <f t="shared" si="1"/>
        <v>50</v>
      </c>
      <c r="H58" s="26" t="str">
        <f>IF(D47="","",VLOOKUP($D$47,'Mark Sheet'!B3:CY60,61,FALSE))</f>
        <v/>
      </c>
      <c r="I58" s="26" t="str">
        <f>IF(D47="","",VLOOKUP($D$47,'Mark Sheet'!B3:CY60,63,FALSE))</f>
        <v/>
      </c>
      <c r="J58" s="26" t="str">
        <f>IF('Printable Term-wise Report Card'!I58='Basic Information'!$D$11,'Basic Information'!$E$11,IF(I58='Basic Information'!$D$12,'Basic Information'!$E$12,IF(I58='Basic Information'!$D$13,'Basic Information'!$E$13,IF(I58='Basic Information'!$D$14,'Basic Information'!$E$14,IF(I58='Basic Information'!$D$15,'Basic Information'!$E$15,IF(I58='Basic Information'!$D$16,'Basic Information'!$E$16,IF(I58='Basic Information'!$D$17,'Basic Information'!$E$17,"")))))))</f>
        <v/>
      </c>
      <c r="K58" s="11"/>
    </row>
    <row r="59" spans="1:11" ht="22.5" customHeight="1" thickBot="1">
      <c r="A59" s="10"/>
      <c r="B59" s="25">
        <v>8</v>
      </c>
      <c r="C59" s="83" t="str">
        <f>'Mark Sheet'!$BP$2</f>
        <v>Sanskrit</v>
      </c>
      <c r="D59" s="83"/>
      <c r="E59" s="83"/>
      <c r="F59" s="83"/>
      <c r="G59" s="26">
        <f t="shared" si="1"/>
        <v>50</v>
      </c>
      <c r="H59" s="26" t="str">
        <f>IF(D47="","",VLOOKUP($D$47,'Mark Sheet'!B3:CY60,70,FALSE))</f>
        <v/>
      </c>
      <c r="I59" s="26" t="str">
        <f>IF(D47="","",VLOOKUP($D$47,'Mark Sheet'!B3:CY60,72,FALSE))</f>
        <v/>
      </c>
      <c r="J59" s="26" t="str">
        <f>IF('Printable Term-wise Report Card'!I59='Basic Information'!$D$11,'Basic Information'!$E$11,IF(I59='Basic Information'!$D$12,'Basic Information'!$E$12,IF(I59='Basic Information'!$D$13,'Basic Information'!$E$13,IF(I59='Basic Information'!$D$14,'Basic Information'!$E$14,IF(I59='Basic Information'!$D$15,'Basic Information'!$E$15,IF(I59='Basic Information'!$D$16,'Basic Information'!$E$16,IF(I59='Basic Information'!$D$17,'Basic Information'!$E$17,"")))))))</f>
        <v/>
      </c>
      <c r="K59" s="11"/>
    </row>
    <row r="60" spans="1:11" ht="22.5" customHeight="1" thickBot="1">
      <c r="A60" s="10"/>
      <c r="B60" s="25">
        <v>9</v>
      </c>
      <c r="C60" s="83" t="str">
        <f>'Mark Sheet'!$BY$2</f>
        <v>Moral Science</v>
      </c>
      <c r="D60" s="83"/>
      <c r="E60" s="83"/>
      <c r="F60" s="83"/>
      <c r="G60" s="26">
        <f t="shared" si="1"/>
        <v>50</v>
      </c>
      <c r="H60" s="26" t="str">
        <f>IF(D47="","",VLOOKUP($D$47,'Mark Sheet'!B3:CY60,79,FALSE))</f>
        <v/>
      </c>
      <c r="I60" s="26" t="str">
        <f>IF(D47="","",VLOOKUP($D$47,'Mark Sheet'!B3:CY60,81,FALSE))</f>
        <v/>
      </c>
      <c r="J60" s="26" t="str">
        <f>IF('Printable Term-wise Report Card'!I60='Basic Information'!$D$11,'Basic Information'!$E$11,IF(I60='Basic Information'!$D$12,'Basic Information'!$E$12,IF(I60='Basic Information'!$D$13,'Basic Information'!$E$13,IF(I60='Basic Information'!$D$14,'Basic Information'!$E$14,IF(I60='Basic Information'!$D$15,'Basic Information'!$E$15,IF(I60='Basic Information'!$D$16,'Basic Information'!$E$16,IF(I60='Basic Information'!$D$17,'Basic Information'!$E$17,"")))))))</f>
        <v/>
      </c>
      <c r="K60" s="11"/>
    </row>
    <row r="61" spans="1:11" ht="22.5" customHeight="1" thickBot="1">
      <c r="A61" s="10"/>
      <c r="B61" s="91"/>
      <c r="C61" s="92"/>
      <c r="D61" s="92"/>
      <c r="E61" s="93"/>
      <c r="F61" s="36" t="s">
        <v>32</v>
      </c>
      <c r="G61" s="26">
        <f>SUM(G52:G60)</f>
        <v>450</v>
      </c>
      <c r="H61" s="26"/>
      <c r="I61" s="27"/>
      <c r="J61" s="27"/>
      <c r="K61" s="11"/>
    </row>
    <row r="62" spans="1:11" ht="22.5" customHeight="1">
      <c r="A62" s="10"/>
      <c r="B62" s="13"/>
      <c r="C62" s="13"/>
      <c r="D62" s="13"/>
      <c r="E62" s="13"/>
      <c r="F62" s="13"/>
      <c r="G62" s="13"/>
      <c r="H62" s="13"/>
      <c r="I62" s="13"/>
      <c r="J62" s="13"/>
      <c r="K62" s="11"/>
    </row>
    <row r="63" spans="1:11" ht="22.5" customHeight="1" thickBot="1">
      <c r="A63" s="10"/>
      <c r="B63" s="13"/>
      <c r="C63" s="16" t="s">
        <v>184</v>
      </c>
      <c r="D63" s="23" t="str">
        <f>IF(D47="","",VLOOKUP($D$47,'Mark Sheet'!B3:CY60,92,FALSE))</f>
        <v/>
      </c>
      <c r="E63" s="16" t="s">
        <v>185</v>
      </c>
      <c r="F63" s="23" t="str">
        <f>IF(D47="","",VLOOKUP($D$47,'Mark Sheet'!B3:CY60,91,FALSE))</f>
        <v/>
      </c>
      <c r="G63" s="81" t="s">
        <v>186</v>
      </c>
      <c r="H63" s="81"/>
      <c r="I63" s="28" t="str">
        <f>IF(D47="","",VLOOKUP($D$47,'Mark Sheet'!B3:CY60,90,FALSE))</f>
        <v/>
      </c>
      <c r="J63" s="29" t="s">
        <v>7</v>
      </c>
      <c r="K63" s="11"/>
    </row>
    <row r="64" spans="1:11" ht="22.5" customHeight="1">
      <c r="A64" s="10"/>
      <c r="B64" s="13"/>
      <c r="C64" s="13"/>
      <c r="D64" s="13"/>
      <c r="E64" s="13"/>
      <c r="F64" s="13"/>
      <c r="G64" s="13"/>
      <c r="H64" s="13"/>
      <c r="I64" s="13"/>
      <c r="J64" s="13"/>
      <c r="K64" s="11"/>
    </row>
    <row r="65" spans="1:11" ht="22.5" customHeight="1">
      <c r="A65" s="10"/>
      <c r="B65" s="13"/>
      <c r="C65" s="86" t="s">
        <v>187</v>
      </c>
      <c r="D65" s="86"/>
      <c r="E65" s="86"/>
      <c r="F65" s="86"/>
      <c r="G65" s="86"/>
      <c r="H65" s="86"/>
      <c r="I65" s="86"/>
      <c r="J65" s="13"/>
      <c r="K65" s="11"/>
    </row>
    <row r="66" spans="1:11" ht="22.5" customHeight="1">
      <c r="A66" s="10"/>
      <c r="B66" s="13"/>
      <c r="C66" s="22" t="str">
        <f>'Basic Information'!$B$11 &amp;" - " &amp;'Basic Information'!$C$11</f>
        <v>46 - 50</v>
      </c>
      <c r="D66" s="22" t="str">
        <f>'Basic Information'!$B$12 &amp;" - " &amp;'Basic Information'!$C$12</f>
        <v>41 - 45</v>
      </c>
      <c r="E66" s="22" t="str">
        <f>'Basic Information'!$B$13 &amp;" - " &amp;'Basic Information'!$C$13</f>
        <v>36 - 40</v>
      </c>
      <c r="F66" s="22" t="str">
        <f>'Basic Information'!$B$14 &amp;" - " &amp;'Basic Information'!$C$14</f>
        <v>31 - 35</v>
      </c>
      <c r="G66" s="22" t="str">
        <f>'Basic Information'!$B$15 &amp;" - " &amp;'Basic Information'!$C$15</f>
        <v>26 - 30</v>
      </c>
      <c r="H66" s="22" t="str">
        <f>'Basic Information'!$B$16 &amp;" - " &amp;'Basic Information'!$C$16</f>
        <v>18 - 25</v>
      </c>
      <c r="I66" s="22" t="str">
        <f>'Basic Information'!$B$17 &amp;" - " &amp;'Basic Information'!$C$17</f>
        <v>0 - 17</v>
      </c>
      <c r="J66" s="13"/>
      <c r="K66" s="11"/>
    </row>
    <row r="67" spans="1:11" ht="22.5" customHeight="1">
      <c r="A67" s="10"/>
      <c r="B67" s="13"/>
      <c r="C67" s="22" t="str">
        <f>'Basic Information'!$D$11</f>
        <v>O</v>
      </c>
      <c r="D67" s="22" t="str">
        <f>'Basic Information'!$D$12</f>
        <v>A+</v>
      </c>
      <c r="E67" s="22" t="str">
        <f>'Basic Information'!$D$13</f>
        <v>A</v>
      </c>
      <c r="F67" s="22" t="str">
        <f>'Basic Information'!$D$14</f>
        <v>B+</v>
      </c>
      <c r="G67" s="22" t="str">
        <f>'Basic Information'!$D$15</f>
        <v>B</v>
      </c>
      <c r="H67" s="22" t="str">
        <f>'Basic Information'!$D$16</f>
        <v>C</v>
      </c>
      <c r="I67" s="22" t="str">
        <f>'Basic Information'!$D$17</f>
        <v>Fail</v>
      </c>
      <c r="J67" s="13"/>
      <c r="K67" s="11"/>
    </row>
    <row r="68" spans="1:11" ht="22.5" customHeight="1">
      <c r="A68" s="10"/>
      <c r="B68" s="13"/>
      <c r="C68" s="13"/>
      <c r="D68" s="13"/>
      <c r="E68" s="13"/>
      <c r="F68" s="13"/>
      <c r="G68" s="13"/>
      <c r="H68" s="13"/>
      <c r="I68" s="13"/>
      <c r="J68" s="13"/>
      <c r="K68" s="11"/>
    </row>
    <row r="69" spans="1:11" ht="22.5" customHeight="1" thickBot="1">
      <c r="A69" s="10"/>
      <c r="B69" s="87"/>
      <c r="C69" s="87"/>
      <c r="D69" s="87"/>
      <c r="E69" s="17"/>
      <c r="F69" s="87"/>
      <c r="G69" s="87"/>
      <c r="H69" s="13"/>
      <c r="I69" s="13"/>
      <c r="J69" s="13"/>
      <c r="K69" s="11"/>
    </row>
    <row r="70" spans="1:11" ht="22.5" customHeight="1">
      <c r="A70" s="10"/>
      <c r="B70" s="74"/>
      <c r="C70" s="75"/>
      <c r="D70" s="76"/>
      <c r="E70" s="13"/>
      <c r="F70" s="74"/>
      <c r="G70" s="76"/>
      <c r="H70" s="13"/>
      <c r="I70" s="74"/>
      <c r="J70" s="76"/>
      <c r="K70" s="11"/>
    </row>
    <row r="71" spans="1:11" ht="22.5" customHeight="1" thickBot="1">
      <c r="A71" s="10"/>
      <c r="B71" s="77"/>
      <c r="C71" s="78"/>
      <c r="D71" s="79"/>
      <c r="E71" s="13"/>
      <c r="F71" s="77"/>
      <c r="G71" s="79"/>
      <c r="H71" s="13"/>
      <c r="I71" s="77"/>
      <c r="J71" s="79"/>
      <c r="K71" s="11"/>
    </row>
    <row r="72" spans="1:11" ht="22.5" customHeight="1">
      <c r="A72" s="10"/>
      <c r="B72" s="81" t="s">
        <v>188</v>
      </c>
      <c r="C72" s="81"/>
      <c r="D72" s="81"/>
      <c r="E72" s="13"/>
      <c r="F72" s="81" t="s">
        <v>189</v>
      </c>
      <c r="G72" s="81"/>
      <c r="H72" s="13"/>
      <c r="I72" s="81" t="s">
        <v>190</v>
      </c>
      <c r="J72" s="81"/>
      <c r="K72" s="11"/>
    </row>
    <row r="73" spans="1:11" ht="22.5" customHeight="1" thickBot="1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1"/>
    </row>
    <row r="74" spans="1:11" ht="22.5" customHeight="1"/>
    <row r="75" spans="1:11" ht="15.75" thickBot="1"/>
    <row r="76" spans="1:11">
      <c r="A76" s="7"/>
      <c r="B76" s="8"/>
      <c r="C76" s="8"/>
      <c r="D76" s="8"/>
      <c r="E76" s="8"/>
      <c r="F76" s="8"/>
      <c r="G76" s="8"/>
      <c r="H76" s="8"/>
      <c r="I76" s="8"/>
      <c r="J76" s="8"/>
      <c r="K76" s="9"/>
    </row>
    <row r="77" spans="1:11" ht="50.25" customHeight="1">
      <c r="A77" s="10"/>
      <c r="B77" s="72" t="s">
        <v>181</v>
      </c>
      <c r="C77" s="72"/>
      <c r="D77" s="70" t="str">
        <f>'Basic Information'!$D$3</f>
        <v>St. Augustin Primary Secondary School</v>
      </c>
      <c r="E77" s="70"/>
      <c r="F77" s="70"/>
      <c r="G77" s="70"/>
      <c r="H77" s="70"/>
      <c r="I77" s="70"/>
      <c r="J77" s="70"/>
      <c r="K77" s="11"/>
    </row>
    <row r="78" spans="1:11" ht="25.5" customHeight="1">
      <c r="A78" s="10"/>
      <c r="B78" s="72"/>
      <c r="C78" s="72"/>
      <c r="D78" s="71" t="str">
        <f>'Basic Information'!$D$4</f>
        <v>24, ABC street, DEF Road, Mumbai</v>
      </c>
      <c r="E78" s="71"/>
      <c r="F78" s="71"/>
      <c r="G78" s="71"/>
      <c r="H78" s="71"/>
      <c r="I78" s="71"/>
      <c r="J78" s="71"/>
      <c r="K78" s="12"/>
    </row>
    <row r="79" spans="1:11" ht="24" customHeight="1">
      <c r="A79" s="10"/>
      <c r="B79" s="72"/>
      <c r="C79" s="72"/>
      <c r="D79" s="71" t="str">
        <f>'Basic Information'!$D$5</f>
        <v>Phone: 9876543210       Email: admin@saphss.com</v>
      </c>
      <c r="E79" s="71"/>
      <c r="F79" s="71"/>
      <c r="G79" s="71"/>
      <c r="H79" s="71"/>
      <c r="I79" s="71"/>
      <c r="J79" s="71"/>
      <c r="K79" s="11"/>
    </row>
    <row r="80" spans="1:11">
      <c r="A80" s="10"/>
      <c r="B80" s="13"/>
      <c r="C80" s="13"/>
      <c r="D80" s="13"/>
      <c r="E80" s="13"/>
      <c r="F80" s="13"/>
      <c r="G80" s="13"/>
      <c r="H80" s="13"/>
      <c r="I80" s="13"/>
      <c r="J80" s="13"/>
      <c r="K80" s="11"/>
    </row>
    <row r="81" spans="1:11" ht="18.75">
      <c r="A81" s="10"/>
      <c r="B81" s="13"/>
      <c r="C81" s="13"/>
      <c r="D81" s="13"/>
      <c r="E81" s="13"/>
      <c r="F81" s="35"/>
      <c r="G81" s="73" t="s">
        <v>193</v>
      </c>
      <c r="H81" s="73"/>
      <c r="I81" s="13"/>
      <c r="J81" s="13"/>
      <c r="K81" s="11"/>
    </row>
    <row r="82" spans="1:11" ht="18.75">
      <c r="A82" s="10"/>
      <c r="B82" s="13"/>
      <c r="C82" s="13"/>
      <c r="D82" s="13"/>
      <c r="E82" s="13"/>
      <c r="F82" s="73" t="str">
        <f>"Academic Year" &amp; " " &amp; 'Basic Information'!D80</f>
        <v xml:space="preserve">Academic Year </v>
      </c>
      <c r="G82" s="73"/>
      <c r="H82" s="73"/>
      <c r="I82" s="13"/>
      <c r="J82" s="13"/>
      <c r="K82" s="11"/>
    </row>
    <row r="83" spans="1:11">
      <c r="A83" s="10"/>
      <c r="B83" s="13"/>
      <c r="C83" s="13"/>
      <c r="D83" s="13"/>
      <c r="E83" s="13"/>
      <c r="F83" s="13"/>
      <c r="G83" s="13"/>
      <c r="H83" s="13"/>
      <c r="I83" s="13"/>
      <c r="J83" s="13"/>
      <c r="K83" s="11"/>
    </row>
    <row r="84" spans="1:11" ht="15.75" thickBot="1">
      <c r="A84" s="10"/>
      <c r="B84" s="69" t="s">
        <v>88</v>
      </c>
      <c r="C84" s="69"/>
      <c r="D84" s="23"/>
      <c r="E84" s="13"/>
      <c r="F84" s="15" t="s">
        <v>114</v>
      </c>
      <c r="G84" s="23" t="str">
        <f>IF(D84="","",VLOOKUP($D$84,'Mark Sheet'!B3:CY60,3,FALSE))</f>
        <v/>
      </c>
      <c r="H84" s="69" t="s">
        <v>115</v>
      </c>
      <c r="I84" s="69"/>
      <c r="J84" s="23"/>
      <c r="K84" s="11"/>
    </row>
    <row r="85" spans="1:11" ht="15.75" thickBot="1">
      <c r="A85" s="10"/>
      <c r="B85" s="84" t="s">
        <v>89</v>
      </c>
      <c r="C85" s="84"/>
      <c r="D85" s="84"/>
      <c r="E85" s="85" t="str">
        <f>IF(D84="","",VLOOKUP($D$84,'Mark Sheet'!B3:CY60,2,FALSE))</f>
        <v/>
      </c>
      <c r="F85" s="85"/>
      <c r="G85" s="85"/>
      <c r="H85" s="13"/>
      <c r="I85" s="15" t="s">
        <v>90</v>
      </c>
      <c r="J85" s="23" t="str">
        <f>IF(D84="","",VLOOKUP($D$84,'Mark Sheet'!B3:CY60,102,FALSE))</f>
        <v/>
      </c>
      <c r="K85" s="11"/>
    </row>
    <row r="86" spans="1:11">
      <c r="A86" s="10"/>
      <c r="B86" s="13"/>
      <c r="C86" s="13"/>
      <c r="D86" s="13"/>
      <c r="E86" s="13"/>
      <c r="F86" s="13"/>
      <c r="G86" s="13"/>
      <c r="H86" s="13"/>
      <c r="I86" s="13"/>
      <c r="J86" s="13"/>
      <c r="K86" s="11"/>
    </row>
    <row r="87" spans="1:11" ht="15.75" thickBot="1">
      <c r="A87" s="10"/>
      <c r="B87" s="13"/>
      <c r="C87" s="13"/>
      <c r="D87" s="13"/>
      <c r="E87" s="13"/>
      <c r="F87" s="13"/>
      <c r="G87" s="13"/>
      <c r="H87" s="13"/>
      <c r="I87" s="13"/>
      <c r="J87" s="13"/>
      <c r="K87" s="11"/>
    </row>
    <row r="88" spans="1:11" ht="30.75" thickBot="1">
      <c r="A88" s="10"/>
      <c r="B88" s="82" t="s">
        <v>93</v>
      </c>
      <c r="C88" s="82"/>
      <c r="D88" s="82"/>
      <c r="E88" s="82"/>
      <c r="F88" s="82"/>
      <c r="G88" s="24" t="s">
        <v>9</v>
      </c>
      <c r="H88" s="24" t="s">
        <v>94</v>
      </c>
      <c r="I88" s="24" t="s">
        <v>30</v>
      </c>
      <c r="J88" s="24" t="s">
        <v>8</v>
      </c>
      <c r="K88" s="11"/>
    </row>
    <row r="89" spans="1:11" ht="15.75" thickBot="1">
      <c r="A89" s="10"/>
      <c r="B89" s="25">
        <v>1</v>
      </c>
      <c r="C89" s="83" t="str">
        <f>'Mark Sheet'!$E$2</f>
        <v>English</v>
      </c>
      <c r="D89" s="83"/>
      <c r="E89" s="83"/>
      <c r="F89" s="83"/>
      <c r="G89" s="26">
        <f>IF($F$7="","",IF($F$7="Term -1 Report Card",50,IF($F$7="Term -2 Report Card",50,100)))</f>
        <v>100</v>
      </c>
      <c r="H89" s="26" t="str">
        <f>IF(D84="","",VLOOKUP($D$84,'Mark Sheet'!B3:CY60,10,FALSE))</f>
        <v/>
      </c>
      <c r="I89" s="26" t="str">
        <f>IF(D84="","",VLOOKUP($D$84,'Mark Sheet'!B3:CY60,12,FALSE))</f>
        <v/>
      </c>
      <c r="J89" s="26" t="str">
        <f>IF('Printable Term-wise Report Card'!I89='Basic Information'!$D$11,'Basic Information'!$E$11,IF(I89='Basic Information'!$D$12,'Basic Information'!$E$12,IF(I89='Basic Information'!$D$13,'Basic Information'!$E$13,IF(I89='Basic Information'!$D$14,'Basic Information'!$E$14,IF(I89='Basic Information'!$D$15,'Basic Information'!$E$15,IF(I89='Basic Information'!$D$16,'Basic Information'!$E$16,IF(I89='Basic Information'!$D$17,'Basic Information'!$E$17,"")))))))</f>
        <v/>
      </c>
      <c r="K89" s="11"/>
    </row>
    <row r="90" spans="1:11" ht="15.75" thickBot="1">
      <c r="A90" s="10"/>
      <c r="B90" s="25">
        <v>2</v>
      </c>
      <c r="C90" s="83" t="str">
        <f>'Mark Sheet'!$N$2</f>
        <v>Mathematics</v>
      </c>
      <c r="D90" s="83"/>
      <c r="E90" s="83"/>
      <c r="F90" s="83"/>
      <c r="G90" s="26">
        <f t="shared" ref="G90:G97" si="2">IF($F$7="","",IF($F$7="Term -1 Report Card",50,IF($F$7="Term -2 Report Card",50,100)))</f>
        <v>100</v>
      </c>
      <c r="H90" s="26" t="str">
        <f>IF(D84="","",VLOOKUP($D$84,'Mark Sheet'!B3:CY60,19,FALSE))</f>
        <v/>
      </c>
      <c r="I90" s="26" t="str">
        <f>IF(D84="","",VLOOKUP($D$84,'Mark Sheet'!B3:CY60,21,FALSE))</f>
        <v/>
      </c>
      <c r="J90" s="26" t="str">
        <f>IF('Printable Term-wise Report Card'!I90='Basic Information'!$D$11,'Basic Information'!$E$11,IF(I90='Basic Information'!$D$12,'Basic Information'!$E$12,IF(I90='Basic Information'!$D$13,'Basic Information'!$E$13,IF(I90='Basic Information'!$D$14,'Basic Information'!$E$14,IF(I90='Basic Information'!$D$15,'Basic Information'!$E$15,IF(I90='Basic Information'!$D$16,'Basic Information'!$E$16,IF(I90='Basic Information'!$D$17,'Basic Information'!$E$17,"")))))))</f>
        <v/>
      </c>
      <c r="K90" s="11"/>
    </row>
    <row r="91" spans="1:11" ht="15.75" thickBot="1">
      <c r="A91" s="10"/>
      <c r="B91" s="25">
        <v>3</v>
      </c>
      <c r="C91" s="83" t="str">
        <f>'Mark Sheet'!$W$2</f>
        <v>Science</v>
      </c>
      <c r="D91" s="83"/>
      <c r="E91" s="83"/>
      <c r="F91" s="83"/>
      <c r="G91" s="26">
        <f t="shared" si="2"/>
        <v>100</v>
      </c>
      <c r="H91" s="26" t="str">
        <f>IF(D84="","",VLOOKUP($D$84,'Mark Sheet'!B3:CY60,28,FALSE))</f>
        <v/>
      </c>
      <c r="I91" s="26" t="str">
        <f>IF(D84="","",VLOOKUP($D$84,'Mark Sheet'!B3:CY60,30,FALSE))</f>
        <v/>
      </c>
      <c r="J91" s="26" t="str">
        <f>IF('Printable Term-wise Report Card'!I91='Basic Information'!$D$11,'Basic Information'!$E$11,IF(I91='Basic Information'!$D$12,'Basic Information'!$E$12,IF(I91='Basic Information'!$D$13,'Basic Information'!$E$13,IF(I91='Basic Information'!$D$14,'Basic Information'!$E$14,IF(I91='Basic Information'!$D$15,'Basic Information'!$E$15,IF(I91='Basic Information'!$D$16,'Basic Information'!$E$16,IF(I91='Basic Information'!$D$17,'Basic Information'!$E$17,"")))))))</f>
        <v/>
      </c>
      <c r="K91" s="11"/>
    </row>
    <row r="92" spans="1:11" ht="15.75" thickBot="1">
      <c r="A92" s="10"/>
      <c r="B92" s="25">
        <v>4</v>
      </c>
      <c r="C92" s="83" t="str">
        <f>'Mark Sheet'!$AF$2</f>
        <v>Social Science</v>
      </c>
      <c r="D92" s="83"/>
      <c r="E92" s="83"/>
      <c r="F92" s="83"/>
      <c r="G92" s="26">
        <f t="shared" si="2"/>
        <v>100</v>
      </c>
      <c r="H92" s="26" t="str">
        <f>IF(D84="","",VLOOKUP($D$84,'Mark Sheet'!B3:CY60,37,FALSE))</f>
        <v/>
      </c>
      <c r="I92" s="26" t="str">
        <f>IF(D84="","",VLOOKUP($D$84,'Mark Sheet'!B3:CY60,39,FALSE))</f>
        <v/>
      </c>
      <c r="J92" s="26" t="str">
        <f>IF('Printable Term-wise Report Card'!I92='Basic Information'!$D$11,'Basic Information'!$E$11,IF(I92='Basic Information'!$D$12,'Basic Information'!$E$12,IF(I92='Basic Information'!$D$13,'Basic Information'!$E$13,IF(I92='Basic Information'!$D$14,'Basic Information'!$E$14,IF(I92='Basic Information'!$D$15,'Basic Information'!$E$15,IF(I92='Basic Information'!$D$16,'Basic Information'!$E$16,IF(I92='Basic Information'!$D$17,'Basic Information'!$E$17,"")))))))</f>
        <v/>
      </c>
      <c r="K92" s="11"/>
    </row>
    <row r="93" spans="1:11" ht="15.75" thickBot="1">
      <c r="A93" s="10"/>
      <c r="B93" s="25">
        <v>5</v>
      </c>
      <c r="C93" s="83" t="str">
        <f>'Mark Sheet'!$AO$2</f>
        <v>Hindi</v>
      </c>
      <c r="D93" s="83"/>
      <c r="E93" s="83"/>
      <c r="F93" s="83"/>
      <c r="G93" s="26">
        <f t="shared" si="2"/>
        <v>100</v>
      </c>
      <c r="H93" s="26" t="str">
        <f>IF(D84="","",VLOOKUP($D$84,'Mark Sheet'!B3:CY60,46,FALSE))</f>
        <v/>
      </c>
      <c r="I93" s="26" t="str">
        <f>IF(D84="","",VLOOKUP($D$84,'Mark Sheet'!B3:CY60,48,FALSE))</f>
        <v/>
      </c>
      <c r="J93" s="26" t="str">
        <f>IF('Printable Term-wise Report Card'!I93='Basic Information'!$D$11,'Basic Information'!$E$11,IF(I93='Basic Information'!$D$12,'Basic Information'!$E$12,IF(I93='Basic Information'!$D$13,'Basic Information'!$E$13,IF(I93='Basic Information'!$D$14,'Basic Information'!$E$14,IF(I93='Basic Information'!$D$15,'Basic Information'!$E$15,IF(I93='Basic Information'!$D$16,'Basic Information'!$E$16,IF(I93='Basic Information'!$D$17,'Basic Information'!$E$17,"")))))))</f>
        <v/>
      </c>
      <c r="K93" s="11"/>
    </row>
    <row r="94" spans="1:11" ht="15.75" thickBot="1">
      <c r="A94" s="10"/>
      <c r="B94" s="25">
        <v>6</v>
      </c>
      <c r="C94" s="83" t="str">
        <f>'Mark Sheet'!$AX$2</f>
        <v>Physical Education</v>
      </c>
      <c r="D94" s="83"/>
      <c r="E94" s="83"/>
      <c r="F94" s="83"/>
      <c r="G94" s="26">
        <f t="shared" si="2"/>
        <v>100</v>
      </c>
      <c r="H94" s="26" t="str">
        <f>IF(D84="","",VLOOKUP($D$84,'Mark Sheet'!B3:CY60,55,FALSE))</f>
        <v/>
      </c>
      <c r="I94" s="26" t="str">
        <f>IF(D84="","",VLOOKUP($D$84,'Mark Sheet'!B3:CY60,57,FALSE))</f>
        <v/>
      </c>
      <c r="J94" s="26" t="str">
        <f>IF('Printable Term-wise Report Card'!I94='Basic Information'!$D$11,'Basic Information'!$E$11,IF(I94='Basic Information'!$D$12,'Basic Information'!$E$12,IF(I94='Basic Information'!$D$13,'Basic Information'!$E$13,IF(I94='Basic Information'!$D$14,'Basic Information'!$E$14,IF(I94='Basic Information'!$D$15,'Basic Information'!$E$15,IF(I94='Basic Information'!$D$16,'Basic Information'!$E$16,IF(I94='Basic Information'!$D$17,'Basic Information'!$E$17,"")))))))</f>
        <v/>
      </c>
      <c r="K94" s="11"/>
    </row>
    <row r="95" spans="1:11" ht="15.75" thickBot="1">
      <c r="A95" s="10"/>
      <c r="B95" s="25">
        <v>7</v>
      </c>
      <c r="C95" s="83" t="str">
        <f>'Mark Sheet'!$BG$2</f>
        <v>Drawing</v>
      </c>
      <c r="D95" s="83"/>
      <c r="E95" s="83"/>
      <c r="F95" s="83"/>
      <c r="G95" s="26">
        <f t="shared" si="2"/>
        <v>100</v>
      </c>
      <c r="H95" s="26" t="str">
        <f>IF(D84="","",VLOOKUP($D$84,'Mark Sheet'!B3:CY60,64,FALSE))</f>
        <v/>
      </c>
      <c r="I95" s="26" t="str">
        <f>IF(D84="","",VLOOKUP($D$84,'Mark Sheet'!B3:CY60,66,FALSE))</f>
        <v/>
      </c>
      <c r="J95" s="26" t="str">
        <f>IF('Printable Term-wise Report Card'!I95='Basic Information'!$D$11,'Basic Information'!$E$11,IF(I95='Basic Information'!$D$12,'Basic Information'!$E$12,IF(I95='Basic Information'!$D$13,'Basic Information'!$E$13,IF(I95='Basic Information'!$D$14,'Basic Information'!$E$14,IF(I95='Basic Information'!$D$15,'Basic Information'!$E$15,IF(I95='Basic Information'!$D$16,'Basic Information'!$E$16,IF(I95='Basic Information'!$D$17,'Basic Information'!$E$17,"")))))))</f>
        <v/>
      </c>
      <c r="K95" s="11"/>
    </row>
    <row r="96" spans="1:11" ht="15.75" thickBot="1">
      <c r="A96" s="10"/>
      <c r="B96" s="25">
        <v>8</v>
      </c>
      <c r="C96" s="83" t="str">
        <f>'Mark Sheet'!$BP$2</f>
        <v>Sanskrit</v>
      </c>
      <c r="D96" s="83"/>
      <c r="E96" s="83"/>
      <c r="F96" s="83"/>
      <c r="G96" s="26">
        <f t="shared" si="2"/>
        <v>100</v>
      </c>
      <c r="H96" s="26" t="str">
        <f>IF(D84="","",VLOOKUP($D$84,'Mark Sheet'!B3:CY60,73,FALSE))</f>
        <v/>
      </c>
      <c r="I96" s="26" t="str">
        <f>IF(D84="","",VLOOKUP($D$84,'Mark Sheet'!B3:CY60,75,FALSE))</f>
        <v/>
      </c>
      <c r="J96" s="26" t="str">
        <f>IF('Printable Term-wise Report Card'!I96='Basic Information'!$D$11,'Basic Information'!$E$11,IF(I96='Basic Information'!$D$12,'Basic Information'!$E$12,IF(I96='Basic Information'!$D$13,'Basic Information'!$E$13,IF(I96='Basic Information'!$D$14,'Basic Information'!$E$14,IF(I96='Basic Information'!$D$15,'Basic Information'!$E$15,IF(I96='Basic Information'!$D$16,'Basic Information'!$E$16,IF(I96='Basic Information'!$D$17,'Basic Information'!$E$17,"")))))))</f>
        <v/>
      </c>
      <c r="K96" s="11"/>
    </row>
    <row r="97" spans="1:11" ht="15.75" thickBot="1">
      <c r="A97" s="10"/>
      <c r="B97" s="25">
        <v>9</v>
      </c>
      <c r="C97" s="83" t="str">
        <f>'Mark Sheet'!$BY$2</f>
        <v>Moral Science</v>
      </c>
      <c r="D97" s="83"/>
      <c r="E97" s="83"/>
      <c r="F97" s="83"/>
      <c r="G97" s="26">
        <f t="shared" si="2"/>
        <v>100</v>
      </c>
      <c r="H97" s="26" t="str">
        <f>IF(D84="","",VLOOKUP($D$84,'Mark Sheet'!B3:CY60,82,FALSE))</f>
        <v/>
      </c>
      <c r="I97" s="26" t="str">
        <f>IF(D84="","",VLOOKUP($D$84,'Mark Sheet'!B3:CY60,84,FALSE))</f>
        <v/>
      </c>
      <c r="J97" s="26" t="str">
        <f>IF('Printable Term-wise Report Card'!I97='Basic Information'!$D$11,'Basic Information'!$E$11,IF(I97='Basic Information'!$D$12,'Basic Information'!$E$12,IF(I97='Basic Information'!$D$13,'Basic Information'!$E$13,IF(I97='Basic Information'!$D$14,'Basic Information'!$E$14,IF(I97='Basic Information'!$D$15,'Basic Information'!$E$15,IF(I97='Basic Information'!$D$16,'Basic Information'!$E$16,IF(I97='Basic Information'!$D$17,'Basic Information'!$E$17,"")))))))</f>
        <v/>
      </c>
      <c r="K97" s="11"/>
    </row>
    <row r="98" spans="1:11" ht="15.75" thickBot="1">
      <c r="A98" s="10"/>
      <c r="B98" s="91"/>
      <c r="C98" s="92"/>
      <c r="D98" s="92"/>
      <c r="E98" s="93"/>
      <c r="F98" s="36" t="s">
        <v>32</v>
      </c>
      <c r="G98" s="26">
        <f>SUM(G89:G97)</f>
        <v>900</v>
      </c>
      <c r="H98" s="26"/>
      <c r="I98" s="27"/>
      <c r="J98" s="27"/>
      <c r="K98" s="11"/>
    </row>
    <row r="99" spans="1:11">
      <c r="A99" s="10"/>
      <c r="B99" s="13"/>
      <c r="C99" s="13"/>
      <c r="D99" s="13"/>
      <c r="E99" s="13"/>
      <c r="F99" s="13"/>
      <c r="G99" s="13"/>
      <c r="H99" s="13"/>
      <c r="I99" s="13"/>
      <c r="J99" s="13"/>
      <c r="K99" s="11"/>
    </row>
    <row r="100" spans="1:11" ht="15.75" thickBot="1">
      <c r="A100" s="10"/>
      <c r="B100" s="13"/>
      <c r="C100" s="16" t="s">
        <v>184</v>
      </c>
      <c r="D100" s="23" t="str">
        <f>IF(D84="","",VLOOKUP($D$84,'Mark Sheet'!B3:CY60,96,FALSE))</f>
        <v/>
      </c>
      <c r="E100" s="16" t="s">
        <v>185</v>
      </c>
      <c r="F100" s="23" t="str">
        <f>IF(D84="","",VLOOKUP($D$84,'Mark Sheet'!B3:CY60,95,FALSE))</f>
        <v/>
      </c>
      <c r="G100" s="81" t="s">
        <v>186</v>
      </c>
      <c r="H100" s="81"/>
      <c r="I100" s="28" t="str">
        <f>IF(D84="","",VLOOKUP($D$84,'Mark Sheet'!B3:CY60,94,FALSE))</f>
        <v/>
      </c>
      <c r="J100" s="29" t="s">
        <v>7</v>
      </c>
      <c r="K100" s="11"/>
    </row>
    <row r="101" spans="1:11">
      <c r="A101" s="10"/>
      <c r="B101" s="13"/>
      <c r="C101" s="13"/>
      <c r="D101" s="13"/>
      <c r="E101" s="13"/>
      <c r="F101" s="13"/>
      <c r="G101" s="13"/>
      <c r="H101" s="13"/>
      <c r="I101" s="13"/>
      <c r="J101" s="13"/>
      <c r="K101" s="11"/>
    </row>
    <row r="102" spans="1:11">
      <c r="A102" s="10"/>
      <c r="B102" s="13"/>
      <c r="C102" s="86" t="s">
        <v>187</v>
      </c>
      <c r="D102" s="86"/>
      <c r="E102" s="86"/>
      <c r="F102" s="86"/>
      <c r="G102" s="86"/>
      <c r="H102" s="86"/>
      <c r="I102" s="86"/>
      <c r="J102" s="13"/>
      <c r="K102" s="11"/>
    </row>
    <row r="103" spans="1:11">
      <c r="A103" s="10"/>
      <c r="B103" s="13"/>
      <c r="C103" s="22" t="str">
        <f>'Basic Information'!$H$11 &amp;" - " &amp;'Basic Information'!$I$11</f>
        <v>91 - 100</v>
      </c>
      <c r="D103" s="22" t="str">
        <f>'Basic Information'!$H$12 &amp;" - " &amp;'Basic Information'!$I$12</f>
        <v>81 - 90</v>
      </c>
      <c r="E103" s="22" t="str">
        <f>'Basic Information'!$H$13 &amp;" - " &amp;'Basic Information'!$I$13</f>
        <v>71 - 80</v>
      </c>
      <c r="F103" s="22" t="str">
        <f>'Basic Information'!$H$14 &amp;" - " &amp;'Basic Information'!$I$14</f>
        <v>61 - 70</v>
      </c>
      <c r="G103" s="22" t="str">
        <f>'Basic Information'!$H$15 &amp;" - " &amp;'Basic Information'!$I$15</f>
        <v>51 - 60</v>
      </c>
      <c r="H103" s="22" t="str">
        <f>'Basic Information'!$H$16 &amp;" - " &amp;'Basic Information'!$I$16</f>
        <v>35 - 50</v>
      </c>
      <c r="I103" s="22" t="str">
        <f>'Basic Information'!$H$17 &amp;" - " &amp;'Basic Information'!$I$17</f>
        <v>0 - 34</v>
      </c>
      <c r="J103" s="13"/>
      <c r="K103" s="11"/>
    </row>
    <row r="104" spans="1:11">
      <c r="A104" s="10"/>
      <c r="B104" s="13"/>
      <c r="C104" s="22" t="str">
        <f>'Basic Information'!$J$11</f>
        <v>O</v>
      </c>
      <c r="D104" s="22" t="str">
        <f>'Basic Information'!$J$12</f>
        <v>A+</v>
      </c>
      <c r="E104" s="22" t="str">
        <f>'Basic Information'!$J$13</f>
        <v>A</v>
      </c>
      <c r="F104" s="22" t="str">
        <f>'Basic Information'!$J$14</f>
        <v>B+</v>
      </c>
      <c r="G104" s="22" t="str">
        <f>'Basic Information'!$J$15</f>
        <v>B</v>
      </c>
      <c r="H104" s="22" t="str">
        <f>'Basic Information'!$J$16</f>
        <v>C</v>
      </c>
      <c r="I104" s="22" t="str">
        <f>'Basic Information'!$J$17</f>
        <v>Fail</v>
      </c>
      <c r="J104" s="13"/>
      <c r="K104" s="11"/>
    </row>
    <row r="105" spans="1:11">
      <c r="A105" s="10"/>
      <c r="B105" s="13"/>
      <c r="C105" s="13"/>
      <c r="D105" s="13"/>
      <c r="E105" s="13"/>
      <c r="F105" s="13"/>
      <c r="G105" s="13"/>
      <c r="H105" s="13"/>
      <c r="I105" s="13"/>
      <c r="J105" s="13"/>
      <c r="K105" s="11"/>
    </row>
    <row r="106" spans="1:11" ht="15.75" thickBot="1">
      <c r="A106" s="10"/>
      <c r="B106" s="87"/>
      <c r="C106" s="87"/>
      <c r="D106" s="87"/>
      <c r="E106" s="17"/>
      <c r="F106" s="87"/>
      <c r="G106" s="87"/>
      <c r="H106" s="13"/>
      <c r="I106" s="13"/>
      <c r="J106" s="13"/>
      <c r="K106" s="11"/>
    </row>
    <row r="107" spans="1:11">
      <c r="A107" s="10"/>
      <c r="B107" s="74"/>
      <c r="C107" s="75"/>
      <c r="D107" s="76"/>
      <c r="E107" s="13"/>
      <c r="F107" s="74"/>
      <c r="G107" s="76"/>
      <c r="H107" s="13"/>
      <c r="I107" s="74"/>
      <c r="J107" s="76"/>
      <c r="K107" s="11"/>
    </row>
    <row r="108" spans="1:11" ht="15.75" thickBot="1">
      <c r="A108" s="10"/>
      <c r="B108" s="77"/>
      <c r="C108" s="78"/>
      <c r="D108" s="79"/>
      <c r="E108" s="13"/>
      <c r="F108" s="77"/>
      <c r="G108" s="79"/>
      <c r="H108" s="13"/>
      <c r="I108" s="77"/>
      <c r="J108" s="79"/>
      <c r="K108" s="11"/>
    </row>
    <row r="109" spans="1:11">
      <c r="A109" s="10"/>
      <c r="B109" s="81" t="s">
        <v>188</v>
      </c>
      <c r="C109" s="81"/>
      <c r="D109" s="81"/>
      <c r="E109" s="13"/>
      <c r="F109" s="81" t="s">
        <v>189</v>
      </c>
      <c r="G109" s="81"/>
      <c r="H109" s="13"/>
      <c r="I109" s="81" t="s">
        <v>190</v>
      </c>
      <c r="J109" s="81"/>
      <c r="K109" s="11"/>
    </row>
    <row r="110" spans="1:11" ht="15.75" thickBot="1">
      <c r="A110" s="19"/>
      <c r="B110" s="20"/>
      <c r="C110" s="20"/>
      <c r="D110" s="20"/>
      <c r="E110" s="20"/>
      <c r="F110" s="20"/>
      <c r="G110" s="20"/>
      <c r="H110" s="20"/>
      <c r="I110" s="20"/>
      <c r="J110" s="20"/>
      <c r="K110" s="21"/>
    </row>
  </sheetData>
  <mergeCells count="93">
    <mergeCell ref="B107:D108"/>
    <mergeCell ref="F107:G108"/>
    <mergeCell ref="I107:J108"/>
    <mergeCell ref="B109:D109"/>
    <mergeCell ref="F109:G109"/>
    <mergeCell ref="I109:J109"/>
    <mergeCell ref="B106:D106"/>
    <mergeCell ref="F106:G106"/>
    <mergeCell ref="C90:F90"/>
    <mergeCell ref="C91:F91"/>
    <mergeCell ref="C92:F92"/>
    <mergeCell ref="C93:F93"/>
    <mergeCell ref="C94:F94"/>
    <mergeCell ref="C95:F95"/>
    <mergeCell ref="C96:F96"/>
    <mergeCell ref="C97:F97"/>
    <mergeCell ref="B98:E98"/>
    <mergeCell ref="G100:H100"/>
    <mergeCell ref="C102:I102"/>
    <mergeCell ref="C89:F89"/>
    <mergeCell ref="B77:C79"/>
    <mergeCell ref="D77:J77"/>
    <mergeCell ref="D78:J78"/>
    <mergeCell ref="D79:J79"/>
    <mergeCell ref="G81:H81"/>
    <mergeCell ref="F82:H82"/>
    <mergeCell ref="B84:C84"/>
    <mergeCell ref="H84:I84"/>
    <mergeCell ref="B85:D85"/>
    <mergeCell ref="E85:G85"/>
    <mergeCell ref="B88:F88"/>
    <mergeCell ref="B70:D71"/>
    <mergeCell ref="F70:G71"/>
    <mergeCell ref="I70:J71"/>
    <mergeCell ref="B72:D72"/>
    <mergeCell ref="F72:G72"/>
    <mergeCell ref="I72:J72"/>
    <mergeCell ref="B69:D69"/>
    <mergeCell ref="F69:G69"/>
    <mergeCell ref="C53:F53"/>
    <mergeCell ref="C54:F54"/>
    <mergeCell ref="C55:F55"/>
    <mergeCell ref="C56:F56"/>
    <mergeCell ref="C57:F57"/>
    <mergeCell ref="C58:F58"/>
    <mergeCell ref="C59:F59"/>
    <mergeCell ref="C60:F60"/>
    <mergeCell ref="B61:E61"/>
    <mergeCell ref="G63:H63"/>
    <mergeCell ref="C65:I65"/>
    <mergeCell ref="C52:F52"/>
    <mergeCell ref="B40:C42"/>
    <mergeCell ref="D40:J40"/>
    <mergeCell ref="D41:J41"/>
    <mergeCell ref="D42:J42"/>
    <mergeCell ref="G44:H44"/>
    <mergeCell ref="F45:H45"/>
    <mergeCell ref="B47:C47"/>
    <mergeCell ref="H47:I47"/>
    <mergeCell ref="B48:D48"/>
    <mergeCell ref="E48:G48"/>
    <mergeCell ref="B51:F51"/>
    <mergeCell ref="B33:D34"/>
    <mergeCell ref="F33:G34"/>
    <mergeCell ref="I33:J34"/>
    <mergeCell ref="B35:D35"/>
    <mergeCell ref="F35:G35"/>
    <mergeCell ref="I35:J35"/>
    <mergeCell ref="B32:D32"/>
    <mergeCell ref="F32:G32"/>
    <mergeCell ref="C16:F16"/>
    <mergeCell ref="C17:F17"/>
    <mergeCell ref="C18:F18"/>
    <mergeCell ref="C19:F19"/>
    <mergeCell ref="C20:F20"/>
    <mergeCell ref="C21:F21"/>
    <mergeCell ref="C22:F22"/>
    <mergeCell ref="C23:F23"/>
    <mergeCell ref="B24:E24"/>
    <mergeCell ref="G26:H26"/>
    <mergeCell ref="C28:I28"/>
    <mergeCell ref="C15:F15"/>
    <mergeCell ref="B3:C5"/>
    <mergeCell ref="D3:J3"/>
    <mergeCell ref="D4:J4"/>
    <mergeCell ref="D5:J5"/>
    <mergeCell ref="G7:H7"/>
    <mergeCell ref="F8:H8"/>
    <mergeCell ref="B10:C10"/>
    <mergeCell ref="H10:I10"/>
    <mergeCell ref="B11:D11"/>
    <mergeCell ref="E11:G11"/>
    <mergeCell ref="B14:F14"/>
  </mergeCells>
  <dataValidations count="1">
    <dataValidation type="list" allowBlank="1" showInputMessage="1" showErrorMessage="1" sqref="D10 D47 D84">
      <formula1>'Mark Sheet'!B6:B60</formula1>
    </dataValidation>
  </dataValidations>
  <printOptions horizontalCentered="1"/>
  <pageMargins left="0.39370078740157483" right="0.39370078740157483" top="0.19685039370078741" bottom="0.19685039370078741" header="0.19685039370078741" footer="0.19685039370078741"/>
  <pageSetup paperSize="9" scale="97" fitToWidth="3" fitToHeight="3" orientation="portrait" r:id="rId1"/>
  <headerFooter>
    <oddFooter>&amp;LSchool Report Card Template&amp;RPrepared By: MSOfficeGeek</oddFooter>
  </headerFooter>
  <rowBreaks count="2" manualBreakCount="2">
    <brk id="37" max="10" man="1"/>
    <brk id="74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Basic Information</vt:lpstr>
      <vt:lpstr>Mark Sheet</vt:lpstr>
      <vt:lpstr>Term-wise Report Card</vt:lpstr>
      <vt:lpstr>Termwise Report Card LH</vt:lpstr>
      <vt:lpstr>Cummulative Progres Report</vt:lpstr>
      <vt:lpstr>Cummulative Progres Report LH</vt:lpstr>
      <vt:lpstr>Term-wise Mark Sheets Blank</vt:lpstr>
      <vt:lpstr>Subject-wise Mark Sheets Blank</vt:lpstr>
      <vt:lpstr>Printable Term-wise Report Card</vt:lpstr>
      <vt:lpstr>Printable Cumm. Report Card</vt:lpstr>
      <vt:lpstr>'Printable Term-wise Report Card'!Print_Area</vt:lpstr>
      <vt:lpstr>'Term-wise Report Card'!Print_Area</vt:lpstr>
      <vt:lpstr>'Termwise Report Card LH'!Print_Area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MSOfficeGeek</dc:creator>
  <cp:keywords>School Report Card and Marksheet Template</cp:keywords>
  <cp:lastModifiedBy>Windows User</cp:lastModifiedBy>
  <cp:lastPrinted>2021-07-23T17:34:35Z</cp:lastPrinted>
  <dcterms:created xsi:type="dcterms:W3CDTF">2021-07-15T03:29:51Z</dcterms:created>
  <dcterms:modified xsi:type="dcterms:W3CDTF">2021-07-26T06:50:52Z</dcterms:modified>
</cp:coreProperties>
</file>