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6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<sst xmlns="http://schemas.openxmlformats.org/spreadsheetml/2006/main" count="187" uniqueCount="113">
  <si>
    <t>价格（日元）</t>
  </si>
  <si>
    <t>拉面馆1</t>
  </si>
  <si>
    <t>拉面馆26</t>
  </si>
  <si>
    <t>以上</t>
  </si>
  <si>
    <t>未满</t>
  </si>
  <si>
    <t>（以下）</t>
  </si>
  <si>
    <t>次数</t>
  </si>
  <si>
    <t>拉面馆2</t>
  </si>
  <si>
    <t>拉面馆27</t>
  </si>
  <si>
    <t>拉面馆3</t>
  </si>
  <si>
    <t>拉面馆28</t>
  </si>
  <si>
    <t>拉面馆4</t>
  </si>
  <si>
    <t>拉面馆29</t>
  </si>
  <si>
    <t>拉面馆5</t>
  </si>
  <si>
    <t>拉面馆30</t>
  </si>
  <si>
    <t>拉面馆6</t>
  </si>
  <si>
    <t>拉面馆31</t>
  </si>
  <si>
    <t>拉面馆7</t>
  </si>
  <si>
    <t>拉面馆32</t>
  </si>
  <si>
    <t>拉面馆8</t>
  </si>
  <si>
    <t>拉面馆33</t>
  </si>
  <si>
    <t>拉面馆9</t>
  </si>
  <si>
    <t>拉面馆34</t>
  </si>
  <si>
    <t>拉面馆10</t>
  </si>
  <si>
    <t>拉面馆35</t>
  </si>
  <si>
    <t>拉面馆11</t>
  </si>
  <si>
    <t>拉面馆36</t>
  </si>
  <si>
    <t>拉面馆12</t>
  </si>
  <si>
    <t>拉面馆37</t>
  </si>
  <si>
    <t>拉面馆13</t>
  </si>
  <si>
    <t>拉面馆38</t>
  </si>
  <si>
    <t>拉面馆14</t>
  </si>
  <si>
    <t>拉面馆39</t>
  </si>
  <si>
    <t>拉面馆15</t>
  </si>
  <si>
    <t>拉面馆40</t>
  </si>
  <si>
    <t>拉面馆16</t>
  </si>
  <si>
    <t>拉面馆41</t>
  </si>
  <si>
    <t>拉面馆17</t>
  </si>
  <si>
    <t>拉面馆42</t>
  </si>
  <si>
    <t>拉面馆18</t>
  </si>
  <si>
    <t>拉面馆43</t>
  </si>
  <si>
    <t>拉面馆19</t>
  </si>
  <si>
    <t>拉面馆44</t>
  </si>
  <si>
    <t>拉面馆20</t>
  </si>
  <si>
    <t>拉面馆45</t>
  </si>
  <si>
    <t>拉面馆21</t>
  </si>
  <si>
    <t>拉面馆46</t>
  </si>
  <si>
    <t>拉面馆22</t>
  </si>
  <si>
    <t>拉面馆47</t>
  </si>
  <si>
    <t>拉面馆23</t>
  </si>
  <si>
    <t>拉面馆48</t>
  </si>
  <si>
    <t>拉面馆24</t>
  </si>
  <si>
    <t>拉面馆49</t>
  </si>
  <si>
    <t>拉面馆25</t>
  </si>
  <si>
    <t>拉面馆50</t>
  </si>
  <si>
    <t>A队</t>
  </si>
  <si>
    <t>琉衣</t>
  </si>
  <si>
    <t>小润</t>
  </si>
  <si>
    <t>由美</t>
  </si>
  <si>
    <t>小静</t>
  </si>
  <si>
    <t>桃子</t>
  </si>
  <si>
    <t>小枫</t>
  </si>
  <si>
    <t>平均数</t>
  </si>
  <si>
    <t>中位数</t>
  </si>
  <si>
    <t>标准差</t>
  </si>
  <si>
    <t>新校服</t>
  </si>
  <si>
    <t>喜欢</t>
  </si>
  <si>
    <t>普通</t>
  </si>
  <si>
    <t>讨厌</t>
  </si>
  <si>
    <t>历史</t>
  </si>
  <si>
    <t>标准分数</t>
  </si>
  <si>
    <t>离差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</si>
  <si>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</si>
  <si>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</si>
  <si>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</si>
  <si>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</si>
  <si>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</si>
  <si>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</si>
  <si>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</si>
  <si>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</si>
  <si>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</si>
  <si>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</si>
  <si>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</si>
  <si>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</si>
  <si>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</si>
  <si>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</si>
  <si>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</si>
  <si>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</si>
  <si>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z</t>
  </si>
  <si>
    <t>中途经过</t>
  </si>
  <si>
    <t>面积（=比例=几率）</t>
  </si>
  <si>
    <t>自由度</t>
  </si>
  <si>
    <t>卡方分布</t>
  </si>
  <si>
    <t>化妆品费（日元）</t>
  </si>
  <si>
    <t>置装费（日元）</t>
  </si>
  <si>
    <t>A小姐</t>
  </si>
  <si>
    <t>B小姐</t>
  </si>
  <si>
    <t>C小姐</t>
  </si>
  <si>
    <t>D小姐</t>
  </si>
  <si>
    <t>E小姐</t>
  </si>
  <si>
    <t>F小姐</t>
  </si>
  <si>
    <t>G小姐</t>
  </si>
  <si>
    <t>H小姐</t>
  </si>
  <si>
    <t>I小姐</t>
  </si>
  <si>
    <t>J小姐</t>
  </si>
  <si>
    <t>相关系数</t>
  </si>
  <si>
    <t>打电话</t>
  </si>
  <si>
    <t>发短信</t>
  </si>
  <si>
    <t>当面</t>
  </si>
  <si>
    <t>合计</t>
  </si>
  <si>
    <t>女性</t>
  </si>
  <si>
    <t>男性</t>
  </si>
  <si>
    <t>P值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</si>
</sst>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zoomScale="130" zoomScaleNormal="130" workbookViewId="0">
      <selection activeCell="J3" sqref="J3"/>
    </sheetView>
  </sheetViews>
  <sheetFormatPr defaultColWidth="9" defaultRowHeight="13.5"/>
  <cols>
    <col min="2" max="2" width="12.875" customWidth="1"/>
    <col min="5" max="5" width="12.875" customWidth="1"/>
  </cols>
  <sheetData>
    <row r="1" spans="2:5">
      <c r="B1" t="s">
        <v>0</v>
      </c>
      <c r="E1" t="s">
        <v>0</v>
      </c>
    </row>
    <row r="2" spans="1:10">
      <c r="A2" t="s">
        <v>1</v>
      </c>
      <c r="B2">
        <v>700</v>
      </c>
      <c r="D2" t="s">
        <v>2</v>
      </c>
      <c r="E2">
        <v>780</v>
      </c>
      <c r="G2" t="s">
        <v>3</v>
      </c>
      <c r="H2" t="s">
        <v>4</v>
      </c>
      <c r="I2" t="s">
        <v>5</v>
      </c>
      <c r="J2" t="s">
        <v>6</v>
      </c>
    </row>
    <row r="3" spans="1:10">
      <c r="A3" t="s">
        <v>7</v>
      </c>
      <c r="B3">
        <v>850</v>
      </c>
      <c r="D3" t="s">
        <v>8</v>
      </c>
      <c r="E3">
        <v>590</v>
      </c>
      <c r="G3">
        <v>500</v>
      </c>
      <c r="H3">
        <v>600</v>
      </c>
      <c r="I3">
        <v>599</v>
      </c>
      <c r="J3">
        <f t="array" ref="J3:J7">FREQUENCY(B2:E26,I3:I7)</f>
        <v>4</v>
      </c>
    </row>
    <row r="4" spans="1:10">
      <c r="A4" t="s">
        <v>9</v>
      </c>
      <c r="B4">
        <v>600</v>
      </c>
      <c r="D4" t="s">
        <v>10</v>
      </c>
      <c r="E4">
        <v>650</v>
      </c>
      <c r="G4">
        <v>600</v>
      </c>
      <c r="H4">
        <v>700</v>
      </c>
      <c r="I4">
        <v>699</v>
      </c>
      <c r="J4">
        <v>13</v>
      </c>
    </row>
    <row r="5" spans="1:10">
      <c r="A5" t="s">
        <v>11</v>
      </c>
      <c r="B5">
        <v>650</v>
      </c>
      <c r="D5" t="s">
        <v>12</v>
      </c>
      <c r="E5">
        <v>580</v>
      </c>
      <c r="G5">
        <v>700</v>
      </c>
      <c r="H5">
        <v>800</v>
      </c>
      <c r="I5">
        <v>799</v>
      </c>
      <c r="J5">
        <v>18</v>
      </c>
    </row>
    <row r="6" spans="1:10">
      <c r="A6" t="s">
        <v>13</v>
      </c>
      <c r="B6">
        <v>980</v>
      </c>
      <c r="D6" t="s">
        <v>14</v>
      </c>
      <c r="E6">
        <v>750</v>
      </c>
      <c r="G6">
        <v>800</v>
      </c>
      <c r="H6">
        <v>900</v>
      </c>
      <c r="I6">
        <v>899</v>
      </c>
      <c r="J6">
        <v>12</v>
      </c>
    </row>
    <row r="7" spans="1:10">
      <c r="A7" t="s">
        <v>15</v>
      </c>
      <c r="B7">
        <v>750</v>
      </c>
      <c r="D7" t="s">
        <v>16</v>
      </c>
      <c r="E7">
        <v>800</v>
      </c>
      <c r="G7">
        <v>900</v>
      </c>
      <c r="H7">
        <v>1000</v>
      </c>
      <c r="I7">
        <v>999</v>
      </c>
      <c r="J7">
        <v>3</v>
      </c>
    </row>
    <row r="8" spans="1:5">
      <c r="A8" t="s">
        <v>17</v>
      </c>
      <c r="B8">
        <v>500</v>
      </c>
      <c r="D8" t="s">
        <v>18</v>
      </c>
      <c r="E8">
        <v>550</v>
      </c>
    </row>
    <row r="9" spans="1:5">
      <c r="A9" t="s">
        <v>19</v>
      </c>
      <c r="B9">
        <v>890</v>
      </c>
      <c r="D9" t="s">
        <v>20</v>
      </c>
      <c r="E9">
        <v>750</v>
      </c>
    </row>
    <row r="10" spans="1:5">
      <c r="A10" t="s">
        <v>21</v>
      </c>
      <c r="B10">
        <v>880</v>
      </c>
      <c r="D10" t="s">
        <v>22</v>
      </c>
      <c r="E10">
        <v>700</v>
      </c>
    </row>
    <row r="11" spans="1:5">
      <c r="A11" t="s">
        <v>23</v>
      </c>
      <c r="B11">
        <v>700</v>
      </c>
      <c r="D11" t="s">
        <v>24</v>
      </c>
      <c r="E11">
        <v>600</v>
      </c>
    </row>
    <row r="12" spans="1:5">
      <c r="A12" t="s">
        <v>25</v>
      </c>
      <c r="B12">
        <v>890</v>
      </c>
      <c r="D12" t="s">
        <v>26</v>
      </c>
      <c r="E12">
        <v>800</v>
      </c>
    </row>
    <row r="13" spans="1:5">
      <c r="A13" t="s">
        <v>27</v>
      </c>
      <c r="B13">
        <v>720</v>
      </c>
      <c r="D13" t="s">
        <v>28</v>
      </c>
      <c r="E13">
        <v>800</v>
      </c>
    </row>
    <row r="14" spans="1:5">
      <c r="A14" t="s">
        <v>29</v>
      </c>
      <c r="B14">
        <v>680</v>
      </c>
      <c r="D14" t="s">
        <v>30</v>
      </c>
      <c r="E14">
        <v>880</v>
      </c>
    </row>
    <row r="15" spans="1:5">
      <c r="A15" t="s">
        <v>31</v>
      </c>
      <c r="B15">
        <v>650</v>
      </c>
      <c r="D15" t="s">
        <v>32</v>
      </c>
      <c r="E15">
        <v>790</v>
      </c>
    </row>
    <row r="16" spans="1:5">
      <c r="A16" t="s">
        <v>33</v>
      </c>
      <c r="B16">
        <v>790</v>
      </c>
      <c r="D16" t="s">
        <v>34</v>
      </c>
      <c r="E16">
        <v>790</v>
      </c>
    </row>
    <row r="17" spans="1:5">
      <c r="A17" t="s">
        <v>35</v>
      </c>
      <c r="B17">
        <v>670</v>
      </c>
      <c r="D17" t="s">
        <v>36</v>
      </c>
      <c r="E17">
        <v>780</v>
      </c>
    </row>
    <row r="18" spans="1:5">
      <c r="A18" t="s">
        <v>37</v>
      </c>
      <c r="B18">
        <v>680</v>
      </c>
      <c r="D18" t="s">
        <v>38</v>
      </c>
      <c r="E18">
        <v>600</v>
      </c>
    </row>
    <row r="19" spans="1:5">
      <c r="A19" t="s">
        <v>39</v>
      </c>
      <c r="B19">
        <v>900</v>
      </c>
      <c r="D19" t="s">
        <v>40</v>
      </c>
      <c r="E19">
        <v>670</v>
      </c>
    </row>
    <row r="20" spans="1:5">
      <c r="A20" t="s">
        <v>41</v>
      </c>
      <c r="B20">
        <v>880</v>
      </c>
      <c r="D20" t="s">
        <v>42</v>
      </c>
      <c r="E20">
        <v>680</v>
      </c>
    </row>
    <row r="21" spans="1:5">
      <c r="A21" t="s">
        <v>43</v>
      </c>
      <c r="B21">
        <v>720</v>
      </c>
      <c r="D21" t="s">
        <v>44</v>
      </c>
      <c r="E21">
        <v>650</v>
      </c>
    </row>
    <row r="22" spans="1:5">
      <c r="A22" t="s">
        <v>45</v>
      </c>
      <c r="B22">
        <v>850</v>
      </c>
      <c r="D22" t="s">
        <v>46</v>
      </c>
      <c r="E22">
        <v>890</v>
      </c>
    </row>
    <row r="23" spans="1:5">
      <c r="A23" t="s">
        <v>47</v>
      </c>
      <c r="B23">
        <v>700</v>
      </c>
      <c r="D23" t="s">
        <v>48</v>
      </c>
      <c r="E23">
        <v>930</v>
      </c>
    </row>
    <row r="24" spans="1:5">
      <c r="A24" t="s">
        <v>49</v>
      </c>
      <c r="B24">
        <v>780</v>
      </c>
      <c r="D24" t="s">
        <v>50</v>
      </c>
      <c r="E24">
        <v>650</v>
      </c>
    </row>
    <row r="25" spans="1:5">
      <c r="A25" t="s">
        <v>51</v>
      </c>
      <c r="B25">
        <v>850</v>
      </c>
      <c r="D25" t="s">
        <v>52</v>
      </c>
      <c r="E25">
        <v>777</v>
      </c>
    </row>
    <row r="26" spans="1:5">
      <c r="A26" t="s">
        <v>53</v>
      </c>
      <c r="B26">
        <v>750</v>
      </c>
      <c r="D26" t="s">
        <v>54</v>
      </c>
      <c r="E26">
        <v>700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30" zoomScaleNormal="130" workbookViewId="0">
      <selection activeCell="B11" sqref="B11"/>
    </sheetView>
  </sheetViews>
  <sheetFormatPr defaultColWidth="9" defaultRowHeight="13.5" outlineLevelCol="1"/>
  <cols>
    <col min="2" max="2" width="12.625"/>
  </cols>
  <sheetData>
    <row r="1" spans="2:2">
      <c r="B1" t="s">
        <v>55</v>
      </c>
    </row>
    <row r="2" spans="1:2">
      <c r="A2" t="s">
        <v>56</v>
      </c>
      <c r="B2">
        <v>86</v>
      </c>
    </row>
    <row r="3" spans="1:2">
      <c r="A3" t="s">
        <v>57</v>
      </c>
      <c r="B3">
        <v>73</v>
      </c>
    </row>
    <row r="4" spans="1:2">
      <c r="A4" t="s">
        <v>58</v>
      </c>
      <c r="B4">
        <v>124</v>
      </c>
    </row>
    <row r="5" spans="1:2">
      <c r="A5" t="s">
        <v>59</v>
      </c>
      <c r="B5">
        <v>111</v>
      </c>
    </row>
    <row r="6" spans="1:2">
      <c r="A6" t="s">
        <v>60</v>
      </c>
      <c r="B6">
        <v>90</v>
      </c>
    </row>
    <row r="7" spans="1:2">
      <c r="A7" t="s">
        <v>61</v>
      </c>
      <c r="B7">
        <v>38</v>
      </c>
    </row>
    <row r="9" spans="1:2">
      <c r="A9" t="s">
        <v>62</v>
      </c>
      <c r="B9">
        <f>AVERAGE(B2:B7)</f>
        <v>87</v>
      </c>
    </row>
    <row r="10" spans="1:2">
      <c r="A10" t="s">
        <v>63</v>
      </c>
      <c r="B10">
        <f>MEDIAN(B2:B7)</f>
        <v>88</v>
      </c>
    </row>
    <row r="11" spans="1:2">
      <c r="A11" t="s">
        <v>64</v>
      </c>
      <c r="B11">
        <f>STDEVP(B2:B7)</f>
        <v>27.5439043468181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zoomScale="130" zoomScaleNormal="130" workbookViewId="0">
      <selection activeCell="J20" sqref="J20"/>
    </sheetView>
  </sheetViews>
  <sheetFormatPr defaultColWidth="9" defaultRowHeight="13.5" outlineLevelCol="7"/>
  <sheetData>
    <row r="1" spans="2:8">
      <c r="B1" t="s">
        <v>65</v>
      </c>
      <c r="E1" t="s">
        <v>65</v>
      </c>
      <c r="H1" t="s">
        <v>65</v>
      </c>
    </row>
    <row r="2" spans="1:8">
      <c r="A2">
        <v>1</v>
      </c>
      <c r="B2" t="s">
        <v>66</v>
      </c>
      <c r="D2">
        <v>16</v>
      </c>
      <c r="E2" t="s">
        <v>67</v>
      </c>
      <c r="G2">
        <v>31</v>
      </c>
      <c r="H2" t="s">
        <v>67</v>
      </c>
    </row>
    <row r="3" spans="1:8">
      <c r="A3">
        <v>2</v>
      </c>
      <c r="B3" t="s">
        <v>67</v>
      </c>
      <c r="D3">
        <v>17</v>
      </c>
      <c r="E3" t="s">
        <v>66</v>
      </c>
      <c r="G3">
        <v>32</v>
      </c>
      <c r="H3" t="s">
        <v>67</v>
      </c>
    </row>
    <row r="4" spans="1:8">
      <c r="A4">
        <v>3</v>
      </c>
      <c r="B4" t="s">
        <v>66</v>
      </c>
      <c r="D4">
        <v>18</v>
      </c>
      <c r="E4" t="s">
        <v>66</v>
      </c>
      <c r="G4">
        <v>33</v>
      </c>
      <c r="H4" t="s">
        <v>66</v>
      </c>
    </row>
    <row r="5" spans="1:8">
      <c r="A5">
        <v>4</v>
      </c>
      <c r="B5" t="s">
        <v>67</v>
      </c>
      <c r="D5">
        <v>19</v>
      </c>
      <c r="E5" t="s">
        <v>66</v>
      </c>
      <c r="G5">
        <v>34</v>
      </c>
      <c r="H5" t="s">
        <v>68</v>
      </c>
    </row>
    <row r="6" spans="1:8">
      <c r="A6">
        <v>5</v>
      </c>
      <c r="B6" t="s">
        <v>68</v>
      </c>
      <c r="D6">
        <v>20</v>
      </c>
      <c r="E6" t="s">
        <v>66</v>
      </c>
      <c r="G6">
        <v>35</v>
      </c>
      <c r="H6" t="s">
        <v>66</v>
      </c>
    </row>
    <row r="7" spans="1:8">
      <c r="A7">
        <v>6</v>
      </c>
      <c r="B7" t="s">
        <v>66</v>
      </c>
      <c r="D7">
        <v>21</v>
      </c>
      <c r="E7" t="s">
        <v>66</v>
      </c>
      <c r="G7">
        <v>36</v>
      </c>
      <c r="H7" t="s">
        <v>66</v>
      </c>
    </row>
    <row r="8" spans="1:8">
      <c r="A8">
        <v>7</v>
      </c>
      <c r="B8" t="s">
        <v>66</v>
      </c>
      <c r="D8">
        <v>22</v>
      </c>
      <c r="E8" t="s">
        <v>66</v>
      </c>
      <c r="G8">
        <v>37</v>
      </c>
      <c r="H8" t="s">
        <v>66</v>
      </c>
    </row>
    <row r="9" spans="1:8">
      <c r="A9">
        <v>8</v>
      </c>
      <c r="B9" t="s">
        <v>66</v>
      </c>
      <c r="D9">
        <v>23</v>
      </c>
      <c r="E9" t="s">
        <v>68</v>
      </c>
      <c r="G9">
        <v>38</v>
      </c>
      <c r="H9" t="s">
        <v>66</v>
      </c>
    </row>
    <row r="10" spans="1:8">
      <c r="A10">
        <v>9</v>
      </c>
      <c r="B10" t="s">
        <v>66</v>
      </c>
      <c r="D10">
        <v>24</v>
      </c>
      <c r="E10" t="s">
        <v>67</v>
      </c>
      <c r="G10">
        <v>39</v>
      </c>
      <c r="H10" t="s">
        <v>67</v>
      </c>
    </row>
    <row r="11" spans="1:8">
      <c r="A11">
        <v>10</v>
      </c>
      <c r="B11" t="s">
        <v>66</v>
      </c>
      <c r="D11">
        <v>25</v>
      </c>
      <c r="E11" t="s">
        <v>66</v>
      </c>
      <c r="G11">
        <v>40</v>
      </c>
      <c r="H11" t="s">
        <v>66</v>
      </c>
    </row>
    <row r="12" spans="1:5">
      <c r="A12">
        <v>11</v>
      </c>
      <c r="B12" t="s">
        <v>66</v>
      </c>
      <c r="D12">
        <v>26</v>
      </c>
      <c r="E12" t="s">
        <v>66</v>
      </c>
    </row>
    <row r="13" spans="1:5">
      <c r="A13">
        <v>12</v>
      </c>
      <c r="B13" t="s">
        <v>66</v>
      </c>
      <c r="D13">
        <v>27</v>
      </c>
      <c r="E13" t="s">
        <v>68</v>
      </c>
    </row>
    <row r="14" spans="1:5">
      <c r="A14">
        <v>13</v>
      </c>
      <c r="B14" t="s">
        <v>67</v>
      </c>
      <c r="D14">
        <v>28</v>
      </c>
      <c r="E14" t="s">
        <v>66</v>
      </c>
    </row>
    <row r="15" spans="1:5">
      <c r="A15">
        <v>14</v>
      </c>
      <c r="B15" t="s">
        <v>66</v>
      </c>
      <c r="D15">
        <v>29</v>
      </c>
      <c r="E15" t="s">
        <v>66</v>
      </c>
    </row>
    <row r="16" spans="1:5">
      <c r="A16">
        <v>15</v>
      </c>
      <c r="B16" t="s">
        <v>66</v>
      </c>
      <c r="D16">
        <v>30</v>
      </c>
      <c r="E16" t="s">
        <v>66</v>
      </c>
    </row>
    <row r="19" spans="6:6">
      <c r="F19" t="s">
        <v>6</v>
      </c>
    </row>
    <row r="20" spans="5:6">
      <c r="E20" t="s">
        <v>66</v>
      </c>
      <c r="F20">
        <f>COUNTIF(A2:H16,"喜欢")</f>
        <v>28</v>
      </c>
    </row>
    <row r="21" spans="5:6">
      <c r="E21" t="s">
        <v>67</v>
      </c>
      <c r="F21">
        <f>COUNTIF(A2:H16,"普通")</f>
        <v>8</v>
      </c>
    </row>
    <row r="22" spans="5:6">
      <c r="E22" t="s">
        <v>68</v>
      </c>
      <c r="F22">
        <f>COUNTIF(A2:H16,"讨厌")</f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130" zoomScaleNormal="130" workbookViewId="0">
      <selection activeCell="F2" sqref="F2:F19"/>
    </sheetView>
  </sheetViews>
  <sheetFormatPr defaultColWidth="9" defaultRowHeight="13.5" outlineLevelCol="5"/>
  <cols>
    <col min="2" max="2" width="12.625"/>
    <col min="5" max="5" width="13.75"/>
    <col min="6" max="6" width="12.625"/>
  </cols>
  <sheetData>
    <row r="1" spans="2:6">
      <c r="B1" t="s">
        <v>69</v>
      </c>
      <c r="E1" t="s">
        <v>70</v>
      </c>
      <c r="F1" t="s">
        <v>71</v>
      </c>
    </row>
    <row r="2" spans="1:6">
      <c r="A2" t="s">
        <v>56</v>
      </c>
      <c r="B2">
        <v>73</v>
      </c>
      <c r="D2" t="s">
        <v>56</v>
      </c>
      <c r="E2">
        <f>STANDARDIZE(B2,$B$20,$B$21)</f>
        <v>0.879410016072989</v>
      </c>
      <c r="F2">
        <f>E2*10+50</f>
        <v>58.7941001607299</v>
      </c>
    </row>
    <row r="3" spans="1:6">
      <c r="A3" t="s">
        <v>58</v>
      </c>
      <c r="B3">
        <v>61</v>
      </c>
      <c r="D3" t="s">
        <v>58</v>
      </c>
      <c r="E3">
        <f t="shared" ref="E3:E19" si="0">STANDARDIZE(B3,$B$20,$B$21)</f>
        <v>0.351764006429196</v>
      </c>
      <c r="F3">
        <f t="shared" ref="F3:F19" si="1">E3*10+50</f>
        <v>53.517640064292</v>
      </c>
    </row>
    <row r="4" spans="1:6">
      <c r="A4" t="s">
        <v>72</v>
      </c>
      <c r="B4">
        <v>14</v>
      </c>
      <c r="D4" t="s">
        <v>72</v>
      </c>
      <c r="E4">
        <f t="shared" si="0"/>
        <v>-1.71484953134233</v>
      </c>
      <c r="F4">
        <f t="shared" si="1"/>
        <v>32.8515046865767</v>
      </c>
    </row>
    <row r="5" spans="1:6">
      <c r="A5" t="s">
        <v>73</v>
      </c>
      <c r="B5">
        <v>41</v>
      </c>
      <c r="D5" t="s">
        <v>73</v>
      </c>
      <c r="E5">
        <f t="shared" si="0"/>
        <v>-0.527646009643794</v>
      </c>
      <c r="F5">
        <f t="shared" si="1"/>
        <v>44.7235399035621</v>
      </c>
    </row>
    <row r="6" spans="1:6">
      <c r="A6" t="s">
        <v>74</v>
      </c>
      <c r="B6">
        <v>49</v>
      </c>
      <c r="D6" t="s">
        <v>74</v>
      </c>
      <c r="E6">
        <f t="shared" si="0"/>
        <v>-0.175882003214598</v>
      </c>
      <c r="F6">
        <f t="shared" si="1"/>
        <v>48.241179967854</v>
      </c>
    </row>
    <row r="7" spans="1:6">
      <c r="A7" t="s">
        <v>75</v>
      </c>
      <c r="B7">
        <v>87</v>
      </c>
      <c r="D7" t="s">
        <v>75</v>
      </c>
      <c r="E7">
        <f t="shared" si="0"/>
        <v>1.49499702732408</v>
      </c>
      <c r="F7">
        <f t="shared" si="1"/>
        <v>64.9499702732408</v>
      </c>
    </row>
    <row r="8" spans="1:6">
      <c r="A8" t="s">
        <v>76</v>
      </c>
      <c r="B8">
        <v>69</v>
      </c>
      <c r="D8" t="s">
        <v>76</v>
      </c>
      <c r="E8">
        <f t="shared" si="0"/>
        <v>0.703528012858391</v>
      </c>
      <c r="F8">
        <f t="shared" si="1"/>
        <v>57.0352801285839</v>
      </c>
    </row>
    <row r="9" spans="1:6">
      <c r="A9" t="s">
        <v>77</v>
      </c>
      <c r="B9">
        <v>65</v>
      </c>
      <c r="D9" t="s">
        <v>77</v>
      </c>
      <c r="E9">
        <f t="shared" si="0"/>
        <v>0.527646009643794</v>
      </c>
      <c r="F9">
        <f t="shared" si="1"/>
        <v>55.2764600964379</v>
      </c>
    </row>
    <row r="10" spans="1:6">
      <c r="A10" t="s">
        <v>78</v>
      </c>
      <c r="B10">
        <v>36</v>
      </c>
      <c r="D10" t="s">
        <v>78</v>
      </c>
      <c r="E10">
        <f t="shared" si="0"/>
        <v>-0.747498513662041</v>
      </c>
      <c r="F10">
        <f t="shared" si="1"/>
        <v>42.5250148633796</v>
      </c>
    </row>
    <row r="11" spans="1:6">
      <c r="A11" t="s">
        <v>79</v>
      </c>
      <c r="B11">
        <v>7</v>
      </c>
      <c r="D11" t="s">
        <v>79</v>
      </c>
      <c r="E11">
        <f t="shared" si="0"/>
        <v>-2.02264303696788</v>
      </c>
      <c r="F11">
        <f t="shared" si="1"/>
        <v>29.7735696303212</v>
      </c>
    </row>
    <row r="12" spans="1:6">
      <c r="A12" t="s">
        <v>80</v>
      </c>
      <c r="B12">
        <v>53</v>
      </c>
      <c r="D12" t="s">
        <v>80</v>
      </c>
      <c r="E12">
        <f t="shared" si="0"/>
        <v>0</v>
      </c>
      <c r="F12">
        <f t="shared" si="1"/>
        <v>50</v>
      </c>
    </row>
    <row r="13" spans="1:6">
      <c r="A13" t="s">
        <v>81</v>
      </c>
      <c r="B13">
        <v>100</v>
      </c>
      <c r="D13" t="s">
        <v>81</v>
      </c>
      <c r="E13">
        <f t="shared" si="0"/>
        <v>2.06661353777152</v>
      </c>
      <c r="F13">
        <f t="shared" si="1"/>
        <v>70.6661353777152</v>
      </c>
    </row>
    <row r="14" spans="1:6">
      <c r="A14" t="s">
        <v>82</v>
      </c>
      <c r="B14">
        <v>57</v>
      </c>
      <c r="D14" t="s">
        <v>82</v>
      </c>
      <c r="E14">
        <f t="shared" si="0"/>
        <v>0.175882003214598</v>
      </c>
      <c r="F14">
        <f t="shared" si="1"/>
        <v>51.758820032146</v>
      </c>
    </row>
    <row r="15" spans="1:6">
      <c r="A15" t="s">
        <v>83</v>
      </c>
      <c r="B15">
        <v>45</v>
      </c>
      <c r="D15" t="s">
        <v>83</v>
      </c>
      <c r="E15">
        <f t="shared" si="0"/>
        <v>-0.351764006429196</v>
      </c>
      <c r="F15">
        <f t="shared" si="1"/>
        <v>46.482359935708</v>
      </c>
    </row>
    <row r="16" spans="1:6">
      <c r="A16" t="s">
        <v>84</v>
      </c>
      <c r="B16">
        <v>56</v>
      </c>
      <c r="D16" t="s">
        <v>84</v>
      </c>
      <c r="E16">
        <f t="shared" si="0"/>
        <v>0.131911502410948</v>
      </c>
      <c r="F16">
        <f t="shared" si="1"/>
        <v>51.3191150241095</v>
      </c>
    </row>
    <row r="17" spans="1:6">
      <c r="A17" t="s">
        <v>85</v>
      </c>
      <c r="B17">
        <v>34</v>
      </c>
      <c r="D17" t="s">
        <v>85</v>
      </c>
      <c r="E17">
        <f t="shared" si="0"/>
        <v>-0.83543951526934</v>
      </c>
      <c r="F17">
        <f t="shared" si="1"/>
        <v>41.6456048473066</v>
      </c>
    </row>
    <row r="18" spans="1:6">
      <c r="A18" t="s">
        <v>86</v>
      </c>
      <c r="B18">
        <v>37</v>
      </c>
      <c r="D18" t="s">
        <v>86</v>
      </c>
      <c r="E18">
        <f t="shared" si="0"/>
        <v>-0.703528012858391</v>
      </c>
      <c r="F18">
        <f t="shared" si="1"/>
        <v>42.9647198714161</v>
      </c>
    </row>
    <row r="19" spans="1:6">
      <c r="A19" t="s">
        <v>87</v>
      </c>
      <c r="B19">
        <v>70</v>
      </c>
      <c r="D19" t="s">
        <v>87</v>
      </c>
      <c r="E19">
        <f t="shared" si="0"/>
        <v>0.747498513662041</v>
      </c>
      <c r="F19">
        <f t="shared" si="1"/>
        <v>57.4749851366204</v>
      </c>
    </row>
    <row r="20" spans="1:2">
      <c r="A20" t="s">
        <v>62</v>
      </c>
      <c r="B20">
        <f>AVERAGE(B2:B19)</f>
        <v>53</v>
      </c>
    </row>
    <row r="21" spans="1:2">
      <c r="A21" t="s">
        <v>64</v>
      </c>
      <c r="B21">
        <f>STDEVP(B2:B19)</f>
        <v>22.7425201378876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30" zoomScaleNormal="130" workbookViewId="0">
      <selection activeCell="H4" sqref="H4"/>
    </sheetView>
  </sheetViews>
  <sheetFormatPr defaultColWidth="9" defaultRowHeight="13.5" outlineLevelRow="2" outlineLevelCol="1"/>
  <cols>
    <col min="1" max="1" width="19.375" customWidth="1"/>
    <col min="2" max="2" width="12.625"/>
  </cols>
  <sheetData>
    <row r="1" spans="1:2">
      <c r="A1" t="s">
        <v>88</v>
      </c>
      <c r="B1">
        <v>1.96</v>
      </c>
    </row>
    <row r="2" spans="1:2">
      <c r="A2" t="s">
        <v>89</v>
      </c>
      <c r="B2">
        <f>NORMSDIST(B1)</f>
        <v>0.97500210485178</v>
      </c>
    </row>
    <row r="3" spans="1:2">
      <c r="A3" t="s">
        <v>90</v>
      </c>
      <c r="B3">
        <f>B2-0.5</f>
        <v>0.47500210485178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30" zoomScaleNormal="130" workbookViewId="0">
      <selection activeCell="H18" sqref="H18"/>
    </sheetView>
  </sheetViews>
  <sheetFormatPr defaultColWidth="9" defaultRowHeight="13.5" outlineLevelRow="2" outlineLevelCol="1"/>
  <cols>
    <col min="2" max="2" width="12.625"/>
  </cols>
  <sheetData>
    <row r="1" spans="1:2">
      <c r="A1" t="s">
        <v>87</v>
      </c>
      <c r="B1">
        <v>0.05</v>
      </c>
    </row>
    <row r="2" spans="1:2">
      <c r="A2" t="s">
        <v>91</v>
      </c>
      <c r="B2">
        <v>1</v>
      </c>
    </row>
    <row r="3" spans="1:2">
      <c r="A3" t="s">
        <v>92</v>
      </c>
      <c r="B3">
        <f>CHIINV(B1,B2)</f>
        <v>3.84145882069412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zoomScale="130" zoomScaleNormal="130" workbookViewId="0">
      <selection activeCell="D12" sqref="D12"/>
    </sheetView>
  </sheetViews>
  <sheetFormatPr defaultColWidth="9" defaultRowHeight="13.5" outlineLevelCol="2"/>
  <cols>
    <col min="2" max="2" width="17.125" customWidth="1"/>
    <col min="3" max="3" width="15" customWidth="1"/>
  </cols>
  <sheetData>
    <row r="1" spans="2:3">
      <c r="B1" t="s">
        <v>93</v>
      </c>
      <c r="C1" t="s">
        <v>94</v>
      </c>
    </row>
    <row r="2" spans="1:3">
      <c r="A2" t="s">
        <v>95</v>
      </c>
      <c r="B2">
        <v>3000</v>
      </c>
      <c r="C2">
        <v>7000</v>
      </c>
    </row>
    <row r="3" spans="1:3">
      <c r="A3" t="s">
        <v>96</v>
      </c>
      <c r="B3">
        <v>5000</v>
      </c>
      <c r="C3">
        <v>8000</v>
      </c>
    </row>
    <row r="4" spans="1:3">
      <c r="A4" t="s">
        <v>97</v>
      </c>
      <c r="B4">
        <v>12000</v>
      </c>
      <c r="C4">
        <v>25000</v>
      </c>
    </row>
    <row r="5" spans="1:3">
      <c r="A5" t="s">
        <v>98</v>
      </c>
      <c r="B5">
        <v>2000</v>
      </c>
      <c r="C5">
        <v>5000</v>
      </c>
    </row>
    <row r="6" spans="1:3">
      <c r="A6" t="s">
        <v>99</v>
      </c>
      <c r="B6">
        <v>7000</v>
      </c>
      <c r="C6">
        <v>12000</v>
      </c>
    </row>
    <row r="7" spans="1:3">
      <c r="A7" t="s">
        <v>100</v>
      </c>
      <c r="B7">
        <v>15000</v>
      </c>
      <c r="C7">
        <v>30000</v>
      </c>
    </row>
    <row r="8" spans="1:3">
      <c r="A8" t="s">
        <v>101</v>
      </c>
      <c r="B8">
        <v>5000</v>
      </c>
      <c r="C8">
        <v>10000</v>
      </c>
    </row>
    <row r="9" spans="1:3">
      <c r="A9" t="s">
        <v>102</v>
      </c>
      <c r="B9">
        <v>6000</v>
      </c>
      <c r="C9">
        <v>15000</v>
      </c>
    </row>
    <row r="10" spans="1:3">
      <c r="A10" t="s">
        <v>103</v>
      </c>
      <c r="B10">
        <v>8000</v>
      </c>
      <c r="C10">
        <v>20000</v>
      </c>
    </row>
    <row r="11" spans="1:3">
      <c r="A11" t="s">
        <v>104</v>
      </c>
      <c r="B11">
        <v>10000</v>
      </c>
      <c r="C11">
        <v>18000</v>
      </c>
    </row>
    <row r="14" spans="1:2">
      <c r="A14" t="s">
        <v>105</v>
      </c>
      <c r="B14">
        <f>CORREL(B2:B11,C2:C11)</f>
        <v>0.968019612860768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130" zoomScaleNormal="130" workbookViewId="0">
      <selection activeCell="E11" sqref="E11"/>
    </sheetView>
  </sheetViews>
  <sheetFormatPr defaultColWidth="9" defaultRowHeight="13.5" outlineLevelCol="4"/>
  <cols>
    <col min="2" max="2" width="11.5"/>
    <col min="3" max="4" width="12.625"/>
  </cols>
  <sheetData>
    <row r="1" spans="2:5">
      <c r="B1" t="s">
        <v>106</v>
      </c>
      <c r="C1" t="s">
        <v>107</v>
      </c>
      <c r="D1" t="s">
        <v>108</v>
      </c>
      <c r="E1" t="s">
        <v>109</v>
      </c>
    </row>
    <row r="2" spans="1:5">
      <c r="A2" t="s">
        <v>110</v>
      </c>
      <c r="B2">
        <v>34</v>
      </c>
      <c r="C2">
        <v>61</v>
      </c>
      <c r="D2">
        <v>53</v>
      </c>
      <c r="E2">
        <v>148</v>
      </c>
    </row>
    <row r="3" spans="1:5">
      <c r="A3" t="s">
        <v>111</v>
      </c>
      <c r="B3">
        <v>38</v>
      </c>
      <c r="C3">
        <v>40</v>
      </c>
      <c r="D3">
        <v>74</v>
      </c>
      <c r="E3">
        <v>152</v>
      </c>
    </row>
    <row r="4" spans="1:5">
      <c r="A4" t="s">
        <v>109</v>
      </c>
      <c r="B4">
        <v>72</v>
      </c>
      <c r="C4">
        <v>101</v>
      </c>
      <c r="D4">
        <v>127</v>
      </c>
      <c r="E4">
        <v>300</v>
      </c>
    </row>
    <row r="7" spans="2:4">
      <c r="B7" t="s">
        <v>106</v>
      </c>
      <c r="C7" t="s">
        <v>107</v>
      </c>
      <c r="D7" t="s">
        <v>108</v>
      </c>
    </row>
    <row r="8" spans="1:4">
      <c r="A8" t="s">
        <v>110</v>
      </c>
      <c r="B8">
        <f>$E2*B$4/$E$4</f>
        <v>35.52</v>
      </c>
      <c r="C8">
        <f>$E2*C$4/$E$4</f>
        <v>49.8266666666667</v>
      </c>
      <c r="D8">
        <f>$E2*D$4/$E$4</f>
        <v>62.6533333333333</v>
      </c>
    </row>
    <row r="9" spans="1:4">
      <c r="A9" t="s">
        <v>111</v>
      </c>
      <c r="B9">
        <f>$E3*B$4/$E$4</f>
        <v>36.48</v>
      </c>
      <c r="C9">
        <f>$E3*C$4/$E$4</f>
        <v>51.1733333333333</v>
      </c>
      <c r="D9">
        <f>$E3*D$4/$E$4</f>
        <v>64.3466666666667</v>
      </c>
    </row>
    <row r="10" spans="1:1">
      <c r="A10" t="s">
        <v>109</v>
      </c>
    </row>
    <row r="12" spans="1:2">
      <c r="A12" t="s">
        <v>112</v>
      </c>
      <c r="B12">
        <f>CHITEST(B2:D3,B8:D9)</f>
        <v>0.0182325804100701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2019-04-29T12:27:00Z</dcterms:created>
  <dcterms:modified xsi:type="dcterms:W3CDTF">2019-05-07T19:43:18Z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