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aveExternalLinkValues="0" defaultThemeVersion="124226"/>
  <bookViews>
    <workbookView xWindow="1560" yWindow="1350" windowWidth="7995" windowHeight="4215" tabRatio="309"/>
  </bookViews>
  <sheets>
    <sheet name="Company Payroll" sheetId="1" r:id="rId1"/>
  </sheets>
  <definedNames>
    <definedName name="Asif">'Company Payroll'!$C$2:$C$11</definedName>
    <definedName name="Basic_Pay">'Company Payroll'!$B$6:$K$6</definedName>
    <definedName name="Fisher">'Company Payroll'!$D$2:$D$11</definedName>
    <definedName name="Gross_Pay">'Company Payroll'!$B$8:$K$8</definedName>
    <definedName name="Harris">'Company Payroll'!$J$2:$J$11</definedName>
    <definedName name="Hourly_Rate">'Company Payroll'!$B$2:$K$2</definedName>
    <definedName name="Hours_Worked">'Company Payroll'!$B$4:$K$4</definedName>
    <definedName name="Income_Tax">'Company Payroll'!$B$10:$K$10</definedName>
    <definedName name="Jones">'Company Payroll'!$B$2:$B$11</definedName>
    <definedName name="National_Ins">'Company Payroll'!$B$9:$K$9</definedName>
    <definedName name="Net_Pay">'Company Payroll'!$B$11:$K$11</definedName>
    <definedName name="NI">'Company Payroll'!$B$14</definedName>
    <definedName name="Normal_Hours">'Company Payroll'!$B$3:$K$3</definedName>
    <definedName name="OT">'Company Payroll'!$B$16</definedName>
    <definedName name="Overtime">'Company Payroll'!$B$7:$K$7</definedName>
    <definedName name="Patel">'Company Payroll'!$G$2:$G$11</definedName>
    <definedName name="Payroll">'Company Payroll'!$B$2:$K$11</definedName>
    <definedName name="Pension">'Company Payroll'!$B$17</definedName>
    <definedName name="Robson">'Company Payroll'!$H$2:$H$11</definedName>
    <definedName name="Smith">'Company Payroll'!$E$2:$E$11</definedName>
    <definedName name="Stephenson">'Company Payroll'!$F$2:$F$11</definedName>
    <definedName name="Tax">'Company Payroll'!$B$15</definedName>
    <definedName name="Tax_Code">'Company Payroll'!$B$5:$K$5</definedName>
    <definedName name="Total">'Company Payroll'!$K$2:$K$11</definedName>
    <definedName name="Wilson">'Company Payroll'!$I$2:$I$11</definedName>
  </definedNames>
  <calcPr calcId="125725"/>
</workbook>
</file>

<file path=xl/calcChain.xml><?xml version="1.0" encoding="utf-8"?>
<calcChain xmlns="http://schemas.openxmlformats.org/spreadsheetml/2006/main">
  <c r="K2" i="1"/>
  <c r="K3"/>
  <c r="K4"/>
  <c r="B6"/>
  <c r="C6"/>
  <c r="D6"/>
  <c r="E6"/>
  <c r="F6"/>
  <c r="G6"/>
  <c r="H6"/>
  <c r="I6"/>
  <c r="J6"/>
  <c r="K6"/>
  <c r="B7"/>
  <c r="C7"/>
  <c r="D7"/>
  <c r="E7"/>
  <c r="F7"/>
  <c r="G7"/>
  <c r="H7"/>
  <c r="I7"/>
  <c r="J7"/>
  <c r="K7"/>
  <c r="B8"/>
  <c r="C8"/>
  <c r="D8"/>
  <c r="E8"/>
  <c r="F8"/>
  <c r="G8"/>
  <c r="H8"/>
  <c r="I8"/>
  <c r="J8"/>
  <c r="K8"/>
  <c r="B9"/>
  <c r="C9"/>
  <c r="D9"/>
  <c r="E9"/>
  <c r="F9"/>
  <c r="G9"/>
  <c r="H9"/>
  <c r="I9"/>
  <c r="J9"/>
  <c r="K9"/>
  <c r="B10"/>
  <c r="C10"/>
  <c r="D10"/>
  <c r="E10"/>
  <c r="F10"/>
  <c r="G10"/>
  <c r="H10"/>
  <c r="I10"/>
  <c r="J10"/>
  <c r="K10"/>
  <c r="B11"/>
  <c r="C11"/>
  <c r="D11"/>
  <c r="E11"/>
  <c r="F11"/>
  <c r="G11"/>
  <c r="H11"/>
  <c r="I11"/>
  <c r="J11"/>
  <c r="K11"/>
  <c r="B12"/>
  <c r="C12"/>
  <c r="D12"/>
  <c r="E12"/>
  <c r="F12"/>
  <c r="G12"/>
  <c r="H12"/>
  <c r="I12"/>
  <c r="J12"/>
  <c r="K12"/>
  <c r="B18"/>
  <c r="B19"/>
</calcChain>
</file>

<file path=xl/sharedStrings.xml><?xml version="1.0" encoding="utf-8"?>
<sst xmlns="http://schemas.openxmlformats.org/spreadsheetml/2006/main" count="35" uniqueCount="30">
  <si>
    <t>Payroll</t>
  </si>
  <si>
    <t>Jones</t>
  </si>
  <si>
    <t>Fisher</t>
  </si>
  <si>
    <t>Stephenson</t>
  </si>
  <si>
    <t>Robson</t>
  </si>
  <si>
    <t>Wilson</t>
  </si>
  <si>
    <t>Harris</t>
  </si>
  <si>
    <t>Total</t>
  </si>
  <si>
    <t>Hourly Rate</t>
  </si>
  <si>
    <t>Normal Hours</t>
  </si>
  <si>
    <t>Hours Worked</t>
  </si>
  <si>
    <t>Tax Code</t>
  </si>
  <si>
    <t>375H</t>
  </si>
  <si>
    <t>300L</t>
  </si>
  <si>
    <t>320H</t>
  </si>
  <si>
    <t>345L</t>
  </si>
  <si>
    <t>315L</t>
  </si>
  <si>
    <t>367L</t>
  </si>
  <si>
    <t>Basic Pay</t>
  </si>
  <si>
    <t>Overtime</t>
  </si>
  <si>
    <t>Gross Pay</t>
  </si>
  <si>
    <t>National Ins</t>
  </si>
  <si>
    <t>Income Tax</t>
  </si>
  <si>
    <t>Net Pay</t>
  </si>
  <si>
    <t>Overtime Rate</t>
  </si>
  <si>
    <t>Asif</t>
  </si>
  <si>
    <t>Patel</t>
  </si>
  <si>
    <t>Smith</t>
  </si>
  <si>
    <t>Pension Rate</t>
  </si>
  <si>
    <t>New Pension</t>
  </si>
</sst>
</file>

<file path=xl/styles.xml><?xml version="1.0" encoding="utf-8"?>
<styleSheet xmlns="http://schemas.openxmlformats.org/spreadsheetml/2006/main">
  <numFmts count="3">
    <numFmt numFmtId="164" formatCode="General_)"/>
    <numFmt numFmtId="165" formatCode="&quot;£&quot;#,##0.00_);\(&quot;£&quot;#,##0.00\)"/>
    <numFmt numFmtId="166" formatCode="&quot;£&quot;#,##0.00"/>
  </numFmts>
  <fonts count="4">
    <font>
      <sz val="10"/>
      <name val="Courier"/>
    </font>
    <font>
      <sz val="10"/>
      <name val="MS Sans Serif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164" fontId="0" fillId="0" borderId="0"/>
    <xf numFmtId="9" fontId="1" fillId="0" borderId="0" applyFont="0" applyFill="0" applyBorder="0" applyAlignment="0" applyProtection="0"/>
  </cellStyleXfs>
  <cellXfs count="16">
    <xf numFmtId="164" fontId="0" fillId="0" borderId="0" xfId="0"/>
    <xf numFmtId="164" fontId="2" fillId="0" borderId="0" xfId="0" applyNumberFormat="1" applyFont="1" applyAlignment="1" applyProtection="1">
      <alignment horizontal="left"/>
    </xf>
    <xf numFmtId="164" fontId="2" fillId="0" borderId="0" xfId="0" applyFont="1"/>
    <xf numFmtId="165" fontId="2" fillId="0" borderId="0" xfId="0" applyNumberFormat="1" applyFont="1" applyProtection="1"/>
    <xf numFmtId="164" fontId="2" fillId="0" borderId="0" xfId="0" applyNumberFormat="1" applyFont="1" applyProtection="1"/>
    <xf numFmtId="164" fontId="2" fillId="0" borderId="1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>
      <alignment horizontal="left"/>
    </xf>
    <xf numFmtId="164" fontId="2" fillId="0" borderId="1" xfId="0" applyFont="1" applyBorder="1"/>
    <xf numFmtId="165" fontId="2" fillId="0" borderId="1" xfId="0" applyNumberFormat="1" applyFont="1" applyBorder="1" applyProtection="1"/>
    <xf numFmtId="164" fontId="2" fillId="0" borderId="2" xfId="0" applyNumberFormat="1" applyFont="1" applyBorder="1" applyAlignment="1" applyProtection="1">
      <alignment horizontal="left"/>
    </xf>
    <xf numFmtId="165" fontId="2" fillId="0" borderId="2" xfId="0" applyNumberFormat="1" applyFont="1" applyBorder="1" applyProtection="1"/>
    <xf numFmtId="164" fontId="3" fillId="2" borderId="1" xfId="0" applyNumberFormat="1" applyFont="1" applyFill="1" applyBorder="1" applyAlignment="1" applyProtection="1">
      <alignment horizontal="left"/>
    </xf>
    <xf numFmtId="164" fontId="2" fillId="2" borderId="1" xfId="0" applyNumberFormat="1" applyFont="1" applyFill="1" applyBorder="1" applyAlignment="1" applyProtection="1">
      <alignment horizontal="right"/>
    </xf>
    <xf numFmtId="9" fontId="2" fillId="0" borderId="0" xfId="1" applyFont="1" applyProtection="1"/>
    <xf numFmtId="9" fontId="2" fillId="0" borderId="0" xfId="1" applyFont="1"/>
    <xf numFmtId="166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transitionEvaluation="1"/>
  <dimension ref="A1:K20"/>
  <sheetViews>
    <sheetView tabSelected="1" workbookViewId="0"/>
  </sheetViews>
  <sheetFormatPr defaultColWidth="12.625" defaultRowHeight="12.75" customHeight="1"/>
  <cols>
    <col min="1" max="1" width="12.25" style="2" customWidth="1"/>
    <col min="2" max="11" width="10.125" style="2" customWidth="1"/>
    <col min="12" max="16384" width="12.625" style="2"/>
  </cols>
  <sheetData>
    <row r="1" spans="1:11" ht="15" customHeight="1" thickBot="1">
      <c r="A1" s="11" t="s">
        <v>0</v>
      </c>
      <c r="B1" s="12" t="s">
        <v>1</v>
      </c>
      <c r="C1" s="12" t="s">
        <v>25</v>
      </c>
      <c r="D1" s="12" t="s">
        <v>2</v>
      </c>
      <c r="E1" s="12" t="s">
        <v>27</v>
      </c>
      <c r="F1" s="12" t="s">
        <v>3</v>
      </c>
      <c r="G1" s="12" t="s">
        <v>26</v>
      </c>
      <c r="H1" s="12" t="s">
        <v>4</v>
      </c>
      <c r="I1" s="12" t="s">
        <v>5</v>
      </c>
      <c r="J1" s="12" t="s">
        <v>6</v>
      </c>
      <c r="K1" s="12" t="s">
        <v>7</v>
      </c>
    </row>
    <row r="2" spans="1:11" ht="13.5" customHeight="1">
      <c r="A2" s="1" t="s">
        <v>8</v>
      </c>
      <c r="B2" s="3">
        <v>9.5</v>
      </c>
      <c r="C2" s="3">
        <v>6.5</v>
      </c>
      <c r="D2" s="3">
        <v>6.5</v>
      </c>
      <c r="E2" s="3">
        <v>4.75</v>
      </c>
      <c r="F2" s="3">
        <v>4.75</v>
      </c>
      <c r="G2" s="3">
        <v>5.75</v>
      </c>
      <c r="H2" s="3">
        <v>4.75</v>
      </c>
      <c r="I2" s="3">
        <v>4.75</v>
      </c>
      <c r="J2" s="3">
        <v>7</v>
      </c>
      <c r="K2" s="3">
        <f>SUM((Hourly_Rate Jones):(Hourly_Rate Harris))</f>
        <v>54.25</v>
      </c>
    </row>
    <row r="3" spans="1:11" ht="13.5" customHeight="1">
      <c r="A3" s="1" t="s">
        <v>9</v>
      </c>
      <c r="B3" s="4">
        <v>35</v>
      </c>
      <c r="C3" s="4">
        <v>35</v>
      </c>
      <c r="D3" s="4">
        <v>35</v>
      </c>
      <c r="E3" s="4">
        <v>40</v>
      </c>
      <c r="F3" s="4">
        <v>40</v>
      </c>
      <c r="G3" s="4">
        <v>40</v>
      </c>
      <c r="H3" s="4">
        <v>40</v>
      </c>
      <c r="I3" s="4">
        <v>40</v>
      </c>
      <c r="J3" s="4">
        <v>40</v>
      </c>
      <c r="K3" s="4">
        <f>SUM((Normal_Hours Jones):(Normal_Hours Harris))</f>
        <v>345</v>
      </c>
    </row>
    <row r="4" spans="1:11" ht="13.5" customHeight="1">
      <c r="A4" s="1" t="s">
        <v>10</v>
      </c>
      <c r="B4" s="4">
        <v>35</v>
      </c>
      <c r="C4" s="4">
        <v>35</v>
      </c>
      <c r="D4" s="4">
        <v>35</v>
      </c>
      <c r="E4" s="4">
        <v>45</v>
      </c>
      <c r="F4" s="4">
        <v>48</v>
      </c>
      <c r="G4" s="4">
        <v>39</v>
      </c>
      <c r="H4" s="4">
        <v>45</v>
      </c>
      <c r="I4" s="4">
        <v>42</v>
      </c>
      <c r="J4" s="4">
        <v>40</v>
      </c>
      <c r="K4" s="4">
        <f>SUM((Hours_Worked Jones):(Hours_Worked Harris))</f>
        <v>364</v>
      </c>
    </row>
    <row r="5" spans="1:11" ht="13.5" customHeight="1" thickBot="1">
      <c r="A5" s="6" t="s">
        <v>11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13</v>
      </c>
      <c r="G5" s="5" t="s">
        <v>16</v>
      </c>
      <c r="H5" s="5" t="s">
        <v>17</v>
      </c>
      <c r="I5" s="5" t="s">
        <v>13</v>
      </c>
      <c r="J5" s="5" t="s">
        <v>13</v>
      </c>
      <c r="K5" s="7"/>
    </row>
    <row r="6" spans="1:11" ht="15" customHeight="1">
      <c r="A6" s="1" t="s">
        <v>18</v>
      </c>
      <c r="B6" s="3">
        <f t="shared" ref="B6:J6" si="0">Hourly_Rate*Normal_Hours</f>
        <v>332.5</v>
      </c>
      <c r="C6" s="3">
        <f t="shared" si="0"/>
        <v>227.5</v>
      </c>
      <c r="D6" s="3">
        <f t="shared" si="0"/>
        <v>227.5</v>
      </c>
      <c r="E6" s="3">
        <f t="shared" si="0"/>
        <v>190</v>
      </c>
      <c r="F6" s="3">
        <f t="shared" si="0"/>
        <v>190</v>
      </c>
      <c r="G6" s="3">
        <f t="shared" si="0"/>
        <v>230</v>
      </c>
      <c r="H6" s="3">
        <f t="shared" si="0"/>
        <v>190</v>
      </c>
      <c r="I6" s="3">
        <f t="shared" si="0"/>
        <v>190</v>
      </c>
      <c r="J6" s="3">
        <f t="shared" si="0"/>
        <v>280</v>
      </c>
      <c r="K6" s="3">
        <f>SUM((Basic_Pay Jones):(Basic_Pay Harris))</f>
        <v>2057.5</v>
      </c>
    </row>
    <row r="7" spans="1:11" ht="15" customHeight="1" thickBot="1">
      <c r="A7" s="6" t="s">
        <v>19</v>
      </c>
      <c r="B7" s="8">
        <f t="shared" ref="B7:J7" si="1">IF(Hours_Worked&gt;Normal_Hours,((Hours_Worked-Normal_Hours)*OT*Hourly_Rate),0)</f>
        <v>0</v>
      </c>
      <c r="C7" s="8">
        <f t="shared" si="1"/>
        <v>0</v>
      </c>
      <c r="D7" s="8">
        <f t="shared" si="1"/>
        <v>0</v>
      </c>
      <c r="E7" s="8">
        <f t="shared" si="1"/>
        <v>35.625</v>
      </c>
      <c r="F7" s="8">
        <f t="shared" si="1"/>
        <v>57</v>
      </c>
      <c r="G7" s="8">
        <f t="shared" si="1"/>
        <v>0</v>
      </c>
      <c r="H7" s="8">
        <f t="shared" si="1"/>
        <v>35.625</v>
      </c>
      <c r="I7" s="8">
        <f t="shared" si="1"/>
        <v>14.25</v>
      </c>
      <c r="J7" s="8">
        <f t="shared" si="1"/>
        <v>0</v>
      </c>
      <c r="K7" s="8">
        <f>SUM((Overtime Jones):(Overtime Harris))</f>
        <v>142.5</v>
      </c>
    </row>
    <row r="8" spans="1:11" ht="15" customHeight="1" thickBot="1">
      <c r="A8" s="9" t="s">
        <v>20</v>
      </c>
      <c r="B8" s="10">
        <f t="shared" ref="B8:J8" si="2">Hourly_Rate*Normal_Hours+Overtime</f>
        <v>332.5</v>
      </c>
      <c r="C8" s="10">
        <f t="shared" si="2"/>
        <v>227.5</v>
      </c>
      <c r="D8" s="10">
        <f t="shared" si="2"/>
        <v>227.5</v>
      </c>
      <c r="E8" s="10">
        <f t="shared" si="2"/>
        <v>225.625</v>
      </c>
      <c r="F8" s="10">
        <f t="shared" si="2"/>
        <v>247</v>
      </c>
      <c r="G8" s="10">
        <f t="shared" si="2"/>
        <v>230</v>
      </c>
      <c r="H8" s="10">
        <f t="shared" si="2"/>
        <v>225.625</v>
      </c>
      <c r="I8" s="10">
        <f t="shared" si="2"/>
        <v>204.25</v>
      </c>
      <c r="J8" s="10">
        <f t="shared" si="2"/>
        <v>280</v>
      </c>
      <c r="K8" s="10">
        <f>SUM((Gross_Pay Jones):(Gross_Pay Harris))</f>
        <v>2200</v>
      </c>
    </row>
    <row r="9" spans="1:11" ht="15" customHeight="1">
      <c r="A9" s="1" t="s">
        <v>21</v>
      </c>
      <c r="B9" s="3">
        <f t="shared" ref="B9:J9" si="3">IF(Gross_Pay&lt;50,0,(Gross_Pay-50)*NI)</f>
        <v>25.425000000000001</v>
      </c>
      <c r="C9" s="3">
        <f t="shared" si="3"/>
        <v>15.975</v>
      </c>
      <c r="D9" s="3">
        <f t="shared" si="3"/>
        <v>15.975</v>
      </c>
      <c r="E9" s="3">
        <f t="shared" si="3"/>
        <v>15.806249999999999</v>
      </c>
      <c r="F9" s="3">
        <f t="shared" si="3"/>
        <v>17.73</v>
      </c>
      <c r="G9" s="3">
        <f t="shared" si="3"/>
        <v>16.2</v>
      </c>
      <c r="H9" s="3">
        <f t="shared" si="3"/>
        <v>15.806249999999999</v>
      </c>
      <c r="I9" s="3">
        <f t="shared" si="3"/>
        <v>13.8825</v>
      </c>
      <c r="J9" s="3">
        <f t="shared" si="3"/>
        <v>20.7</v>
      </c>
      <c r="K9" s="3">
        <f>SUM((National_Ins Jones):(National_Ins Harris))</f>
        <v>157.5</v>
      </c>
    </row>
    <row r="10" spans="1:11" ht="15" customHeight="1" thickBot="1">
      <c r="A10" s="6" t="s">
        <v>22</v>
      </c>
      <c r="B10" s="8">
        <f t="shared" ref="B10:J10" si="4">IF(Gross_Pay&lt;VALUE(LEFT(Tax_Code,3))*10/52,0,(Gross_Pay-VALUE(LEFT(Tax_Code,3))*10/52)*Tax)</f>
        <v>65.09615384615384</v>
      </c>
      <c r="C10" s="8">
        <f t="shared" si="4"/>
        <v>42.45192307692308</v>
      </c>
      <c r="D10" s="8">
        <f t="shared" si="4"/>
        <v>41.490384615384613</v>
      </c>
      <c r="E10" s="8">
        <f t="shared" si="4"/>
        <v>39.81971153846154</v>
      </c>
      <c r="F10" s="8">
        <f t="shared" si="4"/>
        <v>47.32692307692308</v>
      </c>
      <c r="G10" s="8">
        <f t="shared" si="4"/>
        <v>42.355769230769226</v>
      </c>
      <c r="H10" s="8">
        <f t="shared" si="4"/>
        <v>38.762019230769226</v>
      </c>
      <c r="I10" s="8">
        <f t="shared" si="4"/>
        <v>36.63942307692308</v>
      </c>
      <c r="J10" s="8">
        <f t="shared" si="4"/>
        <v>55.57692307692308</v>
      </c>
      <c r="K10" s="8">
        <f>SUM((Income_Tax Jones):(Income_Tax Harris))</f>
        <v>409.51923076923083</v>
      </c>
    </row>
    <row r="11" spans="1:11" ht="15" customHeight="1" thickBot="1">
      <c r="A11" s="9" t="s">
        <v>23</v>
      </c>
      <c r="B11" s="10">
        <f t="shared" ref="B11:J11" si="5">Gross_Pay-National_Ins-Income_Tax</f>
        <v>241.97884615384615</v>
      </c>
      <c r="C11" s="10">
        <f t="shared" si="5"/>
        <v>169.07307692307694</v>
      </c>
      <c r="D11" s="10">
        <f t="shared" si="5"/>
        <v>170.03461538461539</v>
      </c>
      <c r="E11" s="10">
        <f t="shared" si="5"/>
        <v>169.99903846153845</v>
      </c>
      <c r="F11" s="10">
        <f t="shared" si="5"/>
        <v>181.94307692307694</v>
      </c>
      <c r="G11" s="10">
        <f t="shared" si="5"/>
        <v>171.44423076923078</v>
      </c>
      <c r="H11" s="10">
        <f t="shared" si="5"/>
        <v>171.05673076923077</v>
      </c>
      <c r="I11" s="10">
        <f t="shared" si="5"/>
        <v>153.72807692307691</v>
      </c>
      <c r="J11" s="10">
        <f t="shared" si="5"/>
        <v>203.72307692307692</v>
      </c>
      <c r="K11" s="10">
        <f>SUM((Net_Pay Jones):(Net_Pay Harris))</f>
        <v>1632.9807692307695</v>
      </c>
    </row>
    <row r="12" spans="1:11" ht="12.75" customHeight="1">
      <c r="A12" s="2" t="s">
        <v>29</v>
      </c>
      <c r="B12" s="15">
        <f>Gross_Pay*Pension</f>
        <v>16.625</v>
      </c>
      <c r="C12" s="15">
        <f t="shared" ref="C12:K12" si="6">Gross_Pay*Pension</f>
        <v>11.375</v>
      </c>
      <c r="D12" s="15">
        <f t="shared" si="6"/>
        <v>11.375</v>
      </c>
      <c r="E12" s="15">
        <f t="shared" si="6"/>
        <v>11.28125</v>
      </c>
      <c r="F12" s="15">
        <f t="shared" si="6"/>
        <v>12.350000000000001</v>
      </c>
      <c r="G12" s="15">
        <f t="shared" si="6"/>
        <v>11.5</v>
      </c>
      <c r="H12" s="15">
        <f t="shared" si="6"/>
        <v>11.28125</v>
      </c>
      <c r="I12" s="15">
        <f t="shared" si="6"/>
        <v>10.2125</v>
      </c>
      <c r="J12" s="15">
        <f t="shared" si="6"/>
        <v>14</v>
      </c>
      <c r="K12" s="15">
        <f t="shared" si="6"/>
        <v>110</v>
      </c>
    </row>
    <row r="13" spans="1:11" ht="12.75" customHeight="1"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ht="12.75" customHeight="1">
      <c r="A14" s="1" t="s">
        <v>21</v>
      </c>
      <c r="B14" s="13">
        <v>0.09</v>
      </c>
    </row>
    <row r="15" spans="1:11" ht="12.75" customHeight="1">
      <c r="A15" s="1" t="s">
        <v>22</v>
      </c>
      <c r="B15" s="13">
        <v>0.25</v>
      </c>
    </row>
    <row r="16" spans="1:11" ht="12.75" customHeight="1">
      <c r="A16" s="1" t="s">
        <v>24</v>
      </c>
      <c r="B16" s="4">
        <v>1.5</v>
      </c>
    </row>
    <row r="17" spans="1:2" ht="12.75" customHeight="1">
      <c r="A17" s="2" t="s">
        <v>28</v>
      </c>
      <c r="B17" s="14">
        <v>0.05</v>
      </c>
    </row>
    <row r="18" spans="1:2" ht="12.75" customHeight="1">
      <c r="B18" s="15">
        <f>Gross_Pay Patel</f>
        <v>230</v>
      </c>
    </row>
    <row r="19" spans="1:2" ht="12.75" customHeight="1">
      <c r="B19" s="15">
        <f>Basic_Pay Fisher</f>
        <v>227.5</v>
      </c>
    </row>
    <row r="20" spans="1:2" ht="12.75" customHeight="1">
      <c r="B20" s="15"/>
    </row>
  </sheetData>
  <phoneticPr fontId="0" type="noConversion"/>
  <printOptions gridLines="1"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25</vt:i4>
      </vt:variant>
    </vt:vector>
  </HeadingPairs>
  <TitlesOfParts>
    <vt:vector size="26" baseType="lpstr">
      <vt:lpstr>Company Payroll</vt:lpstr>
      <vt:lpstr>Asif</vt:lpstr>
      <vt:lpstr>Basic_Pay</vt:lpstr>
      <vt:lpstr>Fisher</vt:lpstr>
      <vt:lpstr>Gross_Pay</vt:lpstr>
      <vt:lpstr>Harris</vt:lpstr>
      <vt:lpstr>Hourly_Rate</vt:lpstr>
      <vt:lpstr>Hours_Worked</vt:lpstr>
      <vt:lpstr>Income_Tax</vt:lpstr>
      <vt:lpstr>Jones</vt:lpstr>
      <vt:lpstr>National_Ins</vt:lpstr>
      <vt:lpstr>Net_Pay</vt:lpstr>
      <vt:lpstr>NI</vt:lpstr>
      <vt:lpstr>Normal_Hours</vt:lpstr>
      <vt:lpstr>OT</vt:lpstr>
      <vt:lpstr>Overtime</vt:lpstr>
      <vt:lpstr>Patel</vt:lpstr>
      <vt:lpstr>Payroll</vt:lpstr>
      <vt:lpstr>Pension</vt:lpstr>
      <vt:lpstr>Robson</vt:lpstr>
      <vt:lpstr>Smith</vt:lpstr>
      <vt:lpstr>Stephenson</vt:lpstr>
      <vt:lpstr>Tax</vt:lpstr>
      <vt:lpstr>Tax_Code</vt:lpstr>
      <vt:lpstr>Total</vt:lpstr>
      <vt:lpstr>Wilson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Payroll</dc:title>
  <dc:subject>Staff Pay</dc:subject>
  <dc:creator>Ian Chapman</dc:creator>
  <cp:lastModifiedBy>Jean Waldram</cp:lastModifiedBy>
  <dcterms:created xsi:type="dcterms:W3CDTF">1997-05-19T10:51:25Z</dcterms:created>
  <dcterms:modified xsi:type="dcterms:W3CDTF">2009-05-13T12:20:50Z</dcterms:modified>
</cp:coreProperties>
</file>