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60" windowWidth="11355" windowHeight="5895" activeTab="3"/>
  </bookViews>
  <sheets>
    <sheet name="Customers" sheetId="1" r:id="rId1"/>
    <sheet name="Sales" sheetId="2" r:id="rId2"/>
    <sheet name="Pivot" sheetId="3" r:id="rId3"/>
    <sheet name="Orders" sheetId="4" r:id="rId4"/>
  </sheets>
  <definedNames>
    <definedName name="_xlnm._FilterDatabase" localSheetId="3" hidden="1">Orders!$A$2:$I$55</definedName>
    <definedName name="_xlnm.Criteria" localSheetId="3">Orders!$A$2:$I$3</definedName>
    <definedName name="_xlnm.Extract" localSheetId="3">Orders!$A$82:$I$82</definedName>
    <definedName name="Z_039DF975_4BB9_4D31_8B07_63174018F3FC_.wvu.Cols" localSheetId="3" hidden="1">Orders!$D:$E</definedName>
    <definedName name="Z_039DF975_4BB9_4D31_8B07_63174018F3FC_.wvu.FilterData" localSheetId="3" hidden="1">Orders!$A$4:$I$55</definedName>
    <definedName name="Z_163B6527_8355_4A5D_BC87_872FA93B2FE2_.wvu.Cols" localSheetId="3" hidden="1">Orders!$D:$E</definedName>
    <definedName name="Z_163B6527_8355_4A5D_BC87_872FA93B2FE2_.wvu.FilterData" localSheetId="3" hidden="1">Orders!$A$2:$I$55</definedName>
    <definedName name="Z_E994E856_EB0C_45D8_8F6A_8FB49367C450_.wvu.Cols" localSheetId="3" hidden="1">Orders!$D:$E</definedName>
    <definedName name="Z_E994E856_EB0C_45D8_8F6A_8FB49367C450_.wvu.FilterData" localSheetId="3" hidden="1">Orders!$A$4:$I$55</definedName>
    <definedName name="Z_FC332726_234E_4455_B524_52B7880E7B4D_.wvu.Cols" localSheetId="3" hidden="1">Orders!$D:$E</definedName>
    <definedName name="Z_FC332726_234E_4455_B524_52B7880E7B4D_.wvu.FilterData" localSheetId="3" hidden="1">Orders!$A$4:$I$55</definedName>
  </definedNames>
  <calcPr calcId="125725"/>
  <customWorkbookViews>
    <customWorkbookView name="Sarah Jones - Personal View" guid="{163B6527-8355-4A5D-BC87-872FA93B2FE2}" mergeInterval="0" personalView="1" maximized="1" xWindow="1" yWindow="1" windowWidth="1148" windowHeight="634" activeSheetId="4"/>
    <customWorkbookView name="Jean Waldram - Personal View" guid="{E994E856-EB0C-45D8-8F6A-8FB49367C450}" mergeInterval="0" personalView="1" maximized="1" xWindow="1" yWindow="1" windowWidth="1024" windowHeight="548" activeSheetId="4" showComments="commIndAndComment"/>
    <customWorkbookView name="bob - Personal View" guid="{039DF975-4BB9-4D31-8B07-63174018F3FC}" mergeInterval="0" personalView="1" maximized="1" windowWidth="1020" windowHeight="592" activeSheetId="4"/>
    <customWorkbookView name="Bill Barnacle - Personal View" guid="{FC332726-234E-4455-B524-52B7880E7B4D}" mergeInterval="0" personalView="1" maximized="1" xWindow="1" yWindow="1" windowWidth="1024" windowHeight="548" activeSheetId="2" showComments="commIndAndComment"/>
  </customWorkbookViews>
  <pivotCaches>
    <pivotCache cacheId="1" r:id="rId5"/>
  </pivotCaches>
</workbook>
</file>

<file path=xl/calcChain.xml><?xml version="1.0" encoding="utf-8"?>
<calcChain xmlns="http://schemas.openxmlformats.org/spreadsheetml/2006/main">
  <c r="F57" i="4"/>
  <c r="F56"/>
  <c r="F49"/>
  <c r="F41"/>
  <c r="F30"/>
  <c r="F24"/>
  <c r="F18"/>
  <c r="F11"/>
  <c r="F5"/>
  <c r="H5"/>
  <c r="F6"/>
  <c r="H6"/>
  <c r="F7"/>
  <c r="H7"/>
  <c r="F8"/>
  <c r="H8"/>
  <c r="F9"/>
  <c r="H9"/>
  <c r="F10"/>
  <c r="H10"/>
  <c r="F12"/>
  <c r="H12"/>
  <c r="F13"/>
  <c r="H13"/>
  <c r="F14"/>
  <c r="H14"/>
  <c r="F15"/>
  <c r="H15"/>
  <c r="F16"/>
  <c r="H16"/>
  <c r="F17"/>
  <c r="H17"/>
  <c r="F19"/>
  <c r="H19"/>
  <c r="F20"/>
  <c r="H20"/>
  <c r="F21"/>
  <c r="H21"/>
  <c r="F22"/>
  <c r="H22"/>
  <c r="F23"/>
  <c r="H23"/>
  <c r="F25"/>
  <c r="H25"/>
  <c r="F26"/>
  <c r="H26"/>
  <c r="F27"/>
  <c r="H27"/>
  <c r="F28"/>
  <c r="H28"/>
  <c r="F29"/>
  <c r="H29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2"/>
  <c r="H42"/>
  <c r="F43"/>
  <c r="H43"/>
  <c r="F44"/>
  <c r="H44"/>
  <c r="F45"/>
  <c r="H45"/>
  <c r="F46"/>
  <c r="H46"/>
  <c r="F47"/>
  <c r="H47"/>
  <c r="F48"/>
  <c r="H48"/>
  <c r="F50"/>
  <c r="H50"/>
  <c r="F51"/>
  <c r="H51"/>
  <c r="F52"/>
  <c r="H52"/>
  <c r="F53"/>
  <c r="H53"/>
  <c r="F54"/>
  <c r="H54"/>
  <c r="F55"/>
  <c r="H55"/>
  <c r="F59"/>
  <c r="F75"/>
  <c r="F4" i="2"/>
</calcChain>
</file>

<file path=xl/comments1.xml><?xml version="1.0" encoding="utf-8"?>
<comments xmlns="http://schemas.openxmlformats.org/spreadsheetml/2006/main">
  <authors>
    <author>Bob Browell</author>
  </authors>
  <commentList>
    <comment ref="F75" authorId="0" guid="{BDCB0790-52FE-11D8-8D0B-00012921DE72}">
      <text>
        <r>
          <rPr>
            <b/>
            <sz val="9"/>
            <color indexed="81"/>
            <rFont val="Tahoma"/>
            <family val="2"/>
          </rPr>
          <t>Bob Browell:</t>
        </r>
        <r>
          <rPr>
            <sz val="9"/>
            <color indexed="81"/>
            <rFont val="Tahoma"/>
            <family val="2"/>
          </rPr>
          <t xml:space="preserve">
This debt is more than 2 months overdue and needs to be chased NOW.</t>
        </r>
      </text>
    </comment>
  </commentList>
</comments>
</file>

<file path=xl/sharedStrings.xml><?xml version="1.0" encoding="utf-8"?>
<sst xmlns="http://schemas.openxmlformats.org/spreadsheetml/2006/main" count="234" uniqueCount="52">
  <si>
    <t>Printer Paper</t>
  </si>
  <si>
    <t>CD ROMs</t>
  </si>
  <si>
    <t>Toner</t>
  </si>
  <si>
    <t>Cartridges</t>
  </si>
  <si>
    <t>Labels</t>
  </si>
  <si>
    <t>Cleaning Kits</t>
  </si>
  <si>
    <t>Screen Filters</t>
  </si>
  <si>
    <t>DVDs</t>
  </si>
  <si>
    <t>Print Shop</t>
  </si>
  <si>
    <t>Tekno</t>
  </si>
  <si>
    <t>The IT Store</t>
  </si>
  <si>
    <t>Pink Computers</t>
  </si>
  <si>
    <t>IT Supplies</t>
  </si>
  <si>
    <t>Kings</t>
  </si>
  <si>
    <t>Byte Size</t>
  </si>
  <si>
    <t>Supplies Warehouse</t>
  </si>
  <si>
    <t>Yvonne Dawson</t>
  </si>
  <si>
    <t>Fiona Hadley</t>
  </si>
  <si>
    <t>Andrew Walton</t>
  </si>
  <si>
    <t>Jason King</t>
  </si>
  <si>
    <t>Niamh FitzPatrick</t>
  </si>
  <si>
    <t>Imran Singh</t>
  </si>
  <si>
    <t>Omar Hassan</t>
  </si>
  <si>
    <t>no</t>
  </si>
  <si>
    <t>Quarter 1</t>
  </si>
  <si>
    <t>Quarter 2</t>
  </si>
  <si>
    <t>Quarter 3</t>
  </si>
  <si>
    <t>Quarter 4</t>
  </si>
  <si>
    <t>Sales</t>
  </si>
  <si>
    <t>Budget</t>
  </si>
  <si>
    <t>Order</t>
  </si>
  <si>
    <t>Date</t>
  </si>
  <si>
    <t>Product</t>
  </si>
  <si>
    <t>Price</t>
  </si>
  <si>
    <t>Quantity</t>
  </si>
  <si>
    <t>Value</t>
  </si>
  <si>
    <t>Company</t>
  </si>
  <si>
    <t>Paid</t>
  </si>
  <si>
    <t>Customer</t>
  </si>
  <si>
    <t>CUSTOMERS</t>
  </si>
  <si>
    <t>Client</t>
  </si>
  <si>
    <t>Contact</t>
  </si>
  <si>
    <t>Grand Total</t>
  </si>
  <si>
    <t>Byte Size Total</t>
  </si>
  <si>
    <t>IT Supplies Total</t>
  </si>
  <si>
    <t>Kings Total</t>
  </si>
  <si>
    <t>Pink Computers Total</t>
  </si>
  <si>
    <t>Print Shop Total</t>
  </si>
  <si>
    <t>Tekno Total</t>
  </si>
  <si>
    <t>The IT Store Total</t>
  </si>
  <si>
    <t>Sales against Budget 2008</t>
  </si>
  <si>
    <t>&gt;01/10/2008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</si>
</sst>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00"/>
    <numFmt numFmtId="165" formatCode="0000"/>
  </numFmts>
  <fonts count="10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0"/>
      <color indexed="16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 style="thick">
        <color indexed="16"/>
      </top>
      <bottom style="thin">
        <color indexed="16"/>
      </bottom>
      <diagonal/>
    </border>
    <border>
      <left style="thin">
        <color indexed="8"/>
      </left>
      <right/>
      <top style="thick">
        <color indexed="16"/>
      </top>
      <bottom style="thin">
        <color indexed="16"/>
      </bottom>
      <diagonal/>
    </border>
    <border>
      <left/>
      <right/>
      <top style="thick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ck">
        <color indexed="16"/>
      </top>
      <bottom style="thin">
        <color indexed="16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left" textRotation="90"/>
    </xf>
    <xf numFmtId="0" fontId="4" fillId="0" borderId="3" xfId="0" applyFont="1" applyBorder="1" applyAlignment="1">
      <alignment horizontal="left" textRotation="90"/>
    </xf>
    <xf numFmtId="0" fontId="4" fillId="0" borderId="4" xfId="0" applyFont="1" applyBorder="1" applyAlignment="1">
      <alignment horizontal="left" textRotation="90"/>
    </xf>
    <xf numFmtId="0" fontId="5" fillId="0" borderId="4" xfId="0" applyFon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6" fillId="0" borderId="7" xfId="0" applyFont="1" applyBorder="1"/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left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8" fontId="0" fillId="0" borderId="0" xfId="0" applyNumberFormat="1" applyProtection="1">
      <protection hidden="1"/>
    </xf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" fontId="0" fillId="0" borderId="0" xfId="0" applyNumberFormat="1"/>
    <xf numFmtId="0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pivotCacheDefinition" Target="pivotCache/pivotCacheDefinition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2008 Sales</a:t>
            </a:r>
          </a:p>
        </c:rich>
      </c:tx>
      <c:layout>
        <c:manualLayout>
          <c:xMode val="edge"/>
          <c:yMode val="edge"/>
          <c:x val="0.38116591928251142"/>
          <c:y val="3.42680170244871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695067264573992"/>
          <c:y val="0.21806919924673651"/>
          <c:w val="0.46860986547085237"/>
          <c:h val="0.64486177491534913"/>
        </c:manualLayout>
      </c:layout>
      <c:barChart>
        <c:barDir val="col"/>
        <c:grouping val="clustered"/>
        <c:ser>
          <c:idx val="0"/>
          <c:order val="0"/>
          <c:tx>
            <c:strRef>
              <c:f>Sales!$B$4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Sales!$C$3:$F$3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Sales!$C$4:$F$4</c:f>
              <c:numCache>
                <c:formatCode>0</c:formatCode>
                <c:ptCount val="4"/>
                <c:pt idx="0">
                  <c:v>6354</c:v>
                </c:pt>
                <c:pt idx="1">
                  <c:v>9115</c:v>
                </c:pt>
                <c:pt idx="2">
                  <c:v>10866</c:v>
                </c:pt>
                <c:pt idx="3">
                  <c:v>12189.68</c:v>
                </c:pt>
              </c:numCache>
            </c:numRef>
          </c:val>
        </c:ser>
        <c:gapWidth val="50"/>
        <c:axId val="58562432"/>
        <c:axId val="58711040"/>
      </c:barChart>
      <c:lineChart>
        <c:grouping val="standard"/>
        <c:ser>
          <c:idx val="1"/>
          <c:order val="1"/>
          <c:tx>
            <c:strRef>
              <c:f>Sales!$B$5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Sales!$C$3:$F$3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Sales!$C$5:$F$5</c:f>
              <c:numCache>
                <c:formatCode>0</c:formatCode>
                <c:ptCount val="4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</c:numCache>
            </c:numRef>
          </c:val>
        </c:ser>
        <c:marker val="1"/>
        <c:axId val="66483712"/>
        <c:axId val="66485248"/>
      </c:lineChart>
      <c:catAx>
        <c:axId val="58562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11040"/>
        <c:crosses val="autoZero"/>
        <c:auto val="1"/>
        <c:lblAlgn val="ctr"/>
        <c:lblOffset val="100"/>
        <c:tickLblSkip val="1"/>
        <c:tickMarkSkip val="1"/>
      </c:catAx>
      <c:valAx>
        <c:axId val="58711040"/>
        <c:scaling>
          <c:orientation val="minMax"/>
          <c:min val="4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624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3632286995515695E-2"/>
                <c:y val="0.2180691992467365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catAx>
        <c:axId val="66483712"/>
        <c:scaling>
          <c:orientation val="minMax"/>
        </c:scaling>
        <c:delete val="1"/>
        <c:axPos val="b"/>
        <c:tickLblPos val="none"/>
        <c:crossAx val="66485248"/>
        <c:crosses val="autoZero"/>
        <c:lblAlgn val="ctr"/>
        <c:lblOffset val="100"/>
      </c:catAx>
      <c:valAx>
        <c:axId val="66485248"/>
        <c:scaling>
          <c:orientation val="minMax"/>
          <c:max val="13000"/>
          <c:min val="4000"/>
        </c:scaling>
        <c:axPos val="r"/>
        <c:numFmt formatCode="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83712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68385650224215244"/>
                <c:y val="0.2180691992467365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542600896861"/>
          <c:y val="0.46417586696805346"/>
          <c:w val="0.20852017937219738"/>
          <c:h val="0.152648439472715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6</xdr:row>
      <xdr:rowOff>38100</xdr:rowOff>
    </xdr:from>
    <xdr:to>
      <xdr:col>8</xdr:col>
      <xdr:colOff>552450</xdr:colOff>
      <xdr:row>25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Browell" refreshedDate="38015.674172916668" createdVersion="1" recordCount="45" upgradeOnRefresh="1">
  <cacheSource type="worksheet">
    <worksheetSource ref="A4:I55" sheet="Orders"/>
  </cacheSource>
  <cacheFields count="9">
    <cacheField name="Order" numFmtId="0">
      <sharedItems containsSemiMixedTypes="0" containsString="0" containsNumber="1" containsInteger="1" minValue="1" maxValue="45"/>
    </cacheField>
    <cacheField name="Date" numFmtId="0">
      <sharedItems containsSemiMixedTypes="0" containsNonDate="0" containsDate="1" containsString="0" minDate="2003-09-01T00:00:00" maxDate="2003-12-25T00:00:00"/>
    </cacheField>
    <cacheField name="Product" numFmtId="0">
      <sharedItems count="8">
        <s v="Labels"/>
        <s v="Printer Paper"/>
        <s v="Cartridges"/>
        <s v="DVDs"/>
        <s v="Toner"/>
        <s v="CD ROMs"/>
        <s v="Screen Filters"/>
        <s v="Cleaning Kits"/>
      </sharedItems>
    </cacheField>
    <cacheField name="Price" numFmtId="0">
      <sharedItems containsSemiMixedTypes="0" containsString="0" containsNumber="1" minValue="15.96" maxValue="52" count="8">
        <n v="31"/>
        <n v="15.96"/>
        <n v="18"/>
        <n v="23.96"/>
        <n v="52"/>
        <n v="22"/>
        <n v="29.96"/>
        <n v="19.96"/>
      </sharedItems>
    </cacheField>
    <cacheField name="Quantity" numFmtId="0">
      <sharedItems containsSemiMixedTypes="0" containsString="0" containsNumber="1" containsInteger="1" minValue="6" maxValue="50" count="8">
        <n v="10"/>
        <n v="48"/>
        <n v="6"/>
        <n v="24"/>
        <n v="12"/>
        <n v="18"/>
        <n v="50"/>
        <n v="8"/>
      </sharedItems>
    </cacheField>
    <cacheField name="Value" numFmtId="0">
      <sharedItems containsSemiMixedTypes="0" containsString="0" containsNumber="1" minValue="95.76" maxValue="1248" count="30">
        <n v="310"/>
        <n v="766.08"/>
        <n v="95.76"/>
        <n v="432"/>
        <n v="287.52"/>
        <n v="624"/>
        <n v="108"/>
        <n v="264"/>
        <n v="359.52"/>
        <n v="431.28000000000003"/>
        <n v="239.52"/>
        <n v="359.28000000000003"/>
        <n v="383.04"/>
        <n v="179.76"/>
        <n v="312"/>
        <n v="900"/>
        <n v="958.08"/>
        <n v="216"/>
        <n v="220"/>
        <n v="191.52"/>
        <n v="1100"/>
        <n v="1248"/>
        <n v="1150.08"/>
        <n v="479.04"/>
        <n v="159.60000000000002"/>
        <n v="132"/>
        <n v="180"/>
        <n v="186"/>
        <n v="719.04"/>
        <n v="176"/>
      </sharedItems>
    </cacheField>
    <cacheField name="Customer" numFmtId="0">
      <sharedItems count="7">
        <s v="Print Shop"/>
        <s v="Pink Computers"/>
        <s v="Byte Size"/>
        <s v="Kings"/>
        <s v="Tekno"/>
        <s v="IT Supplies"/>
        <s v="The IT Store"/>
      </sharedItems>
    </cacheField>
    <cacheField name="Contact" numFmtId="0">
      <sharedItems count="7">
        <s v="Yvonne Dawson"/>
        <s v="Fiona Hadley"/>
        <s v="Andrew Walton"/>
        <s v="Jason King"/>
        <s v="Niamh FitzPatrick"/>
        <s v="Imran Singh"/>
        <s v="Omar Hassan"/>
      </sharedItems>
    </cacheField>
    <cacheField name="Paid" numFmtId="0">
      <sharedItems containsDate="1" containsMixedTypes="1" minDate="2003-09-26T00:00:00" maxDate="2003-12-23T00:00:00" count="20">
        <s v="no"/>
        <d v="2003-09-29T00:00:00"/>
        <d v="2003-10-04T00:00:00"/>
        <d v="2003-09-26T00:00:00"/>
        <d v="2003-10-31T00:00:00"/>
        <d v="2003-10-21T00:00:00"/>
        <d v="2003-10-20T00:00:00"/>
        <d v="2003-11-03T00:00:00"/>
        <d v="2003-11-07T00:00:00"/>
        <d v="2003-11-02T00:00:00"/>
        <d v="2003-11-22T00:00:00"/>
        <d v="2003-11-04T00:00:00"/>
        <d v="2003-11-05T00:00:00"/>
        <d v="2003-11-30T00:00:00"/>
        <d v="2003-11-17T00:00:00"/>
        <d v="2003-11-23T00:00:00"/>
        <d v="2003-11-24T00:00:00"/>
        <d v="2003-12-22T00:00:00"/>
        <d v="2003-12-20T00:00:00"/>
        <d v="2003-12-21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1"/>
    <d v="2003-09-01T00:00:00"/>
    <x v="0"/>
    <x v="0"/>
    <x v="0"/>
    <x v="0"/>
    <x v="0"/>
    <x v="0"/>
    <x v="0"/>
  </r>
  <r>
    <n v="2"/>
    <d v="2003-09-04T00:00:00"/>
    <x v="1"/>
    <x v="1"/>
    <x v="1"/>
    <x v="1"/>
    <x v="1"/>
    <x v="1"/>
    <x v="1"/>
  </r>
  <r>
    <n v="3"/>
    <d v="2003-09-08T00:00:00"/>
    <x v="1"/>
    <x v="1"/>
    <x v="2"/>
    <x v="2"/>
    <x v="2"/>
    <x v="2"/>
    <x v="0"/>
  </r>
  <r>
    <n v="4"/>
    <d v="2003-09-09T00:00:00"/>
    <x v="2"/>
    <x v="2"/>
    <x v="3"/>
    <x v="3"/>
    <x v="3"/>
    <x v="3"/>
    <x v="2"/>
  </r>
  <r>
    <n v="5"/>
    <d v="2003-09-09T00:00:00"/>
    <x v="3"/>
    <x v="3"/>
    <x v="4"/>
    <x v="4"/>
    <x v="4"/>
    <x v="4"/>
    <x v="0"/>
  </r>
  <r>
    <n v="6"/>
    <d v="2003-09-09T00:00:00"/>
    <x v="4"/>
    <x v="4"/>
    <x v="4"/>
    <x v="5"/>
    <x v="5"/>
    <x v="5"/>
    <x v="2"/>
  </r>
  <r>
    <n v="7"/>
    <d v="2003-09-12T00:00:00"/>
    <x v="4"/>
    <x v="4"/>
    <x v="4"/>
    <x v="5"/>
    <x v="0"/>
    <x v="0"/>
    <x v="0"/>
  </r>
  <r>
    <n v="8"/>
    <d v="2003-09-16T00:00:00"/>
    <x v="2"/>
    <x v="2"/>
    <x v="2"/>
    <x v="6"/>
    <x v="2"/>
    <x v="2"/>
    <x v="3"/>
  </r>
  <r>
    <n v="9"/>
    <d v="2003-09-16T00:00:00"/>
    <x v="1"/>
    <x v="1"/>
    <x v="1"/>
    <x v="1"/>
    <x v="0"/>
    <x v="0"/>
    <x v="1"/>
  </r>
  <r>
    <n v="10"/>
    <d v="2003-09-19T00:00:00"/>
    <x v="5"/>
    <x v="5"/>
    <x v="4"/>
    <x v="7"/>
    <x v="4"/>
    <x v="4"/>
    <x v="0"/>
  </r>
  <r>
    <n v="11"/>
    <d v="2003-09-22T00:00:00"/>
    <x v="6"/>
    <x v="6"/>
    <x v="4"/>
    <x v="8"/>
    <x v="3"/>
    <x v="3"/>
    <x v="4"/>
  </r>
  <r>
    <n v="12"/>
    <d v="2003-09-25T00:00:00"/>
    <x v="3"/>
    <x v="3"/>
    <x v="5"/>
    <x v="9"/>
    <x v="6"/>
    <x v="6"/>
    <x v="0"/>
  </r>
  <r>
    <n v="13"/>
    <d v="2003-09-29T00:00:00"/>
    <x v="7"/>
    <x v="7"/>
    <x v="4"/>
    <x v="10"/>
    <x v="6"/>
    <x v="6"/>
    <x v="0"/>
  </r>
  <r>
    <n v="14"/>
    <d v="2003-10-03T00:00:00"/>
    <x v="7"/>
    <x v="7"/>
    <x v="5"/>
    <x v="11"/>
    <x v="1"/>
    <x v="1"/>
    <x v="5"/>
  </r>
  <r>
    <n v="15"/>
    <d v="2003-10-06T00:00:00"/>
    <x v="1"/>
    <x v="1"/>
    <x v="3"/>
    <x v="12"/>
    <x v="3"/>
    <x v="3"/>
    <x v="6"/>
  </r>
  <r>
    <n v="16"/>
    <d v="2003-10-06T00:00:00"/>
    <x v="6"/>
    <x v="6"/>
    <x v="2"/>
    <x v="13"/>
    <x v="2"/>
    <x v="2"/>
    <x v="4"/>
  </r>
  <r>
    <n v="17"/>
    <d v="2003-10-09T00:00:00"/>
    <x v="5"/>
    <x v="5"/>
    <x v="4"/>
    <x v="7"/>
    <x v="3"/>
    <x v="3"/>
    <x v="7"/>
  </r>
  <r>
    <n v="18"/>
    <d v="2003-10-09T00:00:00"/>
    <x v="4"/>
    <x v="4"/>
    <x v="2"/>
    <x v="14"/>
    <x v="0"/>
    <x v="0"/>
    <x v="0"/>
  </r>
  <r>
    <n v="19"/>
    <d v="2003-10-12T00:00:00"/>
    <x v="2"/>
    <x v="2"/>
    <x v="6"/>
    <x v="15"/>
    <x v="0"/>
    <x v="0"/>
    <x v="8"/>
  </r>
  <r>
    <n v="20"/>
    <d v="2003-10-13T00:00:00"/>
    <x v="2"/>
    <x v="2"/>
    <x v="3"/>
    <x v="3"/>
    <x v="1"/>
    <x v="1"/>
    <x v="0"/>
  </r>
  <r>
    <n v="21"/>
    <d v="2003-10-14T00:00:00"/>
    <x v="7"/>
    <x v="7"/>
    <x v="1"/>
    <x v="16"/>
    <x v="5"/>
    <x v="5"/>
    <x v="9"/>
  </r>
  <r>
    <n v="22"/>
    <d v="2003-10-17T00:00:00"/>
    <x v="1"/>
    <x v="1"/>
    <x v="2"/>
    <x v="2"/>
    <x v="5"/>
    <x v="5"/>
    <x v="0"/>
  </r>
  <r>
    <n v="23"/>
    <d v="2003-10-17T00:00:00"/>
    <x v="1"/>
    <x v="1"/>
    <x v="3"/>
    <x v="12"/>
    <x v="0"/>
    <x v="0"/>
    <x v="0"/>
  </r>
  <r>
    <n v="24"/>
    <d v="2003-10-27T00:00:00"/>
    <x v="2"/>
    <x v="2"/>
    <x v="4"/>
    <x v="17"/>
    <x v="6"/>
    <x v="6"/>
    <x v="10"/>
  </r>
  <r>
    <n v="25"/>
    <d v="2003-10-29T00:00:00"/>
    <x v="5"/>
    <x v="5"/>
    <x v="0"/>
    <x v="18"/>
    <x v="2"/>
    <x v="2"/>
    <x v="0"/>
  </r>
  <r>
    <n v="26"/>
    <d v="2003-10-29T00:00:00"/>
    <x v="1"/>
    <x v="1"/>
    <x v="4"/>
    <x v="19"/>
    <x v="5"/>
    <x v="5"/>
    <x v="11"/>
  </r>
  <r>
    <n v="27"/>
    <d v="2003-10-30T00:00:00"/>
    <x v="6"/>
    <x v="6"/>
    <x v="2"/>
    <x v="13"/>
    <x v="6"/>
    <x v="6"/>
    <x v="12"/>
  </r>
  <r>
    <n v="28"/>
    <d v="2003-11-04T00:00:00"/>
    <x v="5"/>
    <x v="5"/>
    <x v="6"/>
    <x v="20"/>
    <x v="4"/>
    <x v="4"/>
    <x v="0"/>
  </r>
  <r>
    <n v="29"/>
    <d v="2003-11-06T00:00:00"/>
    <x v="4"/>
    <x v="4"/>
    <x v="3"/>
    <x v="21"/>
    <x v="2"/>
    <x v="2"/>
    <x v="13"/>
  </r>
  <r>
    <n v="30"/>
    <d v="2003-11-06T00:00:00"/>
    <x v="3"/>
    <x v="3"/>
    <x v="1"/>
    <x v="22"/>
    <x v="0"/>
    <x v="0"/>
    <x v="13"/>
  </r>
  <r>
    <n v="31"/>
    <d v="2003-11-13T00:00:00"/>
    <x v="2"/>
    <x v="2"/>
    <x v="2"/>
    <x v="6"/>
    <x v="0"/>
    <x v="0"/>
    <x v="14"/>
  </r>
  <r>
    <n v="32"/>
    <d v="2003-11-13T00:00:00"/>
    <x v="7"/>
    <x v="7"/>
    <x v="3"/>
    <x v="23"/>
    <x v="4"/>
    <x v="4"/>
    <x v="0"/>
  </r>
  <r>
    <n v="33"/>
    <d v="2003-11-19T00:00:00"/>
    <x v="1"/>
    <x v="1"/>
    <x v="4"/>
    <x v="19"/>
    <x v="3"/>
    <x v="3"/>
    <x v="15"/>
  </r>
  <r>
    <n v="34"/>
    <d v="2003-11-20T00:00:00"/>
    <x v="1"/>
    <x v="1"/>
    <x v="0"/>
    <x v="24"/>
    <x v="5"/>
    <x v="5"/>
    <x v="0"/>
  </r>
  <r>
    <n v="35"/>
    <d v="2003-11-20T00:00:00"/>
    <x v="2"/>
    <x v="2"/>
    <x v="2"/>
    <x v="6"/>
    <x v="0"/>
    <x v="0"/>
    <x v="16"/>
  </r>
  <r>
    <n v="36"/>
    <d v="2003-11-26T00:00:00"/>
    <x v="5"/>
    <x v="5"/>
    <x v="2"/>
    <x v="25"/>
    <x v="6"/>
    <x v="6"/>
    <x v="13"/>
  </r>
  <r>
    <n v="37"/>
    <d v="2003-11-26T00:00:00"/>
    <x v="2"/>
    <x v="2"/>
    <x v="0"/>
    <x v="26"/>
    <x v="4"/>
    <x v="4"/>
    <x v="13"/>
  </r>
  <r>
    <n v="38"/>
    <d v="2003-11-27T00:00:00"/>
    <x v="5"/>
    <x v="5"/>
    <x v="2"/>
    <x v="25"/>
    <x v="1"/>
    <x v="1"/>
    <x v="0"/>
  </r>
  <r>
    <n v="39"/>
    <d v="2003-12-03T00:00:00"/>
    <x v="0"/>
    <x v="0"/>
    <x v="2"/>
    <x v="27"/>
    <x v="6"/>
    <x v="6"/>
    <x v="17"/>
  </r>
  <r>
    <n v="40"/>
    <d v="2003-12-05T00:00:00"/>
    <x v="6"/>
    <x v="6"/>
    <x v="3"/>
    <x v="28"/>
    <x v="4"/>
    <x v="4"/>
    <x v="0"/>
  </r>
  <r>
    <n v="41"/>
    <d v="2003-12-06T00:00:00"/>
    <x v="1"/>
    <x v="1"/>
    <x v="0"/>
    <x v="24"/>
    <x v="2"/>
    <x v="2"/>
    <x v="18"/>
  </r>
  <r>
    <n v="42"/>
    <d v="2003-12-09T00:00:00"/>
    <x v="1"/>
    <x v="1"/>
    <x v="2"/>
    <x v="2"/>
    <x v="0"/>
    <x v="0"/>
    <x v="19"/>
  </r>
  <r>
    <n v="43"/>
    <d v="2003-12-15T00:00:00"/>
    <x v="5"/>
    <x v="5"/>
    <x v="7"/>
    <x v="29"/>
    <x v="5"/>
    <x v="5"/>
    <x v="0"/>
  </r>
  <r>
    <n v="44"/>
    <d v="2003-12-19T00:00:00"/>
    <x v="6"/>
    <x v="6"/>
    <x v="4"/>
    <x v="8"/>
    <x v="1"/>
    <x v="1"/>
    <x v="0"/>
  </r>
  <r>
    <n v="45"/>
    <d v="2003-12-24T00:00:00"/>
    <x v="3"/>
    <x v="3"/>
    <x v="5"/>
    <x v="9"/>
    <x v="4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utoFormatId="4113" applyNumberFormats="1" applyBorderFormats="1" applyFontFormats="1" applyPatternFormats="1" applyAlignmentFormats="1" applyWidthHeightFormats="1" dataCaption="Data" updatedVersion="1" showItems="0" showMultipleLabel="0" showMemberPropertyTips="0" useAutoFormatting="1" itemPrintTitles="1" indent="0" compact="0" compactData="0" gridDropZones="1">
  <location ref="A3:J7" firstHeaderRow="1" firstDataRow="2" firstDataCol="1"/>
  <pivotFields count="9">
    <pivotField compact="0" numFmtId="164" outline="0" subtotalTop="0" showAll="0" includeNewItemsInFilter="1"/>
    <pivotField compact="0" numFmtId="14" outline="0" subtotalTop="0" showAll="0" includeNewItemsInFilter="1"/>
    <pivotField axis="axisCol" compact="0" outline="0" subtotalTop="0" showAll="0" includeNewItemsInFilter="1">
      <items count="9">
        <item x="2"/>
        <item x="5"/>
        <item x="7"/>
        <item x="3"/>
        <item x="0"/>
        <item x="1"/>
        <item x="6"/>
        <item x="4"/>
        <item t="default"/>
      </items>
    </pivotField>
    <pivotField compact="0" numFmtId="8" outline="0" subtotalTop="0" showAll="0" includeNewItemsInFilter="1"/>
    <pivotField compact="0" outline="0" subtotalTop="0" showAll="0" includeNewItemsInFilter="1"/>
    <pivotField dataField="1" compact="0" numFmtId="8" outline="0" subtotalTop="0" showAll="0" includeNewItemsInFilter="1"/>
    <pivotField axis="axisRow" compact="0" outline="0" subtotalTop="0" showAll="0" includeNewItemsInFilter="1">
      <items count="8">
        <item h="1" x="2"/>
        <item x="5"/>
        <item h="1" x="3"/>
        <item h="1" x="1"/>
        <item h="1" x="0"/>
        <item h="1" x="4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6"/>
  </rowFields>
  <rowItems count="3">
    <i>
      <x v="1"/>
    </i>
    <i>
      <x v="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5" baseField="0" baseItem="0"/>
  </dataField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1.xml"/><Relationship Id="rId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guid="{5F82F6F0-934F-4218-BF45-57F1D4ADA10E}" diskRevisions="1" revisionId="2" version="2">
  <header guid="{04E58C5F-5C28-4D69-83F2-19FDB3D151F4}" dateTime="2010-11-25T10:19:19" maxSheetId="5" userName="Sarah Jones" r:id="rId1">
    <sheetIdMap count="4">
      <sheetId val="1"/>
      <sheetId val="2"/>
      <sheetId val="3"/>
      <sheetId val="4"/>
    </sheetIdMap>
  </header>
  <header guid="{5F82F6F0-934F-4218-BF45-57F1D4ADA10E}" dateTime="2010-11-25T10:24:57" maxSheetId="5" userName="Sarah Jones" r:id="rId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163B6527-8355-4A5D-BC87-872FA93B2FE2}" action="delete"/>
  <rdn rId="0" localSheetId="4" customView="1" name="Z_163B6527_8355_4A5D_BC87_872FA93B2FE2_.wvu.Cols" hidden="1" oldHidden="1">
    <formula>Orders!$D:$E</formula>
    <oldFormula>Orders!$D:$E</oldFormula>
  </rdn>
  <rdn rId="0" localSheetId="4" customView="1" name="Z_163B6527_8355_4A5D_BC87_872FA93B2FE2_.wvu.FilterData" hidden="1" oldHidden="1">
    <formula>Orders!$A$2:$I$55</formula>
    <oldFormula>Orders!$A$2:$I$55</oldFormula>
  </rdn>
  <rcv guid="{163B6527-8355-4A5D-BC87-872FA93B2FE2}" action="add"/>
</revisions>
</file>

<file path=xl/revisions/revisionLog1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2.75"/>
  <cols>
    <col min="2" max="2" width="14.42578125" bestFit="1" customWidth="1"/>
    <col min="3" max="3" width="17.85546875" customWidth="1"/>
  </cols>
  <sheetData>
    <row r="1" spans="1:3">
      <c r="A1" s="4" t="s">
        <v>39</v>
      </c>
    </row>
    <row r="2" spans="1:3">
      <c r="B2" s="4" t="s">
        <v>36</v>
      </c>
      <c r="C2" s="4" t="s">
        <v>40</v>
      </c>
    </row>
    <row r="3" spans="1:3">
      <c r="B3" t="s">
        <v>8</v>
      </c>
      <c r="C3" t="s">
        <v>16</v>
      </c>
    </row>
    <row r="4" spans="1:3">
      <c r="B4" t="s">
        <v>11</v>
      </c>
      <c r="C4" t="s">
        <v>17</v>
      </c>
    </row>
    <row r="5" spans="1:3">
      <c r="B5" t="s">
        <v>14</v>
      </c>
      <c r="C5" t="s">
        <v>18</v>
      </c>
    </row>
    <row r="6" spans="1:3">
      <c r="B6" t="s">
        <v>13</v>
      </c>
      <c r="C6" t="s">
        <v>19</v>
      </c>
    </row>
    <row r="7" spans="1:3">
      <c r="B7" t="s">
        <v>9</v>
      </c>
      <c r="C7" t="s">
        <v>20</v>
      </c>
    </row>
    <row r="8" spans="1:3">
      <c r="B8" t="s">
        <v>12</v>
      </c>
      <c r="C8" t="s">
        <v>21</v>
      </c>
    </row>
    <row r="9" spans="1:3">
      <c r="B9" t="s">
        <v>10</v>
      </c>
      <c r="C9" t="s">
        <v>22</v>
      </c>
    </row>
  </sheetData>
  <customSheetViews>
    <customSheetView guid="{163B6527-8355-4A5D-BC87-872FA93B2FE2}">
      <pageMargins left="0.75" right="0.75" top="1" bottom="1" header="0.5" footer="0.5"/>
      <headerFooter alignWithMargins="0"/>
    </customSheetView>
    <customSheetView guid="{E994E856-EB0C-45D8-8F6A-8FB49367C450}">
      <pageMargins left="0.75" right="0.75" top="1" bottom="1" header="0.5" footer="0.5"/>
      <headerFooter alignWithMargins="0"/>
    </customSheetView>
    <customSheetView guid="{039DF975-4BB9-4D31-8B07-63174018F3FC}" showRuler="0">
      <pageMargins left="0.75" right="0.75" top="1" bottom="1" header="0.5" footer="0.5"/>
      <headerFooter alignWithMargins="0"/>
    </customSheetView>
    <customSheetView guid="{FC332726-234E-4455-B524-52B7880E7B4D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7" sqref="B7"/>
    </sheetView>
  </sheetViews>
  <sheetFormatPr defaultRowHeight="12.75"/>
  <cols>
    <col min="6" max="6" width="10.140625" bestFit="1" customWidth="1"/>
  </cols>
  <sheetData>
    <row r="1" spans="1:6" ht="15">
      <c r="A1" s="5" t="s">
        <v>50</v>
      </c>
      <c r="B1" s="5"/>
      <c r="C1" s="5"/>
    </row>
    <row r="3" spans="1:6">
      <c r="C3" t="s">
        <v>24</v>
      </c>
      <c r="D3" t="s">
        <v>25</v>
      </c>
      <c r="E3" t="s">
        <v>26</v>
      </c>
      <c r="F3" t="s">
        <v>27</v>
      </c>
    </row>
    <row r="4" spans="1:6">
      <c r="B4" t="s">
        <v>28</v>
      </c>
      <c r="C4" s="29">
        <v>6354</v>
      </c>
      <c r="D4" s="29">
        <v>9115</v>
      </c>
      <c r="E4" s="29">
        <v>10866</v>
      </c>
      <c r="F4" s="29">
        <f>Orders!F59</f>
        <v>12189.68</v>
      </c>
    </row>
    <row r="5" spans="1:6">
      <c r="B5" t="s">
        <v>29</v>
      </c>
      <c r="C5" s="29">
        <v>7000</v>
      </c>
      <c r="D5" s="29">
        <v>8000</v>
      </c>
      <c r="E5" s="29">
        <v>9000</v>
      </c>
      <c r="F5" s="29">
        <v>10000</v>
      </c>
    </row>
  </sheetData>
  <customSheetViews>
    <customSheetView guid="{163B6527-8355-4A5D-BC87-872FA93B2FE2}">
      <selection activeCell="B7" sqref="B7"/>
      <pageMargins left="0.75" right="0.75" top="1" bottom="1" header="0.5" footer="0.5"/>
      <pageSetup paperSize="9" orientation="portrait" r:id="rId1"/>
      <headerFooter alignWithMargins="0"/>
    </customSheetView>
    <customSheetView guid="{E994E856-EB0C-45D8-8F6A-8FB49367C450}">
      <pageMargins left="0.75" right="0.75" top="1" bottom="1" header="0.5" footer="0.5"/>
      <pageSetup paperSize="9" orientation="portrait" r:id="rId2"/>
      <headerFooter alignWithMargins="0"/>
    </customSheetView>
    <customSheetView guid="{039DF975-4BB9-4D31-8B07-63174018F3FC}" showRuler="0">
      <pageMargins left="0.75" right="0.75" top="1" bottom="1" header="0.5" footer="0.5"/>
      <pageSetup paperSize="9" orientation="portrait" r:id="rId3"/>
      <headerFooter alignWithMargins="0"/>
    </customSheetView>
    <customSheetView guid="{FC332726-234E-4455-B524-52B7880E7B4D}">
      <pageMargins left="0.75" right="0.75" top="1" bottom="1" header="0.5" footer="0.5"/>
      <pageSetup paperSize="9" orientation="portrait" r:id="rId4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3:J7"/>
  <sheetViews>
    <sheetView workbookViewId="0"/>
  </sheetViews>
  <sheetFormatPr defaultRowHeight="12.75"/>
  <cols>
    <col min="1" max="1" width="13.140625" customWidth="1"/>
    <col min="2" max="9" width="9.85546875" customWidth="1"/>
    <col min="10" max="10" width="9" customWidth="1"/>
  </cols>
  <sheetData>
    <row r="3" spans="1:10">
      <c r="A3" s="8" t="s">
        <v>35</v>
      </c>
      <c r="B3" s="8" t="s">
        <v>32</v>
      </c>
      <c r="C3" s="8"/>
      <c r="D3" s="8"/>
      <c r="E3" s="8"/>
      <c r="F3" s="8"/>
      <c r="G3" s="8"/>
      <c r="H3" s="8"/>
      <c r="I3" s="8"/>
      <c r="J3" s="8"/>
    </row>
    <row r="4" spans="1:10" ht="86.25">
      <c r="A4" s="16" t="s">
        <v>38</v>
      </c>
      <c r="B4" s="13" t="s">
        <v>3</v>
      </c>
      <c r="C4" s="14" t="s">
        <v>1</v>
      </c>
      <c r="D4" s="14" t="s">
        <v>5</v>
      </c>
      <c r="E4" s="14" t="s">
        <v>7</v>
      </c>
      <c r="F4" s="14" t="s">
        <v>4</v>
      </c>
      <c r="G4" s="14" t="s">
        <v>0</v>
      </c>
      <c r="H4" s="14" t="s">
        <v>6</v>
      </c>
      <c r="I4" s="14" t="s">
        <v>2</v>
      </c>
      <c r="J4" s="15" t="s">
        <v>42</v>
      </c>
    </row>
    <row r="5" spans="1:10">
      <c r="A5" s="6" t="s">
        <v>12</v>
      </c>
      <c r="B5" s="9"/>
      <c r="C5" s="10">
        <v>176</v>
      </c>
      <c r="D5" s="10">
        <v>958.08</v>
      </c>
      <c r="E5" s="10"/>
      <c r="F5" s="10"/>
      <c r="G5" s="10">
        <v>446.88</v>
      </c>
      <c r="H5" s="10"/>
      <c r="I5" s="10">
        <v>624</v>
      </c>
      <c r="J5" s="17">
        <v>2204.96</v>
      </c>
    </row>
    <row r="6" spans="1:10" ht="13.5" thickBot="1">
      <c r="A6" s="7" t="s">
        <v>10</v>
      </c>
      <c r="B6" s="11">
        <v>216</v>
      </c>
      <c r="C6" s="12">
        <v>132</v>
      </c>
      <c r="D6" s="12">
        <v>239.52</v>
      </c>
      <c r="E6" s="12">
        <v>431.28</v>
      </c>
      <c r="F6" s="12">
        <v>186</v>
      </c>
      <c r="G6" s="12"/>
      <c r="H6" s="12">
        <v>179.76</v>
      </c>
      <c r="I6" s="12"/>
      <c r="J6" s="18">
        <v>1384.56</v>
      </c>
    </row>
    <row r="7" spans="1:10" ht="15.75" thickTop="1">
      <c r="A7" s="19" t="s">
        <v>42</v>
      </c>
      <c r="B7" s="20">
        <v>216</v>
      </c>
      <c r="C7" s="21">
        <v>308</v>
      </c>
      <c r="D7" s="21">
        <v>1197.5999999999999</v>
      </c>
      <c r="E7" s="21">
        <v>431.28</v>
      </c>
      <c r="F7" s="21">
        <v>186</v>
      </c>
      <c r="G7" s="21">
        <v>446.88</v>
      </c>
      <c r="H7" s="21">
        <v>179.76</v>
      </c>
      <c r="I7" s="21">
        <v>624</v>
      </c>
      <c r="J7" s="22">
        <v>3589.52</v>
      </c>
    </row>
  </sheetData>
  <customSheetViews>
    <customSheetView guid="{163B6527-8355-4A5D-BC87-872FA93B2FE2}">
      <pageMargins left="0.35433070866141736" right="0.35433070866141736" top="0.98425196850393704" bottom="0.98425196850393704" header="0.51181102362204722" footer="0.51181102362204722"/>
      <pageSetup paperSize="9" orientation="landscape" r:id="rId2"/>
      <headerFooter alignWithMargins="0"/>
    </customSheetView>
    <customSheetView guid="{E994E856-EB0C-45D8-8F6A-8FB49367C450}">
      <pageMargins left="0.35433070866141736" right="0.35433070866141736" top="0.98425196850393704" bottom="0.98425196850393704" header="0.51181102362204722" footer="0.51181102362204722"/>
      <pageSetup paperSize="9" orientation="landscape" r:id="rId3"/>
      <headerFooter alignWithMargins="0"/>
    </customSheetView>
    <customSheetView guid="{039DF975-4BB9-4D31-8B07-63174018F3FC}" showRuler="0">
      <pageMargins left="0.35433070866141736" right="0.35433070866141736" top="0.98425196850393704" bottom="0.98425196850393704" header="0.51181102362204722" footer="0.51181102362204722"/>
      <pageSetup paperSize="9" orientation="landscape" r:id="rId4"/>
      <headerFooter alignWithMargins="0"/>
    </customSheetView>
    <customSheetView guid="{FC332726-234E-4455-B524-52B7880E7B4D}">
      <pageMargins left="0.35433070866141736" right="0.35433070866141736" top="0.98425196850393704" bottom="0.98425196850393704" header="0.51181102362204722" footer="0.51181102362204722"/>
      <pageSetup paperSize="9" orientation="landscape" r:id="rId5"/>
      <headerFooter alignWithMargins="0"/>
    </customSheetView>
  </customSheetViews>
  <phoneticPr fontId="0" type="noConversion"/>
  <pageMargins left="0.35433070866141736" right="0.35433070866141736" top="0.98425196850393704" bottom="0.98425196850393704" header="0.51181102362204722" footer="0.51181102362204722"/>
  <pageSetup paperSize="9" orientation="landscape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5"/>
  <sheetViews>
    <sheetView tabSelected="1" topLeftCell="A37" workbookViewId="0">
      <selection activeCell="F59" sqref="F59"/>
    </sheetView>
  </sheetViews>
  <sheetFormatPr defaultRowHeight="12.75" outlineLevelRow="2"/>
  <cols>
    <col min="1" max="1" width="9.140625" style="26"/>
    <col min="2" max="2" width="11.28515625" bestFit="1" customWidth="1"/>
    <col min="3" max="3" width="14.28515625" bestFit="1" customWidth="1"/>
    <col min="4" max="4" width="7.140625" hidden="1" customWidth="1"/>
    <col min="5" max="5" width="10" hidden="1" customWidth="1"/>
    <col min="6" max="6" width="10" style="23" customWidth="1"/>
    <col min="7" max="7" width="14.42578125" bestFit="1" customWidth="1"/>
    <col min="8" max="8" width="16" bestFit="1" customWidth="1"/>
    <col min="9" max="9" width="12.140625" customWidth="1"/>
  </cols>
  <sheetData>
    <row r="1" spans="1:9" ht="25.5" customHeight="1">
      <c r="A1" s="27" t="s">
        <v>15</v>
      </c>
    </row>
    <row r="2" spans="1:9" ht="25.5" customHeight="1">
      <c r="A2" s="28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24" t="s">
        <v>35</v>
      </c>
      <c r="G2" s="4" t="s">
        <v>38</v>
      </c>
      <c r="H2" s="4" t="s">
        <v>41</v>
      </c>
      <c r="I2" s="4" t="s">
        <v>37</v>
      </c>
    </row>
    <row r="3" spans="1:9" ht="25.5" customHeight="1">
      <c r="B3" s="3" t="s">
        <v>51</v>
      </c>
    </row>
    <row r="4" spans="1:9">
      <c r="A4" s="28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24" t="s">
        <v>35</v>
      </c>
      <c r="G4" s="4" t="s">
        <v>38</v>
      </c>
      <c r="H4" s="4" t="s">
        <v>41</v>
      </c>
      <c r="I4" s="4" t="s">
        <v>37</v>
      </c>
    </row>
    <row r="5" spans="1:9" outlineLevel="2">
      <c r="A5" s="26">
        <v>3</v>
      </c>
      <c r="B5" s="1">
        <v>39699</v>
      </c>
      <c r="C5" t="s">
        <v>0</v>
      </c>
      <c r="D5" s="2">
        <v>15.96</v>
      </c>
      <c r="E5">
        <v>6</v>
      </c>
      <c r="F5" s="25">
        <f t="shared" ref="F5:F55" si="0">D5*E5</f>
        <v>95.76</v>
      </c>
      <c r="G5" t="s">
        <v>14</v>
      </c>
      <c r="H5" t="str">
        <f>VLOOKUP(G5,Customers!$B$3:$C$9,2,FALSE)</f>
        <v>Andrew Walton</v>
      </c>
      <c r="I5" s="1" t="s">
        <v>23</v>
      </c>
    </row>
    <row r="6" spans="1:9" outlineLevel="2">
      <c r="A6" s="26">
        <v>8</v>
      </c>
      <c r="B6" s="1">
        <v>39707</v>
      </c>
      <c r="C6" t="s">
        <v>3</v>
      </c>
      <c r="D6" s="2">
        <v>18</v>
      </c>
      <c r="E6">
        <v>6</v>
      </c>
      <c r="F6" s="25">
        <f t="shared" si="0"/>
        <v>108</v>
      </c>
      <c r="G6" t="s">
        <v>14</v>
      </c>
      <c r="H6" t="str">
        <f>VLOOKUP(G6,Customers!$B$3:$C$9,2,FALSE)</f>
        <v>Andrew Walton</v>
      </c>
      <c r="I6" s="1">
        <v>39717</v>
      </c>
    </row>
    <row r="7" spans="1:9" outlineLevel="2">
      <c r="A7" s="26">
        <v>16</v>
      </c>
      <c r="B7" s="1">
        <v>39727</v>
      </c>
      <c r="C7" t="s">
        <v>6</v>
      </c>
      <c r="D7" s="2">
        <v>29.96</v>
      </c>
      <c r="E7">
        <v>6</v>
      </c>
      <c r="F7" s="25">
        <f t="shared" si="0"/>
        <v>179.76</v>
      </c>
      <c r="G7" t="s">
        <v>14</v>
      </c>
      <c r="H7" t="str">
        <f>VLOOKUP(G7,Customers!$B$3:$C$9,2,FALSE)</f>
        <v>Andrew Walton</v>
      </c>
      <c r="I7" s="1">
        <v>39752</v>
      </c>
    </row>
    <row r="8" spans="1:9" outlineLevel="2">
      <c r="A8" s="26">
        <v>25</v>
      </c>
      <c r="B8" s="1">
        <v>39750</v>
      </c>
      <c r="C8" t="s">
        <v>1</v>
      </c>
      <c r="D8" s="2">
        <v>22</v>
      </c>
      <c r="E8">
        <v>10</v>
      </c>
      <c r="F8" s="25">
        <f t="shared" si="0"/>
        <v>220</v>
      </c>
      <c r="G8" t="s">
        <v>14</v>
      </c>
      <c r="H8" t="str">
        <f>VLOOKUP(G8,Customers!$B$3:$C$9,2,FALSE)</f>
        <v>Andrew Walton</v>
      </c>
      <c r="I8" s="1" t="s">
        <v>23</v>
      </c>
    </row>
    <row r="9" spans="1:9" outlineLevel="2">
      <c r="A9" s="26">
        <v>29</v>
      </c>
      <c r="B9" s="1">
        <v>39758</v>
      </c>
      <c r="C9" t="s">
        <v>2</v>
      </c>
      <c r="D9" s="2">
        <v>52</v>
      </c>
      <c r="E9">
        <v>24</v>
      </c>
      <c r="F9" s="25">
        <f t="shared" si="0"/>
        <v>1248</v>
      </c>
      <c r="G9" t="s">
        <v>14</v>
      </c>
      <c r="H9" t="str">
        <f>VLOOKUP(G9,Customers!$B$3:$C$9,2,FALSE)</f>
        <v>Andrew Walton</v>
      </c>
      <c r="I9" s="1">
        <v>39782</v>
      </c>
    </row>
    <row r="10" spans="1:9" outlineLevel="2">
      <c r="A10" s="26">
        <v>41</v>
      </c>
      <c r="B10" s="1">
        <v>39788</v>
      </c>
      <c r="C10" t="s">
        <v>0</v>
      </c>
      <c r="D10" s="2">
        <v>15.96</v>
      </c>
      <c r="E10">
        <v>10</v>
      </c>
      <c r="F10" s="25">
        <f t="shared" si="0"/>
        <v>159.60000000000002</v>
      </c>
      <c r="G10" t="s">
        <v>14</v>
      </c>
      <c r="H10" t="str">
        <f>VLOOKUP(G10,Customers!$B$3:$C$9,2,FALSE)</f>
        <v>Andrew Walton</v>
      </c>
      <c r="I10" s="1">
        <v>39802</v>
      </c>
    </row>
    <row r="11" spans="1:9" outlineLevel="1">
      <c r="B11" s="1"/>
      <c r="D11" s="2"/>
      <c r="F11" s="25">
        <f>SUBTOTAL(9,F5:F10)</f>
        <v>2011.12</v>
      </c>
      <c r="G11" s="30" t="s">
        <v>43</v>
      </c>
      <c r="I11" s="1"/>
    </row>
    <row r="12" spans="1:9" outlineLevel="2">
      <c r="A12" s="26">
        <v>6</v>
      </c>
      <c r="B12" s="1">
        <v>39700</v>
      </c>
      <c r="C12" t="s">
        <v>2</v>
      </c>
      <c r="D12" s="2">
        <v>52</v>
      </c>
      <c r="E12">
        <v>12</v>
      </c>
      <c r="F12" s="25">
        <f t="shared" si="0"/>
        <v>624</v>
      </c>
      <c r="G12" t="s">
        <v>12</v>
      </c>
      <c r="H12" t="str">
        <f>VLOOKUP(G12,Customers!$B$3:$C$9,2,FALSE)</f>
        <v>Imran Singh</v>
      </c>
      <c r="I12" s="1">
        <v>39725</v>
      </c>
    </row>
    <row r="13" spans="1:9" outlineLevel="2">
      <c r="A13" s="26">
        <v>21</v>
      </c>
      <c r="B13" s="1">
        <v>39735</v>
      </c>
      <c r="C13" t="s">
        <v>5</v>
      </c>
      <c r="D13" s="2">
        <v>19.96</v>
      </c>
      <c r="E13">
        <v>48</v>
      </c>
      <c r="F13" s="25">
        <f t="shared" si="0"/>
        <v>958.08</v>
      </c>
      <c r="G13" t="s">
        <v>12</v>
      </c>
      <c r="H13" t="str">
        <f>VLOOKUP(G13,Customers!$B$3:$C$9,2,FALSE)</f>
        <v>Imran Singh</v>
      </c>
      <c r="I13" s="1">
        <v>39754</v>
      </c>
    </row>
    <row r="14" spans="1:9" outlineLevel="2">
      <c r="A14" s="26">
        <v>22</v>
      </c>
      <c r="B14" s="1">
        <v>39738</v>
      </c>
      <c r="C14" t="s">
        <v>0</v>
      </c>
      <c r="D14" s="2">
        <v>15.96</v>
      </c>
      <c r="E14">
        <v>6</v>
      </c>
      <c r="F14" s="25">
        <f t="shared" si="0"/>
        <v>95.76</v>
      </c>
      <c r="G14" t="s">
        <v>12</v>
      </c>
      <c r="H14" t="str">
        <f>VLOOKUP(G14,Customers!$B$3:$C$9,2,FALSE)</f>
        <v>Imran Singh</v>
      </c>
      <c r="I14" s="1" t="s">
        <v>23</v>
      </c>
    </row>
    <row r="15" spans="1:9" outlineLevel="2">
      <c r="A15" s="26">
        <v>26</v>
      </c>
      <c r="B15" s="1">
        <v>39750</v>
      </c>
      <c r="C15" t="s">
        <v>0</v>
      </c>
      <c r="D15" s="2">
        <v>15.96</v>
      </c>
      <c r="E15">
        <v>12</v>
      </c>
      <c r="F15" s="25">
        <f t="shared" si="0"/>
        <v>191.52</v>
      </c>
      <c r="G15" t="s">
        <v>12</v>
      </c>
      <c r="H15" t="str">
        <f>VLOOKUP(G15,Customers!$B$3:$C$9,2,FALSE)</f>
        <v>Imran Singh</v>
      </c>
      <c r="I15" s="1">
        <v>39756</v>
      </c>
    </row>
    <row r="16" spans="1:9" outlineLevel="2">
      <c r="A16" s="26">
        <v>34</v>
      </c>
      <c r="B16" s="1">
        <v>39772</v>
      </c>
      <c r="C16" t="s">
        <v>0</v>
      </c>
      <c r="D16" s="2">
        <v>15.96</v>
      </c>
      <c r="E16">
        <v>10</v>
      </c>
      <c r="F16" s="25">
        <f t="shared" si="0"/>
        <v>159.60000000000002</v>
      </c>
      <c r="G16" t="s">
        <v>12</v>
      </c>
      <c r="H16" t="str">
        <f>VLOOKUP(G16,Customers!$B$3:$C$9,2,FALSE)</f>
        <v>Imran Singh</v>
      </c>
      <c r="I16" s="1" t="s">
        <v>23</v>
      </c>
    </row>
    <row r="17" spans="1:9" outlineLevel="2">
      <c r="A17" s="26">
        <v>43</v>
      </c>
      <c r="B17" s="1">
        <v>39797</v>
      </c>
      <c r="C17" t="s">
        <v>1</v>
      </c>
      <c r="D17" s="2">
        <v>22</v>
      </c>
      <c r="E17">
        <v>8</v>
      </c>
      <c r="F17" s="25">
        <f t="shared" si="0"/>
        <v>176</v>
      </c>
      <c r="G17" t="s">
        <v>12</v>
      </c>
      <c r="H17" t="str">
        <f>VLOOKUP(G17,Customers!$B$3:$C$9,2,FALSE)</f>
        <v>Imran Singh</v>
      </c>
      <c r="I17" s="1" t="s">
        <v>23</v>
      </c>
    </row>
    <row r="18" spans="1:9" outlineLevel="1">
      <c r="B18" s="1"/>
      <c r="D18" s="2"/>
      <c r="F18" s="25">
        <f>SUBTOTAL(9,F12:F17)</f>
        <v>2204.96</v>
      </c>
      <c r="G18" s="31" t="s">
        <v>44</v>
      </c>
      <c r="I18" s="1"/>
    </row>
    <row r="19" spans="1:9" outlineLevel="2">
      <c r="A19" s="26">
        <v>4</v>
      </c>
      <c r="B19" s="1">
        <v>39700</v>
      </c>
      <c r="C19" t="s">
        <v>3</v>
      </c>
      <c r="D19" s="2">
        <v>18</v>
      </c>
      <c r="E19">
        <v>24</v>
      </c>
      <c r="F19" s="25">
        <f t="shared" si="0"/>
        <v>432</v>
      </c>
      <c r="G19" t="s">
        <v>13</v>
      </c>
      <c r="H19" t="str">
        <f>VLOOKUP(G19,Customers!$B$3:$C$9,2,FALSE)</f>
        <v>Jason King</v>
      </c>
      <c r="I19" s="1">
        <v>39725</v>
      </c>
    </row>
    <row r="20" spans="1:9" outlineLevel="2">
      <c r="A20" s="26">
        <v>11</v>
      </c>
      <c r="B20" s="1">
        <v>39713</v>
      </c>
      <c r="C20" t="s">
        <v>6</v>
      </c>
      <c r="D20" s="2">
        <v>29.96</v>
      </c>
      <c r="E20">
        <v>12</v>
      </c>
      <c r="F20" s="25">
        <f t="shared" si="0"/>
        <v>359.52</v>
      </c>
      <c r="G20" t="s">
        <v>13</v>
      </c>
      <c r="H20" t="str">
        <f>VLOOKUP(G20,Customers!$B$3:$C$9,2,FALSE)</f>
        <v>Jason King</v>
      </c>
      <c r="I20" s="1">
        <v>39752</v>
      </c>
    </row>
    <row r="21" spans="1:9" outlineLevel="2">
      <c r="A21" s="26">
        <v>15</v>
      </c>
      <c r="B21" s="1">
        <v>39727</v>
      </c>
      <c r="C21" t="s">
        <v>0</v>
      </c>
      <c r="D21" s="2">
        <v>15.96</v>
      </c>
      <c r="E21">
        <v>24</v>
      </c>
      <c r="F21" s="25">
        <f t="shared" si="0"/>
        <v>383.04</v>
      </c>
      <c r="G21" t="s">
        <v>13</v>
      </c>
      <c r="H21" t="str">
        <f>VLOOKUP(G21,Customers!$B$3:$C$9,2,FALSE)</f>
        <v>Jason King</v>
      </c>
      <c r="I21" s="1">
        <v>39741</v>
      </c>
    </row>
    <row r="22" spans="1:9" outlineLevel="2">
      <c r="A22" s="26">
        <v>17</v>
      </c>
      <c r="B22" s="1">
        <v>39730</v>
      </c>
      <c r="C22" t="s">
        <v>1</v>
      </c>
      <c r="D22" s="2">
        <v>22</v>
      </c>
      <c r="E22">
        <v>12</v>
      </c>
      <c r="F22" s="25">
        <f t="shared" si="0"/>
        <v>264</v>
      </c>
      <c r="G22" t="s">
        <v>13</v>
      </c>
      <c r="H22" t="str">
        <f>VLOOKUP(G22,Customers!$B$3:$C$9,2,FALSE)</f>
        <v>Jason King</v>
      </c>
      <c r="I22" s="1">
        <v>39755</v>
      </c>
    </row>
    <row r="23" spans="1:9" outlineLevel="2">
      <c r="A23" s="26">
        <v>33</v>
      </c>
      <c r="B23" s="1">
        <v>39771</v>
      </c>
      <c r="C23" t="s">
        <v>0</v>
      </c>
      <c r="D23" s="2">
        <v>15.96</v>
      </c>
      <c r="E23">
        <v>12</v>
      </c>
      <c r="F23" s="25">
        <f t="shared" si="0"/>
        <v>191.52</v>
      </c>
      <c r="G23" t="s">
        <v>13</v>
      </c>
      <c r="H23" t="str">
        <f>VLOOKUP(G23,Customers!$B$3:$C$9,2,FALSE)</f>
        <v>Jason King</v>
      </c>
      <c r="I23" s="1">
        <v>39775</v>
      </c>
    </row>
    <row r="24" spans="1:9" outlineLevel="1">
      <c r="B24" s="1"/>
      <c r="D24" s="2"/>
      <c r="F24" s="25">
        <f>SUBTOTAL(9,F19:F23)</f>
        <v>1630.08</v>
      </c>
      <c r="G24" s="31" t="s">
        <v>45</v>
      </c>
      <c r="I24" s="1"/>
    </row>
    <row r="25" spans="1:9" outlineLevel="2">
      <c r="A25" s="26">
        <v>2</v>
      </c>
      <c r="B25" s="1">
        <v>39695</v>
      </c>
      <c r="C25" t="s">
        <v>0</v>
      </c>
      <c r="D25" s="2">
        <v>15.96</v>
      </c>
      <c r="E25">
        <v>48</v>
      </c>
      <c r="F25" s="25">
        <f t="shared" si="0"/>
        <v>766.08</v>
      </c>
      <c r="G25" t="s">
        <v>11</v>
      </c>
      <c r="H25" t="str">
        <f>VLOOKUP(G25,Customers!$B$3:$C$9,2,FALSE)</f>
        <v>Fiona Hadley</v>
      </c>
      <c r="I25" s="1">
        <v>39720</v>
      </c>
    </row>
    <row r="26" spans="1:9" outlineLevel="2">
      <c r="A26" s="26">
        <v>14</v>
      </c>
      <c r="B26" s="1">
        <v>39724</v>
      </c>
      <c r="C26" t="s">
        <v>5</v>
      </c>
      <c r="D26" s="2">
        <v>19.96</v>
      </c>
      <c r="E26">
        <v>18</v>
      </c>
      <c r="F26" s="25">
        <f t="shared" si="0"/>
        <v>359.28000000000003</v>
      </c>
      <c r="G26" t="s">
        <v>11</v>
      </c>
      <c r="H26" t="str">
        <f>VLOOKUP(G26,Customers!$B$3:$C$9,2,FALSE)</f>
        <v>Fiona Hadley</v>
      </c>
      <c r="I26" s="1">
        <v>39742</v>
      </c>
    </row>
    <row r="27" spans="1:9" outlineLevel="2">
      <c r="A27" s="26">
        <v>20</v>
      </c>
      <c r="B27" s="1">
        <v>39734</v>
      </c>
      <c r="C27" t="s">
        <v>3</v>
      </c>
      <c r="D27" s="2">
        <v>18</v>
      </c>
      <c r="E27">
        <v>24</v>
      </c>
      <c r="F27" s="25">
        <f t="shared" si="0"/>
        <v>432</v>
      </c>
      <c r="G27" t="s">
        <v>11</v>
      </c>
      <c r="H27" t="str">
        <f>VLOOKUP(G27,Customers!$B$3:$C$9,2,FALSE)</f>
        <v>Fiona Hadley</v>
      </c>
      <c r="I27" s="1" t="s">
        <v>23</v>
      </c>
    </row>
    <row r="28" spans="1:9" outlineLevel="2">
      <c r="A28" s="26">
        <v>38</v>
      </c>
      <c r="B28" s="1">
        <v>39779</v>
      </c>
      <c r="C28" t="s">
        <v>1</v>
      </c>
      <c r="D28" s="2">
        <v>22</v>
      </c>
      <c r="E28">
        <v>6</v>
      </c>
      <c r="F28" s="25">
        <f t="shared" si="0"/>
        <v>132</v>
      </c>
      <c r="G28" t="s">
        <v>11</v>
      </c>
      <c r="H28" t="str">
        <f>VLOOKUP(G28,Customers!$B$3:$C$9,2,FALSE)</f>
        <v>Fiona Hadley</v>
      </c>
      <c r="I28" s="1" t="s">
        <v>23</v>
      </c>
    </row>
    <row r="29" spans="1:9" outlineLevel="2">
      <c r="A29" s="26">
        <v>44</v>
      </c>
      <c r="B29" s="1">
        <v>39801</v>
      </c>
      <c r="C29" t="s">
        <v>6</v>
      </c>
      <c r="D29" s="2">
        <v>29.96</v>
      </c>
      <c r="E29">
        <v>12</v>
      </c>
      <c r="F29" s="25">
        <f t="shared" si="0"/>
        <v>359.52</v>
      </c>
      <c r="G29" t="s">
        <v>11</v>
      </c>
      <c r="H29" t="str">
        <f>VLOOKUP(G29,Customers!$B$3:$C$9,2,FALSE)</f>
        <v>Fiona Hadley</v>
      </c>
      <c r="I29" s="1" t="s">
        <v>23</v>
      </c>
    </row>
    <row r="30" spans="1:9" outlineLevel="1">
      <c r="B30" s="1"/>
      <c r="D30" s="2"/>
      <c r="F30" s="25">
        <f>SUBTOTAL(9,F25:F29)</f>
        <v>2048.88</v>
      </c>
      <c r="G30" s="31" t="s">
        <v>46</v>
      </c>
      <c r="I30" s="1"/>
    </row>
    <row r="31" spans="1:9" outlineLevel="2">
      <c r="A31" s="26">
        <v>1</v>
      </c>
      <c r="B31" s="1">
        <v>39692</v>
      </c>
      <c r="C31" t="s">
        <v>4</v>
      </c>
      <c r="D31" s="2">
        <v>31</v>
      </c>
      <c r="E31">
        <v>10</v>
      </c>
      <c r="F31" s="25">
        <f>D31*E31</f>
        <v>310</v>
      </c>
      <c r="G31" t="s">
        <v>8</v>
      </c>
      <c r="H31" t="str">
        <f>VLOOKUP(G31,Customers!$B$3:$C$9,2,FALSE)</f>
        <v>Yvonne Dawson</v>
      </c>
      <c r="I31" s="1" t="s">
        <v>23</v>
      </c>
    </row>
    <row r="32" spans="1:9" outlineLevel="2">
      <c r="A32" s="26">
        <v>7</v>
      </c>
      <c r="B32" s="1">
        <v>39703</v>
      </c>
      <c r="C32" t="s">
        <v>2</v>
      </c>
      <c r="D32" s="2">
        <v>52</v>
      </c>
      <c r="E32">
        <v>12</v>
      </c>
      <c r="F32" s="25">
        <f t="shared" si="0"/>
        <v>624</v>
      </c>
      <c r="G32" t="s">
        <v>8</v>
      </c>
      <c r="H32" t="str">
        <f>VLOOKUP(G32,Customers!$B$3:$C$9,2,FALSE)</f>
        <v>Yvonne Dawson</v>
      </c>
      <c r="I32" s="1" t="s">
        <v>23</v>
      </c>
    </row>
    <row r="33" spans="1:9" outlineLevel="2">
      <c r="A33" s="26">
        <v>9</v>
      </c>
      <c r="B33" s="1">
        <v>39707</v>
      </c>
      <c r="C33" t="s">
        <v>0</v>
      </c>
      <c r="D33" s="2">
        <v>15.96</v>
      </c>
      <c r="E33">
        <v>48</v>
      </c>
      <c r="F33" s="25">
        <f t="shared" si="0"/>
        <v>766.08</v>
      </c>
      <c r="G33" t="s">
        <v>8</v>
      </c>
      <c r="H33" t="str">
        <f>VLOOKUP(G33,Customers!$B$3:$C$9,2,FALSE)</f>
        <v>Yvonne Dawson</v>
      </c>
      <c r="I33" s="1">
        <v>39720</v>
      </c>
    </row>
    <row r="34" spans="1:9" outlineLevel="2">
      <c r="A34" s="26">
        <v>18</v>
      </c>
      <c r="B34" s="1">
        <v>39730</v>
      </c>
      <c r="C34" t="s">
        <v>2</v>
      </c>
      <c r="D34" s="2">
        <v>52</v>
      </c>
      <c r="E34">
        <v>6</v>
      </c>
      <c r="F34" s="25">
        <f t="shared" si="0"/>
        <v>312</v>
      </c>
      <c r="G34" t="s">
        <v>8</v>
      </c>
      <c r="H34" t="str">
        <f>VLOOKUP(G34,Customers!$B$3:$C$9,2,FALSE)</f>
        <v>Yvonne Dawson</v>
      </c>
      <c r="I34" s="1" t="s">
        <v>23</v>
      </c>
    </row>
    <row r="35" spans="1:9" outlineLevel="2">
      <c r="A35" s="26">
        <v>19</v>
      </c>
      <c r="B35" s="1">
        <v>39733</v>
      </c>
      <c r="C35" t="s">
        <v>3</v>
      </c>
      <c r="D35" s="2">
        <v>18</v>
      </c>
      <c r="E35">
        <v>50</v>
      </c>
      <c r="F35" s="25">
        <f t="shared" si="0"/>
        <v>900</v>
      </c>
      <c r="G35" t="s">
        <v>8</v>
      </c>
      <c r="H35" t="str">
        <f>VLOOKUP(G35,Customers!$B$3:$C$9,2,FALSE)</f>
        <v>Yvonne Dawson</v>
      </c>
      <c r="I35" s="1">
        <v>39759</v>
      </c>
    </row>
    <row r="36" spans="1:9" outlineLevel="2">
      <c r="A36" s="26">
        <v>23</v>
      </c>
      <c r="B36" s="1">
        <v>39738</v>
      </c>
      <c r="C36" t="s">
        <v>0</v>
      </c>
      <c r="D36" s="2">
        <v>15.96</v>
      </c>
      <c r="E36">
        <v>24</v>
      </c>
      <c r="F36" s="25">
        <f t="shared" si="0"/>
        <v>383.04</v>
      </c>
      <c r="G36" t="s">
        <v>8</v>
      </c>
      <c r="H36" t="str">
        <f>VLOOKUP(G36,Customers!$B$3:$C$9,2,FALSE)</f>
        <v>Yvonne Dawson</v>
      </c>
      <c r="I36" s="1" t="s">
        <v>23</v>
      </c>
    </row>
    <row r="37" spans="1:9" outlineLevel="2">
      <c r="A37" s="26">
        <v>30</v>
      </c>
      <c r="B37" s="1">
        <v>39758</v>
      </c>
      <c r="C37" t="s">
        <v>7</v>
      </c>
      <c r="D37" s="2">
        <v>23.96</v>
      </c>
      <c r="E37">
        <v>48</v>
      </c>
      <c r="F37" s="25">
        <f t="shared" si="0"/>
        <v>1150.08</v>
      </c>
      <c r="G37" t="s">
        <v>8</v>
      </c>
      <c r="H37" t="str">
        <f>VLOOKUP(G37,Customers!$B$3:$C$9,2,FALSE)</f>
        <v>Yvonne Dawson</v>
      </c>
      <c r="I37" s="1">
        <v>39782</v>
      </c>
    </row>
    <row r="38" spans="1:9" outlineLevel="2">
      <c r="A38" s="26">
        <v>31</v>
      </c>
      <c r="B38" s="1">
        <v>39765</v>
      </c>
      <c r="C38" t="s">
        <v>3</v>
      </c>
      <c r="D38" s="2">
        <v>18</v>
      </c>
      <c r="E38">
        <v>6</v>
      </c>
      <c r="F38" s="25">
        <f t="shared" si="0"/>
        <v>108</v>
      </c>
      <c r="G38" t="s">
        <v>8</v>
      </c>
      <c r="H38" t="str">
        <f>VLOOKUP(G38,Customers!$B$3:$C$9,2,FALSE)</f>
        <v>Yvonne Dawson</v>
      </c>
      <c r="I38" s="1">
        <v>39769</v>
      </c>
    </row>
    <row r="39" spans="1:9" outlineLevel="2">
      <c r="A39" s="26">
        <v>35</v>
      </c>
      <c r="B39" s="1">
        <v>39772</v>
      </c>
      <c r="C39" t="s">
        <v>3</v>
      </c>
      <c r="D39" s="2">
        <v>18</v>
      </c>
      <c r="E39">
        <v>6</v>
      </c>
      <c r="F39" s="25">
        <f t="shared" si="0"/>
        <v>108</v>
      </c>
      <c r="G39" t="s">
        <v>8</v>
      </c>
      <c r="H39" t="str">
        <f>VLOOKUP(G39,Customers!$B$3:$C$9,2,FALSE)</f>
        <v>Yvonne Dawson</v>
      </c>
      <c r="I39" s="1">
        <v>39776</v>
      </c>
    </row>
    <row r="40" spans="1:9" outlineLevel="2">
      <c r="A40" s="26">
        <v>42</v>
      </c>
      <c r="B40" s="1">
        <v>39791</v>
      </c>
      <c r="C40" t="s">
        <v>0</v>
      </c>
      <c r="D40" s="2">
        <v>15.96</v>
      </c>
      <c r="E40">
        <v>6</v>
      </c>
      <c r="F40" s="25">
        <f t="shared" si="0"/>
        <v>95.76</v>
      </c>
      <c r="G40" t="s">
        <v>8</v>
      </c>
      <c r="H40" t="str">
        <f>VLOOKUP(G40,Customers!$B$3:$C$9,2,FALSE)</f>
        <v>Yvonne Dawson</v>
      </c>
      <c r="I40" s="1">
        <v>39803</v>
      </c>
    </row>
    <row r="41" spans="1:9" outlineLevel="1">
      <c r="B41" s="1"/>
      <c r="D41" s="2"/>
      <c r="F41" s="25">
        <f>SUBTOTAL(9,F31:F40)</f>
        <v>4756.96</v>
      </c>
      <c r="G41" s="31" t="s">
        <v>47</v>
      </c>
      <c r="I41" s="1"/>
    </row>
    <row r="42" spans="1:9" outlineLevel="2">
      <c r="A42" s="26">
        <v>5</v>
      </c>
      <c r="B42" s="1">
        <v>39700</v>
      </c>
      <c r="C42" t="s">
        <v>7</v>
      </c>
      <c r="D42" s="2">
        <v>23.96</v>
      </c>
      <c r="E42">
        <v>12</v>
      </c>
      <c r="F42" s="25">
        <f t="shared" si="0"/>
        <v>287.52</v>
      </c>
      <c r="G42" t="s">
        <v>9</v>
      </c>
      <c r="H42" t="str">
        <f>VLOOKUP(G42,Customers!$B$3:$C$9,2,FALSE)</f>
        <v>Niamh FitzPatrick</v>
      </c>
      <c r="I42" s="1" t="s">
        <v>23</v>
      </c>
    </row>
    <row r="43" spans="1:9" outlineLevel="2">
      <c r="A43" s="26">
        <v>10</v>
      </c>
      <c r="B43" s="1">
        <v>39710</v>
      </c>
      <c r="C43" t="s">
        <v>1</v>
      </c>
      <c r="D43" s="2">
        <v>22</v>
      </c>
      <c r="E43">
        <v>12</v>
      </c>
      <c r="F43" s="25">
        <f t="shared" si="0"/>
        <v>264</v>
      </c>
      <c r="G43" t="s">
        <v>9</v>
      </c>
      <c r="H43" t="str">
        <f>VLOOKUP(G43,Customers!$B$3:$C$9,2,FALSE)</f>
        <v>Niamh FitzPatrick</v>
      </c>
      <c r="I43" s="1" t="s">
        <v>23</v>
      </c>
    </row>
    <row r="44" spans="1:9" outlineLevel="2">
      <c r="A44" s="26">
        <v>28</v>
      </c>
      <c r="B44" s="1">
        <v>39756</v>
      </c>
      <c r="C44" t="s">
        <v>1</v>
      </c>
      <c r="D44" s="2">
        <v>22</v>
      </c>
      <c r="E44">
        <v>50</v>
      </c>
      <c r="F44" s="25">
        <f t="shared" si="0"/>
        <v>1100</v>
      </c>
      <c r="G44" t="s">
        <v>9</v>
      </c>
      <c r="H44" t="str">
        <f>VLOOKUP(G44,Customers!$B$3:$C$9,2,FALSE)</f>
        <v>Niamh FitzPatrick</v>
      </c>
      <c r="I44" s="1" t="s">
        <v>23</v>
      </c>
    </row>
    <row r="45" spans="1:9" outlineLevel="2">
      <c r="A45" s="26">
        <v>32</v>
      </c>
      <c r="B45" s="1">
        <v>39765</v>
      </c>
      <c r="C45" t="s">
        <v>5</v>
      </c>
      <c r="D45" s="2">
        <v>19.96</v>
      </c>
      <c r="E45">
        <v>24</v>
      </c>
      <c r="F45" s="25">
        <f t="shared" si="0"/>
        <v>479.04</v>
      </c>
      <c r="G45" t="s">
        <v>9</v>
      </c>
      <c r="H45" t="str">
        <f>VLOOKUP(G45,Customers!$B$3:$C$9,2,FALSE)</f>
        <v>Niamh FitzPatrick</v>
      </c>
      <c r="I45" s="1" t="s">
        <v>23</v>
      </c>
    </row>
    <row r="46" spans="1:9" outlineLevel="2">
      <c r="A46" s="26">
        <v>37</v>
      </c>
      <c r="B46" s="1">
        <v>39778</v>
      </c>
      <c r="C46" t="s">
        <v>3</v>
      </c>
      <c r="D46" s="2">
        <v>18</v>
      </c>
      <c r="E46">
        <v>10</v>
      </c>
      <c r="F46" s="25">
        <f t="shared" si="0"/>
        <v>180</v>
      </c>
      <c r="G46" t="s">
        <v>9</v>
      </c>
      <c r="H46" t="str">
        <f>VLOOKUP(G46,Customers!$B$3:$C$9,2,FALSE)</f>
        <v>Niamh FitzPatrick</v>
      </c>
      <c r="I46" s="1">
        <v>39782</v>
      </c>
    </row>
    <row r="47" spans="1:9" outlineLevel="2">
      <c r="A47" s="26">
        <v>40</v>
      </c>
      <c r="B47" s="1">
        <v>39787</v>
      </c>
      <c r="C47" t="s">
        <v>6</v>
      </c>
      <c r="D47" s="2">
        <v>29.96</v>
      </c>
      <c r="E47">
        <v>24</v>
      </c>
      <c r="F47" s="25">
        <f t="shared" si="0"/>
        <v>719.04</v>
      </c>
      <c r="G47" t="s">
        <v>9</v>
      </c>
      <c r="H47" t="str">
        <f>VLOOKUP(G47,Customers!$B$3:$C$9,2,FALSE)</f>
        <v>Niamh FitzPatrick</v>
      </c>
      <c r="I47" s="1" t="s">
        <v>23</v>
      </c>
    </row>
    <row r="48" spans="1:9" outlineLevel="2">
      <c r="A48" s="26">
        <v>45</v>
      </c>
      <c r="B48" s="1">
        <v>39806</v>
      </c>
      <c r="C48" t="s">
        <v>7</v>
      </c>
      <c r="D48" s="2">
        <v>23.96</v>
      </c>
      <c r="E48">
        <v>18</v>
      </c>
      <c r="F48" s="25">
        <f t="shared" si="0"/>
        <v>431.28000000000003</v>
      </c>
      <c r="G48" t="s">
        <v>9</v>
      </c>
      <c r="H48" t="str">
        <f>VLOOKUP(G48,Customers!$B$3:$C$9,2,FALSE)</f>
        <v>Niamh FitzPatrick</v>
      </c>
      <c r="I48" s="1" t="s">
        <v>23</v>
      </c>
    </row>
    <row r="49" spans="1:9" outlineLevel="1">
      <c r="B49" s="1"/>
      <c r="D49" s="2"/>
      <c r="F49" s="25">
        <f>SUBTOTAL(9,F42:F48)</f>
        <v>3460.88</v>
      </c>
      <c r="G49" s="31" t="s">
        <v>48</v>
      </c>
      <c r="I49" s="1"/>
    </row>
    <row r="50" spans="1:9" outlineLevel="2">
      <c r="A50" s="26">
        <v>12</v>
      </c>
      <c r="B50" s="1">
        <v>39716</v>
      </c>
      <c r="C50" t="s">
        <v>7</v>
      </c>
      <c r="D50" s="2">
        <v>23.96</v>
      </c>
      <c r="E50">
        <v>18</v>
      </c>
      <c r="F50" s="25">
        <f t="shared" si="0"/>
        <v>431.28000000000003</v>
      </c>
      <c r="G50" t="s">
        <v>10</v>
      </c>
      <c r="H50" t="str">
        <f>VLOOKUP(G50,Customers!$B$3:$C$9,2,FALSE)</f>
        <v>Omar Hassan</v>
      </c>
      <c r="I50" s="1" t="s">
        <v>23</v>
      </c>
    </row>
    <row r="51" spans="1:9" outlineLevel="2">
      <c r="A51" s="26">
        <v>13</v>
      </c>
      <c r="B51" s="1">
        <v>39720</v>
      </c>
      <c r="C51" t="s">
        <v>5</v>
      </c>
      <c r="D51" s="2">
        <v>19.96</v>
      </c>
      <c r="E51">
        <v>12</v>
      </c>
      <c r="F51" s="25">
        <f t="shared" si="0"/>
        <v>239.52</v>
      </c>
      <c r="G51" t="s">
        <v>10</v>
      </c>
      <c r="H51" t="str">
        <f>VLOOKUP(G51,Customers!$B$3:$C$9,2,FALSE)</f>
        <v>Omar Hassan</v>
      </c>
      <c r="I51" s="1" t="s">
        <v>23</v>
      </c>
    </row>
    <row r="52" spans="1:9" outlineLevel="2">
      <c r="A52" s="26">
        <v>24</v>
      </c>
      <c r="B52" s="1">
        <v>39748</v>
      </c>
      <c r="C52" t="s">
        <v>3</v>
      </c>
      <c r="D52" s="2">
        <v>18</v>
      </c>
      <c r="E52">
        <v>12</v>
      </c>
      <c r="F52" s="25">
        <f t="shared" si="0"/>
        <v>216</v>
      </c>
      <c r="G52" t="s">
        <v>10</v>
      </c>
      <c r="H52" t="str">
        <f>VLOOKUP(G52,Customers!$B$3:$C$9,2,FALSE)</f>
        <v>Omar Hassan</v>
      </c>
      <c r="I52" s="1">
        <v>39774</v>
      </c>
    </row>
    <row r="53" spans="1:9" outlineLevel="2">
      <c r="A53" s="26">
        <v>27</v>
      </c>
      <c r="B53" s="1">
        <v>39751</v>
      </c>
      <c r="C53" t="s">
        <v>6</v>
      </c>
      <c r="D53" s="2">
        <v>29.96</v>
      </c>
      <c r="E53">
        <v>6</v>
      </c>
      <c r="F53" s="25">
        <f t="shared" si="0"/>
        <v>179.76</v>
      </c>
      <c r="G53" t="s">
        <v>10</v>
      </c>
      <c r="H53" t="str">
        <f>VLOOKUP(G53,Customers!$B$3:$C$9,2,FALSE)</f>
        <v>Omar Hassan</v>
      </c>
      <c r="I53" s="1">
        <v>39757</v>
      </c>
    </row>
    <row r="54" spans="1:9" outlineLevel="2">
      <c r="A54" s="26">
        <v>36</v>
      </c>
      <c r="B54" s="1">
        <v>39778</v>
      </c>
      <c r="C54" t="s">
        <v>1</v>
      </c>
      <c r="D54" s="2">
        <v>22</v>
      </c>
      <c r="E54">
        <v>6</v>
      </c>
      <c r="F54" s="25">
        <f t="shared" si="0"/>
        <v>132</v>
      </c>
      <c r="G54" t="s">
        <v>10</v>
      </c>
      <c r="H54" t="str">
        <f>VLOOKUP(G54,Customers!$B$3:$C$9,2,FALSE)</f>
        <v>Omar Hassan</v>
      </c>
      <c r="I54" s="1">
        <v>39782</v>
      </c>
    </row>
    <row r="55" spans="1:9" outlineLevel="2">
      <c r="A55" s="26">
        <v>39</v>
      </c>
      <c r="B55" s="1">
        <v>39785</v>
      </c>
      <c r="C55" t="s">
        <v>4</v>
      </c>
      <c r="D55" s="2">
        <v>31</v>
      </c>
      <c r="E55">
        <v>6</v>
      </c>
      <c r="F55" s="25">
        <f t="shared" si="0"/>
        <v>186</v>
      </c>
      <c r="G55" t="s">
        <v>10</v>
      </c>
      <c r="H55" t="str">
        <f>VLOOKUP(G55,Customers!$B$3:$C$9,2,FALSE)</f>
        <v>Omar Hassan</v>
      </c>
      <c r="I55" s="1">
        <v>39804</v>
      </c>
    </row>
    <row r="56" spans="1:9" outlineLevel="1">
      <c r="B56" s="1"/>
      <c r="D56" s="2"/>
      <c r="F56" s="25">
        <f>SUBTOTAL(9,F50:F55)</f>
        <v>1384.56</v>
      </c>
      <c r="G56" s="31" t="s">
        <v>49</v>
      </c>
      <c r="I56" s="1"/>
    </row>
    <row r="57" spans="1:9">
      <c r="B57" s="1"/>
      <c r="D57" s="2"/>
      <c r="F57" s="25">
        <f>SUBTOTAL(9,F5:F55)</f>
        <v>17497.440000000002</v>
      </c>
      <c r="G57" s="31" t="s">
        <v>42</v>
      </c>
      <c r="I57" s="1"/>
    </row>
    <row r="58" spans="1:9">
      <c r="F58" s="25"/>
    </row>
    <row r="59" spans="1:9">
      <c r="F59" s="25">
        <f>DSUM(A4:I55,6,_xlnm.Criteria)</f>
        <v>12189.68</v>
      </c>
    </row>
    <row r="62" spans="1:9">
      <c r="A62" s="28" t="s">
        <v>30</v>
      </c>
      <c r="B62" s="4" t="s">
        <v>31</v>
      </c>
      <c r="C62" s="4" t="s">
        <v>32</v>
      </c>
      <c r="D62" s="4" t="s">
        <v>33</v>
      </c>
      <c r="E62" s="4" t="s">
        <v>34</v>
      </c>
      <c r="F62" s="24" t="s">
        <v>35</v>
      </c>
      <c r="G62" s="4" t="s">
        <v>38</v>
      </c>
      <c r="H62" s="4" t="s">
        <v>41</v>
      </c>
      <c r="I62" s="4" t="s">
        <v>37</v>
      </c>
    </row>
    <row r="63" spans="1:9">
      <c r="A63" s="26">
        <v>3</v>
      </c>
      <c r="B63" s="1">
        <v>39699</v>
      </c>
      <c r="C63" t="s">
        <v>0</v>
      </c>
      <c r="D63" s="2">
        <v>15.96</v>
      </c>
      <c r="E63">
        <v>6</v>
      </c>
      <c r="F63" s="25">
        <v>95.76</v>
      </c>
      <c r="G63" t="s">
        <v>14</v>
      </c>
      <c r="H63" t="s">
        <v>18</v>
      </c>
      <c r="I63" s="1" t="s">
        <v>23</v>
      </c>
    </row>
    <row r="64" spans="1:9">
      <c r="A64" s="26">
        <v>25</v>
      </c>
      <c r="B64" s="1">
        <v>39750</v>
      </c>
      <c r="C64" t="s">
        <v>1</v>
      </c>
      <c r="D64" s="2">
        <v>22</v>
      </c>
      <c r="E64">
        <v>10</v>
      </c>
      <c r="F64" s="25">
        <v>220</v>
      </c>
      <c r="G64" t="s">
        <v>14</v>
      </c>
      <c r="H64" t="s">
        <v>18</v>
      </c>
      <c r="I64" s="1" t="s">
        <v>23</v>
      </c>
    </row>
    <row r="65" spans="1:9">
      <c r="A65" s="26">
        <v>22</v>
      </c>
      <c r="B65" s="1">
        <v>39738</v>
      </c>
      <c r="C65" t="s">
        <v>0</v>
      </c>
      <c r="D65" s="2">
        <v>15.96</v>
      </c>
      <c r="E65">
        <v>6</v>
      </c>
      <c r="F65" s="25">
        <v>95.76</v>
      </c>
      <c r="G65" t="s">
        <v>12</v>
      </c>
      <c r="H65" t="s">
        <v>21</v>
      </c>
      <c r="I65" s="1" t="s">
        <v>23</v>
      </c>
    </row>
    <row r="66" spans="1:9">
      <c r="A66" s="26">
        <v>20</v>
      </c>
      <c r="B66" s="1">
        <v>39734</v>
      </c>
      <c r="C66" t="s">
        <v>3</v>
      </c>
      <c r="D66" s="2">
        <v>18</v>
      </c>
      <c r="E66">
        <v>24</v>
      </c>
      <c r="F66" s="25">
        <v>432</v>
      </c>
      <c r="G66" t="s">
        <v>11</v>
      </c>
      <c r="H66" t="s">
        <v>17</v>
      </c>
      <c r="I66" s="1" t="s">
        <v>23</v>
      </c>
    </row>
    <row r="67" spans="1:9">
      <c r="A67" s="26">
        <v>1</v>
      </c>
      <c r="B67" s="1">
        <v>39692</v>
      </c>
      <c r="C67" t="s">
        <v>4</v>
      </c>
      <c r="D67" s="2">
        <v>31</v>
      </c>
      <c r="E67">
        <v>10</v>
      </c>
      <c r="F67" s="25">
        <v>310</v>
      </c>
      <c r="G67" t="s">
        <v>8</v>
      </c>
      <c r="H67" t="s">
        <v>16</v>
      </c>
      <c r="I67" s="1" t="s">
        <v>23</v>
      </c>
    </row>
    <row r="68" spans="1:9">
      <c r="A68" s="26">
        <v>7</v>
      </c>
      <c r="B68" s="1">
        <v>39703</v>
      </c>
      <c r="C68" t="s">
        <v>2</v>
      </c>
      <c r="D68" s="2">
        <v>52</v>
      </c>
      <c r="E68">
        <v>12</v>
      </c>
      <c r="F68" s="25">
        <v>624</v>
      </c>
      <c r="G68" t="s">
        <v>8</v>
      </c>
      <c r="H68" t="s">
        <v>16</v>
      </c>
      <c r="I68" s="1" t="s">
        <v>23</v>
      </c>
    </row>
    <row r="69" spans="1:9">
      <c r="A69" s="26">
        <v>18</v>
      </c>
      <c r="B69" s="1">
        <v>39730</v>
      </c>
      <c r="C69" t="s">
        <v>2</v>
      </c>
      <c r="D69" s="2">
        <v>52</v>
      </c>
      <c r="E69">
        <v>6</v>
      </c>
      <c r="F69" s="25">
        <v>312</v>
      </c>
      <c r="G69" t="s">
        <v>8</v>
      </c>
      <c r="H69" t="s">
        <v>16</v>
      </c>
      <c r="I69" s="1" t="s">
        <v>23</v>
      </c>
    </row>
    <row r="70" spans="1:9">
      <c r="A70" s="26">
        <v>23</v>
      </c>
      <c r="B70" s="1">
        <v>39738</v>
      </c>
      <c r="C70" t="s">
        <v>0</v>
      </c>
      <c r="D70" s="2">
        <v>15.96</v>
      </c>
      <c r="E70">
        <v>24</v>
      </c>
      <c r="F70" s="25">
        <v>383.04</v>
      </c>
      <c r="G70" t="s">
        <v>8</v>
      </c>
      <c r="H70" t="s">
        <v>16</v>
      </c>
      <c r="I70" s="1" t="s">
        <v>23</v>
      </c>
    </row>
    <row r="71" spans="1:9">
      <c r="A71" s="26">
        <v>5</v>
      </c>
      <c r="B71" s="1">
        <v>39700</v>
      </c>
      <c r="C71" t="s">
        <v>7</v>
      </c>
      <c r="D71" s="2">
        <v>23.96</v>
      </c>
      <c r="E71">
        <v>12</v>
      </c>
      <c r="F71" s="25">
        <v>287.52</v>
      </c>
      <c r="G71" t="s">
        <v>9</v>
      </c>
      <c r="H71" t="s">
        <v>20</v>
      </c>
      <c r="I71" s="1" t="s">
        <v>23</v>
      </c>
    </row>
    <row r="72" spans="1:9">
      <c r="A72" s="26">
        <v>10</v>
      </c>
      <c r="B72" s="1">
        <v>39710</v>
      </c>
      <c r="C72" t="s">
        <v>1</v>
      </c>
      <c r="D72" s="2">
        <v>22</v>
      </c>
      <c r="E72">
        <v>12</v>
      </c>
      <c r="F72" s="25">
        <v>264</v>
      </c>
      <c r="G72" t="s">
        <v>9</v>
      </c>
      <c r="H72" t="s">
        <v>20</v>
      </c>
      <c r="I72" s="1" t="s">
        <v>23</v>
      </c>
    </row>
    <row r="73" spans="1:9">
      <c r="A73" s="26">
        <v>12</v>
      </c>
      <c r="B73" s="1">
        <v>39716</v>
      </c>
      <c r="C73" t="s">
        <v>7</v>
      </c>
      <c r="D73" s="2">
        <v>23.96</v>
      </c>
      <c r="E73">
        <v>18</v>
      </c>
      <c r="F73" s="25">
        <v>431.28</v>
      </c>
      <c r="G73" t="s">
        <v>10</v>
      </c>
      <c r="H73" t="s">
        <v>22</v>
      </c>
      <c r="I73" s="1" t="s">
        <v>23</v>
      </c>
    </row>
    <row r="74" spans="1:9">
      <c r="A74" s="26">
        <v>13</v>
      </c>
      <c r="B74" s="1">
        <v>39720</v>
      </c>
      <c r="C74" t="s">
        <v>5</v>
      </c>
      <c r="D74" s="2">
        <v>19.96</v>
      </c>
      <c r="E74">
        <v>12</v>
      </c>
      <c r="F74" s="25">
        <v>239.52</v>
      </c>
      <c r="G74" t="s">
        <v>10</v>
      </c>
      <c r="H74" t="s">
        <v>22</v>
      </c>
      <c r="I74" s="1" t="s">
        <v>23</v>
      </c>
    </row>
    <row r="75" spans="1:9">
      <c r="F75" s="25">
        <f>SUM(F63:F74)</f>
        <v>3694.8799999999997</v>
      </c>
    </row>
    <row r="82" spans="1:9">
      <c r="A82" s="28"/>
      <c r="B82" s="4"/>
      <c r="C82" s="4"/>
      <c r="D82" s="4"/>
      <c r="E82" s="4"/>
      <c r="F82" s="24"/>
      <c r="G82" s="4"/>
      <c r="H82" s="4"/>
      <c r="I82" s="4"/>
    </row>
    <row r="83" spans="1:9">
      <c r="B83" s="1"/>
      <c r="D83" s="2"/>
      <c r="F83" s="25"/>
      <c r="I83" s="1"/>
    </row>
    <row r="84" spans="1:9">
      <c r="B84" s="1"/>
      <c r="D84" s="2"/>
      <c r="F84" s="25"/>
      <c r="I84" s="1"/>
    </row>
    <row r="85" spans="1:9">
      <c r="B85" s="1"/>
      <c r="D85" s="2"/>
      <c r="F85" s="25"/>
      <c r="I85" s="1"/>
    </row>
    <row r="86" spans="1:9">
      <c r="B86" s="1"/>
      <c r="D86" s="2"/>
      <c r="F86" s="25"/>
      <c r="I86" s="1"/>
    </row>
    <row r="87" spans="1:9">
      <c r="B87" s="1"/>
      <c r="D87" s="2"/>
      <c r="F87" s="25"/>
      <c r="I87" s="1"/>
    </row>
    <row r="88" spans="1:9">
      <c r="B88" s="1"/>
      <c r="D88" s="2"/>
      <c r="F88" s="25"/>
      <c r="I88" s="1"/>
    </row>
    <row r="89" spans="1:9">
      <c r="B89" s="1"/>
      <c r="D89" s="2"/>
      <c r="F89" s="25"/>
      <c r="I89" s="1"/>
    </row>
    <row r="90" spans="1:9">
      <c r="B90" s="1"/>
      <c r="D90" s="2"/>
      <c r="F90" s="25"/>
      <c r="I90" s="1"/>
    </row>
    <row r="91" spans="1:9">
      <c r="B91" s="1"/>
      <c r="D91" s="2"/>
      <c r="F91" s="25"/>
      <c r="I91" s="1"/>
    </row>
    <row r="92" spans="1:9">
      <c r="B92" s="1"/>
      <c r="D92" s="2"/>
      <c r="F92" s="25"/>
      <c r="I92" s="1"/>
    </row>
    <row r="93" spans="1:9">
      <c r="B93" s="1"/>
      <c r="D93" s="2"/>
      <c r="F93" s="25"/>
      <c r="I93" s="1"/>
    </row>
    <row r="94" spans="1:9">
      <c r="B94" s="1"/>
      <c r="D94" s="2"/>
      <c r="F94" s="25"/>
      <c r="I94" s="1"/>
    </row>
    <row r="95" spans="1:9">
      <c r="F95" s="25"/>
    </row>
  </sheetData>
  <customSheetViews>
    <customSheetView guid="{163B6527-8355-4A5D-BC87-872FA93B2FE2}" hiddenColumns="1" topLeftCell="A37">
      <selection activeCell="F59" sqref="F59"/>
      <pageMargins left="0.75" right="0.75" top="1" bottom="1" header="0.5" footer="0.5"/>
      <printOptions headings="1"/>
      <pageSetup paperSize="9" orientation="portrait" r:id="rId1"/>
      <headerFooter alignWithMargins="0"/>
    </customSheetView>
    <customSheetView guid="{E994E856-EB0C-45D8-8F6A-8FB49367C450}" hiddenColumns="1">
      <pageMargins left="0.75" right="0.75" top="1" bottom="1" header="0.5" footer="0.5"/>
      <printOptions headings="1"/>
      <pageSetup paperSize="9" orientation="portrait" r:id="rId2"/>
      <headerFooter alignWithMargins="0"/>
    </customSheetView>
    <customSheetView guid="{039DF975-4BB9-4D31-8B07-63174018F3FC}" hiddenColumns="1" showRuler="0">
      <pageMargins left="0.75" right="0.75" top="1" bottom="1" header="0.5" footer="0.5"/>
      <printOptions headings="1"/>
      <pageSetup paperSize="9" orientation="portrait" r:id="rId3"/>
      <headerFooter alignWithMargins="0"/>
    </customSheetView>
    <customSheetView guid="{FC332726-234E-4455-B524-52B7880E7B4D}" hiddenColumns="1">
      <pageMargins left="0.75" right="0.75" top="1" bottom="1" header="0.5" footer="0.5"/>
      <printOptions headings="1"/>
      <pageSetup paperSize="9" orientation="portrait" r:id="rId4"/>
      <headerFooter alignWithMargins="0"/>
    </customSheetView>
  </customSheetViews>
  <phoneticPr fontId="0" type="noConversion"/>
  <printOptions headings="1"/>
  <pageMargins left="0.75" right="0.75" top="1" bottom="1" header="0.5" footer="0.5"/>
  <pageSetup paperSize="9" orientation="portrait" r:id="rId5"/>
  <headerFooter alignWithMargins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Customers</vt:lpstr>
      <vt:lpstr>Sales</vt:lpstr>
      <vt:lpstr>Pivot</vt:lpstr>
      <vt:lpstr>Orders</vt:lpstr>
      <vt:lpstr>Orders!Criteria</vt:lpstr>
      <vt:lpstr>Orders!Extract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&amp; Nicola Bowman</dc:creator>
  <cp:lastModifiedBy>Sarah Jones</cp:lastModifiedBy>
  <cp:lastPrinted>2009-04-09T14:22:19Z</cp:lastPrinted>
  <dcterms:created xsi:type="dcterms:W3CDTF">2003-01-23T20:36:40Z</dcterms:created>
  <dcterms:modified xsi:type="dcterms:W3CDTF">2010-11-25T10:24:57Z</dcterms:modified>
</cp:coreProperties>
</file>