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dnsgl\Desktop\DSPG\Richmond\"/>
    </mc:Choice>
  </mc:AlternateContent>
  <xr:revisionPtr revIDLastSave="0" documentId="13_ncr:1_{61B415C2-AEFC-4CDB-96BB-148062144508}" xr6:coauthVersionLast="45" xr6:coauthVersionMax="45" xr10:uidLastSave="{00000000-0000-0000-0000-000000000000}"/>
  <bookViews>
    <workbookView xWindow="23685" yWindow="690" windowWidth="21555" windowHeight="9705" xr2:uid="{00000000-000D-0000-FFFF-FFFF00000000}"/>
  </bookViews>
  <sheets>
    <sheet name="Statistical Data" sheetId="1" r:id="rId1"/>
    <sheet name="Summary Data"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M2" i="1" l="1"/>
  <c r="CM3" i="1" l="1"/>
  <c r="CM4" i="1"/>
  <c r="CM5" i="1"/>
  <c r="CM6" i="1"/>
  <c r="CM7" i="1"/>
  <c r="CM8" i="1"/>
  <c r="CM9" i="1"/>
  <c r="CM10" i="1"/>
  <c r="CM11" i="1"/>
  <c r="CM12" i="1"/>
  <c r="CM13" i="1"/>
  <c r="CM14" i="1"/>
  <c r="CM15" i="1"/>
  <c r="CM16" i="1"/>
  <c r="CM17" i="1"/>
  <c r="CM18" i="1"/>
  <c r="CM19" i="1"/>
  <c r="CM20" i="1"/>
  <c r="CM21" i="1"/>
  <c r="CM22" i="1"/>
  <c r="CM23" i="1"/>
  <c r="CM24" i="1"/>
  <c r="CM25" i="1"/>
  <c r="CM26" i="1"/>
  <c r="CM27" i="1"/>
  <c r="CM28" i="1"/>
  <c r="CM29" i="1"/>
  <c r="CM30" i="1"/>
  <c r="CM31" i="1"/>
  <c r="CM32" i="1"/>
  <c r="CM33" i="1"/>
  <c r="CM34" i="1"/>
  <c r="CM35" i="1"/>
  <c r="CM36" i="1"/>
  <c r="CM37" i="1"/>
  <c r="CM38" i="1"/>
  <c r="CM39" i="1"/>
  <c r="CM40" i="1"/>
  <c r="CM41" i="1"/>
  <c r="CM42" i="1"/>
  <c r="CM43" i="1"/>
  <c r="CM44" i="1"/>
  <c r="CM45" i="1"/>
  <c r="CM46" i="1"/>
  <c r="CM47" i="1"/>
  <c r="CM48" i="1"/>
  <c r="CM49" i="1"/>
  <c r="CM50" i="1"/>
  <c r="CM51" i="1"/>
  <c r="CM52" i="1"/>
  <c r="CM53" i="1"/>
  <c r="CM54" i="1"/>
  <c r="CM55" i="1"/>
  <c r="CM56" i="1"/>
  <c r="CM57" i="1"/>
  <c r="CM58" i="1"/>
  <c r="CM59" i="1"/>
  <c r="CM60" i="1"/>
  <c r="CM61" i="1"/>
  <c r="CM62" i="1"/>
  <c r="CM63" i="1"/>
  <c r="CM64" i="1"/>
  <c r="CM65" i="1"/>
  <c r="CM66" i="1"/>
  <c r="CM67" i="1"/>
  <c r="CM68" i="1"/>
  <c r="CM69" i="1"/>
  <c r="CM70" i="1"/>
  <c r="CM71" i="1"/>
  <c r="CM72" i="1"/>
  <c r="CM73" i="1"/>
  <c r="CM74" i="1"/>
  <c r="CM75" i="1"/>
  <c r="CM76" i="1"/>
  <c r="CM77" i="1"/>
  <c r="CM78" i="1"/>
  <c r="CM79" i="1"/>
  <c r="CM80" i="1"/>
  <c r="CM81" i="1"/>
  <c r="CM82" i="1"/>
  <c r="CM83" i="1"/>
  <c r="CM84" i="1"/>
  <c r="CM85" i="1"/>
  <c r="CM86" i="1"/>
  <c r="CM87" i="1"/>
  <c r="CM88" i="1"/>
  <c r="G2" i="2" l="1"/>
  <c r="J2" i="2"/>
  <c r="M2" i="2"/>
  <c r="S2" i="2"/>
  <c r="Y2" i="2"/>
  <c r="AH2" i="2"/>
  <c r="AK2" i="2"/>
  <c r="AZ2" i="2"/>
  <c r="BC2" i="2"/>
  <c r="G3" i="2"/>
  <c r="J3" i="2"/>
  <c r="M3" i="2"/>
  <c r="S3" i="2"/>
  <c r="Y3" i="2"/>
  <c r="AE3" i="2"/>
  <c r="AH3" i="2"/>
  <c r="AK3" i="2"/>
  <c r="AZ3" i="2"/>
  <c r="BC3" i="2"/>
  <c r="G4" i="2"/>
  <c r="J4" i="2"/>
  <c r="M4" i="2"/>
  <c r="S4" i="2"/>
  <c r="Y4" i="2"/>
  <c r="AH4" i="2"/>
  <c r="AK4" i="2"/>
  <c r="AZ4" i="2"/>
  <c r="BC4" i="2"/>
  <c r="G5" i="2"/>
  <c r="J5" i="2"/>
  <c r="M5" i="2"/>
  <c r="S5" i="2"/>
  <c r="Y5" i="2"/>
  <c r="AH5" i="2"/>
  <c r="AK5" i="2"/>
  <c r="AZ5" i="2"/>
  <c r="BC5" i="2"/>
  <c r="G6" i="2"/>
  <c r="J6" i="2"/>
  <c r="M6" i="2"/>
  <c r="S6" i="2"/>
  <c r="Y6" i="2"/>
  <c r="AE6" i="2"/>
  <c r="AH6" i="2"/>
  <c r="AK6" i="2"/>
  <c r="AZ6" i="2"/>
  <c r="BC6" i="2"/>
  <c r="G7" i="2"/>
  <c r="J7" i="2"/>
  <c r="M7" i="2"/>
  <c r="S7" i="2"/>
  <c r="Y7" i="2"/>
  <c r="AE7" i="2"/>
  <c r="AH7" i="2"/>
  <c r="AK7" i="2"/>
  <c r="AZ7" i="2"/>
  <c r="BC7" i="2"/>
  <c r="G8" i="2"/>
  <c r="J8" i="2"/>
  <c r="M8" i="2"/>
  <c r="S8" i="2"/>
  <c r="Y8" i="2"/>
  <c r="AH8" i="2"/>
  <c r="AK8" i="2"/>
  <c r="AZ8" i="2"/>
  <c r="BC8" i="2"/>
  <c r="G9" i="2"/>
  <c r="J9" i="2"/>
  <c r="M9" i="2"/>
  <c r="S9" i="2"/>
  <c r="Y9" i="2"/>
  <c r="AH9" i="2"/>
  <c r="AK9" i="2"/>
  <c r="AZ9" i="2"/>
  <c r="BC9" i="2"/>
  <c r="G10" i="2"/>
  <c r="J10" i="2"/>
  <c r="M10" i="2"/>
  <c r="S10" i="2"/>
  <c r="Y10" i="2"/>
  <c r="AH10" i="2"/>
  <c r="AK10" i="2"/>
  <c r="AZ10" i="2"/>
  <c r="BC10" i="2"/>
  <c r="G11" i="2"/>
  <c r="J11" i="2"/>
  <c r="M11" i="2"/>
  <c r="S11" i="2"/>
  <c r="Y11" i="2"/>
  <c r="AH11" i="2"/>
  <c r="AK11" i="2"/>
  <c r="AZ11" i="2"/>
  <c r="BC11" i="2"/>
  <c r="G12" i="2"/>
  <c r="J12" i="2"/>
  <c r="M12" i="2"/>
  <c r="S12" i="2"/>
  <c r="Y12" i="2"/>
  <c r="AH12" i="2"/>
  <c r="AK12" i="2"/>
  <c r="AZ12" i="2"/>
  <c r="BC12" i="2"/>
  <c r="G13" i="2"/>
  <c r="J13" i="2"/>
  <c r="R13" i="2"/>
  <c r="X13" i="2"/>
  <c r="AG13" i="2"/>
  <c r="AJ13" i="2"/>
  <c r="AY13" i="2"/>
  <c r="BB13" i="2"/>
  <c r="BE13" i="2"/>
  <c r="G14" i="2"/>
  <c r="J14" i="2"/>
  <c r="M14" i="2"/>
  <c r="S14" i="2"/>
  <c r="Y14" i="2"/>
  <c r="AH14" i="2"/>
  <c r="AK14" i="2"/>
  <c r="AZ14" i="2"/>
  <c r="BC14" i="2"/>
  <c r="G15" i="2"/>
  <c r="J15" i="2"/>
  <c r="M15" i="2"/>
  <c r="S15" i="2"/>
  <c r="Y15" i="2"/>
  <c r="AH15" i="2"/>
  <c r="AK15" i="2"/>
  <c r="AZ15" i="2"/>
  <c r="BC15" i="2"/>
  <c r="G16" i="2"/>
  <c r="J16" i="2"/>
  <c r="M16" i="2"/>
  <c r="S16" i="2"/>
  <c r="Y16" i="2"/>
  <c r="AH16" i="2"/>
  <c r="AK16" i="2"/>
  <c r="AZ16" i="2"/>
  <c r="BC16" i="2"/>
  <c r="G17" i="2"/>
  <c r="J17" i="2"/>
  <c r="M17" i="2"/>
  <c r="S17" i="2"/>
  <c r="Y17" i="2"/>
  <c r="AH17" i="2"/>
  <c r="AK17" i="2"/>
  <c r="AZ17" i="2"/>
  <c r="BC17" i="2"/>
  <c r="G18" i="2"/>
  <c r="J18" i="2"/>
  <c r="M18" i="2"/>
  <c r="S18" i="2"/>
  <c r="Y18" i="2"/>
  <c r="AH18" i="2"/>
  <c r="AK18" i="2"/>
  <c r="G19" i="2"/>
  <c r="J19" i="2"/>
  <c r="M19" i="2"/>
  <c r="S19" i="2"/>
  <c r="Y19" i="2"/>
  <c r="AE19" i="2"/>
  <c r="AH19" i="2"/>
  <c r="AK19" i="2"/>
  <c r="G20" i="2"/>
  <c r="J20" i="2"/>
  <c r="M20" i="2"/>
  <c r="S20" i="2"/>
  <c r="Y20" i="2"/>
  <c r="AH20" i="2"/>
  <c r="AK20" i="2"/>
  <c r="AZ20" i="2"/>
  <c r="BC20" i="2"/>
  <c r="G21" i="2"/>
  <c r="J21" i="2"/>
  <c r="M21" i="2"/>
  <c r="S21" i="2"/>
  <c r="Y21" i="2"/>
  <c r="AH21" i="2"/>
  <c r="AK21" i="2"/>
  <c r="AZ21" i="2"/>
  <c r="BC21" i="2"/>
  <c r="G22" i="2"/>
  <c r="J22" i="2"/>
  <c r="M22" i="2"/>
  <c r="S22" i="2"/>
  <c r="Y22" i="2"/>
  <c r="AH22" i="2"/>
  <c r="AK22" i="2"/>
  <c r="AZ22" i="2"/>
  <c r="BC22" i="2"/>
  <c r="G23" i="2"/>
  <c r="J23" i="2"/>
  <c r="M23" i="2"/>
  <c r="Y23" i="2"/>
  <c r="AH23" i="2"/>
  <c r="AK23" i="2"/>
  <c r="AZ23" i="2"/>
  <c r="BC23" i="2"/>
  <c r="G24" i="2"/>
  <c r="J24" i="2"/>
  <c r="M24" i="2"/>
  <c r="S24" i="2"/>
  <c r="Y24" i="2"/>
  <c r="AH24" i="2"/>
  <c r="AK24" i="2"/>
  <c r="AZ24" i="2"/>
  <c r="BC24" i="2"/>
  <c r="G25" i="2"/>
  <c r="J25" i="2"/>
  <c r="M25" i="2"/>
  <c r="S25" i="2"/>
  <c r="Y25" i="2"/>
  <c r="AH25" i="2"/>
  <c r="AK25" i="2"/>
  <c r="AZ25" i="2"/>
  <c r="BC25" i="2"/>
  <c r="G26" i="2"/>
  <c r="J26" i="2"/>
  <c r="M26" i="2"/>
  <c r="S26" i="2"/>
  <c r="Y26" i="2"/>
  <c r="AH26" i="2"/>
  <c r="AK26" i="2"/>
  <c r="AZ26" i="2"/>
  <c r="BC26" i="2"/>
  <c r="G27" i="2"/>
  <c r="J27" i="2"/>
  <c r="M27" i="2"/>
  <c r="S27" i="2"/>
  <c r="Y27" i="2"/>
  <c r="AH27" i="2"/>
  <c r="AK27" i="2"/>
  <c r="AZ27" i="2"/>
  <c r="BC27" i="2"/>
  <c r="G28" i="2"/>
  <c r="J28" i="2"/>
  <c r="M28" i="2"/>
  <c r="S28" i="2"/>
  <c r="Y28" i="2"/>
  <c r="AH28" i="2"/>
  <c r="AK28" i="2"/>
  <c r="G29" i="2"/>
  <c r="J29" i="2"/>
  <c r="M29" i="2"/>
  <c r="S29" i="2"/>
  <c r="Y29" i="2"/>
  <c r="AH29" i="2"/>
  <c r="AK29" i="2"/>
  <c r="G30" i="2"/>
  <c r="J30" i="2"/>
  <c r="M30" i="2"/>
  <c r="S30" i="2"/>
  <c r="Y30" i="2"/>
  <c r="AH30" i="2"/>
  <c r="AK30" i="2"/>
  <c r="G31" i="2"/>
  <c r="J31" i="2"/>
  <c r="M31" i="2"/>
  <c r="S31" i="2"/>
  <c r="AH31" i="2"/>
  <c r="AK31" i="2"/>
  <c r="AZ31" i="2"/>
  <c r="BC31" i="2"/>
  <c r="G32" i="2"/>
  <c r="J32" i="2"/>
  <c r="M32" i="2"/>
  <c r="S32" i="2"/>
  <c r="AE32" i="2"/>
  <c r="AH32" i="2"/>
  <c r="AK32" i="2"/>
  <c r="AZ32" i="2"/>
  <c r="BC32" i="2"/>
  <c r="G33" i="2"/>
  <c r="J33" i="2"/>
  <c r="M33" i="2"/>
  <c r="S33" i="2"/>
  <c r="AE33" i="2"/>
  <c r="AH33" i="2"/>
  <c r="AK33" i="2"/>
  <c r="AZ33" i="2"/>
  <c r="BC33" i="2"/>
  <c r="G34" i="2"/>
  <c r="J34" i="2"/>
  <c r="M34" i="2"/>
  <c r="S34" i="2"/>
  <c r="AE34" i="2"/>
  <c r="AH34" i="2"/>
  <c r="AK34" i="2"/>
  <c r="AZ34" i="2"/>
  <c r="BC34" i="2"/>
  <c r="G35" i="2"/>
  <c r="J35" i="2"/>
  <c r="M35" i="2"/>
  <c r="Y35" i="2"/>
  <c r="AH35" i="2"/>
  <c r="AK35" i="2"/>
  <c r="AZ35" i="2"/>
  <c r="BC35" i="2"/>
  <c r="G36" i="2"/>
  <c r="J36" i="2"/>
  <c r="M36" i="2"/>
  <c r="S36" i="2"/>
  <c r="Y36" i="2"/>
  <c r="AH36" i="2"/>
  <c r="AK36" i="2"/>
  <c r="AZ36" i="2"/>
  <c r="BC36" i="2"/>
  <c r="G38" i="2"/>
  <c r="J38" i="2"/>
  <c r="M38" i="2"/>
  <c r="S38" i="2"/>
  <c r="Y38" i="2"/>
  <c r="AH38" i="2"/>
  <c r="AK38" i="2"/>
  <c r="AZ38" i="2"/>
  <c r="BC38" i="2"/>
  <c r="G39" i="2"/>
  <c r="J39" i="2"/>
  <c r="M39" i="2"/>
  <c r="S39" i="2"/>
  <c r="Y39" i="2"/>
  <c r="AH39" i="2"/>
  <c r="AK39" i="2"/>
  <c r="AZ39" i="2"/>
  <c r="BC39" i="2"/>
  <c r="G40" i="2"/>
  <c r="J40" i="2"/>
  <c r="M40" i="2"/>
  <c r="S40" i="2"/>
  <c r="Y40" i="2"/>
  <c r="AE40" i="2"/>
  <c r="AH40" i="2"/>
  <c r="AK40" i="2"/>
  <c r="AZ40" i="2"/>
  <c r="BC40" i="2"/>
  <c r="G41" i="2"/>
  <c r="J41" i="2"/>
  <c r="M41" i="2"/>
  <c r="S41" i="2"/>
  <c r="Y41" i="2"/>
  <c r="AH41" i="2"/>
  <c r="AK41" i="2"/>
  <c r="AZ41" i="2"/>
  <c r="BC41" i="2"/>
  <c r="G42" i="2"/>
  <c r="J42" i="2"/>
  <c r="M42" i="2"/>
  <c r="S42" i="2"/>
  <c r="Y42" i="2"/>
  <c r="AH42" i="2"/>
  <c r="AK42" i="2"/>
  <c r="AZ42" i="2"/>
  <c r="BC42" i="2"/>
  <c r="G43" i="2"/>
  <c r="J43" i="2"/>
  <c r="M43" i="2"/>
  <c r="S43" i="2"/>
  <c r="Y43" i="2"/>
  <c r="AH43" i="2"/>
  <c r="AK43" i="2"/>
  <c r="AZ43" i="2"/>
  <c r="BC43" i="2"/>
  <c r="G44" i="2"/>
  <c r="J44" i="2"/>
  <c r="M44" i="2"/>
  <c r="S44" i="2"/>
  <c r="Y44" i="2"/>
  <c r="AH44" i="2"/>
  <c r="AK44" i="2"/>
  <c r="AZ44" i="2"/>
  <c r="BC44" i="2"/>
  <c r="G45" i="2"/>
  <c r="J45" i="2"/>
  <c r="M45" i="2"/>
  <c r="S45" i="2"/>
  <c r="Y45" i="2"/>
  <c r="AH45" i="2"/>
  <c r="AK45" i="2"/>
  <c r="AZ45" i="2"/>
  <c r="BC45" i="2"/>
  <c r="G46" i="2"/>
  <c r="J46" i="2"/>
  <c r="M46" i="2"/>
  <c r="S46" i="2"/>
  <c r="Y46" i="2"/>
  <c r="AH46" i="2"/>
  <c r="AK46" i="2"/>
  <c r="AZ46" i="2"/>
  <c r="BC46" i="2"/>
  <c r="G47" i="2"/>
  <c r="J47" i="2"/>
  <c r="M47" i="2"/>
  <c r="S47" i="2"/>
  <c r="Y47" i="2"/>
  <c r="AH47" i="2"/>
  <c r="AK47" i="2"/>
  <c r="AZ47" i="2"/>
  <c r="BC47" i="2"/>
  <c r="G48" i="2"/>
  <c r="J48" i="2"/>
  <c r="M48" i="2"/>
  <c r="S48" i="2"/>
  <c r="Y48" i="2"/>
  <c r="AH48" i="2"/>
  <c r="AK48" i="2"/>
  <c r="AZ48" i="2"/>
  <c r="BC48" i="2"/>
  <c r="G49" i="2"/>
  <c r="J49" i="2"/>
  <c r="M49" i="2"/>
  <c r="S49" i="2"/>
  <c r="Y49" i="2"/>
  <c r="AH49" i="2"/>
  <c r="AK49" i="2"/>
  <c r="AZ49" i="2"/>
  <c r="BC49" i="2"/>
  <c r="G50" i="2"/>
  <c r="J50" i="2"/>
  <c r="M50" i="2"/>
  <c r="S50" i="2"/>
  <c r="Y50" i="2"/>
  <c r="AH50" i="2"/>
  <c r="AK50" i="2"/>
  <c r="AZ50" i="2"/>
  <c r="BC50" i="2"/>
  <c r="G51" i="2"/>
  <c r="J51" i="2"/>
  <c r="M51" i="2"/>
  <c r="S51" i="2"/>
  <c r="AH51" i="2"/>
  <c r="AK51" i="2"/>
  <c r="G52" i="2"/>
  <c r="J52" i="2"/>
  <c r="M52" i="2"/>
  <c r="S52" i="2"/>
  <c r="Y52" i="2"/>
  <c r="AH52" i="2"/>
  <c r="AK52" i="2"/>
  <c r="AZ52" i="2"/>
  <c r="BC52" i="2"/>
  <c r="G53" i="2"/>
  <c r="J53" i="2"/>
  <c r="M53" i="2"/>
  <c r="S53" i="2"/>
  <c r="Y53" i="2"/>
  <c r="AH53" i="2"/>
  <c r="AK53" i="2"/>
  <c r="AZ53" i="2"/>
  <c r="BC53" i="2"/>
  <c r="G54" i="2"/>
  <c r="J54" i="2"/>
  <c r="M54" i="2"/>
  <c r="S54" i="2"/>
  <c r="Y54" i="2"/>
  <c r="AH54" i="2"/>
  <c r="AK54" i="2"/>
  <c r="AZ54" i="2"/>
  <c r="BC54" i="2"/>
  <c r="G55" i="2"/>
  <c r="J55" i="2"/>
  <c r="M55" i="2"/>
  <c r="S55" i="2"/>
  <c r="Y55" i="2"/>
  <c r="AH55" i="2"/>
  <c r="AK55" i="2"/>
  <c r="AZ55" i="2"/>
  <c r="BC55" i="2"/>
  <c r="G56" i="2"/>
  <c r="J56" i="2"/>
  <c r="M56" i="2"/>
  <c r="S56" i="2"/>
  <c r="Y56" i="2"/>
  <c r="AH56" i="2"/>
  <c r="AK56" i="2"/>
  <c r="AZ56" i="2"/>
  <c r="BC56" i="2"/>
  <c r="G57" i="2"/>
  <c r="J57" i="2"/>
  <c r="M57" i="2"/>
  <c r="S57" i="2"/>
  <c r="Y57" i="2"/>
  <c r="AH57" i="2"/>
  <c r="AK57" i="2"/>
  <c r="AZ57" i="2"/>
  <c r="BC57" i="2"/>
  <c r="G58" i="2"/>
  <c r="J58" i="2"/>
  <c r="M58" i="2"/>
  <c r="S58" i="2"/>
  <c r="Y58" i="2"/>
  <c r="AH58" i="2"/>
  <c r="AK58" i="2"/>
  <c r="AZ58" i="2"/>
  <c r="BC58" i="2"/>
  <c r="G59" i="2"/>
  <c r="J59" i="2"/>
  <c r="M59" i="2"/>
  <c r="S59" i="2"/>
  <c r="Y59" i="2"/>
  <c r="AH59" i="2"/>
  <c r="AK59" i="2"/>
  <c r="AZ59" i="2"/>
  <c r="BC59" i="2"/>
  <c r="G60" i="2"/>
  <c r="J60" i="2"/>
  <c r="M60" i="2"/>
  <c r="S60" i="2"/>
  <c r="Y60" i="2"/>
  <c r="AH60" i="2"/>
  <c r="AK60" i="2"/>
  <c r="AZ60" i="2"/>
  <c r="BC60" i="2"/>
  <c r="G61" i="2"/>
  <c r="J61" i="2"/>
  <c r="M61" i="2"/>
  <c r="S61" i="2"/>
  <c r="Y61" i="2"/>
  <c r="AH61" i="2"/>
  <c r="AK61" i="2"/>
  <c r="AZ61" i="2"/>
  <c r="BC61" i="2"/>
  <c r="G62" i="2"/>
  <c r="J62" i="2"/>
  <c r="M62" i="2"/>
  <c r="S62" i="2"/>
  <c r="Y62" i="2"/>
  <c r="AH62" i="2"/>
  <c r="AK62" i="2"/>
  <c r="AZ62" i="2"/>
  <c r="BC62" i="2"/>
  <c r="G63" i="2"/>
  <c r="J63" i="2"/>
  <c r="M63" i="2"/>
  <c r="S63" i="2"/>
  <c r="Y63" i="2"/>
  <c r="AH63" i="2"/>
  <c r="AK63" i="2"/>
  <c r="AZ63" i="2"/>
  <c r="BC63" i="2"/>
  <c r="G64" i="2"/>
  <c r="J64" i="2"/>
  <c r="M64" i="2"/>
  <c r="S64" i="2"/>
  <c r="Y64" i="2"/>
  <c r="AH64" i="2"/>
  <c r="AK64" i="2"/>
  <c r="AZ64" i="2"/>
  <c r="BC64" i="2"/>
  <c r="G65" i="2"/>
  <c r="J65" i="2"/>
  <c r="M65" i="2"/>
  <c r="S65" i="2"/>
  <c r="Y65" i="2"/>
  <c r="AH65" i="2"/>
  <c r="AK65" i="2"/>
  <c r="AZ65" i="2"/>
  <c r="BC65" i="2"/>
  <c r="G66" i="2"/>
  <c r="J66" i="2"/>
  <c r="M66" i="2"/>
  <c r="S66" i="2"/>
  <c r="Y66" i="2"/>
  <c r="AH66" i="2"/>
  <c r="AK66" i="2"/>
  <c r="AZ66" i="2"/>
  <c r="BC66" i="2"/>
  <c r="G67" i="2"/>
  <c r="J67" i="2"/>
  <c r="M67" i="2"/>
  <c r="S67" i="2"/>
  <c r="Y67" i="2"/>
  <c r="AE67" i="2"/>
  <c r="AH67" i="2"/>
  <c r="AK67" i="2"/>
  <c r="AZ67" i="2"/>
  <c r="BC67" i="2"/>
  <c r="G68" i="2"/>
  <c r="J68" i="2"/>
  <c r="M68" i="2"/>
  <c r="S68" i="2"/>
  <c r="Y68" i="2"/>
  <c r="AH68" i="2"/>
  <c r="AK68" i="2"/>
  <c r="AZ68" i="2"/>
  <c r="BC68" i="2"/>
  <c r="J69" i="2"/>
  <c r="M69" i="2"/>
  <c r="S69" i="2"/>
  <c r="Y69" i="2"/>
  <c r="AH69" i="2"/>
  <c r="AK69" i="2"/>
  <c r="AZ69" i="2"/>
  <c r="BC69" i="2"/>
  <c r="J70" i="2"/>
  <c r="M70" i="2"/>
  <c r="S70" i="2"/>
  <c r="Y70" i="2"/>
  <c r="AH70" i="2"/>
  <c r="AK70" i="2"/>
  <c r="AZ70" i="2"/>
  <c r="BC70" i="2"/>
  <c r="G71" i="2"/>
  <c r="J71" i="2"/>
  <c r="M71" i="2"/>
  <c r="S71" i="2"/>
  <c r="Y71" i="2"/>
  <c r="AH71" i="2"/>
  <c r="AK71" i="2"/>
  <c r="G72" i="2"/>
  <c r="J72" i="2"/>
  <c r="M72" i="2"/>
  <c r="S72" i="2"/>
  <c r="Y72" i="2"/>
  <c r="AH72" i="2"/>
  <c r="AK72" i="2"/>
  <c r="G73" i="2"/>
  <c r="J73" i="2"/>
  <c r="M73" i="2"/>
  <c r="S73" i="2"/>
  <c r="Y73" i="2"/>
  <c r="AE73" i="2"/>
  <c r="AH73" i="2"/>
  <c r="AK73" i="2"/>
  <c r="G74" i="2"/>
  <c r="J74" i="2"/>
  <c r="M74" i="2"/>
  <c r="S74" i="2"/>
  <c r="Y74" i="2"/>
  <c r="AH74" i="2"/>
  <c r="AK74" i="2"/>
  <c r="AZ74" i="2"/>
  <c r="BC74" i="2"/>
  <c r="G75" i="2"/>
  <c r="J75" i="2"/>
  <c r="M75" i="2"/>
  <c r="S75" i="2"/>
  <c r="Y75" i="2"/>
  <c r="AH75" i="2"/>
  <c r="AK75" i="2"/>
  <c r="AZ75" i="2"/>
  <c r="BC75" i="2"/>
  <c r="G76" i="2"/>
  <c r="J76" i="2"/>
  <c r="M76" i="2"/>
  <c r="S76" i="2"/>
  <c r="Y76" i="2"/>
  <c r="AH76" i="2"/>
  <c r="AK76" i="2"/>
  <c r="AZ76" i="2"/>
  <c r="BC76" i="2"/>
  <c r="G77" i="2"/>
  <c r="J77" i="2"/>
  <c r="M77" i="2"/>
  <c r="S77" i="2"/>
  <c r="Y77" i="2"/>
  <c r="AH77" i="2"/>
  <c r="AK77" i="2"/>
  <c r="AZ77" i="2"/>
  <c r="BC77" i="2"/>
  <c r="G78" i="2"/>
  <c r="J78" i="2"/>
  <c r="M78" i="2"/>
  <c r="S78" i="2"/>
  <c r="Y78" i="2"/>
  <c r="AH78" i="2"/>
  <c r="AK78" i="2"/>
  <c r="AZ78" i="2"/>
  <c r="BC78" i="2"/>
  <c r="G79" i="2"/>
  <c r="J79" i="2"/>
  <c r="M79" i="2"/>
  <c r="S79" i="2"/>
  <c r="AH79" i="2"/>
  <c r="AK79" i="2"/>
  <c r="AZ79" i="2"/>
  <c r="BC79" i="2"/>
  <c r="G80" i="2"/>
  <c r="J80" i="2"/>
  <c r="M80" i="2"/>
  <c r="S80" i="2"/>
  <c r="AH80" i="2"/>
  <c r="AK80" i="2"/>
  <c r="AZ80" i="2"/>
  <c r="BC80" i="2"/>
  <c r="G81" i="2"/>
  <c r="J81" i="2"/>
  <c r="M81" i="2"/>
  <c r="S81" i="2"/>
  <c r="Y81" i="2"/>
  <c r="AH81" i="2"/>
  <c r="AK81" i="2"/>
  <c r="AZ81" i="2"/>
  <c r="BC81" i="2"/>
  <c r="G82" i="2"/>
  <c r="J82" i="2"/>
  <c r="M82" i="2"/>
  <c r="S82" i="2"/>
  <c r="Y82" i="2"/>
  <c r="AH82" i="2"/>
  <c r="AK82" i="2"/>
  <c r="AZ82" i="2"/>
  <c r="BC82" i="2"/>
  <c r="G83" i="2"/>
  <c r="J83" i="2"/>
  <c r="M83" i="2"/>
  <c r="S83" i="2"/>
  <c r="Y83" i="2"/>
  <c r="AH83" i="2"/>
  <c r="AK83" i="2"/>
  <c r="AZ83" i="2"/>
  <c r="BC83" i="2"/>
  <c r="G84" i="2"/>
  <c r="J84" i="2"/>
  <c r="M84" i="2"/>
  <c r="S84" i="2"/>
  <c r="Y84" i="2"/>
  <c r="AH84" i="2"/>
  <c r="AK84" i="2"/>
  <c r="AZ84" i="2"/>
  <c r="BC84" i="2"/>
  <c r="G85" i="2"/>
  <c r="J85" i="2"/>
  <c r="M85" i="2"/>
  <c r="S85" i="2"/>
  <c r="Y85" i="2"/>
  <c r="AH85" i="2"/>
  <c r="AK85" i="2"/>
  <c r="AZ85" i="2"/>
  <c r="BC85" i="2"/>
  <c r="G86" i="2"/>
  <c r="J86" i="2"/>
  <c r="M86" i="2"/>
  <c r="S86" i="2"/>
  <c r="Y86" i="2"/>
  <c r="AH86" i="2"/>
  <c r="AK86" i="2"/>
  <c r="AZ86" i="2"/>
  <c r="BC86" i="2"/>
  <c r="G87" i="2"/>
  <c r="J87" i="2"/>
  <c r="M87" i="2"/>
  <c r="S87" i="2"/>
  <c r="Y87" i="2"/>
  <c r="AH87" i="2"/>
  <c r="AK87" i="2"/>
  <c r="AZ87" i="2"/>
  <c r="BC87" i="2"/>
  <c r="G88" i="2"/>
  <c r="J88" i="2"/>
  <c r="M88" i="2"/>
  <c r="S88" i="2"/>
  <c r="Y88" i="2"/>
  <c r="AH88" i="2"/>
  <c r="AK88" i="2"/>
  <c r="AZ88" i="2"/>
  <c r="BC88" i="2"/>
</calcChain>
</file>

<file path=xl/sharedStrings.xml><?xml version="1.0" encoding="utf-8"?>
<sst xmlns="http://schemas.openxmlformats.org/spreadsheetml/2006/main" count="2126" uniqueCount="875">
  <si>
    <t>Jurisdictions</t>
  </si>
  <si>
    <t>Effective Date</t>
  </si>
  <si>
    <t>Valid Through Date</t>
  </si>
  <si>
    <t>FHP_StateLaw</t>
  </si>
  <si>
    <t>FHP_ProtectedClassesRace</t>
  </si>
  <si>
    <t>FHP_ProtectedClassesColor</t>
  </si>
  <si>
    <t>FHP_ProtectedClassesSex</t>
  </si>
  <si>
    <t>FHP_ProtectedClassesFamilial status</t>
  </si>
  <si>
    <t>FHP_ProtectedClassesDisability</t>
  </si>
  <si>
    <t>FHP_ProtectedClassesReligion</t>
  </si>
  <si>
    <t>FHP_ProtectedClasses_Age</t>
  </si>
  <si>
    <t>FHP_ProtectedClasses_Ancestry</t>
  </si>
  <si>
    <t>FHP_ProtectedClassesPregnancy</t>
  </si>
  <si>
    <t>FHP_HousingVoucher</t>
  </si>
  <si>
    <t>FHP_Age</t>
  </si>
  <si>
    <t>FHP_PerceivedClass</t>
  </si>
  <si>
    <t>FHP_PerceivedProtections_Race</t>
  </si>
  <si>
    <t>FHP_PerceivedProtections_Color</t>
  </si>
  <si>
    <t>FHP_PerceivedProtections_Sex</t>
  </si>
  <si>
    <t>FHP_PerceivedProtectionsDisability</t>
  </si>
  <si>
    <t>FHP_PerceivedProtections_Religion</t>
  </si>
  <si>
    <t>FHP_PerceivedProtections_Age</t>
  </si>
  <si>
    <t>FHP_PerceivedProtections_Ancestry</t>
  </si>
  <si>
    <t>FHP_PerceivedProtections_Pregnancy</t>
  </si>
  <si>
    <t>FHP_Associated</t>
  </si>
  <si>
    <t>FHP_AssociatedProtections_Race</t>
  </si>
  <si>
    <t>FHP_AssociatedProtections_Color</t>
  </si>
  <si>
    <t>FHP_AssociatedProtections_Sex</t>
  </si>
  <si>
    <t>FHP_AssociatedProtectionsDisability</t>
  </si>
  <si>
    <t>FHP_AssociatedProtections_Religion</t>
  </si>
  <si>
    <t>FHP_AssociatedProtections_Age</t>
  </si>
  <si>
    <t>FHP_AssociatedProtections_Ancestry</t>
  </si>
  <si>
    <t>FHP_AssociatedProtections_Pregnancy</t>
  </si>
  <si>
    <t>FHP_PreemptVoucherProtection</t>
  </si>
  <si>
    <t>FHP_VoucherExemptions</t>
  </si>
  <si>
    <t>FHP_Affirmative</t>
  </si>
  <si>
    <t>FHA_Penalties</t>
  </si>
  <si>
    <t>FHP_PenaltyTypesFines</t>
  </si>
  <si>
    <t>FHP_PenaltyTypes_Prison</t>
  </si>
  <si>
    <t>FHP_PenaltyTypes_Misdemeanor</t>
  </si>
  <si>
    <t>FHP_Fines</t>
  </si>
  <si>
    <t>Alabama</t>
  </si>
  <si>
    <t>.</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</si>
  <si>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</si>
  <si>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</si>
  <si>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</si>
  <si>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</si>
  <si>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</si>
  <si>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</si>
  <si>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</si>
  <si>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</si>
  <si>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</si>
  <si>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</si>
  <si>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</si>
  <si>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</si>
  <si>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</si>
  <si>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</si>
  <si>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</si>
  <si>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</si>
  <si>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</si>
  <si>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</si>
  <si>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</si>
  <si>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</si>
  <si>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</si>
  <si>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</si>
  <si>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</si>
  <si>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</si>
  <si>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</si>
  <si>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</si>
  <si>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</si>
  <si>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</si>
  <si>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</si>
  <si>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</si>
  <si>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</si>
  <si>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</si>
  <si>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</si>
  <si>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</si>
  <si>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</si>
  <si>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</si>
  <si>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</si>
  <si>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</si>
  <si>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</si>
  <si>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</si>
  <si>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</si>
  <si>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</si>
  <si>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</si>
  <si>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</si>
  <si>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</si>
  <si>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</si>
  <si>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</si>
  <si>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</si>
  <si>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</si>
  <si>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</si>
  <si>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_citation_FHP_StateLaw</t>
  </si>
  <si>
    <t>_caution_FHP_StateLaw</t>
  </si>
  <si>
    <t>FHP_ProtectedClasses</t>
  </si>
  <si>
    <t>_citation_FHP_ProtectedClasses</t>
  </si>
  <si>
    <t>_caution_FHP_ProtectedClasses</t>
  </si>
  <si>
    <t>_citation_FHP_HousingVoucher</t>
  </si>
  <si>
    <t>_caution_FHP_HousingVoucher</t>
  </si>
  <si>
    <t>_citation_FHP_Age</t>
  </si>
  <si>
    <t>_caution_FHP_Age</t>
  </si>
  <si>
    <t>_citation_FHP_PerceivedClass</t>
  </si>
  <si>
    <t>_caution_FHP_PerceivedClass</t>
  </si>
  <si>
    <t>FHP_PerceivedProtections</t>
  </si>
  <si>
    <t>_citation_FHP_PerceivedProtections</t>
  </si>
  <si>
    <t>_caution_FHP_PerceivedProtections</t>
  </si>
  <si>
    <t>_citation_FHP_Associated</t>
  </si>
  <si>
    <t>_caution_FHP_Associated</t>
  </si>
  <si>
    <t>FHP_AssociatedProtections</t>
  </si>
  <si>
    <t>_citation_FHP_AssociatedProtections</t>
  </si>
  <si>
    <t>_caution_FHP_AssociatedProtections</t>
  </si>
  <si>
    <t>FHP_RegulatedActions</t>
  </si>
  <si>
    <t>_citation_FHP_RegulatedActions</t>
  </si>
  <si>
    <t>_caution_FHP_RegulatedActions</t>
  </si>
  <si>
    <t>FHP_ExemptHousing</t>
  </si>
  <si>
    <t>_citation_FHP_ExemptHousing</t>
  </si>
  <si>
    <t>_caution_FHP_ExemptHousing</t>
  </si>
  <si>
    <t>FHA_ExemptionsSexualOrientation</t>
  </si>
  <si>
    <t>_citation_FHA_ExemptionsSexualOrientation</t>
  </si>
  <si>
    <t>_caution_FHA_ExemptionsSexualOrientation</t>
  </si>
  <si>
    <t>FHA_ExemptionsGenderIdentity</t>
  </si>
  <si>
    <t>_citation_FHA_ExemptionsGenderIdentity</t>
  </si>
  <si>
    <t>_caution_FHA_ExemptionsGenderIdentity</t>
  </si>
  <si>
    <t>_citation_FHP_PreemptVoucherProtection</t>
  </si>
  <si>
    <t>_caution_FHP_PreemptVoucherProtection</t>
  </si>
  <si>
    <t>_citation_FHP_VoucherExemptions</t>
  </si>
  <si>
    <t>_caution_FHP_VoucherExemptions</t>
  </si>
  <si>
    <t>_citation_FHP_Affirmative</t>
  </si>
  <si>
    <t>_caution_FHP_Affirmative</t>
  </si>
  <si>
    <t>_citation_FHA_Penalties</t>
  </si>
  <si>
    <t>_caution_FHA_Penalties</t>
  </si>
  <si>
    <t>FHP_PenaltyTypes</t>
  </si>
  <si>
    <t>_citation_FHP_PenaltyTypes</t>
  </si>
  <si>
    <t>_caution_FHP_PenaltyTypes</t>
  </si>
  <si>
    <t>_citation_FHP_Fines</t>
  </si>
  <si>
    <t>_caution_FHP_Fines</t>
  </si>
  <si>
    <t>unlawful discriminatory housing practices - Ala. Code § 24-8-4 ( Full Title: Ala. Code § 24-8-4. Unlawful discriminatory housing practices)</t>
  </si>
  <si>
    <t>classes - Ala. Code § 24-8-4 ( Full Title: Ala. Code § 24-8-4. Unlawful discriminatory housing practices), pregnancy - Ala. Code § 24-8-3 ( Full Title: Ala. Code § 24-8-3. Definitions)</t>
  </si>
  <si>
    <t>Familial status include pregnancy. Ala. Code § 24-8-3(5).</t>
  </si>
  <si>
    <t>perceived handicap - Ala. Code § 24-8-3 ( Full Title: Ala. Code § 24-8-3. Definitions)</t>
  </si>
  <si>
    <t>associated disability - Ala. Code § 24-8-4 ( Full Title: Ala. Code § 24-8-4. Unlawful discriminatory housing practices)</t>
  </si>
  <si>
    <t xml:space="preserve">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Refusal to allow prospective buyer/renter to inspect housing, Inducing others to sell/rent based on the entry of a member of a protected class into the neighborhood, Making false statements to the buyer/renter about housing availability, Interfering with the use and enjoyment of the protections, Construction of multifamily dwellings that are inaccessible </t>
  </si>
  <si>
    <t>unlawful discriminatory housing practices - Ala. Code § 24-8-4 ( Full Title: Ala. Code § 24-8-4. Unlawful discriminatory housing practices), loan discrimination - Ala. Code § 24-8-6 ( Full Title: Ala. Code § 24-8-6. Discrimination in residential real estate related transactions), interference - Ala. Code § 24-8-8 ( Full Title: Ala. Code § 24-8-8. Interference with person in exercise of right granted under chapter), modification - Ala. Code § 24-8-7 ( Full Title: Ala. Code § 24-8-7. Exemptions), design - Ala. Code § 24-8-7 ( Full Title: Ala. Code § 24-8-7. Exemptions), listing - Ala. Code § 24-8-5 ( Full Title: Ala. Code § 24-8-5. Discrimination in services, organizations, or facilities relating to business of selling or renting dwellings.)</t>
  </si>
  <si>
    <t>Selling/renting a limited number of housing units if the owner occupies one of the units, Renting rooms in the owner’s residence, Single-family housing sold or rented by an owner who owns a limited number of homes , Housing operated by religious organizations or private clubs, Housing intended for elderly, Single-sex housing, Discriminating against a person who has been convicted for manufacturing or distributing illegal substances, Making housing unavailable to a renter/buyer if their presence would pose a direct threat to the safety of other tenants/persons on the property</t>
  </si>
  <si>
    <t>four families living independently - Ala. Code § 24-8-7 ( Full Title: Ala. Code § 24-8-7. Exemptions), single-family houses - Ala. Code § 24-8-7 ( Full Title: Ala. Code § 24-8-7. Exemptions), private club - Ala. Code § 24-8-7 ( Full Title: Ala. Code § 24-8-7. Exemptions), convicted - Ala. Code § 24-8-7 ( Full Title: Ala. Code § 24-8-7. Exemptions), older persons - Ala. Code § 24-8-7 ( Full Title: Ala. Code § 24-8-7. Exemptions), direct threat - Ala. Code § 24-8-7 ( Full Title: Ala. Code § 24-8-7. Exemptions), single-sex dormitory property - Ala. Code § 24-8-7 ( Full Title: Ala. Code § 24-8-7. Exemptions)</t>
  </si>
  <si>
    <t>The sale or rental of rooms or units in housing with four units or less is exempt where the owner occupies one of the units. Ala. Code § 24-8-7(a)The sale of any single-family housing is exempt where the owner does not have an interest in more than three houses. Ala. Code § 24-8-7(b)Discrimination based on sex does not apply to the rental or leasing of dwellings in a single-sex dormitory property. Ala. Code § 24-8-7(m)Religious organizations are exempt so long as they do not restrict membership based on race, color, or national origin. Ala. Code § 24-8-7(e)The direct threat exemption only applies to individuals with disabilities. Ala. Code § 24-8-7(k). The elderly housing exemption applies to familial status discrimination. Ala. Code § 24-8-7(l).</t>
  </si>
  <si>
    <t>penalties - Ala. Code § 24-8-13 ( Full Title: Ala. Code § 24-8-13. Recommendation for hearing by investigator; order for hearing; parties’ right to take civil action; amendment of complaint’ subpoenas’ refusal to allow discovery; hearing; panel opinion and order; review)</t>
  </si>
  <si>
    <t>unlawful practices - Alaska Stat. § 18.80.240 ( Full Title: Alaska Stat. § 18.80.240. Unlawful practices in the sale or rental of real property)</t>
  </si>
  <si>
    <t>national origin - Alaska Stat. § 18.80.300 ( Full Title: Alaska Stat. § 18.80.300. Definitions), classes - Alaska Stat. § 18.80.240 ( Full Title: Alaska Stat. § 18.80.240. Unlawful practices in the sale or rental of real property)</t>
  </si>
  <si>
    <t>Protections based on age only apply in limited circumstances. Alaska Stat. § 18.80.240(5) 18.80.300(11) defines national origin as including ancestry.</t>
  </si>
  <si>
    <t>perceived disability - Alaska Stat. § 18.80.300 ( Full Title: Alaska Stat. § 18.80.300. Definitions)</t>
  </si>
  <si>
    <t>associated with - Alaska Stat. § 18.80.240 ( Full Title: Alaska Stat. § 18.80.240. Unlawful practices in the sale or rental of real property)</t>
  </si>
  <si>
    <t>It is unlawful to represent to a person that property is not available for inspection, sale, or rental when it is actually available based on an individual's membership in a protected class or any person associated with that individual. Alaska Stat. § 18.80.240(5)</t>
  </si>
  <si>
    <t>Discrimination in the sale or rental of housing, Publishing discriminatory statements/advertisements, Refusal to lend money for housing, Discrimination in terms/conditions of sale or rental of housing, Eliciting information about a protected class , Refusal to allow prospective buyer/renter to inspect housing, Inducing others to sell/rent based on the entry of a member of a protected class into the neighborhood, Making false statements to the buyer/renter about housing availability</t>
  </si>
  <si>
    <t>unlawful practices - Alaska Stat. § 18.80.240 ( Full Title: Alaska Stat. § 18.80.240. Unlawful practices in the sale or rental of real property), lending discrimination - Alaska Stat. § 18.80.250 ( Full Title: Alaska Stat. § 18.80.250. Unlawful financing practice), blockbusting - Alaska Stat. § 18.80.300 ( Full Title: Alaska Stat. § 18.80.300. Definitions)</t>
  </si>
  <si>
    <t>Refusal to allow inspection and making false statements about housing availability are the only actions that include protections for age. Alaska Stat. § 18.80.240(5).</t>
  </si>
  <si>
    <t>married couples only exemption - Alaska Stat. § 18.80.240 ( Full Title: Alaska Stat. § 18.80.240. Unlawful practices in the sale or rental of real property), exemption - Alaska Admin. Code tit. 6, § 30.990 ( Full Title: Alaska Admin. Code tit. 6, § 30.990. Definitions)</t>
  </si>
  <si>
    <t>Housing for "singles" only or for "married couples" only is not prohibited. Alaska Stat. § 18.80.240.</t>
  </si>
  <si>
    <t>penalty - Alaska Stat. § 18.80.270 ( Full Title: Alaska Stat. § 18.80.270. Penalty)</t>
  </si>
  <si>
    <t>discrimination - Ariz. Rev. Stat. § 41-1491.14 ( Full Title: Ariz. Rev. Stat. § 41-1491.14. Discrimination in sale or rental)</t>
  </si>
  <si>
    <t>perceived disability - Ariz. Rev. Stat. § 41-1491 ( Full Title: Ariz. Rev. Stat. § 41-1491. Definitions)</t>
  </si>
  <si>
    <t>associated with - Ariz. Rev. Stat. § 41-1491.19 ( Full Title: Ariz. Rev. Stat. § 41-1491.19. Discrimination due to disability; definitions)</t>
  </si>
  <si>
    <t>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Refusal to allow prospective buyer/renter to inspect housing, Inducing others to sell/rent based on the entry of a member of a protected class into the neighborhood, Making false statements to the buyer/renter about housing availability, Interfering with the use and enjoyment of the protections, Construction of multifamily dwellings that are inaccessible , Restrictive covenants, Refusing to provide municipal services, Discouraging others from buying/renting by representing that members of a protected class live in the neighborhood</t>
  </si>
  <si>
    <t>discrimination - Ariz. Rev. Stat. § 41-1491.14 ( Full Title: Ariz. Rev. Stat. § 41-1491.14. Discrimination in sale or rental), publication - Ariz. Rev. Stat. § 41-1491.15 ( Full Title: Ariz. Rev. Stat. § 41-1491.15. Publication of sales or rentals), inspection - Ariz. Rev. Stat. § 41-1491.16 ( Full Title: Ariz. Rev. Stat. § 41-1491.16. Inspection of dwelling), blockbusting - Ariz. Rev. Stat. § 41-1491.17 ( Full Title: Ariz. Rev. Stat. § 41-1491.17. Entry into neighborhood), interference - Ariz. Rev. Stat. § 41-1491.18 ( Full Title: Ariz. Rev. Stat. § 41-1491.18. Prohibition of intimidation), loan discrimination - Ariz. Rev. Stat. § 41-1491.20 ( Full Title: Ariz. Rev. Stat. § 41-1491.20. Residential real estate related transaction; definition), false statements - Ariz. Admin. Code §10-2-104 ( Full Title: Ariz. Admin. Code §10-2-104. Other prohibited sale and rental conduct), accommodation modification - Ariz. Rev. Stat. § 41-1491.19 ( Full Title: Ariz. Rev. Stat. § 41-1491.19. Discrimination due to disability; definitions), covenants - Ariz. Admin. Code §10-2-104 ( Full Title: Ariz. Admin. Code §10-2-104. Other prohibited sale and rental conduct), design - Ariz. Rev. Stat. § 41-1491.19 ( Full Title: Ariz. Rev. Stat. § 41-1491.19. Discrimination due to disability; definitions), provide municipal services - Ariz. Admin. Code §10-2-104 ( Full Title: Ariz. Admin. Code §10-2-104. Other prohibited sale and rental conduct), discouraging - Ariz. Admin. Code §10-2-104 ( Full Title: Ariz. Admin. Code §10-2-104. Other prohibited sale and rental conduct)</t>
  </si>
  <si>
    <t>Selling/renting a limited number of housing units if the owner occupies one of the units, Renting rooms in the owner’s residence, Single-family housing sold or rented by an owner who owns a limited number of homes , Housing operated by religious organizations or private clubs, Single-sex housing, Housing intended for elderly, Making housing unavailable to a renter/buyer if their presence would pose a direct threat to the safety of other tenants/persons on the property, Discriminating against a person who has been convicted for manufacturing or distributing illegal substances</t>
  </si>
  <si>
    <t>exemptions 1 - Ariz. Rev. Stat. § 41-1491.02 ( Full Title: Ariz. Rev. Stat. § 41-1491.02. Exempt sales and rentals), private club exemption - Ariz. Rev. Stat. § 41-1491.03 ( Full Title: Ariz. Rev. Stat. § 41-1491.03. Religious organization and private club exemption), older persons exempted - Ariz. Rev. Stat. § 41-1491.04 ( Full Title: Ariz. Rev. Stat. § 41-1491.04. Housing for older persons exempted; rules; liability; definition), substance conviction - Ariz. Rev. Stat. § 41-1491.14 ( Full Title: Ariz. Rev. Stat. § 41-1491.14. Discrimination in sale or rental), direct threat - Ariz. Rev. Stat. § 41-1491.19 ( Full Title: Ariz. Rev. Stat. § 41-1491.19. Discrimination due to disability; definitions), single sex - Ariz. Admin. Code R10-2-112(D) ( Full Title: Ariz. Admin. Code R10-2-112. Discrimination in Advertising)</t>
  </si>
  <si>
    <t>The sale or rental of units or rooms in housing with four units or less is exempt where the owner occupies one of the units. Ariz. Rev. Stat. § 41-1491.02(A)(2)The sale or rental of any single-family housing is exempt where the owner does not have an interest in more than three houses. Ariz. Rev. Stat. § 41-1491.02(A)(1)Religious organizations are exempt so long as they do not restrict membership based on race, color, or national origin. Ariz. Rev. Stat. § 41-1491.03The direct threat exemption applies to individuals with disabilities. Ariz. Rev. Stat. § 41-1491.19.</t>
  </si>
  <si>
    <t>civil penalty - Ariz. Rev. Stat. § 41-1491.35 ( Full Title: Ariz. Rev. Stat. § 41-1491.35. Pattern or practice cases)</t>
  </si>
  <si>
    <t>prohibited acts - Ark. Code § 16-123-204 ( Full Title: Ark. Code § 16-123-204. Prohibited acts)</t>
  </si>
  <si>
    <t>classes - Ark. Code § 16-123-204 ( Full Title: Ark. Code § 16-123-204. Prohibited acts), pregnancy - Ark. Code § 16-123-302 ( Full Title: Ark. Code § 16-123-302. Definitions)</t>
  </si>
  <si>
    <t>Familial status includes pregnancy. Ark. Code § 16-123-302(10).</t>
  </si>
  <si>
    <t>perceived handicap - Ark. Code § 16-123-302 ( Full Title: Ark. Code § 16-123-302. Definitions)</t>
  </si>
  <si>
    <t>associated disability - Ark. Code § 16-123-314 ( Full Title: Ark. Code § 16-123-314. Disability), prohibited acts - Ark. Code § 16-123-204 ( Full Title: Ark. Code § 16-123-204. Prohibited acts)</t>
  </si>
  <si>
    <t>associated disability - Ark. Code § 16-123-314 ( Full Title: Ark. Code § 16-123-314. Disability), classes - Ark. Code § 16-123-204 ( Full Title: Ark. Code § 16-123-204. Prohibited acts)</t>
  </si>
  <si>
    <t>Discrimination in the sale or rental of housing, Discrimination in terms/conditions of sale or rental of housing, Publishing discriminatory statements/advertisements, Making false statements to the buyer/renter about housing availability, Eliciting information about a protected class , Refusal to lend money for housing, Refusal to allow prospective buyer/renter to inspect housing, Refusal by the owner to make reasonable accommodations, Refusal by the owner to permit the tenant to make reasonable modifications, Construction of multifamily dwellings that are inaccessible , Inducing others to sell/rent based on the entry of a member of a protected class into the neighborhood, Interfering with the use and enjoyment of the protections</t>
  </si>
  <si>
    <t>prohibited acts - Ark. Code § 16-123-204 ( Full Title: Ark. Code § 16-123-204. Prohibited acts), loans - Ark. Code § 16-123-205 ( Full Title: Ark. Code § 16-123-205. Prohibitions relating to financing), blockbusting - Ark. Code § 16-123-313 ( Full Title: Ark. Code § 16-123-313. Entry in to neighborhood), accommodations and modifications - Ark. Code § 16-123-314 ( Full Title: Ark. Code § 16-123-314. Disability), interference - Ark. Code § 16-123-344 ( Full Title: Ark. Code § 16-123-344. Intimidation or interference), loans - Ark. Code § 16-123-205 ( Full Title: Ark. Code § 16-123-205. Prohibitions relating to financing), design - Ark. Code § 16-123-314 ( Full Title: Ark. Code § 16-123-314. Disability)</t>
  </si>
  <si>
    <t>Selling/renting a limited number of housing units if the owner occupies one of the units, Single-family housing sold or rented by an owner who owns a limited number of homes , Housing operated by religious organizations or private clubs, Housing intended for elderly, Renting rooms in the owner’s residence, Making housing unavailable to a renter/buyer if their presence would pose a direct threat to the safety of other tenants/persons on the property, Discriminating against a person who has been convicted for manufacturing or distributing illegal substances</t>
  </si>
  <si>
    <t>exemption - Ark. Code § 16-123-204 ( Full Title: Ark. Code § 16-123-204. Prohibited acts), exemptions - Ark. Code § 16-123-306 ( Full Title: Ark. Code § 16-123-306. Exemptions--Certain sales and rentals), private clubs - Ark. Code § 16-123-307 ( Full Title: Ark. Code § 16-123-307. Exemptions--Religious organizations, private clubs and others), elderly exemption - Ark. Code § 16-123-307 ( Full Title: Ark. Code § 16-123-307. Exemptions--Religious organizations, private clubs and others), substance conviction - Ark. Code § 16-123-307 ( Full Title: Ark. Code § 16-123-307. Exemptions--Religious organizations, private clubs and others), direct threat - Ark. Code § 16-123-314 ( Full Title: Ark. Code § 16-123-314. Disability)</t>
  </si>
  <si>
    <t>Housing with two units or less is exempt where the owner occupies one of the units. Ark. Code § 16-123-204(b)(1)Rental of housing for not more than 12 months, where it was occupied by the owner as their home for at least 3 months immediately preceding, is exempt. Ark. Code 16-123- 204(b)(2)Religious organizations are exempt so long as they do not restrict membership based on race, color, or national origin. Ark. Code § 16-123-307(a)Ark. Code 16-123- 307(c)(4) exempts housing for elderly. This only applies to familial status. The direct threat exemption applies to individuals with disabilities. Ark. Code § 16-123-314.</t>
  </si>
  <si>
    <t>civil penalty - Ark. Code § 16-123-341 ( Full Title: Ark. Code § 16-123-341. Pattern and practice cases), criminal penalty - Ark. Code § 16-123-348 ( Full Title: Ark. Code § 16-123-348. Violations--bodily injury--penalties)</t>
  </si>
  <si>
    <t>criminal penalty - Ark. Code § 16-123-348 ( Full Title: Ark. Code § 16-123-348. Violations--bodily injury--penalties), civil penalty - Ark. Code § 16-123-341 ( Full Title: Ark. Code § 16-123-341. Pattern and practice cases)</t>
  </si>
  <si>
    <t>civil penalty - Ark. Code § 16-123-341 ( Full Title: Ark. Code § 16-123-341. Pattern and practice cases)</t>
  </si>
  <si>
    <t>unlawful practices - Cal. Gov’t code § 12... ( Full Title: Cal. Gov’t code § 12955. Unlawful practices)</t>
  </si>
  <si>
    <t>classes - Cal. Gov’t code § 12... ( Full Title: Cal. Gov’t code § 12955. Unlawful practices), pregnancy - Cal. Gov’t Code § 12... ( Full Title: Cal. Gov’t Code § 12926. Additional definitions)</t>
  </si>
  <si>
    <t>Sex includes pregnancy and gender identity. Cal. Gov’t Code § 12926(r)(1).</t>
  </si>
  <si>
    <t>source of income - Cal. Gov’t code § 12... ( Full Title: Cal. Gov’t code § 12955. Unlawful practices)</t>
  </si>
  <si>
    <t>For the purposes of this section, “source of income” means lawful, verifiable income paid directly to a tenant or paid to a representative of a tenant. For the purposes of this section, a landlord is not considered a representative of a tenant. Cal. Gov’t code § 12955(p)(1)</t>
  </si>
  <si>
    <t>classes - Cal. Gov’t code § 12... ( Full Title: Cal. Gov’t code § 12955. Unlawful practices)</t>
  </si>
  <si>
    <t>perceptions - Cal. Gov’t Code § 12... ( Full Title: Cal. Gov’t Code § 12926. Additional definitions), perceived/associated - Cal. Gov’t code § 12... ( Full Title: Cal. Gov’t code § 12955. Unlawful practices)</t>
  </si>
  <si>
    <t>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Eliciting information about a protected class , Refusal to allow prospective buyer/renter to inspect housing, Inducing others to sell/rent based on the entry of a member of a protected class into the neighborhood, Making false statements to the buyer/renter about housing availability, Interfering with the use and enjoyment of the protections, Construction of multifamily dwellings that are inaccessible , Restrictive covenants, Evicting a tenant, Retaliation against an individual for asserting fair housing protections, Zoning or land use decisions</t>
  </si>
  <si>
    <t>classes - Cal. Gov’t code § 12... ( Full Title: Cal. Gov’t code § 12955. Unlawful practices), ads - Cal. Gov’t code § 12... ( Full Title: Cal. Gov’t code § 12955. Unlawful practices), refuse to lend money for housing - Cal. Gov’t code § 12... ( Full Title: Cal. Gov’t code § 12955. Unlawful practices), terms and conditions - Cal. Gov’t code § 12... ( Full Title: Cal. Gov’t code § 12955. Unlawful practices), refusal to make modifications - Cal. Gov’t code § 12... ( Full Title: Cal. Gov’t code § 12927. Housing accommodations; definitions), elicit info - Cal. Gov’t code § 12... ( Full Title: Cal. Gov’t code § 12955. Unlawful practices), induce others - Cal. Gov’t code § 12... ( Full Title: Cal. Gov’t code § 12955. Unlawful practices), interference - Cal. Gov’t Code § 12955.7 ( Full Title: Cal. Gov’t Code § 12955.7. Coercion, intimidation, threats, or interference with rights), discrimination - disabled persons - Cal. Gov’t code § 12955.1 ( Full Title: Cal. Gov’t code § 12955.1. Discrimination; Disabled persons), retaliate - Cal. Gov’t code § 12... ( Full Title: Cal. Gov’t code § 12955. Unlawful practices), restrictive covenant - Cal. Gov’t code § 12... ( Full Title: Cal. Gov’t code § 12955. Unlawful practices), land use - Cal. Gov’t code § 12... ( Full Title: Cal. Gov’t code § 12955. Unlawful practices)</t>
  </si>
  <si>
    <t>renting a room in owner-occupied house - Cal. Gov’t code § 12... ( Full Title: Cal. Gov’t code § 12927. Housing accommodations; definitions), operated by organizations - Cal. Gov’t Code § 12955.4 ( Full Title: Cal. Gov’t Code § 12955.4. Religious organizations; Preference to persons of same religion; Restrictions), same sex - Cal. Gov’t code § 12... ( Full Title: Cal. Gov’t code § 12927. Housing accommodations; definitions), SOI exemption - Cal. Gov’t code § 12... ( Full Title: Cal. Gov’t code § 12955. Unlawful practices), elderly housing - Cal. Gov't. Code § 12955.9 ( Full Title: Cal. Gov't. Code § 12955.9)</t>
  </si>
  <si>
    <t>Rental of housing with shared common areas is exempt with regards to sex. Cal. Gov’t code § 12927(c)(2)(B)Religious organizations are exempt so long as they do not restrict membership based on race, color, or national origin. Cal. Gov’t Code § 12955.4The exemption for elderly housing only applies to familial status discrimination. Cal. Gov’t code § 12955.9It does not constitute discrimination based on source of income to make a written or oral inquiry concerning the level or source of income. Cal. Gov’t code § 12955(p)(2)</t>
  </si>
  <si>
    <t>relief - Cal. Gov’t code § 12989.2 ( Full Title: Cal. Gov’t code § 12989.2. Relief; damages; fees and costs; amounts due to defendant by state agency), more penalties - Cal. Gov’t Code §12989.3 ( Full Title: Cal. Gov’t Code §12989.3. Civil actions commenced by Attorney General)</t>
  </si>
  <si>
    <t>more penalties - Cal. Gov’t Code §12989.3 ( Full Title: Cal. Gov’t Code §12989.3. Civil actions commenced by Attorney General)</t>
  </si>
  <si>
    <t>unfair housing practices prohibited - Colo. Rev. Stat. § 24-34-502 ( Full Title: Colo. Rev. Stat. § 24-34-502. Unfair housing practices prohibited)</t>
  </si>
  <si>
    <t>inquire - Colo. Rev. Stat. § 24-34-502 ( Full Title: Colo. Rev. Stat. § 24-34-502. Unfair housing practices prohibited), pregnancy - Colo. Rev. Stat. § 24-34-501 ( Full Title: Colo. Rev. Stat. § 24-34-501. Definitions)</t>
  </si>
  <si>
    <t>Familial status includes pregnancy. Colo. Rev. Stat. § 24-34-501(1.6).</t>
  </si>
  <si>
    <t>perceived ancestry - Colo. Code Regs. 708-1:70.1 ( Full Title: Colo. Code Regs. 708-1:70.1. General), perceived disability - Colo. Rev. Stat. § 24-34-501 ( Full Title: Colo. Rev. Stat. § 24-34-501. Definitions)</t>
  </si>
  <si>
    <t>associated - Colo. Rev. Stat. § 24-34-502.2 ( Full Title: Colo. Rev. Stat. § 24-34-502.2. Unfair or discriminatory housing practices against individuals with disabilities prohibited)</t>
  </si>
  <si>
    <t>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Eliciting information about a protected class , Refusal to allow prospective buyer/renter to inspect housing, Inducing others to sell/rent based on the entry of a member of a protected class into the neighborhood, Making false statements to the buyer/renter about housing availability, Interfering with the use and enjoyment of the protections, Construction of multifamily dwellings that are inaccessible , Restrictive covenants</t>
  </si>
  <si>
    <t>inquire - Colo. Rev. Stat. § 24-34-502 ( Full Title: Colo. Rev. Stat. § 24-34-502. Unfair housing practices prohibited), publish - Colo. Rev. Stat. § 24-34-502 ( Full Title: Colo. Rev. Stat. § 24-34-502. Unfair housing practices prohibited), loans - Colo. Rev. Stat. § 24-34-502 ( Full Title: Colo. Rev. Stat. § 24-34-502. Unfair housing practices prohibited), blockbusting - Colo. Rev. Stat. § 24-34-502 ( Full Title: Colo. Rev. Stat. § 24-34-502. Unfair housing practices prohibited), inspection available - Colo. Rev. Stat. § 24-34-502 ( Full Title: Colo. Rev. Stat. § 24-34-502. Unfair housing practices prohibited), interfere - Colo. Rev. Stat. § 24-34-502 ( Full Title: Colo. Rev. Stat. § 24-34-502. Unfair housing practices prohibited), accommodations - Colo. Rev. Stat. § 24-34-502.2 ( Full Title: Colo. Rev. Stat. § 24-34-502.2. Unfair or discriminatory housing practices against individuals with disabilities prohibited), design - Colo. Rev. Stat. § 24-34-502.2 ( Full Title: Colo. Rev. Stat. § 24-34-502.2. Unfair or discriminatory housing practices against individuals with disabilities prohibited), restrictive covenants - Colo. Rev. Stat. § 24-34-502 ( Full Title: Colo. Rev. Stat. § 24-34-502. Unfair housing practices prohibited)</t>
  </si>
  <si>
    <t>Selling/renting a limited number of housing units if the owner occupies one of the units, Single-family housing sold or rented by an owner who owns a limited number of homes , Housing operated by religious organizations or private clubs, Housing intended for elderly, Renting rooms in the owner’s residence, Making housing unavailable to a renter/buyer if their presence would pose a direct threat to the safety of other tenants/persons on the property</t>
  </si>
  <si>
    <t>religious exemption - Colo. Rev. Stat. § 24-34-502 ( Full Title: Colo. Rev. Stat. § 24-34-502. Unfair housing practices prohibited), exemptions - Colo. Rev. Stat. § 24-34-502 ( Full Title: Colo. Rev. Stat. § 24-34-502. Unfair housing practices prohibited), direct threat - Colo. Code Regs. 708-1:60.4 ( Full Title: Colo. Code Regs. 708-1:60.4. Housing), single room - Colo. Rev. Stat. § 24-34-501 ( Full Title: Colo. Rev. Stat. § 24-34-501. Definitions), elderly - Colo. Rev. Stat. § 24-34-502 ( Full Title: Colo. Rev. Stat. § 24-34-502. Unfair housing practices prohibited), private club - Colo. Rev. Stat. § 24-34-501 ( Full Title: Colo. Rev. Stat. § 24-34-501. Definitions)</t>
  </si>
  <si>
    <t>With regard to familial status, the sale or rental of rooms or units in housing with four units or less is exempt where the owner occupies one of the units. Colo. Rev. Stat. § 24-34-502(8)(a)With regard to familial status, the sale of any single-family housing is exempt where the owner does not have an interest in more than three houses. Colo. Rev. Stat. § 24-34-502(8)(a)Religious organizations are exempt so long as they do not restrict membership based on race, color, or national origin. Colo. Rev. Stat. § 24-34-502(3)Inquiries into an applicant's ability to meet the requirements of ownership of tenancy, whether an applicant is qualified for a dwelling only available to disabled persons, to determine whether an applicant is a currently illegally using controlled substances, or whether the applicant has been convicted of the illegal manufacture or distribution of a controlled substances are all exempt. Colo. Code Regs. 708-1:60.4The exemption for housing for elderly applies to familial status discrimination. Colo. Rev. Stat. § 24-34-502(7)(a).</t>
  </si>
  <si>
    <t>penalties - Colo. Rev. Stat. § 24-34-508 ( Full Title: Colo. Rev. Stat. § 24-34-508. Relief authorized), penalties 2 - Colo. Rev. Stat. § 24-34-705 ( Full Title: Colo. Rev. Stat. § 24-34-705. Penalty)</t>
  </si>
  <si>
    <t>penalties - Colo. Rev. Stat. § 24-34-508 ( Full Title: Colo. Rev. Stat. § 24-34-508. Relief authorized)</t>
  </si>
  <si>
    <t>inquire - Colo. Rev. Stat. § 24-34-502 ( Full Title: Colo. Rev. Stat. § 24-34-502. Unfair housing practices prohibited), pregnancy - Colo. Rev. Stat. § 24-34-501 ( Full Title: Colo. Rev. Stat. § 24-34-501. Definitions), pregnancy - Colo. Rev. Stat. § 24-34-501 ( Full Title: Colo. Rev. Stat. § 24-34-501. Definitions)</t>
  </si>
  <si>
    <t>discriminatory housing practices prohibited - Conn. Gen. Stat. § 4... ( Full Title: Conn. Gen. Stat. § 46a-64c. Discriminatory housing practices prohibited. Disposition of complaints. Penalty)</t>
  </si>
  <si>
    <t>classes - Conn. Gen. Stat. § 4... ( Full Title: Conn. Gen. Stat. § 46a-64c. Discriminatory housing practices prohibited. Disposition of complaints. Penalty)</t>
  </si>
  <si>
    <t>Familial status includes pregnancy. Conn. Gen. Stat. § 46a-64b(5).</t>
  </si>
  <si>
    <t>“Lawful source of income” means income derived from Social Security, supplemental security income, housing assistance, child support, alimony or public or state-administered general assistance. Conn. Gen. Stat. § 46a-63(3)</t>
  </si>
  <si>
    <t>sexual orientation discrimination - Conn. Gen. Stat. § 4... ( Full Title: Conn. Gen. Stat. § 46a-81a. Sexual orientation discrimination: Definitions)</t>
  </si>
  <si>
    <t>associated disability - Conn. Gen. Stat. § 4... ( Full Title: Conn. Gen. Stat. § 46a-64c. Discriminatory housing practices prohibited. Disposition of complaints. Penalty)</t>
  </si>
  <si>
    <t>discriminatory housing practices prohibited - Conn. Gen. Stat. § 4... ( Full Title: Conn. Gen. Stat. § 46a-64c. Discriminatory housing practices prohibited. Disposition of complaints. Penalty), discriminatory credit practices prohibited - Conn. Gen. Stat. § 4... ( Full Title: Conn. Gen. Stat. § 46a-66. Discriminatory credit practices prohibited)</t>
  </si>
  <si>
    <t>Selling/renting a limited number of housing units if the owner occupies one of the units, Renting rooms in the owner’s residence, Housing operated by religious organizations or private clubs, Housing intended for elderly, Single-sex housing</t>
  </si>
  <si>
    <t>exemptions - Conn. Gen. Stat. § 4... ( Full Title: Conn. Gen. Stat. § 46a-64c. Discriminatory housing practices prohibited. Disposition of complaints. Penalty), SO exemption - Conn. Gen. Stat. § 4... ( Full Title: Conn. Gen. Stat. § 46a-81e. Sexual orientation discrimination: Housing)</t>
  </si>
  <si>
    <t>The rental of a unit in a dwelling with no more than two units is exempt where the owner occupies one unit. Conn. Gen. Stat. § 46a-64c(b)(1) With respect to familial status, the rental of a unit in a dwelling with no more than four units is exempt where the owner occupies one unit. Conn. Gen. Stat. § 46a-64c(b)(1) With respect to sexual orientation, the rental of rooms in the owner's residence, or the rental of units in housing with four units or less, is exempt where the owner occupies one of the units. Conn. Gen. Stat. § 46a-81e(b) Organizations providing single-sex sleeping accommodations are exempt. Conn. Gen. Stat. § 46a-64c(b)(1) Religious organizations may discriminate based on gender identity. Conn.Gen.Stat. §46a-81aaDiscrimination on the basis of marital status shall not be construed to prohibit the denial of a dwelling to a man or a woman who are both unrelated by blood and not married to each other. Conn. Gen. Stat. § 46a-64c(b)(1)The elderly housing exemption applies to age and familial status. Conn. Gen. Stat. § 46a-64c(b)(1)</t>
  </si>
  <si>
    <t>SO exemption - Conn. Gen. Stat. § 4... ( Full Title: Conn. Gen. Stat. § 46a-81e. Sexual orientation discrimination: Housing)</t>
  </si>
  <si>
    <t>affirmative duty - Conn. Gen. Stat. § 8-37ee ( Full Title: Conn. Gen. Stat. § 8-37ee. Establishment of affirmative duty for entities participating in programs assisted or supervised by state housing agencies to promote fair housing)</t>
  </si>
  <si>
    <t>misdemeanor - Conn. Gen. Stat. § 4... ( Full Title: Conn. Gen. Stat. § 46a-64c. Discriminatory housing practices prohibited. Disposition of complaints. Penalty)</t>
  </si>
  <si>
    <t>classes - Conn. Gen. Stat. § 4... ( Full Title: Conn. Gen. Stat. § 46a-64c. Discriminatory housing practices prohibited. Disposition of complaints. Penalty), veteran - Conn. Gen. Stat. § 46a-64c(a)(2) ( Full Title: Conn. Gen. Stat. § 46a-64c. Discriminatory housing practices prohibited. Disposition of complaints. Penalty)</t>
  </si>
  <si>
    <t>Discrimination in the sale or rental of housing, Discrimination in terms/conditions of sale or rental of housing, Publishing discriminatory statements/advertisements, Making false statements to the buyer/renter about housing availability, Refusal to lend money for housing, Refusal to allow prospective buyer/renter to inspect housing, Refusal by the owner to make reasonable accommodations, Refusal by the owner to permit the tenant to make reasonable modifications, Construction of multifamily dwellings that are inaccessible , Inducing others to sell/rent based on the entry of a member of a protected class into the neighborhood, Interfering with the use and enjoyment of the protections</t>
  </si>
  <si>
    <t>discriminatory housing practices prohibited - Conn. Gen. Stat. § 4... ( Full Title: Conn. Gen. Stat. § 46a-64c. Discriminatory housing practices prohibited. Disposition of complaints. Penalty), discriminatory credit practices prohibited - Conn. Gen. Stat. § 4... ( Full Title: Conn. Gen. Stat. § 46a-66. Discriminatory credit practices prohibited), multifamily - Conn. Gen. Stat. § 4... ( Full Title: Conn. Gen. Stat. § 46a-64c. Discriminatory housing practices prohibited. Disposition of complaints. Penalty)</t>
  </si>
  <si>
    <t>exemptions - Conn. Gen. Stat. § 4... ( Full Title: Conn. Gen. Stat. § 46a-64c. Discriminatory housing practices prohibited. Disposition of complaints. Penalty), SO exemption - Conn. Gen. Stat. § 4... ( Full Title: Conn. Gen. Stat. § 46a-81e. Sexual orientation discrimination: Housing), religious organization - Conn.Gen.Stat.§46a-8... ( Full Title: Conn.Gen.Stat.§46a-81aa. Gender identity or expression discrimination: Religious organizations)</t>
  </si>
  <si>
    <t>prohibited practices - Del. Code tit. 6, § 4603 ( Full Title: Del. Code tit. 6, § 4603. Discrimination in Sale or Rental of Housing and Other Prohibited Practices)</t>
  </si>
  <si>
    <t>classes - Del. Code tit. 6, § 4603 ( Full Title: Del. Code tit. 6, § 4603. Discrimination in Sale or Rental of Housing and Other Prohibited Practices), pregnancy - Del. Code tit. 6, § 4602 ( Full Title: Del. Code tit. 6, § 4602. Definitions)</t>
  </si>
  <si>
    <t>Familial status includes pregnancy. Del. Code tit. 6, § 4602.</t>
  </si>
  <si>
    <t>voucher - Del. Code tit. 6, § 4607 ( Full Title: Del. Code tit. 6, § 4607. Exemptions in certain situations)</t>
  </si>
  <si>
    <t>Source of income'' means any lawful source of money paid directly, indirectly, or on behalf of a renter or buyer of housing including income or rental payments derived from any government or private assistance, grant, or loan program. Del. Code tit. 6, § 4602(25)However, a landlord is not required to participate in any government-sponsored rental assistance program, voucher, or certificate system. A landlord's nonparticipation in any government-sponsored rental assistance program, voucher, or certificate system may not serve as the basis for any administrative or judicial proceeding under this chapter. Del. Code tit. 6, § 4607(j)	=(18 and over")</t>
  </si>
  <si>
    <t>age - Del. Code tit. 6, § 4602 ( Full Title: Del. Code tit. 6, § 4602. Definitions)</t>
  </si>
  <si>
    <t>perc. disability - Del. Code tit. 6, § 4602 ( Full Title: Del. Code tit. 6, § 4602. Definitions)</t>
  </si>
  <si>
    <t xml:space="preserve">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Eliciting information about a protected class , Refusal to allow prospective buyer/renter to inspect housing, Inducing others to sell/rent based on the entry of a member of a protected class into the neighborhood, Making false statements to the buyer/renter about housing availability, Interfering with the use and enjoyment of the protections, Construction of multifamily dwellings that are inaccessible </t>
  </si>
  <si>
    <t>prohibited practices - Del. Code tit. 6, § 4603 ( Full Title: Del. Code tit. 6, § 4603. Discrimination in Sale or Rental of Housing and Other Prohibited Practices), additional prohibitions - Del. Code tit. 6, § 4603 ( Full Title: Del. Code tit. 6, § 4603A. Discrimination in sale or rental of housing and other prohibited practices; additional provisions relating to discrimination against persons with disabilities), residential real estate-related transactions - Del. Code tit. 6, § 4604 ( Full Title: Del. Code tit. 6, § 4604. Discrimination in residential real estate-related transactions), interference - Del. Code tit. 6, § 4618 ( Full Title: Del. Code tit. 6, § 4618. Interference, coercion or intimidation)</t>
  </si>
  <si>
    <t>Del. Code tit. 6, 4603A(4) prohibits eliciting information about an individual's disability.</t>
  </si>
  <si>
    <t>Selling/renting a limited number of housing units if the owner occupies one of the units, Renting rooms in the owner’s residence, Housing operated by religious organizations or private clubs, Housing intended for elderly, Single-sex housing, Making housing unavailable to a renter/buyer if their presence would pose a direct threat to the safety of other tenants/persons on the property</t>
  </si>
  <si>
    <t>elderly housing - Del. Code tit. 6, § 4607 ( Full Title: Del. Code tit. 6, § 4607. Exemptions in certain situations), direct threat - Del. Code tit. 6, § 4603 ( Full Title: Del. Code tit. 6, § 4603. Discrimination in Sale or Rental of Housing and Other Prohibited Practices), exemptions - Del. Code tit. 6, § 4607 ( Full Title: Del. Code tit. 6, § 4607. Exemptions in certain situations), orgs and private clubs - Del. Code tit. 6, § 4607 ( Full Title: Del. Code tit. 6, § 4607. Exemptions in certain situations)</t>
  </si>
  <si>
    <t>The rental of rooms or units in housing with four units or less is exempt where the owner occupies one of the units. Del. Code tit. 6, § 4607(e)Single-sex dormitories and other housing provided by educational institutions are exempt, provided that they allow access consistent with a student's gender identity. Del. Code tit. 6, § 4607(f)Religious organizations and private clubs are exempt, so long as they do not restrict membership based on race, color, or national origin. Del. Code tit. 6, § 4607(g)The prohibitions against discrimination based on source of income shall not limit the ability of a landlord participating in any government-sponsored rental assistance program, voucher, or certificate system from reserving rental units for tenants who qualify for such governmental program. Del. Code tit. 6, § 4607(k)Inquiries  into an applicant's ability to meet the requirements of ownership or tenancy or to determine whether an applicant for a dwelling is a current illegal user of a controlled substance are exempt. Del. Code tit. 6, § 4603AThe exemption for housing for elderly applies to age and familial status. Del. Code tit. 6, § 4607.The direct threat exemption applies to individuals with disabilities. Del. Code tit. 6, § 4603</t>
  </si>
  <si>
    <t>affirm further - Del. Code tit. 6, § 4608 ( Full Title: Del. Code tit. 6, § 4608. Administration), commission - Del. Code tit. 6, § 4602 ( Full Title: Del. Code tit. 6, § 4602. Definitions)</t>
  </si>
  <si>
    <t>penalty - Del. Code tit. 6, § 4612 ( Full Title: Del. Code tit. 6, § 4612. Enforcement by Commission), penalties - Del. Code tit. 6, § 4619 ( Full Title: Del. Code tit. 6, § 4619. Prohibition of intimidation, violations and penalties), penalty - Del. Code tit. 6, § 4613 ( Full Title: Del. Code tit. 6, § 4613. Enforcement by private persons), civil penalty - Del. Code tit. 6, § 4614 ( Full Title: Del. Code tit. 6, § 4614. Enforcement by the Attorney General)</t>
  </si>
  <si>
    <t>penalty - Del. Code tit. 6, § 4612 ( Full Title: Del. Code tit. 6, § 4612. Enforcement by Commission), penalty - Del. Code tit. 6, § 4613 ( Full Title: Del. Code tit. 6, § 4613. Enforcement by private persons), penalties - Del. Code tit. 6, § 4619 ( Full Title: Del. Code tit. 6, § 4619. Prohibition of intimidation, violations and penalties), civil penalty - Del. Code tit. 6, § 4614 ( Full Title: Del. Code tit. 6, § 4614. Enforcement by the Attorney General)</t>
  </si>
  <si>
    <t>prohibitions - D.C. Code § 2-1402.21 ( Full Title: D.C. Code § 2-1402.21. Prohibitions)</t>
  </si>
  <si>
    <t>classes - D.C. Code § 2-1402.21 ( Full Title: D.C. Code § 2-1402.21. Prohibitions), pregnancy - D.C. Code § 2-1401.02 ( Full Title: D.C. Code § 2-1401.02. Definitions)</t>
  </si>
  <si>
    <t>Familial status includes pregnancy. D.C. Code § 2-1401.02(11A). D.C. Code 2-1402.21(a) also includes personal appearance, family responsibilities, matriculation, political affiliation, place of residence or business as protected classes.</t>
  </si>
  <si>
    <t>source of income - D.C. Code § 2-1401.02 ( Full Title: D.C. Code § 2-1401.02. Definitions), source of income - D.C. Code § 2-1402.21 ( Full Title: D.C. Code § 2-1402.21. Prohibitions)</t>
  </si>
  <si>
    <t>The monetary assistance provided to an owner of a housing accommodation under section 8 of the United States Housing Act of 1937, approved August 22, 1974 (88 Stat. 662; 42 U.S.C. § 1437f), either directly or through a tenant, shall be considered a source of income under this section. D.C. Code § 2-1402.21(e)</t>
  </si>
  <si>
    <t>age - D.C. Code § 2-1401.02 ( Full Title: D.C. Code § 2-1401.02. Definitions)</t>
  </si>
  <si>
    <t>classes - D.C. Code § 2-1402.21 ( Full Title: D.C. Code § 2-1402.21. Prohibitions)</t>
  </si>
  <si>
    <t>D.C. Code 2-1402.21(a) also includes personal appearance, family responsibilities, matriculation, political affiliation, place of residence or business as protected classes for perceived members.</t>
  </si>
  <si>
    <t>associated disability - D.C. Code § 2-1402.21 ( Full Title: D.C. Code § 2-1402.21. Prohibitions)</t>
  </si>
  <si>
    <t>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Inducing others to sell/rent based on the entry of a member of a protected class into the neighborhood, Making false statements to the buyer/renter about housing availability, Interfering with the use and enjoyment of the protections, Construction of multifamily dwellings that are inaccessible , Retaliation against an individual for asserting fair housing protections</t>
  </si>
  <si>
    <t>prohibitions - D.C. Code § 2-1402.21 ( Full Title: D.C. Code § 2-1402.21. Prohibitions), blockbusting - D.C. Code § 2-1402.22 ( Full Title: D.C. Code § 2-1402.22. Blockbusting and steering), retaliation - D.C. Code § 2-1402.61 ( Full Title: D.C. Code § 2-1402.61. Coercion or retaliation)</t>
  </si>
  <si>
    <t>It is unlawful to refuse or restrict facilities, services, repairs or improvements for a tenant or lessee. D.C. Code § 2-1402.21(4).  With respect to victims of domestic violence, the following is unlawful discrimination:(A) Refusing to make a reasonable accommodation in restoring or improving security and safety measures beyond the housing provider’s duty of ordinary care and diligence, the costs of which the housing provide may charge to the tenant, when an accommodation is necessary to ensure the person’s security and safety;(B) Refusing to permit a person to terminate the lease of the premises early, without penalty, upon notice to the landlord and upon a showing that the person is a victim of an intrafamily offense, pursuant to § 42-3505.07;(C)(i) Barring or limiting the right of a person to call for police or emergency assistance, which right, for purposes of this subsection, shall not be waivable; or(ii) Imposing any penalty for calling police or emergency assistance.D.C. Code 2-1402.21(f)</t>
  </si>
  <si>
    <t>Selling/renting a limited number of housing units if the owner occupies one of the units, Renting housing with shared common areas, Single-family housing sold or rented by an owner who owns a limited number of homes , Housing operated by religious organizations or private clubs, Housing intended for elderly, Making housing unavailable to a renter/buyer if their presence would pose a direct threat to the safety of other tenants/persons on the property</t>
  </si>
  <si>
    <t>private club - D.C. Code § 2-1401.03 ( Full Title: D.C. Code § 2-1401.03. Exceptions), direct threat - D.C. Code § 2-1402.21 ( Full Title: D.C. Code § 2-1402.21. Prohibitions), exceptions - D.C. Code § 2-1402.24 ( Full Title: D.C. Code § 2-1402.24. Exceptions), elderly housing - D.C. Code § 2-1402.21 ( Full Title: D.C. Code § 2-1402.21. Prohibitions)</t>
  </si>
  <si>
    <t>D.C. Code 2-1402.24(a)(1) provides an exemption for rental or leasing of housing with shared common areas if there are no more than four units, and the owner or his family occupies one unit.D.C. Code 2-1402.24(a)(2) provides an exemption for rental or leasing of housing with no more than two units, and the owner or his family occupies one unit.Religious organizations are exempt so long as they do not restrict membership based on race, color, or national origin. D.C. Code § 2-1401.03(d)Exemption for housing for elderly applies to familial status. D.C. Code § 2-1402.21(3). D.C. Code 2-1402.21(f)(5) provides an exemption for individuals whose tenancy would pose a direct threat. This exemption only applies to disability.</t>
  </si>
  <si>
    <t>penalties - D.C. Code § 2-1402.64 ( Full Title: D.C. Code § 2-1402.64. Resisting the Office or Commission), penalties 2 - D.C. Code § 2-1403.13 ( Full Title: D.C. Code § 2-1403.13. Decision and order)</t>
  </si>
  <si>
    <t>penalties 2 - D.C. Code § 2-1403.13 ( Full Title: D.C. Code § 2-1403.13. Decision and order), penalties - D.C. Code § 2-1402.64 ( Full Title: D.C. Code § 2-1402.64. Resisting the Office or Commission)</t>
  </si>
  <si>
    <t>penalties 2 - D.C. Code § 2-1403.13 ( Full Title: D.C. Code § 2-1403.13. Decision and order)</t>
  </si>
  <si>
    <t>classes - D.C. Code § 2-1402.21 ( Full Title: D.C. Code § 2-1402.21. Prohibitions), pregnancy - D.C. Code § 2-1401.02 ( Full Title: D.C. Code § 2-1401.02. Definitions), classes - D.C. Code § 2-1402.21 ( Full Title: D.C. Code § 2-1402.21. Prohibitions)</t>
  </si>
  <si>
    <t>unlawful discrimination - Fla. Stat. § 760.23 ( Full Title: Fla. Stat. § 760.23. Discrimination in the sale or rental of housing and other prohibited practices)</t>
  </si>
  <si>
    <t>classes - Fla. Stat. § 760.23 ( Full Title: Fla. Stat. § 760.23. Discrimination in the sale or rental of housing and other prohibited practices), pregnancy - Fla. Stat. § 760.23 ( Full Title: Fla. Stat. § 760.23. Discrimination in the sale or rental of housing and other prohibited practices), AIDS discrimination - Fla. Stat. § 760.50 ( Full Title: Fla. Stat. § 760.50. Discrimination on the basis of AIDS, AIDS-related complex, and HIV prohibited)</t>
  </si>
  <si>
    <t>Familial status includes pregnancy. Fla. Stat. § 760.23.(6)</t>
  </si>
  <si>
    <t>perc disability - Fla. Stat. § 760.22 ( Full Title: Fla. Stat. § 760.22. Definitions), perceived HIV/AIDS - Fla. Stat. § 760.50 ( Full Title: Fla. Stat. § 760.50. Discrimination on the basis of AIDS, AIDS-related complex, and HIV prohibited)</t>
  </si>
  <si>
    <t>associated with disabled person - Fla. Stat. § 760.23 ( Full Title: Fla. Stat. § 760.23. Discrimination in the sale or rental of housing and other prohibited practices)</t>
  </si>
  <si>
    <t>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Refusal to allow prospective buyer/renter to inspect housing, Inducing others to sell/rent based on the entry of a member of a protected class into the neighborhood, Making false statements to the buyer/renter about housing availability, Interfering with the use and enjoyment of the protections, Construction of multifamily dwellings that are inaccessible , Zoning or land use decisions</t>
  </si>
  <si>
    <t>classes - Fla. Stat. § 760.23 ( Full Title: Fla. Stat. § 760.23. Discrimination in the sale or rental of housing and other prohibited practices), terms and conditions - Fla. Stat. § 760.23 ( Full Title: Fla. Stat. § 760.23. Discrimination in the sale or rental of housing and other prohibited practices), publish/print - Fla. Stat. § 760.23 ( Full Title: Fla. Stat. § 760.23. Discrimination in the sale or rental of housing and other prohibited practices), availability/inspection - Fla. Stat. § 760.23 ( Full Title: Fla. Stat. § 760.23. Discrimination in the sale or rental of housing and other prohibited practices), inducing others - Fla. Stat. § 760.23 ( Full Title: Fla. Stat. § 760.23. Discrimination in the sale or rental of housing and other prohibited practices), modifications - Fla. Stat. § 760.23 ( Full Title: Fla. Stat. § 760.23. Discrimination in the sale or rental of housing and other prohibited practices), accommodations - Fla. Stat. § 760.23 ( Full Title: Fla. Stat. § 760.23. Discrimination in the sale or rental of housing and other prohibited practices), interference - Fla. Stat. § 760.37 ( Full Title: Fla. Stat. § 760.37. Interference, coercion, or intimidation; enforcement by administrative or civil action), refusal to lend - Fla. Stat. § 760.25 ( Full Title: Fla. Stat. § 760.25. Discrimination in the financing of housing or in residential real estate transactions), covered multifamily dwellings - Fla. Stat. § 760.23 ( Full Title: Fla. Stat. § 760.23. Discrimination in the sale or rental of housing and other prohibited practices), land use - Fla. Stat. § 760.26 ( Full Title: Fla. Stat. § 760.26. Prohibited discrimination in land use decisions and in permitting of development)</t>
  </si>
  <si>
    <t>Selling/renting a limited number of housing units if the owner occupies one of the units, Renting rooms in the owner’s residence, Single-family housing sold or rented by an owner who owns a limited number of homes , Housing operated by religious organizations or private clubs, Housing intended for elderly, Discriminating against a person who has been convicted for manufacturing or distributing illegal substances, Making housing unavailable to a renter/buyer if their presence would pose a direct threat to the safety of other tenants/persons on the property</t>
  </si>
  <si>
    <t>single family home owner - Fla. Stat. § 760.29 ( Full Title: Fla. Stat. § 760.29. Exemptions), no more than 4 unites - Fla. Stat. § 760.29 ( Full Title: Fla. Stat. § 760.29. Exemptions), organizations and private clubs - Fla. Stat. § 760.29 ( Full Title: Fla. Stat. § 760.29. Exemptions), housing for elderly - Fla. Stat. § 760.29 ( Full Title: Fla. Stat. § 760.29. Exemptions), direct threat - Fla. Stat. § 760.29 ( Full Title: Fla. Stat. § 760.29. Exemptions), convicted - Fla. Stat. § 760.29 ( Full Title: Fla. Stat. § 760.29. Exemptions)</t>
  </si>
  <si>
    <t>The sale or rental of rooms or units in housing with four units or less is exempt where the owner occupies one of the units. Fla. Stat. § 760.29(1)(a)(2)The sale of any single-family housing is exempt where the owner does not have an interest in more than three houses. Fla. Stat. § 760.29(1)(a)(1)Religious organizations are exempt so long as they do not restrict membership based on race, color, or national origin. Fla. Stat. § 760.29(2)The elderly housing exemption only applies to familial status discrimination. Fla. Stat. § 760.29(4)(b)</t>
  </si>
  <si>
    <t>affirm. further - Fla. Stat. § 760.31 ( Full Title: Fla. Stat. § 760.31. Powers and duties of the commission)</t>
  </si>
  <si>
    <t>penalties - Fla. Stat. § 760.34 ( Full Title: Fla. Stat. § 760.34. Enforcement), civil relief - Fla. Stat. § 760.35 ( Full Title: Fla. Stat. § 760.35. Civil actions and relief; administrative procedures)</t>
  </si>
  <si>
    <t>penalties - Fla. Stat. § 760.34 ( Full Title: Fla. Stat. § 760.34. Enforcement)</t>
  </si>
  <si>
    <t>unlawful actions - Ga. Code § 8-3-202 ( Full Title: Ga. Code § 8-3-202. Unlawful practices relating to sale or rental of property; exemptions)</t>
  </si>
  <si>
    <t>unlawful actions - Ga. Code § 8-3-202 ( Full Title: Ga. Code § 8-3-202. Unlawful practices relating to sale or rental of property; exemptions), pregnancy - Ga. Code § 8-3-201 ( Full Title: Ga. Code § 8-3-201. Definitions)</t>
  </si>
  <si>
    <t>Familial status includes pregnancy. Ga. Code § 8-3-201(10).</t>
  </si>
  <si>
    <t>perceived disability - Ga. Code § 8-3-201 ( Full Title: Ga. Code § 8-3-201. Definitions)</t>
  </si>
  <si>
    <t>associated disability - Ga. Code § 8-3-202 ( Full Title: Ga. Code § 8-3-202. Unlawful practices relating to sale or rental of property; exemptions)</t>
  </si>
  <si>
    <t>Discrimination in the sale or rental of housing, Discrimination in terms/conditions of sale or rental of housing, Publishing discriminatory statements/advertisements, Making false statements to the buyer/renter about housing availability, Eliciting information about a protected class , Refusal to lend money for housing, Refusal to allow prospective buyer/renter to inspect housing, Refusal by the owner to make reasonable accommodations, Refusal by the owner to permit the tenant to make reasonable modifications, Construction of multifamily dwellings that are inaccessible , Inducing others to sell/rent based on the entry of a member of a protected class into the neighborhood, Evicting a tenant, Interfering with the use and enjoyment of the protections, Retaliation against an individual for asserting fair housing protections, Refusing to provide municipal services, Restrictive covenants</t>
  </si>
  <si>
    <t>unlawful actions - Ga. Code § 8-3-202 ( Full Title: Ga. Code § 8-3-202. Unlawful practices relating to sale or rental of property; exemptions), loans - Ga. Code § 8-3-204 ( Full Title: Ga. Code § 8-3-204. Discrimination in making available a residential real estate related transaction), interfere - Ga. Code § 8-3-222 ( Full Title: Ga. Code § 8-3-222. Unlawful to interfere with rights granted or protected by this law), eviction - Ga Comp. R. &amp; Regs. 186-2-.02 ( Full Title: Ga Comp. R. &amp; Regs. 186-2-.02. Discriminatory conduct under the Georgia Fair Housing Law), retaliation - Ga Comp. R. &amp; Regs. 186-2-.02 ( Full Title: Ga Comp. R. &amp; Regs. 186-2-.02. Discriminatory conduct under the Georgia Fair Housing Law), covenants - Ga Comp. R. &amp; Regs. 186-2-.02 ( Full Title: Ga Comp. R. &amp; Regs. 186-2-.02. Discriminatory conduct under the Georgia Fair Housing Law), municipal services - Ga Comp. R. &amp; Regs. 186-2-.02 ( Full Title: Ga Comp. R. &amp; Regs. 186-2-.02. Discriminatory conduct under the Georgia Fair Housing Law)</t>
  </si>
  <si>
    <t>Protections against eliciting information about a protected class applies to disability only. Ga Comp. R. &amp; Regs. 186-2-.02.</t>
  </si>
  <si>
    <t>Exemptions - Ga. Code § 8-3-202 ( Full Title: Ga. Code § 8-3-202. Unlawful practices relating to sale or rental of property; exemptions), private club exemption - Ga. Code § 8-3-205 ( Full Title: Ga. Code § 8-3-205. Exemptions relating to religious organizations and private clubs; housing for older persons), elderly housing - Ga. Code § 8-3-205 ( Full Title: Ga. Code § 8-3-205. Exemptions relating to religious organizations and private clubs; housing for older persons), drugs exemption - Ga. Code § 8-3-205 ( Full Title: Ga. Code § 8-3-205. Exemptions relating to religious organizations and private clubs; housing for older persons)</t>
  </si>
  <si>
    <t>The sale or rental of rooms or units in housing with four units or less is exempt where the owner occupies one of the units. This exemption does not apply to publishing discriminatory statements/advertisements. Ga. Code § 8-3-202(b)(1)The sale of any single-family housing is exempt where the owner does not have an interest in more than three houses. This exemption does not apply to publishing discriminatory statements/advertisements. Ga. Code § 8-3-202(b)(1)Religious organizations are exempt so long as they do not restrict membership based on race, color, sex, handicap, familial status, or national origin. Ga. Code § 8-3-205(a)Housing intended for elderly is exempt with respect to familial status. Ga. Code § 8-3-205(b)</t>
  </si>
  <si>
    <t>affirm further - Ga. Code. § 8-3-206 ( Full Title: Ga. Code. § 8-3-206. Administration of law)</t>
  </si>
  <si>
    <t>fines - Ga. Code. § 8-3-213 ( Full Title: Ga. Code. § 8-3-213. Initiation of actions by Attorney General; imposition of fines; administrative hearings, procedures), fines 2 - Ga. Code § 8-3-218 ( Full Title: Ga. Code § 8-3-218. Commencement of civil action by Attorney General)</t>
  </si>
  <si>
    <t>fines 2 - Ga. Code § 8-3-218 ( Full Title: Ga. Code § 8-3-218. Commencement of civil action by Attorney General), fines - Ga. Code. § 8-3-213 ( Full Title: Ga. Code. § 8-3-213. Initiation of actions by Attorney General; imposition of fines; administrative hearings, procedures)</t>
  </si>
  <si>
    <t>unlawful practices - Haw. Rev. Stat. § 515-3 ( Full Title: Haw. Rev. Stat. § 515-3. Discriminatory practices)</t>
  </si>
  <si>
    <t>classes - Haw. Rev. Stat. § 515-3 ( Full Title: Haw. Rev. Stat. § 515-3. Discriminatory practices), pregnancy - Haw. Rev. Stat. § 515-2 ( Full Title: Haw. Rev. Stat. § 515-2. Definitions)</t>
  </si>
  <si>
    <t>Familial status includes pregnancy. Haw. Rev. Stat. § 515-2.</t>
  </si>
  <si>
    <t>age - Haw. Rev. Stat. § 515-2 ( Full Title: Haw. Rev. Stat. § 515-2. Definitions)</t>
  </si>
  <si>
    <t>perc disability - Haw. Rev. Stat. § 515-2 ( Full Title: Haw. Rev. Stat. § 515-2. Definitions), perc gender ID - Haw. Rev. Stat. § 515-2 ( Full Title: Haw. Rev. Stat. § 515-2. Definitions), perc sexual orientation - Haw. Rev. Stat. § 515-2 ( Full Title: Haw. Rev. Stat. § 515-2. Definitions)</t>
  </si>
  <si>
    <t>perc sexual orientation - Haw. Rev. Stat. § 515-2 ( Full Title: Haw. Rev. Stat. § 515-2. Definitions), perc gender ID - Haw. Rev. Stat. § 515-2 ( Full Title: Haw. Rev. Stat. § 515-2. Definitions), perc disability - Haw. Rev. Stat. § 515-2 ( Full Title: Haw. Rev. Stat. § 515-2. Definitions)</t>
  </si>
  <si>
    <t>associated - Haw. Rev. Stat. § 515-16 ( Full Title: Haw. Rev. Stat. § 515-16. Other discriminatory practices)</t>
  </si>
  <si>
    <t>Discrimination in the sale or rental of housing, Discrimination in terms/conditions of sale or rental of housing, Publishing discriminatory statements/advertisements, Making false statements to the buyer/renter about housing availability, Eliciting information about a protected class , Refusal to lend money for housing, Refusal to allow prospective buyer/renter to inspect housing, Refusal by the owner to make reasonable accommodations, Refusal by the owner to permit the tenant to make reasonable modifications, Construction of multifamily dwellings that are inaccessible , Inducing others to sell/rent based on the entry of a member of a protected class into the neighborhood, Interfering with the use and enjoyment of the protections, Retaliation against an individual for asserting fair housing protections</t>
  </si>
  <si>
    <t>unlawful practices - Haw. Rev. Stat. § 515-3 ( Full Title: Haw. Rev. Stat. § 515-3. Discriminatory practices), interference - Haw. Code R. § 12-46-310 ( Full Title: Haw. Code R. § 12-46-310. Prohibited Interference, Coercion, or Intimidation), retaliate - Haw. Rev. Stat. § 515-16 ( Full Title: Haw. Rev. Stat. § 515-16. Other discriminatory practices), blockbusting - Haw. Rev. Stat. § 515-7 ( Full Title: Haw. Rev. Stat. § 515-7. Blockbusting), loans - Haw. Rev. Stat. § 515-5 ( Full Title: Haw. Rev. Stat. § 515-5. Discriminatory financial practices), advertisement - Haw. Rev. Stat. § 515-16 ( Full Title: Haw. Rev. Stat. § 515-16. Other discriminatory practices)</t>
  </si>
  <si>
    <t>Haw. Rev. Stat. 515-3(7) states it is unlawful to require as a condition of engaging in a real estate transaction that the buyer, renter, or lessee be tested for HIV.</t>
  </si>
  <si>
    <t>Selling/renting a limited number of housing units if the owner occupies one of the units, Housing operated by religious organizations or private clubs, Housing intended for elderly, Renting rooms in the owner’s residence</t>
  </si>
  <si>
    <t>exemptions - Haw. Rev. Stat. § 515-4 ( Full Title: Haw. Rev. Stat. § 515-4. Exemptions), religious org - Haw. Rev. Stat. § 515-8 ( Full Title: Haw. Rev. Stat. § 515-8. Religious institutions), religious institution - Haw. Rev. Stat. § 515-4 ( Full Title: Haw. Rev. Stat. § 515-4. Exemptions)</t>
  </si>
  <si>
    <t>Housing with no more than two units is exempt if the owner resides in one of the units. Haw. Rev. Stat. § 515-4(a)(1)Haw. Rev. Stat. 515-4(a)(2) exempts the rentals of up to four rooms in a housing accommodation by an owner if the owner resides there.Religious organizations, including institutions of higher education, can refuse to rent or lease housing based on sex, gender identity, sexual orientation, and marital status. Haw. Rev. Stat. § 515-4(b)(2). Religious organizations are exempt so long as membership is not restricted based on race, color, or ancestry. Haw. Rev. Stat. § 515-8 Housing intended for elderly is exempt as it applies to age and familial status. Haw. Rev. Stat. § 515-4(c).</t>
  </si>
  <si>
    <t>religious institution - Haw. Rev. Stat. § 515-4 ( Full Title: Haw. Rev. Stat. § 515-4. Exemptions)</t>
  </si>
  <si>
    <t>Religious organizations, including institutions of higher education, can refuse to rent or lease housing based on sex, gender identity, sexual orientation, and marital status. Haw. Rev. Stat. § 515-4(b)(2).</t>
  </si>
  <si>
    <t>prohibited acts - Idaho Code § 67-5909 ( Full Title: Idaho Code § 67-5909. Acts prohibited)</t>
  </si>
  <si>
    <t>classes - Idaho Code § 67-5909 ( Full Title: Idaho Code § 67-5909. Acts prohibited), disability - Idaho Code § 67-5909 ( Full Title: Idaho Code § 67-5909. Acts prohibited), national origin - Idaho Code § 67-5902 ( Full Title: Idaho Code § 67-5902. Definitions)</t>
  </si>
  <si>
    <t>perceived  - Idaho Code § 67-5902 ( Full Title: Idaho Code § 67-5902. Definitions)</t>
  </si>
  <si>
    <t>disability - Idaho Code § 67-5909 ( Full Title: Idaho Code § 67-5909. Acts prohibited)</t>
  </si>
  <si>
    <t>Discrimination in the sale or rental of housing, Publishing discriminatory statements/advertisements, Refusal to lend money for housing, Discrimination in terms/conditions of sale or rental of housing, Refusal by the owner to permit the tenant to make reasonable modifications, Refusal to allow prospective buyer/renter to inspect housing, Inducing others to sell/rent based on the entry of a member of a protected class into the neighborhood, Making false statements to the buyer/renter about housing availability, Restrictive covenants</t>
  </si>
  <si>
    <t>prohibited - Idaho Code § 67-5909 ( Full Title: Idaho Code § 67-5909. Acts prohibited)</t>
  </si>
  <si>
    <t>private club - Idaho Code § 67-5910 ( Full Title: Idaho Code § 67-5910. Limitations), exemptions - Idaho Code § 67-5910 ( Full Title: Idaho Code § 67-5910. Limitations)</t>
  </si>
  <si>
    <t>Housing with not more than two units is exempt if the owner resides there. Idaho Code § 67-5910.</t>
  </si>
  <si>
    <t>unlawful discrimination - 775 Ill. Comp. Stat. 5/3-102 ( Full Title: 775 Ill. Comp. Stat. 5/3-102. Civil rights violations; real estate transactions)</t>
  </si>
  <si>
    <t>classes - 775 Ill. Comp. Stat. 5/1-103 ( Full Title: 775 Ill. Comp. Stat. 5/1-103. General definitions)</t>
  </si>
  <si>
    <t>Sexual orientation is defined to include gender identity. 775 Ill. Comp. Stat. 5/1-103(O-1)</t>
  </si>
  <si>
    <t>perceived disability - 775 Ill. Comp. Stat. 5/1-103 ( Full Title: 775 Ill. Comp. Stat. 5/1-103. General definitions)</t>
  </si>
  <si>
    <t>associated - 775 Ill. Comp. Stat. 5/3-102.1 ( Full Title: 775 Ill. Comp. Stat. 5/3-102.1. Disability)</t>
  </si>
  <si>
    <t>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Eliciting information about a protected class , Refusal to allow prospective buyer/renter to inspect housing, Inducing others to sell/rent based on the entry of a member of a protected class into the neighborhood, Making false statements to the buyer/renter about housing availability, Interfering with the use and enjoyment of the protections</t>
  </si>
  <si>
    <t>unlawful discrimination - 775 Ill. Comp. Stat. 5/3-102 ( Full Title: 775 Ill. Comp. Stat. 5/3-102. Civil rights violations; real estate transactions), modifications/accommondations - 775 Ill. Comp. Stat. 5/3-102.1 ( Full Title: 775 Ill. Comp. Stat. 5/3-102.1. Disability), blockbusting - 775 Ill. Comp. Stat. 5/3-103 ( Full Title: 775 Ill. Comp. Stat. 5/3-103. Blockbusting), interference - 775 Ill. Comp. Stat. 5/3-105.1 ( Full Title: 775 Ill. Comp. Stat. 5/3-105.1. Interference, coercion, or intimidation), loans - 775 Ill. Comp. Stat. 5/3-101 ( Full Title: 775 Ill. Comp. Stat. 5/3-101. Definitions)</t>
  </si>
  <si>
    <t>single family home - 775 Ill. Comp. Stat. 5/3-106 ( Full Title: 775 Ill. Comp. Stat. 5/3-106. Exemptions), no more than four units - 775 Ill. Comp. Stat. 5/3-106 ( Full Title: 775 Ill. Comp. Stat. 5/3-106. Exemptions), room in a home - 775 Ill. Comp. Stat. 5/3-106 ( Full Title: 775 Ill. Comp. Stat. 5/3-106. Exemptions), elderly housing - 775 Ill. Comp. Stat. 5/3-106 ( Full Title: 775 Ill. Comp. Stat. 5/3-106. Exemptions), organizations - 775 Ill. Comp. Stat. 5/3-106 ( Full Title: 775 Ill. Comp. Stat. 5/3-106. Exemptions), dorm - Ill. Adm. Code tit. 71 § 2300.30 ( Full Title: Ill. Adm. Code tit. 71 § 2300.30. Exemptions), sexual or. - 775 Ill. Comp. Stat. 5/3-106 ( Full Title: 775 Ill. Comp. Stat. 5/3-106. Exemptions), exempt sex offenders - 775 Ill. Comp. Stat. 5/3-106 ( Full Title: 775 Ill. Comp. Stat. 5/3-106. Exemptions), same sex restrict. - 775 Ill. Comp. Stat. 5/3-106 ( Full Title: 775 Ill. Comp. Stat. 5/3-106. Exemptions), direct threat - 775 Ill. Comp. Stat. 5/3-102.1 ( Full Title: 775 Ill. Comp. Stat. 5/3-102.1. Disability)</t>
  </si>
  <si>
    <t>The rental of units in housing with four units or less is exempt where the owner occupies one of the units. 775 Ill. Comp. Stat. 5/3-106(B)The sale of any single-family housing is exempt where the owner does not have an interest in more than three houses. This exemption does not apply to discriminatory advertisement. 775 Ill. Comp. Stat. 5/3-106(A)Restricting the rental of rooms in a housing accommodation, including dormitories, to persons of one sex is exempt. 775 Ill. Comp. Stat. 5/3-106(E), Ill. Adm. Code tit. 71 § 2300.30Religious organizations are exempt so long as they do not restrict membership based on race, color, or national origin. 775 Ill. Comp. Stat. 5/3-106(E)The owner of housing with four units or less where the owner occupies one of the units may refuse to rent based on sexual orientation. 775 Ill. Comp. Stat. 5/3-106(H-1)755 Ill. Comp. Stat 5/3-106(J)  allows a child sex offender who owns and resides at a housing accommodation from refusing to rent to people with children under 18 years old.Housing intended for elderly is exempt as it applies to familial status discrimination. 775 Ill. Comp. Stat. 5/3-106(H)</t>
  </si>
  <si>
    <t>sexual or. - 775 Ill. Comp. Stat. 5/3-106 ( Full Title: 775 Ill. Comp. Stat. 5/3-106. Exemptions)</t>
  </si>
  <si>
    <t>The owner of housing with four units or less where the owner occupies one of the units may refuse to rent based on sexual orientation, which includes gender identity. 775 Ill. Comp. Stat. 5/3-106(H-1)</t>
  </si>
  <si>
    <t>penalties - 775 Ill. Comp. Stat. 5/8 ( Full Title: 775 Ill. Comp. Stat. 5/8B-104. Relief; Penalties)</t>
  </si>
  <si>
    <t>age - 775 Ill. Comp. Stat. 5/1-103 ( Full Title: 775 Ill. Comp. Stat. 5/1-103. General definitions)</t>
  </si>
  <si>
    <t>disability - 775 Ill. Comp. Stat. 5/1-103 ( Full Title: 775 Ill. Comp. Stat. 5/1-103. General definitions), perceived sexual orientation - 775 Ill. Comp. Stat. 5/1-103 ( Full Title: 775 Ill. Comp. Stat. 5/1-103. General definitions)</t>
  </si>
  <si>
    <t>perceived sexual orientation - 775 Ill. Comp. Stat. 5/1-103 ( Full Title: 775 Ill. Comp. Stat. 5/1-103. General definitions)</t>
  </si>
  <si>
    <t>prohibited acts - Ind. Code § 22-9.5-5-1 ( Full Title: Ind. Code § 22-9.5-5-1 Types of discrimination relating to sale or rental; conviction of illegal manufacture or distribution of controlled substance excepted)</t>
  </si>
  <si>
    <t>prohibited acts - Ind. Code § 22-9.5-5-1 ( Full Title: Ind. Code § 22-9.5-5-1 Types of discrimination relating to sale or rental; conviction of illegal manufacture or distribution of controlled substance excepted), classes - Ind. Code § 22-9.5-5-1 ( Full Title: Ind. Code § 22-9.5-5-1 Types of discrimination relating to sale or rental; conviction of illegal manufacture or distribution of controlled substance excepted), pregnancy - Ind. Code § 22-9.5-1-2 ( Full Title: Ind. Code § 22-9.5-1-2 Discriminatory act committed because of familial status)</t>
  </si>
  <si>
    <t>Familial status includes pregnancy. Ind. Code § 22-9.5-1-2</t>
  </si>
  <si>
    <t>associated disability - Ind. Code § 22-9.5-5-5 ( Full Title: Ind. Code § 22-9.5-5-5 Discrimination based upon disability; scope of term; definitions; compliance with safety rules)</t>
  </si>
  <si>
    <t xml:space="preserve">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Refusal to allow prospective buyer/renter to inspect housing, Inducing others to sell/rent based on the entry of a member of a protected class into the neighborhood, Interfering with the use and enjoyment of the protections, Construction of multifamily dwellings that are inaccessible </t>
  </si>
  <si>
    <t>prohibited acts - Ind. Code § 22-9.5-5-1 ( Full Title: Ind. Code § 22-9.5-5-1 Types of discrimination relating to sale or rental; conviction of illegal manufacture or distribution of controlled substance excepted), publish ads - Ind. Code § 22-9.5-5-2 ( Full Title: Ind. Code § 22-9.5-5-2 Publication of notice or advertisement indicating intent to discriminate), inspection - Ind. Code § 22-9.5-5-3 ( Full Title: Ind. Code § 22-9.5-5-3 Inspection for sale; representation as to availability), induce - Ind. Code § 22-9.5-5-4 ( Full Title: Ind. Code § 22-9.5-5-4 Inducement, for profit, to sell or rent by representation of entry into neighborhood of certain persons), disability discrimination - Ind. Code § 22-9.5-5-5 ( Full Title: Ind. Code § 22-9.5-5-5 Discrimination based upon disability; scope of term; definitions; compliance with safety rules), loans - Ind. Code § 22-9.5-5-6 “ ( Full Title: Ind. Code § 22-9.5-5-6 “Residential real estate related transaction” defined; discrimination prohibited), interfere - Ind. Code § 22-9.5-5-8 ( Full Title: Ind. Code § 22-9.5-5-8 Intimidation or interference with exercise of another's rights)</t>
  </si>
  <si>
    <t>exemption - Ind. Code § 22-9.5-3-1 ( Full Title: Ind. Code § 22-9.5-3-1 Sale or rental of certain single-family houses; sale or rental of certain rooms or units), religious org - Ind. Code § 22-9.5-3-2 ( Full Title: Ind. Code § 22-9.5-3-2 Sale, rental, or occupancy of property operated or controlled by or in conjunction with religious organization), private club - Ind. Code § 22-9.5-3-3 ( Full Title: Ind. Code § 22-9.5-3-3 Rental or occupancy of lodging by private club not open to the public), elderly housing - Ind. Code § 22-9.5-3-4. “ ( Full Title: Ind. Code § 22-9.5-3-4. “Housing for older persons” defined; scope of term; criteria for determinations; inapplicable provisions), exemption - Ind. Code § 22-9.5-5-1 ( Full Title: Ind. Code § 22-9.5-5-1 Types of discrimination relating to sale or rental; conviction of illegal manufacture or distribution of controlled substance excepted), direct threat - Ind. Code § 22-9.5-5-5 ( Full Title: Ind. Code § 22-9.5-5-5 Discrimination based upon disability; scope of term; definitions; compliance with safety rules)</t>
  </si>
  <si>
    <t>The sale or rental of rooms or units in housing with four units or less is exempt where the owner occupies one of the units. Ind. Code § 22-9.5-3-1The sale of any single-family housing is exempt where the owner does not have an interest in more than three houses. This exemption does not apply to discriminatory advertisements. Ind. Code § 22-9.5-3-1Religious organizations are exempt so long as they do not restrict membership based on race, color, or national origin. Ind. Code § 22-9.5-3-2Housing for elderly is exempt as it applies to familial status. Ind. Code § 22-9.5-3-4.</t>
  </si>
  <si>
    <t>preemption - Ind. Code § 36-1-3-8.5 Prohibition against the adoption or enforcement of an ordinance requiring participation in Section 8 or ( Full Title: Ind. Code § 36-1-3-8.5 Prohibition against the adoption or enforcement of an ordinance requiring participation in Section 8 or similar program housing)</t>
  </si>
  <si>
    <t>A unit may not adopt or enforce an ordinance that requires or would have the effect of requiring a landlord to participate in a housing voucher program. Ind. Code § 36-1-3-8.5</t>
  </si>
  <si>
    <t>civil penalty 2 - Ind. Code § 22-9.5-8.1-2 ( Full Title: Ind. Code § 22-9.5-8.1-2. Relief by court), civil penalty - Ind. Code § 22-9.5-6-15 ( Full Title: Ind. Code § 22-9.5-6-15 Determination at hearing that respondent has or is about to engage in discriminatory practice; relief; civil penalties; previous violation)</t>
  </si>
  <si>
    <t>civil penalty - Ind. Code § 22-9.5-6-15 ( Full Title: Ind. Code § 22-9.5-6-15 Determination at hearing that respondent has or is about to engage in discriminatory practice; relief; civil penalties; previous violation), civil penalty 2 - Ind. Code § 22-9.5-8.1-2 ( Full Title: Ind. Code § 22-9.5-8.1-2. Relief by court)</t>
  </si>
  <si>
    <t>discriminatory practices - Iowa Code § 216.8 ( Full Title: Iowa Code § 216.8. Unfair or discriminatory practices--housing)</t>
  </si>
  <si>
    <t>classes - Iowa Code § 216.8 ( Full Title: Iowa Code § 216.8. Unfair or discriminatory practices--housing), pregnancy - Iowa Code § 216.2 ( Full Title: Iowa Code § 216.2. Definitions), disability includes HIV - Iowa Code § 216.2 ( Full Title: Iowa Code § 216.2. Definitions)</t>
  </si>
  <si>
    <t>Iowa Code 216.2(5) states that the definition of disability includes HIV.Iowa Code 216.2(9)(b) states that the definition of familial status includes pregnancy.</t>
  </si>
  <si>
    <t>perceived sexual orientation - Iowa Code § 216.2 ( Full Title: Iowa Code § 216.2. Definitions)</t>
  </si>
  <si>
    <t>associated disability - Iowa Code § 216.8 ( Full Title: Iowa Code § 216.8A. Additional unfair or discriminatory practices--housing)</t>
  </si>
  <si>
    <t>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Refusal to allow prospective buyer/renter to inspect housing, Inducing others to sell/rent based on the entry of a member of a protected class into the neighborhood, Making false statements to the buyer/renter about housing availability, Interfering with the use and enjoyment of the protections, Construction of multifamily dwellings that are inaccessible , Retaliation against an individual for asserting fair housing protections</t>
  </si>
  <si>
    <t>discriminatory practices - Iowa Code § 216.8 ( Full Title: Iowa Code § 216.8. Unfair or discriminatory practices--housing), more discriminatory practices - Iowa Code § 216.8 ( Full Title: Iowa Code § 216.8A. Additional unfair or discriminatory practices--housing), loans - Iowa Code § 216.10 ( Full Title: Iowa Code § 216.10. Unfair credit practices), retaliation - Iowa Code § 216.11 ( Full Title: Iowa Code § 216.11. Aiding, abetting, or retaliation), interference - Iowa Code § 216.11 ( Full Title: Iowa Code § 216.11A. Interference, coercion, or intimidation)</t>
  </si>
  <si>
    <t>Selling/renting a limited number of housing units if the owner occupies one of the units, Housing operated by religious organizations or private clubs, Housing intended for elderly, Renting rooms in the owner’s residence, Making housing unavailable to a renter/buyer if their presence would pose a direct threat to the safety of other tenants/persons on the property, Renting housing with shared common areas</t>
  </si>
  <si>
    <t>exemptions - Iowa Code § 216.12 ( Full Title: Iowa Code § 216.12. Exceptions), direct threat - Iowa Code § 216.8 ( Full Title: Iowa Code § 216.8A. Additional unfair or discriminatory practices--housing), religion - Iowa Code § 216.12 ( Full Title: Iowa Code § 216.12. Exceptions)</t>
  </si>
  <si>
    <t>The rental of units in housing with two units or less is exempt where the owner occupies one of the units. This exemption does not apply to discriminatory advertising. Iowa Code § 216.12(1)(b)The rental or leasing of a housing accommodation in a building which contains housing accommodations for not more than four families living independently of each other, if the owner resides in one of the housing accommodations for which the owner qualifies for the homestead tax credit under section 425.1, is exempt. This exemption does not apply to discriminatory advertising. Iowa Code § 216.12(1)(e)The rental of no more than 4 rooms in the owner's residence is exempt. This exemption does not apply to discriminatory advertising. Iowa Code § 216.12(1)(c)The rental of housing with shared common areas is exempt with respect to discrimination on the basis of sex. Iowa Code § 216.12(1)(f) Religious organizations are exempt with respect to religion, sexual orientation, or gender identity, so long as membership is not restricted based on race, color, or national origin. Iowa Code § 216.12(1)(a)Housing intended for elderly is exempt with regards to familial status. Iowa Code § 216.12Iowa Code 216.8A(3)(e) provides an exemption for individuals whose tenancy would constitute a direct threat. This exemption only applies to disability.</t>
  </si>
  <si>
    <t>religion - Iowa Code § 216.12 ( Full Title: Iowa Code § 216.12. Exceptions)</t>
  </si>
  <si>
    <t>Religious organizations are exempt with respect to religion, sexual orientation, or gender identity, so long as membership is not restricted based on race, color, or national origin. Iowa Code § 216.12(1)(a)</t>
  </si>
  <si>
    <t>civil penalty - Iowa Code § 216.15 ( Full Title: Iowa Code § 216.15A. Additional proceedings--housing discrimination), civil penalty 2 - Iowa Code § 216.17 ( Full Title: Iowa Code § 216.17A. Civil proceedings--housing)</t>
  </si>
  <si>
    <t>civil penalty 2 - Iowa Code § 216.17 ( Full Title: Iowa Code § 216.17A. Civil proceedings--housing), civil penalty - Iowa Code § 216.15 ( Full Title: Iowa Code § 216.15A. Additional proceedings--housing discrimination)</t>
  </si>
  <si>
    <t>classes - Iowa Code § 216.8 ( Full Title: Iowa Code § 216.8. Unfair or discriminatory practices--housing), pregnancy - Iowa Code § 216.2 ( Full Title: Iowa Code § 216.2. Definitions), disability includes HIV - Iowa Code § 216.2 ( Full Title: Iowa Code § 216.2. Definitions), classes - Iowa Code § 216.8 ( Full Title: Iowa Code § 216.8. Unfair or discriminatory practices--housing)</t>
  </si>
  <si>
    <t>classes - Kan. Stat. § 44-1016 ( Full Title: Kan. Stat. § 44-1016. Same; unlawful acts in connection with sale or rental of real property)</t>
  </si>
  <si>
    <t>perc. disability - Kan. Stat. § 44-1002 ( Full Title: Kan. Stat. § 44-1002. Definitions)</t>
  </si>
  <si>
    <t>associated disability - Kan. Stat. § 44-1016 ( Full Title: Kan. Stat. § 44-1016. Same; unlawful acts in connection with sale or rental of real property)</t>
  </si>
  <si>
    <t>Kan. Stat. 44-1016(g) prohibits discrimination against an individual in the use or occupancy of real property because a person with whom they are associated is a member of a protected class.</t>
  </si>
  <si>
    <t>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Refusal to allow prospective buyer/renter to inspect housing, Inducing others to sell/rent based on the entry of a member of a protected class into the neighborhood, Making false statements to the buyer/renter about housing availability, Interfering with the use and enjoyment of the protections, Construction of multifamily dwellings that are inaccessible , Restrictive covenants</t>
  </si>
  <si>
    <t>loans - Kan. Stat. § 44-1017 ( Full Title: Kan. Stat. § 44-1017. Same; unlawful acts as to real estate loans), covenant - Kan. Stat. § 44-1017a ( Full Title: Kan. Stat. § 44-1017a. Same; homeowners association; removal of certain restrictive covenants; penalties), interfere - Kan. Stat. § 44-1026 ( Full Title: Kan. Stat. § 44-1026. Same; unlawful acts; enforcement of section), prohibited actions - Kan. Stat. § 44-1016 ( Full Title: Kan. Stat. § 44-1016. Same; unlawful acts in connection with sale or rental of real property)</t>
  </si>
  <si>
    <t>exemptions - Kan. Stat. § 44-1018 ( Full Title: Kan. Stat. § 44-1018. Same; application of act), direct threat - Kan. Stat. § 44-1016 ( Full Title: Kan. Stat. § 44-1016. Same; unlawful acts in connection with sale or rental of real property)</t>
  </si>
  <si>
    <t>The sale or rental of rooms or units in housing with four units or less is exempt where the owner occupies one of the units. This exemption does not apply to discriminatory advertisements. Kan. Stat. § 44-1018(b)(2)The sale of any single-family housing is exempt where the owner does not have an interest in more than three houses. This exemption does not apply to discriminatory advertisements.  Kan. Stat. § 44-1018(b)(1) Religious organizations are exempt so long as they do not restrict membership based on race, color, national origin, or ancestry. Kan. Stat. § 44-1018(a) Kan. Stat. 44-1018(d) provides an exemption for discrimination against an individual if they have been convicted two or more times by any court of the illegal manufacture or distribution of a controlled substance.The direct threat exemption applies to persons with disabilities. Kan. Stat. § 44-1016.Housing intended for elderly is exempt as it applies to familial status. Kan. Stat. § 44-1018.</t>
  </si>
  <si>
    <t>misd - Kan. Stat. § 44-1013 ( Full Title: Kan. Stat. § 44-1013. Unlawful acts; penalties), fines - Kan. Stat. § 44-1019 ( Full Title: Kan. Stat. § 44-1019. Same; complaints; referral to local authority, when; investigation; administrative proceedings; election to file action in court; administrative remedial orders), violation - Kan. Stat. § 44-1027 ( Full Title: Kan. Stat. § 44-1027. Same; unlawful act; penalties)</t>
  </si>
  <si>
    <t>misd - Kan. Stat. § 44-1013 ( Full Title: Kan. Stat. § 44-1013. Unlawful acts; penalties), violation - Kan. Stat. § 44-1027 ( Full Title: Kan. Stat. § 44-1027. Same; unlawful act; penalties), fines - Kan. Stat. § 44-1019 ( Full Title: Kan. Stat. § 44-1019. Same; complaints; referral to local authority, when; investigation; administrative proceedings; election to file action in court; administrative remedial orders)</t>
  </si>
  <si>
    <t>fines - Kan. Stat. § 44-1019 ( Full Title: Kan. Stat. § 44-1019. Same; complaints; referral to local authority, when; investigation; administrative proceedings; election to file action in court; administrative remedial orders)</t>
  </si>
  <si>
    <t>unlawful housing - Ky. Rev. Stat. § 344.360 ( Full Title: Ky. Rev. Stat. § 344.360 Unlawful housing practices; design and construction requirements)</t>
  </si>
  <si>
    <t>perc. disability - Ky. Rev. Stat. § 344.010 ( Full Title: Ky. Rev. Stat. § 344.010 Definitions for chapter)</t>
  </si>
  <si>
    <t>associated disability - Ky. Rev. Stat. § 344.360 ( Full Title: Ky. Rev. Stat. § 344.360 Unlawful housing practices; design and construction requirements)</t>
  </si>
  <si>
    <t xml:space="preserve">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Refusal to allow prospective buyer/renter to inspect housing, Inducing others to sell/rent based on the entry of a member of a protected class into the neighborhood, Making false statements to the buyer/renter about housing availability, Construction of multifamily dwellings that are inaccessible </t>
  </si>
  <si>
    <t>unlawful housing - Ky. Rev. Stat. § 344.360 ( Full Title: Ky. Rev. Stat. § 344.360 Unlawful housing practices; design and construction requirements), block busting - Ky. Rev. Stat. § 344.380 ( Full Title: Ky. Rev. Stat. § 344.380 Block busting)</t>
  </si>
  <si>
    <t>Selling/renting a limited number of housing units if the owner occupies one of the units, Housing operated by religious organizations or private clubs, Housing intended for elderly, Renting rooms in the owner’s residence, Single-sex housing, Making housing unavailable to a renter/buyer if their presence would pose a direct threat to the safety of other tenants/persons on the property, Discriminating against a person who has been convicted for manufacturing or distributing illegal substances, Renting housing with shared common areas</t>
  </si>
  <si>
    <t>direct threat - Ky. Rev. Stat. § 344.360 ( Full Title: Ky. Rev. Stat. § 344.360 Unlawful housing practices; design and construction requirements), exemptions - Ky. Rev. Stat. § 344.362 ( Full Title: Ky. Rev. Stat. § 344.362 Exceptions to unlawful practice of discrimination because of sex), exemptions 2 - Ky. Rev. Stat. § 344.365 ( Full Title: Ky. Rev. Stat. § 344.365 Exemptions from housing provisions)</t>
  </si>
  <si>
    <t>Housing with no more than two units if the owner resides there is exempt. Ky. Rev. Stat. § 344.365(1)(a)Housing with shared common areas is exempt with respect to sex discrimination. Ky. Rev. Stat. § 344.362(4)A private individual homeowner disposing of his property through private sale without the aid of any real estate operator, broker, or salesman and without advertising or public display is exempt. Ky. Rev. Stat. § 344.365(1)(d)Religious organizations are exempt so long as they do not restrict membership based on race, color, or national origin. Ky. Rev. Stat. § 344.365(1)(c)Landlords may refuse to rent to an unmarried couple of opposite sex. Ky. Rev. Stat. § 344.362(2)Single-sex dormitories and housing where it can be demonstrated that gender-based exclusions are necessary for reasons of personal modesty or privacy are exempt from sex discrimination. Ky. Rev. Stat. § 344.362(1), (5)Restricting the rental of all units in a building to one sex is exempt from sex discrimination for landlords who rent to no more than 10 persons or rent no more than 10 units. Ky. Rev. Stat. § 344.362(3)Housing intended for elderly is exempt as it applies to familial status. Ky. Rev. Stat. § 344.365(3)</t>
  </si>
  <si>
    <t>civil penalty - Ky. Rev. Stat. § 344.645 ( Full Title: Ky. Rev. Stat. § 344.645 Final order of commission; civil penalty), civil penalty 2 - Ky. Rev. Stat. § 344.665 ( Full Title: Ky. Rev. Stat. § 344.665. Institution of civil actions by commission or Attorney General; powers of court)</t>
  </si>
  <si>
    <t>fair housing law - La. Rev. Stat. § 260... ( Full Title: La. Rev. Stat. § 2606. Discrimination in sale or rental of housing and other prohibited practices)</t>
  </si>
  <si>
    <t>classes - La. Rev. Stat. § 260... ( Full Title: La. Rev. Stat. § 2606. Discrimination in sale or rental of housing and other prohibited practices), associated disability - La. Rev. Stat. § 260... ( Full Title: La. Rev. Stat. § 2606. Discrimination in sale or rental of housing and other prohibited practices), pregnancy - La. Rev. Stat. § 260... ( Full Title: La. Rev. Stat. § 2603. Definitions)</t>
  </si>
  <si>
    <t>La. Rev. Stat. 2603(8) (b) states that the protections afforded against discrimination on the basis of familial status shall apply to pregnancy.</t>
  </si>
  <si>
    <t>perceived disability - La. Rev. Stat. § 260... ( Full Title: La. Rev. Stat. § 2603. Definitions)</t>
  </si>
  <si>
    <t>associated disability - La. Rev. Stat. § 260... ( Full Title: La. Rev. Stat. § 2606. Discrimination in sale or rental of housing and other prohibited practices)</t>
  </si>
  <si>
    <t>selling/renting - La. Rev. Stat. § 260... ( Full Title: La. Rev. Stat. § 2606. Discrimination in sale or rental of housing and other prohibited practices), terms conditions - La. Rev. Stat. § 260... ( Full Title: La. Rev. Stat. § 2606. Discrimination in sale or rental of housing and other prohibited practices), publish - La. Rev. Stat. § 260... ( Full Title: La. Rev. Stat. § 2606. Discrimination in sale or rental of housing and other prohibited practices), false statement - La. Rev. Stat. § 260... ( Full Title: La. Rev. Stat. § 2606. Discrimination in sale or rental of housing and other prohibited practices), blockbusting - La. Rev. Stat. § 260... ( Full Title: La. Rev. Stat. § 2606. Discrimination in sale or rental of housing and other prohibited practices), associated disability - La. Rev. Stat. § 260... ( Full Title: La. Rev. Stat. § 2606. Discrimination in sale or rental of housing and other prohibited practices), modification/accommodation - La. Rev. Stat. § 260... ( Full Title: La. Rev. Stat. § 2606. Discrimination in sale or rental of housing and other prohibited practices), design - La. Rev. Stat. § 260... ( Full Title: La. Rev. Stat. § 2606. Discrimination in sale or rental of housing and other prohibited practices), loans - La. Rev. Stat. § 260... ( Full Title: La. Rev. Stat. § 2607. Discrimination in residential real estate related transactions), interfere - La. Rev. Stat. § 260... ( Full Title: La. Rev. Stat. § 2609. Interference, coercion, or intimidation)</t>
  </si>
  <si>
    <t>Selling/renting a limited number of housing units if the owner occupies one of the units, Renting rooms in the owner’s residence, Single-family housing sold or rented by an owner who owns a limited number of homes , Housing operated by religious organizations or private clubs, Housing intended for elderly, Making housing unavailable to a renter/buyer if their presence would pose a direct threat to the safety of other tenants/persons on the property</t>
  </si>
  <si>
    <t>exemption - three homes - La. Rev. Stat. § 260... ( Full Title: La. Rev. Stat. § 2604. Prohibitions; applicability; exceptions), exemption - four families - La. Rev. Stat. § 260... ( Full Title: La. Rev. Stat. § 2604. Prohibitions; applicability; exceptions), exemption - organization and club - La. Rev. Stat. § 260... ( Full Title: La. Rev. Stat. § 2605. Exemptions), exemption - elderly - La. Rev. Stat. § 260... ( Full Title: La. Rev. Stat. § 2605. Exemptions), exemption - direct threat - La. Rev. Stat. § 260... ( Full Title: La. Rev. Stat. § 2606. Discrimination in sale or rental of housing and other prohibited practices)</t>
  </si>
  <si>
    <t>The sale or rental of rooms or units in housing with four units or less is exempt where the owner occupies one of the units. La. Rev. Stat. § 2604(B)(2)The sale of any single-family housing is exempt where the owner does not have an interest in more than three houses. La. Rev. Stat. § 2604(B)(1)Religious organizations are exempt so long as they do not restrict membership based on race, color, or national origin. La. Rev. Stat. § 2605(A)La. Rev. Stat. 2605(C) provides an exemption for housing intended for elderly. This exemption only applies to familial status.</t>
  </si>
  <si>
    <t>administration - La. Rev. Stat. § 261... ( Full Title: La. Rev. Stat. § 2610. Administration)</t>
  </si>
  <si>
    <t>fair housing law - Me. Rev. Stat. tit. 5, § 4581- ( Full Title: Me. Rev. Stat. tit. 5, § 4581-A. Unlawful housing discrimination)</t>
  </si>
  <si>
    <t>classes - Me. Rev. Stat. tit. 5, § 4581 ( Full Title: Me. Rev. Stat. tit. 5, § 4581. Right to freedom from discrimination in housing; exceptions), pregnant - Me. Rev. Stat. tit. 5, § 4553 ( Full Title: Me. Rev. Stat. tit. 5, § 4553. Definitions), source of income - Me. Rev. Stat. tit. 5, § 4581- ( Full Title: Me. Rev. Stat. tit. 5, § 4581-A. Unlawful housing discrimination), perceived sexual orientation - Me. Rev. Stat. tit. 5, § 4553 ( Full Title: Me. Rev. Stat. tit. 5, § 4553. Definitions)</t>
  </si>
  <si>
    <t>Me. Rev. Stat. tit. 5, 4553(5-A) states that the protections afforded against discrimination on the basis of familial status shall apply to pregnancy.Sexual orientation is defined to include gender identity. Me. Rev. Stat. tit. 5, § 4553(9-C)</t>
  </si>
  <si>
    <t>source of income - Me. Rev. Stat. tit. 5, § 4581- ( Full Title: Me. Rev. Stat. tit. 5, § 4581-A. Unlawful housing discrimination)</t>
  </si>
  <si>
    <t>It is unlawful discrimination to  refuse to rent or impose different terms of tenancy to any individual who is a recipient of federal, state or local public assistance, including medical assistance and housing subsidies, primarily because of the individual's status as recipient. Me. Rev. Stat. tit. 5, § 4581-A(4)</t>
  </si>
  <si>
    <t>perceived sexual orientation - Me. Rev. Stat. tit. 5, § 4553 ( Full Title: Me. Rev. Stat. tit. 5, § 4553. Definitions), perceived disability - Me. Rev. Stat. tit. 5, § 4553- ( Full Title: Me. Rev. Stat. tit. 5, § 4553-A. Physical or mental disability)</t>
  </si>
  <si>
    <t>associated disability - 94-348-8 ( Full Title: 94-348-8 Me. Code R. § 06. Prohibition against discrimination because of physical or mental disability)</t>
  </si>
  <si>
    <t>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Eliciting information about a protected class , Making false statements to the buyer/renter about housing availability, Interfering with the use and enjoyment of the protections, Construction of multifamily dwellings that are inaccessible , Evicting a tenant, Retaliation against an individual for asserting fair housing protections</t>
  </si>
  <si>
    <t>inquiry - Me. Rev. Stat. tit. 5, § 4581- ( Full Title: Me. Rev. Stat. tit. 5, § 4581-A. Unlawful housing discrimination), sell/rent - Me. Rev. Stat. tit. 5, § 4581- ( Full Title: Me. Rev. Stat. tit. 5, § 4581-A. Unlawful housing discrimination), publish - Me. Rev. Stat. tit. 5, § 4581- ( Full Title: Me. Rev. Stat. tit. 5, § 4581-A. Unlawful housing discrimination), terms/conditions - Me. Rev. Stat. tit. 5, § 4581- ( Full Title: Me. Rev. Stat. tit. 5, § 4581-A. Unlawful housing discrimination), facilities - Me. Rev. Stat. tit. 5, § 4581- ( Full Title: Me. Rev. Stat. tit. 5, § 4581-A. Unlawful housing discrimination), evict - Me. Rev. Stat. tit. 5, § 4581- ( Full Title: Me. Rev. Stat. tit. 5, § 4581-A. Unlawful housing discrimination), false statement - Me. Rev. Stat. tit. 5, § 4581- ( Full Title: Me. Rev. Stat. tit. 5, § 4581-A. Unlawful housing discrimination), loans - Me. Rev. Stat. tit. 5, § 4581- ( Full Title: Me. Rev. Stat. tit. 5, § 4581-A. Unlawful housing discrimination), source of income - Me. Rev. Stat. tit. 5, § 4581- ( Full Title: Me. Rev. Stat. tit. 5, § 4581-A. Unlawful housing discrimination), modification/accommodation - Me. Rev. Stat. tit. 5, § 4582- ( Full Title: Me. Rev. Stat. tit. 5, § 4582-A. Unlawful housing discrimination on the basis of disability), design - Me. Rev. Stat. tit. 5, § 4582-C. Standards for multifamily and public housing constructed on or after September 1, 2012 ( Full Title: Me. Rev. Stat. tit. 5, § 4582-C. Standards for multifamily and public housing constructed on or after September 1, 2012), retaliation - Me. Rev. Stat. tit. 5, § 4633 ( Full Title: Me. Rev. Stat. tit. 5, § 4633. Prohibition against retaliation and coercion), interfere - Me. Rev. Stat. tit. 5, § 4633 ( Full Title: Me. Rev. Stat. tit. 5, § 4633. Prohibition against retaliation and coercion)</t>
  </si>
  <si>
    <t>Me. Rev. Stat. tit. 5, 4581-A(4) prohibits source of income discrimination in the sale or leasing of a housing accommodation, or in the terms and conditions.</t>
  </si>
  <si>
    <t>Selling/renting a limited number of housing units if the owner occupies one of the units, Housing operated by religious organizations or private clubs, Housing intended for elderly, Renting rooms in the owner’s residence, Making housing unavailable to a renter/buyer if their presence would pose a direct threat to the safety of other tenants/persons on the property</t>
  </si>
  <si>
    <t>housing for elderly - Me. Rev. Stat. tit. 5, § 4581 ( Full Title: Me. Rev. Stat. tit. 5, § 4581. Right to freedom from discrimination in housing; exceptions), organization - Me. Rev. Stat. tit. 5, § 4581 ( Full Title: Me. Rev. Stat. tit. 5, § 4581. Right to freedom from discrimination in housing; exceptions), exemption 1 - Me. Rev. Stat. tit. 5, § 4581 ( Full Title: Me. Rev. Stat. tit. 5, § 4581. Right to freedom from discrimination in housing; exceptions), exemption - inquiry - 94-348-8 ( Full Title: 94-348-8 Me. Code R. § 06. Prohibition against discrimination because of physical or mental disability), direct threat - 94-348-8 ( Full Title: 94-348-8 Me. Code R. § 06. Prohibition against discrimination because of physical or mental disability)</t>
  </si>
  <si>
    <t>Me. Rev. Stat. tit.5, 4581(4)(B)(1) provides an exemption for the rental of a unit in a two unit dwelling, if one unit is occupied by the owner.Me. Rev. Stat. tit.5, 4581(4)(B)(2) provides an exemption for the rental of not more than four rooms in housing that is occupied by the owner.Religious organizations are exempt so long as they do not restrict membership based on race, color, or national origin. Me. Rev. Stat. tit. 5, § 4581(4)(A)Me. Rev. Stat. tit. 5, 4581(1) provides an exemption for housing intended for elderly. This exemption only applies to familial status.94-348-8 Me. Code R. 06(A)(4) provides an exemption if an individual would pose a direct threat. This exemption only applies to disability.</t>
  </si>
  <si>
    <t>classes - Me. Rev. Stat. tit. 5, § 4581 ( Full Title: Me. Rev. Stat. tit. 5, § 4581. Right to freedom from discrimination in housing; exceptions), source of income - Me. Rev. Stat. tit. 5, § 4581- ( Full Title: Me. Rev. Stat. tit. 5, § 4581-A. Unlawful housing discrimination), perceived sexual orientation - Me. Rev. Stat. tit. 5, § 4553 ( Full Title: Me. Rev. Stat. tit. 5, § 4553. Definitions), pregnant - Me. Rev. Stat. tit. 5, § 4553 ( Full Title: Me. Rev. Stat. tit. 5, § 4553. Definitions), gender identity - Me. Rev. Stat. tit. 5, § 4553 ( Full Title: Me. Rev. Stat. tit. 5, § 4553. Definitions)</t>
  </si>
  <si>
    <t>fair housing law - Md. Code, State Government § 20-705 ( Full Title: Md. Code, State Government § 20-705. Discriminatory housing practices—sale or rental of dwelling)</t>
  </si>
  <si>
    <t>classes - Md. Code, State Government § 20-705 ( Full Title: Md. Code, State Government § 20-705. Discriminatory housing practices—sale or rental of dwelling), pregnancy - Md. Code, State Government § 20-701 ( Full Title: Md. Code, State Government § 20-701. Definitions)</t>
  </si>
  <si>
    <t>Md. Code, State Government 20-701(e)(2) states that the definition of familial status includes pregnancy.</t>
  </si>
  <si>
    <t>perceived disability - Md. Code, State Government § 20-701 ( Full Title: Md. Code, State Government § 20-701. Definitions)</t>
  </si>
  <si>
    <t>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Refusal to allow prospective buyer/renter to inspect housing, Inducing others to sell/rent based on the entry of a member of a protected class into the neighborhood, Making false statements to the buyer/renter about housing availability, Interfering with the use and enjoyment of the protections, Construction of multifamily dwellings that are inaccessible , Evicting a tenant, Retaliation against an individual for asserting fair housing protections, Refusing to provide municipal services, Discouraging others from buying/renting by representing that members of a protected class live in the neighborhood</t>
  </si>
  <si>
    <t>sell/rent - Md. Code, State Government § 20-705 ( Full Title: Md. Code, State Government § 20-705. Discriminatory housing practices—sale or rental of dwelling), terms/conditions - Md. Code, State Government § 20-705 ( Full Title: Md. Code, State Government § 20-705. Discriminatory housing practices—sale or rental of dwelling), publish - Md. Code, State Government § 20-705 ( Full Title: Md. Code, State Government § 20-705. Discriminatory housing practices—sale or rental of dwelling), false statement - Md. Code, State Government § 20-705 ( Full Title: Md. Code, State Government § 20-705. Discriminatory housing practices—sale or rental of dwelling), blockbusting - Md. Code, State Government § 20-705 ( Full Title: Md. Code, State Government § 20-705. Discriminatory housing practices—sale or rental of dwelling), modification/accommodation - Md. Code, State Government § 20-706 ( Full Title: Md. Code, State Government § 20-706. Discrimination against individuals with disabilities; accessibility), design - Md. Code, State Government § 20-706 ( Full Title: Md. Code, State Government § 20-706. Discrimination against individuals with disabilities; accessibility), loans - Md. Code, State Government § 20-707 ( Full Title: Md. Code, State Government § 20-707. Discrimination in residential real estate-related transactions; discrimination in professional services or organizations), interfere/retaliate - Md. Code, State Government § 20-708 ( Full Title: Md. Code, State Government § 20-708. Interference with exercise of rights), municipal services - Md. Code Regs. 14.03.04.04 ( Full Title: Md. Code Regs. 14.03.04.04. Unlawful practices generally), evicting tenants - Md. Code Regs. 14.03.04.04 ( Full Title: Md. Code Regs. 14.03.04.04. Unlawful practices generally), unlawful practices - Md. Code Regs. 14.03.04.04 ( Full Title: Md. Code Regs. 14.03.04.04. Unlawful practices generally)</t>
  </si>
  <si>
    <t>direct threat - Md. Code, State Government § 20-703 ( Full Title: Md. Code, State Government § 20-703. Construction of subtitle), drugs - Md. Code, State Government § 20-703 ( Full Title: Md. Code, State Government § 20-703. Construction of subtitle), organization/club - Md. Code, State Government § 20-703 ( Full Title: Md. Code, State Government § 20-703. Construction of subtitle), exemption - single family home - Md. Code, State Government § 20-704 ( Full Title: Md. Code, State Government § 20-704. Scope of subtitle), exemptions 1 - Md. Code, State Government § 20-704 ( Full Title: Md. Code, State Government § 20-704. Scope of subtitle), housing for elderly - Md. Code, State Government § 20-704 ( Full Title: Md. Code, State Government § 20-704. Scope of subtitle)</t>
  </si>
  <si>
    <t>Md. Code, State Government 20-704(a)(2) provides exemptions with respect to discrimination on the basis of sex, sexual orientation, gender identity, or marital status for:(i) the rental of rooms in a dwelling, if the owner resides there(ii) the rental of any unit in a dwelling that contains not more than five units, if the owner resides in one of the units.Md. Code, State Government 20-704(a)(1) provides an exemption for the sale or rental of a single-family housing if sold or rented without the use of sales or rental facilities or services. This exemption does not apply to discriminatory advertisements.Religious organizations are exempt so long as they do not restrict membership based on race, color, or national origin. Md. Code, State Government § 20-703(7)Md. Code, State Government 20-704(c)(2) provides an exemption for housing intended for elderly persons. This exemption only applies to familial status.</t>
  </si>
  <si>
    <t>exemptions 1 - Md. Code, State Government § 20-704 ( Full Title: Md. Code, State Government § 20-704. Scope of subtitle)</t>
  </si>
  <si>
    <t>Md. Code, State Government 20-704(a)(2) provides exemptions with respect to discrimination on the basis of sex, sexual orientation, gender identity, or marital status for:(i) the rental of rooms in a dwelling, if the owner resides there(ii) the rental of any unit in a dwelling that contains not more than five units, if the owner resides in one of the units.</t>
  </si>
  <si>
    <t>civil penalty - Md. Code, State Government § 20-1028 ( Full Title: Md. Code, State Government § 20-1028. Decision of administrative law judge), civil penalty 2 - Md. Code, State Government § 20-1032 ( Full Title: Md. Code, State Government § 20-1032. Civil action by Commission on behalf of aggrieved person), civil penalty 3 - Md. Code, State Government § 20-1036 ( Full Title: Md. Code, State Government § 20-1036. Civil action by Commission in public interest), misdemeanor/prison - Md. Code, State Government § 20-1103 ( Full Title: Md. Code, State Government § 20-1103. Injury, intimidation, or interference with protected housing activities)</t>
  </si>
  <si>
    <t>civil penalty - Md. Code, State Government § 20-1028 ( Full Title: Md. Code, State Government § 20-1028. Decision of administrative law judge), civil penalty 2 - Md. Code, State Government § 20-1032 ( Full Title: Md. Code, State Government § 20-1032. Civil action by Commission on behalf of aggrieved person), civil penalty 3 - Md. Code, State Government § 20-1036 ( Full Title: Md. Code, State Government § 20-1036. Civil action by Commission in public interest)</t>
  </si>
  <si>
    <t>fair housing law - Mass. Gen. Laws ch. ... ( Full Title: Mass. Gen. Laws ch. 151B, § 4. Unlawful practices)</t>
  </si>
  <si>
    <t>classes - Mass. Gen. Laws ch. ... ( Full Title: Mass. Gen. Laws ch. 151B, § 4. Unlawful practices), Source of Income - Mass. Gen. Laws ch. ... ( Full Title: Mass. Gen. Laws ch. 151B, § 4. Unlawful practices)</t>
  </si>
  <si>
    <t>Source of Income - Mass. Gen. Laws ch. ... ( Full Title: Mass. Gen. Laws ch. 151B, § 4. Unlawful practices)</t>
  </si>
  <si>
    <t>it is unlawful to discriminate against  a tenant receiving federal, state, or local housing subsidies, including rental assistance or rental supplements, because the individual is such a recipient, or because of any requirement of such public assistance, rental assistance, or housing subsidy program. Mass. Gen. Laws ch. 151B, § 4(10)</t>
  </si>
  <si>
    <t>age - Mass. Gen. Laws ch. ... ( Full Title: Mass. Gen. Laws ch. 151B, § 4. Unlawful practices)</t>
  </si>
  <si>
    <t>perceived disability - Mass. Gen. Laws ch. ... ( Full Title: Mass. Gen. Laws ch. 151B, § 1. Definitions)</t>
  </si>
  <si>
    <t>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Eliciting information about a protected class , Inducing others to sell/rent based on the entry of a member of a protected class into the neighborhood, Making false statements to the buyer/renter about housing availability, Interfering with the use and enjoyment of the protections, Construction of multifamily dwellings that are inaccessible , Restrictive covenants, Discouraging others from buying/renting by representing that members of a protected class live in the neighborhood</t>
  </si>
  <si>
    <t>Loans - prohibition and exemption - Mass. Gen. Laws ch. ... ( Full Title: Mass. Gen. Laws ch. 151B, § 4. Unlawful practices), Source of Income - Mass. Gen. Laws ch. ... ( Full Title: Mass. Gen. Laws ch. 151B, § 4. Unlawful practices), interfere - Mass. Gen. Laws ch. ... ( Full Title: Mass. Gen. Laws ch. 151B, § 4. Unlawful practices), sell/rent - Mass. Gen. Laws ch. ... ( Full Title: Mass. Gen. Laws ch. 151B, § 4. Unlawful practices), terms/conditions - Mass. Gen. Laws ch. ... ( Full Title: Mass. Gen. Laws ch. 151B, § 4. Unlawful practices), facilities - Mass. Gen. Laws ch. ... ( Full Title: Mass. Gen. Laws ch. 151B, § 4. Unlawful practices), inquire - Mass. Gen. Laws ch. ... ( Full Title: Mass. Gen. Laws ch. 151B, § 4. Unlawful practices), design - Mass. Gen. Laws ch. ... ( Full Title: Mass. Gen. Laws ch. 151B, § 4. Unlawful practices), modification/accommodation - Mass. Gen. Laws ch. ... ( Full Title: Mass. Gen. Laws ch. 151B, § 4. Unlawful practices), publish - SOI - Mass. Gen. Laws ch. ... ( Full Title: Mass. Gen. Laws ch. 151B, § 4. Unlawful practices), blockbusting - Mass. Gen. Laws ch. ... ( Full Title: Mass. Gen. Laws ch. 151B, § 4. Unlawful practices), false statements - Mass. Gen. Laws ch. ... ( Full Title: Mass. Gen. Laws ch. 151B, § 4. Unlawful practices), sexual harrassment - Mass. Gen. Laws ch. ... ( Full Title: Mass. Gen. Laws ch. 151B, § 4. Unlawful practices), restrictive covenant - Mass. Gen. Laws ch. 184, § 23 ( Full Title: Mass. Gen. Laws ch. 184, § 23B. Restrictive covenants based on race, religion, national origin or sex; validity; exception)</t>
  </si>
  <si>
    <t>Mass. Gen. Laws ch. 151B, 4(7B) prohibits publishing discriminatory statements or advertisements. This prohibition does not apply to age.Mass. Gen. Laws ch. 184, 23B prohibits restrictive covenants which apply to individuals of a specified race, color, religion, national origin, or sex.</t>
  </si>
  <si>
    <t>exemption - 2 - Mass. Gen. Laws ch. ... ( Full Title: Mass. Gen. Laws ch. 151B, § 4. Unlawful practices), exemptions - Mass. Gen. Laws ch. ... ( Full Title: Mass. Gen. Laws ch. 151B, § 4. Unlawful practices), elderly exemption - Mass. Gen. Laws ch. ... ( Full Title: Mass. Gen. Laws ch. 151B, § 4. Unlawful practices), religion - Mass. Gen. Laws ch. ... ( Full Title: Mass. Gen. Laws ch. 151B, § 4. Unlawful practices)</t>
  </si>
  <si>
    <t>Mass. Gen. Laws ch. 151B, 4(7) provides an exemption for the rental of housing with no more than two units, if the owner resides in one of the units.Mass. Gen. Laws ch. 151B, 4(6) provides an exemption for housing intended for elderly. This exemption does not apply to age.Mass. Gen. Laws ch. 151B, 4(11) provides an exemption for discrimination on the basis that the individual has a child, or children will occupy the premises, for the following:(1) dwellings containing three apartments or less, on of which is occupied by an elderly or infirm person for whom the presence of children would constitute a hardship(2) the temporary leasing or temporary subleasing of a single family dwelling by the owner of such dwelling. Temporary leasing means a period during the owner's absence not to exceed one year.(3) the leasing of a single dwelling unit in a two family dwelling, in which the owner occupies the other unit.</t>
  </si>
  <si>
    <t>affirmatively further - 760 Mass. Code Regs. 47.01 ( Full Title: 760 Mass. Code Regs. 47.01. Declaration of policy)</t>
  </si>
  <si>
    <t>civil penalty - Mass. Gen. Laws ch. ... ( Full Title: Mass. Gen. Laws ch. 151B, § 5. Complaints; procedure; limitations; bar to proceeding; award of damages), prison - Mass. Gen. Laws ch. ... ( Full Title: Mass. Gen. Laws ch. 151B, § 8. Interference with commission; violation of order)</t>
  </si>
  <si>
    <t>civil penalty - Mass. Gen. Laws ch. ... ( Full Title: Mass. Gen. Laws ch. 151B, § 5. Complaints; procedure; limitations; bar to proceeding; award of damages)</t>
  </si>
  <si>
    <t>age - Mass. Gen. Laws ch. 151B, § 5 (13)(d)(6) ( Full Title: Mass. Gen. Laws ch. 151B, § 5. Complaints; procedure; limitations; bar to proceeding; award of damages)</t>
  </si>
  <si>
    <t>civil penalty - Mass. Gen. Laws ch. ... ( Full Title: Mass. Gen. Laws ch. 151B, § 5. Complaints; procedure; limitations; bar to proceeding; award of damages), prison - Mass. Gen. Laws ch. 151B, § 8. ( Full Title: Mass. Gen. Laws ch. 151B, § 8. Interference with commission; violation of order)</t>
  </si>
  <si>
    <t>fair housing law - Mich. Comp. Laws § 37.2502 ( Full Title: Mich. Comp. Laws § 37.2502. Parties to real estate transactions; brokers or salesmen; prohibited practices; denial of access to, or membership or participation in multiple listing services, etc.)</t>
  </si>
  <si>
    <t>classes - Mich. Comp. Laws § 37.2502 ( Full Title: Mich. Comp. Laws § 37.2502. Parties to real estate transactions; brokers or salesmen; prohibited practices; denial of access to, or membership or participation in multiple listing services, etc.), pregnancy - Mich. Comp. Laws § 37.2103 ( Full Title: Mich. Comp. Laws § 37.2103. Definitions), ancestry - Mich. Comp. Laws § 37.2103 ( Full Title: Mich. Comp. Laws § 37.2103. Definitions), prohibited discrimination - disability - Mich. Comp. Laws § 37.1502 ( Full Title: Mich. Comp. Laws § 37.1502. Real estate transactions; prohibited practices; multiple listing service, real estate brokers' organization, etc., denial of access, membership, or participation prohibited)</t>
  </si>
  <si>
    <t>Mich. Comp. Laws 37.2103(e) states that the definition of familial status includes pregnancy.Mich. Comp. Laws 37.2103(f) states national origin includes ancestry.</t>
  </si>
  <si>
    <t>age - Mich. Comp. Laws § 37.2103 ( Full Title: Mich. Comp. Laws § 37.2103. Definitions)</t>
  </si>
  <si>
    <t>associated disability - Mich. Comp. Laws § 37.1502 ( Full Title: Mich. Comp. Laws § 37.1502. Real estate transactions; prohibited practices; multiple listing service, real estate brokers' organization, etc., denial of access, membership, or participation prohibited), classes - Mich. Comp. Laws § 37.2502 ( Full Title: Mich. Comp. Laws § 37.2502. Parties to real estate transactions; brokers or salesmen; prohibited practices; denial of access to, or membership or participation in multiple listing services, etc.)</t>
  </si>
  <si>
    <t>classes - Mich. Comp. Laws § 37.2502 ( Full Title: Mich. Comp. Laws § 37.2502. Parties to real estate transactions; brokers or salesmen; prohibited practices; denial of access to, or membership or participation in multiple listing services, etc.), associated disability - Mich. Comp. Laws § 37.1502 ( Full Title: Mich. Comp. Laws § 37.1502. Real estate transactions; prohibited practices; multiple listing service, real estate brokers' organization, etc., denial of access, membership, or participation prohibited), pregnancy - Mich. Comp. Laws § 37.2103 ( Full Title: Mich. Comp. Laws § 37.2103. Definitions), ancestry - Mich. Comp. Laws § 37.2103 ( Full Title: Mich. Comp. Laws § 37.2103. Definitions)</t>
  </si>
  <si>
    <t>Discrimination in the sale or rental of housing, Discrimination in terms/conditions of sale or rental of housing, Publishing discriminatory statements/advertisements, Making false statements to the buyer/renter about housing availability, Eliciting information about a protected class , Refusal to lend money for housing, Refusal to allow prospective buyer/renter to inspect housing, Refusal by the owner to make reasonable accommodations, Refusal by the owner to permit the tenant to make reasonable modifications, Construction of multifamily dwellings that are inaccessible , Inducing others to sell/rent based on the entry of a member of a protected class into the neighborhood, Interfering with the use and enjoyment of the protections, Retaliation against an individual for asserting fair housing protections, Restrictive covenants</t>
  </si>
  <si>
    <t>fair housing law - Mich. Comp. Laws § 37.2502 ( Full Title: Mich. Comp. Laws § 37.2502. Parties to real estate transactions; brokers or salesmen; prohibited practices; denial of access to, or membership or participation in multiple listing services, etc.), prohibited discrimination - disability - Mich. Comp. Laws § 37.1502 ( Full Title: Mich. Comp. Laws § 37.1502. Real estate transactions; prohibited practices; multiple listing service, real estate brokers' organization, etc., denial of access, membership, or participation prohibited), loans - disability - Mich. Comp. Laws § 37.1504 ( Full Title: Mich. Comp. Laws § 37.1504. Discrimination in loans or financial assistance based on handicap prohibited), loans - Mich. Comp. Laws § 37.2504 ( Full Title: Mich. Comp. Laws § 37.2504. Financing; credit applications; purchasing of loans; prohibited practices; exemptions), blockbutsing - disability - Mich. Comp. Laws § 37.1506 ( Full Title: Mich. Comp. Laws § 37.1506. Real estate transactions, representations as to value based on neighborhood composition), blockbusting - Mich. Comp. Laws § 37.2506 ( Full Title: Mich. Comp. Laws § 37.2506. Representations regarding changes in neighborhood composition or school quality prohibited), modification/accommodation - Mich. Comp. Laws § 37.1506a ( Full Title: Mich. Comp. Laws § 37.1506a. Real estate transactions, prohibited practices; definition), design - Mich. Comp. Laws § 37.1506a ( Full Title: Mich. Comp. Laws § 37.1506a. Real estate transactions, prohibited practices; definition), restrictive covenant - Mich. Comp. Laws § 37.2505 ( Full Title: Mich. Comp. Laws § 37.2505. Restrictions on use or occupancy of real property; exceptions), retaliate - Mich. Comp. Laws § 37.2701 ( Full Title: Mich. Comp. Laws § 37.2701. Violations of act; conspiracy), interfere - Mich. Comp. Laws § 37.2701 ( Full Title: Mich. Comp. Laws § 37.2701. Violations of act; conspiracy)</t>
  </si>
  <si>
    <t>Mich. Comp. Laws 37.2505(1) prohibits restrictive covenants which discriminate on all protected classes except for disability.</t>
  </si>
  <si>
    <t>exemptions - Mich. Comp. Laws § 37.2503 ( Full Title: Mich. Comp. Laws § 37.2503. Exemptions), organization - Mich. Comp. Laws § 37.2505 ( Full Title: Mich. Comp. Laws § 37.2505. Restrictions on use or occupancy of real property; exceptions), exemption - disability - Mich. Comp. Laws § 37.1503 ( Full Title: Mich. Comp. Laws § 37.1503. Owner occupied single or duplex dwellings)</t>
  </si>
  <si>
    <t>Mich. Comp. Laws 37.2503(1)(a) provides an exemption for rental of housing that contains no more than two units, if the owner resides in one unit.Religious organizations are exempt with respect to restrictive covenants based on religion. Mich. Comp. Laws § 37.2505(1)Mich. Comp. Laws 37.2503(1)(c) provides an exemption for housing intended for elderly. This exemption only applies to age and familial status.</t>
  </si>
  <si>
    <t>civil penatly - Mich. Comp. Laws § 37.2605 ( Full Title: Mich. Comp. Laws § 37.2605. Violations of act; determination by commission; order to cease and desist; remedies; license revocation; public contracts)</t>
  </si>
  <si>
    <t>unlawful actions - Minn. Stat. § 363A.0... ( Full Title: Minn. Stat. § 363A.09. Unfair discriminatory practices relating to real property)</t>
  </si>
  <si>
    <t>classes - Minn. Stat. § 363A.0... ( Full Title: Minn. Stat. § 363A.09. Unfair discriminatory practices relating to real property), pregnancy - Minn. Stat. § 363A.0... ( Full Title: Minn. Stat. § 363A.03. Definitions), ancestry - Minn. Stat. § 363A.0... ( Full Title: Minn. Stat. § 363A.03. Definitions)</t>
  </si>
  <si>
    <t>Minn. Stat. 363A.03(18) states that the protections afforded against discrimination on the basis of family status apply to pregnancy.Minn. Stat. 363A.03(25) states that the definition of national origin includes  ancestry.Sexual orientation is defined to include gender identity. Minn. Stat. § 363A.03(44)</t>
  </si>
  <si>
    <t>public assistance - Minn. Stat. § 363A.0... ( Full Title: Minn. Stat. § 363A.03. Definitions)</t>
  </si>
  <si>
    <t>Source of income includes the condition of being a recipient of federal, state, or local assistance, including medical assistance, or of being a tenant receiving federal, state, or local subsidies, including rental assistance or rent supplements. Minn. Stat. § 363A.03(47)</t>
  </si>
  <si>
    <t>perceived disability - Minn. Stat. § 363A.0... ( Full Title: Minn. Stat. § 363A.03. Definitions), perc sexual orientation - Minn. Stat. § 363A.0... ( Full Title: Minn. Stat. § 363A.03. Definitions)</t>
  </si>
  <si>
    <t>retaliation - Minn. Stat. § 363A.1... ( Full Title: Minn. Stat. § 363A.15. Reprisals)</t>
  </si>
  <si>
    <t>retaliation - Minn. Stat. § 363A.1... ( Full Title: Minn. Stat. § 363A.15. Reprisals), ancestry - Minn. Stat. § 363A.0... ( Full Title: Minn. Stat. § 363A.03. Definitions)</t>
  </si>
  <si>
    <t>Discrimination in the sale or rental of housing, Discrimination in terms/conditions of sale or rental of housing, Publishing discriminatory statements/advertisements, Eliciting information about a protected class , Refusal to lend money for housing, Refusal by the owner to make reasonable accommodations, Refusal by the owner to permit the tenant to make reasonable modifications, Construction of multifamily dwellings that are inaccessible , Inducing others to sell/rent based on the entry of a member of a protected class into the neighborhood, Interfering with the use and enjoyment of the protections, Retaliation against an individual for asserting fair housing protections</t>
  </si>
  <si>
    <t>unlawful actions - Minn. Stat. § 363A.0... ( Full Title: Minn. Stat. § 363A.09. Unfair discriminatory practices relating to real property), unlawful - Minn. Stat. § 363A.1... ( Full Title: Minn. Stat. § 363A.10. Real property; disability discrimination), loans - Minn. Stat. § 363A.1... ( Full Title: Minn. Stat. § 363A.16. Credit discrimination), retaliation - Minn. Stat. § 363A.1... ( Full Title: Minn. Stat. § 363A.15. Reprisals), elicit - Minn. Stat. § 363A.0... ( Full Title: Minn. Stat. § 363A.09. Unfair discriminatory practices relating to real property)</t>
  </si>
  <si>
    <t>direct threat - Minn. Stat. § 363A.1... ( Full Title: Minn. Stat. § 363A.10. Real property; disability discrimination), exemptions - Minn. Stat. § 363A.2... ( Full Title: Minn. Stat. § 363A.21. Exemption based on real property), religious org - Minn. Stat. § 363A.2... ( Full Title: Minn. Stat. § 363A.26. Exemption based on religious association)</t>
  </si>
  <si>
    <t>Minn. Stat. 363A.21(3) provides an exemption for the rental of housing containing not more than two units if the owner resides there, with respect to discrimination on the basis of sexual orientation.Minn. Stat. 363A.21(2) provides an exemption for the rental of rooms in the owner's residence if the discrimination is based on sex, marital status, source of income, sexual orientation, or disability.Religious organizations may discriminate based on sexual orientation. Minn. Stat. § 363A.26(2)Minn. Stat. 363A.21(1) exempts rooms in a temporary or permanent residence home run by a nonprofit organization as to sex discrimination.Minn. Stat. 363A.21(2)(a) provides an exemption for housing intended for elderly. This exemption only applies to familial status.Minn. Stat. 363A.10(4) provides an exemption if the individual's presence would pose a direct threat. This exemption only applies to disability.</t>
  </si>
  <si>
    <t>exemptions - Minn. Stat. § 363A.2... ( Full Title: Minn. Stat. § 363A.21. Exemption based on real property), religious org - Minn. Stat. § 363A.2... ( Full Title: Minn. Stat. § 363A.26. Exemption based on religious association)</t>
  </si>
  <si>
    <t>Minn. Stat. 363A.21(3) provides an exemption for the rental of housing containing not more than two units if the owner resides there, with respect to discrimination on the basis of sexual orientation.Minn. Stat. 363A.21(2) provides an exemption for the rental of rooms in the owner's residence if the discrimination is based on sex, marital status, source of income, sexual orientation, or disability.Religious organizations may discriminate based on sexual orientation. Minn. Stat. § 363A.26(2)</t>
  </si>
  <si>
    <t>Minn. Stat. 363A.21(3) provides an exemption for the rental of housing containing not more than two units if the owner resides there, with respect to discrimination on the basis of sexual orientation, which includes gender identity.Minn. Stat. 363A.21(2) provides an exemption for the rental of rooms in the owner's residence if the discrimination is based on sex, marital status, source of income, sexual orientation (which includes gender identity), or disability.Religious organizations may discriminate based on sexual orientation, which includes gender identity. Minn. Stat. § 363A.26(2)</t>
  </si>
  <si>
    <t>civil penalty - Minn. Stat. § 363A.2... ( Full Title: Minn. Stat. § 363A.29. Hearings)</t>
  </si>
  <si>
    <t>fair housing law - Mo. Rev. Stat. § 213.040 ( Full Title: Mo. Rev. Stat. § 213.040. Unlawful housing practices—discrimination in housing—sufficient compliance with other standards—local government compliance—construction of law—housing for older persons, defined—conviction for controlled substances, effect—religious organizations, effect of)</t>
  </si>
  <si>
    <t>classes - Mo. Rev. Stat. § 213.010 ( Full Title: Mo. Rev. Stat. § 213.010. Definitions), pregnancy - Mo. Rev. Stat. § 213.010 ( Full Title: Mo. Rev. Stat. § 213.010. Definitions)</t>
  </si>
  <si>
    <t>Mo. Rev. Stat. 213.010(10) states that the definition of familial status includes pregnancy</t>
  </si>
  <si>
    <t>disability - Mo. Rev. Stat. § 213.010 ( Full Title: Mo. Rev. Stat. § 213.010. Definitions)</t>
  </si>
  <si>
    <t>associated - Mo. Rev. Stat. § 213.070 ( Full Title: Mo. Rev. Stat. § 213.070. Additional unlawful discriminatory practices)</t>
  </si>
  <si>
    <t>associated - Mo. Rev. Stat. § 213.070 ( Full Title: Mo. Rev. Stat. § 213.070. Additional unlawful discriminatory practices), classes - Mo. Rev. Stat. § 213.010 ( Full Title: Mo. Rev. Stat. § 213.010. Definitions), disability - Mo. Rev. Stat. § 213.040 ( Full Title: Mo. Rev. Stat. § 213.040. Unlawful housing practices—discrimination in housing—sufficient compliance with other standards—local government compliance—construction of law—housing for older persons, defined—conviction for controlled substances, effect—religious organizations, effect of)</t>
  </si>
  <si>
    <t>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Refusal to allow prospective buyer/renter to inspect housing, Inducing others to sell/rent based on the entry of a member of a protected class into the neighborhood, Making false statements to the buyer/renter about housing availability, Construction of multifamily dwellings that are inaccessible , Retaliation against an individual for asserting fair housing protections</t>
  </si>
  <si>
    <t>disability - Mo. Rev. Stat. § 213.040 ( Full Title: Mo. Rev. Stat. § 213.040. Unlawful housing practices—discrimination in housing—sufficient compliance with other standards—local government compliance—construction of law—housing for older persons, defined—conviction for controlled substances, effect—religious organizations, effect of), modifications - Mo. Rev. Stat. § 213.040 ( Full Title: Mo. Rev. Stat. § 213.040. Unlawful housing practices—discrimination in housing—sufficient compliance with other standards—local government compliance—construction of law—housing for older persons, defined—conviction for controlled substances, effect—religious organizations, effect of), design - Mo. Rev. Stat. § 213.040 ( Full Title: Mo. Rev. Stat. § 213.040. Unlawful housing practices—discrimination in housing—sufficient compliance with other standards—local government compliance—construction of law—housing for older persons, defined—conviction for controlled substances, effect—religious organizations, effect of), loans - Mo. Rev. Stat. § 213.045 ( Full Title: Mo. Rev. Stat. § 213.045. Discrimination in commercial real estate loans prohibited), coerce - Mo. Rev. Stat. § 213.070 ( Full Title: Mo. Rev. Stat. § 213.070. Additional unlawful discriminatory practices), retaliate - Mo. Rev. Stat. § 213.070 ( Full Title: Mo. Rev. Stat. § 213.070. Additional unlawful discriminatory practices), unlawful housing practice - Mo. Rev. Stat. § 213.040 ( Full Title: Mo. Rev. Stat. § 213.040. Unlawful housing practices—discrimination in housing—sufficient compliance with other standards—local government compliance—construction of law—housing for older persons, defined—conviction for controlled substances, effect—religious organizations, effect of)</t>
  </si>
  <si>
    <t>direct threat - Mo. Rev. Stat. § 213.040 ( Full Title: Mo. Rev. Stat. § 213.040. Unlawful housing practices—discrimination in housing—sufficient compliance with other standards—local government compliance—construction of law—housing for older persons, defined—conviction for controlled substances, effect—religious organizations, effect of), housing for elderly - Mo. Rev. Stat. § 213.040 ( Full Title: Mo. Rev. Stat. § 213.040. Unlawful housing practices—discrimination in housing—sufficient compliance with other standards—local government compliance—construction of law—housing for older persons, defined—conviction for controlled substances, effect—religious organizations, effect of), drugs - Mo. Rev. Stat. § 213.040 ( Full Title: Mo. Rev. Stat. § 213.040. Unlawful housing practices—discrimination in housing—sufficient compliance with other standards—local government compliance—construction of law—housing for older persons, defined—conviction for controlled substances, effect—religious organizations, effect of), religious organization - Mo. Rev. Stat. § 213.040 ( Full Title: Mo. Rev. Stat. § 213.040. Unlawful housing practices—discrimination in housing—sufficient compliance with other standards—local government compliance—construction of law—housing for older persons, defined—conviction for controlled substances, effect—religious organizations, effect of), private individual owner - Mo. Rev. Stat. § 213.040 ( Full Title: Mo. Rev. Stat. § 213.040. Unlawful housing practices—discrimination in housing—sufficient compliance with other standards—local government compliance—construction of law—housing for older persons, defined—conviction for controlled substances, effect—religious organizations, effect of), living quarters occupied - Mo. Rev. Stat. § 213.040 ( Full Title: Mo. Rev. Stat. § 213.040. Unlawful housing practices—discrimination in housing—sufficient compliance with other standards—local government compliance—construction of law—housing for older persons, defined—conviction for controlled substances, effect—religious organizations, effect of), exceptions - Mo. Code Regs. Ann. Tit. 8, § 60-4.035 ( Full Title: Mo. Code Regs. Ann. Tit. 8, § 60-4.035. Exceptions)</t>
  </si>
  <si>
    <t>Rooms or units in housing with four units or less is exempt where the owner occupies one of the units. This exemption does not apply to discriminatory advertisements. Mo. Rev. Stat. § 213.040(13)The sale of any single-family housing is exempt where the owner does not have an interest in more than three houses. This exemption does not apply to discriminatory advertisements. Mo. Rev. Stat. § 213.040(13)Religious organizations are exempt so long as they do not restrict membership based on race, color, or national origin. Mo. Rev. Stat. § 213.040(12)Mo. Rev. Stat. 213.040(8) exempts housing intended for elderly. This exemption only applies to familial status.</t>
  </si>
  <si>
    <t>civil penalty - Mo. Rev. Stat. § 213.075 ( Full Title: Mo. Rev. Stat. § 213.075. Complaints to Commission, How Filed, when—Filing with Federal Agencies, Effect—Duties of Executive Director—Respondents—Hearing, Notice, Procedure—Attorney General to Represent Commission—Appeal, Discovery—Effect of Orders of Commission), misdemeanor - Mo. Rev. Stat. § 213.095 ( Full Title: Mo. Rev. Stat. § 213.095. Violation of a commission order, misdemeanor)</t>
  </si>
  <si>
    <t>civil penalty - Mo. Rev. Stat. § 213.075 ( Full Title: Mo. Rev. Stat. § 213.075. Complaints to Commission, How Filed, when—Filing with Federal Agencies, Effect—Duties of Executive Director—Respondents—Hearing, Notice, Procedure—Attorney General to Represent Commission—Appeal, Discovery—Effect of Orders of Commission)</t>
  </si>
  <si>
    <t>pregnancy - Mo. Rev. Stat. § 213.010 ( Full Title: Mo. Rev. Stat. § 213.010. Definitions), classes - Mo. Rev. Stat. § 213.010 ( Full Title: Mo. Rev. Stat. § 213.010. Definitions)</t>
  </si>
  <si>
    <t>associated - Mo. Rev. Stat. § 213.070 ( Full Title: Mo. Rev. Stat. § 213.070. Additional unlawful discriminatory practices), disability - Mo. Rev. Stat. § 213.040 ( Full Title: Mo. Rev. Stat. § 213.040. Unlawful housing practices—discrimination in housing—sufficient compliance with other standards—local government compliance—construction of law—housing for older persons, defined—conviction for controlled substances, effect—religious organizations, effect of), classes - Mo. Rev. Stat. § 213.010 ( Full Title: Mo. Rev. Stat. § 213.010. Definitions)</t>
  </si>
  <si>
    <t>direct threat - Mo. Rev. Stat. § 213.040 ( Full Title: Mo. Rev. Stat. § 213.040. Unlawful housing practices—discrimination in housing—sufficient compliance with other standards—local government compliance—construction of law—housing for older persons, defined—conviction for controlled substances, effect—religious organizations, effect of), drugs - Mo. Rev. Stat. § 213.040 ( Full Title: Mo. Rev. Stat. § 213.040. Unlawful housing practices—discrimination in housing—sufficient compliance with other standards—local government compliance—construction of law—housing for older persons, defined—conviction for controlled substances, effect—religious organizations, effect of), religious organization - Mo. Rev. Stat. § 213.040 ( Full Title: Mo. Rev. Stat. § 213.040. Unlawful housing practices—discrimination in housing—sufficient compliance with other standards—local government compliance—construction of law—housing for older persons, defined—conviction for controlled substances, effect—religious organizations, effect of), private individual owner - Mo. Rev. Stat. § 213.040 ( Full Title: Mo. Rev. Stat. § 213.040. Unlawful housing practices—discrimination in housing—sufficient compliance with other standards—local government compliance—construction of law—housing for older persons, defined—conviction for controlled substances, effect—religious organizations, effect of), living quarters occupied - Mo. Rev. Stat. § 213.040 ( Full Title: Mo. Rev. Stat. § 213.040. Unlawful housing practices—discrimination in housing—sufficient compliance with other standards—local government compliance—construction of law—housing for older persons, defined—conviction for controlled substances, effect—religious organizations, effect of), exceptions - Mo. Code Regs. Ann. Tit. 8, § 60-4.035 ( Full Title: Mo. Code Regs. Ann. Tit. 8, § 60-4.035. Exceptions), housing for elderly - Mo. Rev. Stat. § 213.040 ( Full Title: Mo. Rev. Stat. § 213.040. Unlawful housing practices—discrimination in housing—sufficient compliance with other standards—local government compliance—construction of law—housing for older persons, defined—conviction for controlled substances, effect—religious organizations, effect of)</t>
  </si>
  <si>
    <t>misdemeanor - Mo. Rev. Stat. § 213.095 ( Full Title: Mo. Rev. Stat. § 213.095. Violation of a commission order, misdemeanor), civil penalty - Mo. Rev. Stat. § 213.075 ( Full Title: Mo. Rev. Stat. § 213.075. Complaints to Commission, How Filed, when—Filing with Federal Agencies, Effect—Duties of Executive Director—Respondents—Hearing, Notice, Procedure—Attorney General to Represent Commission—Appeal, Discovery—Effect of Orders of Commission)</t>
  </si>
  <si>
    <t>fair housing law - Mont. Code § 49-2-305 ( Full Title: Mont. Code § 49-2-305. Discrimination in housing—exemptions)</t>
  </si>
  <si>
    <t>classes - Mont. Code § 49-2-305 ( Full Title: Mont. Code § 49-2-305. Discrimination in housing—exemptions), national origin - Mont. Code § 49-2-101 ( Full Title: Mont. Code § 49-2-101. Definitions)</t>
  </si>
  <si>
    <t>Mont. Code 49-2-101(16) states that national origin means ancestry.</t>
  </si>
  <si>
    <t>age - Mont. Code § 49-2-101 ( Full Title: Mont. Code § 49-2-101. Definitions)</t>
  </si>
  <si>
    <t>condition regarded - Mont. Code § 49-2-101 ( Full Title: Mont. Code § 49-2-101. Definitions)</t>
  </si>
  <si>
    <t>association - disability - Mont. Code § 49-2-305 ( Full Title: Mont. Code § 49-2-305. Discrimination in housing—exemptions)</t>
  </si>
  <si>
    <t>sale - Mont. Code § 49-2-305 ( Full Title: Mont. Code § 49-2-305. Discrimination in housing—exemptions), prohibited practices - Mont. Code § 49-2-305 ( Full Title: Mont. Code § 49-2-305. Discrimination in housing—exemptions), publish - Mont. Code § 49-2-305 ( Full Title: Mont. Code § 49-2-305. Discrimination in housing—exemptions), modifications - Mont. Code § 49-2-305 ( Full Title: Mont. Code § 49-2-305. Discrimination in housing—exemptions), design - Mont. Code § 49-2-305 ( Full Title: Mont. Code § 49-2-305. Discrimination in housing—exemptions), loans - Mont. Code § 49-2-305 ( Full Title: Mont. Code § 49-2-305. Discrimination in housing—exemptions), intimidate - Mont. Code § 49-2-305 ( Full Title: Mont. Code § 49-2-305. Discrimination in housing—exemptions), intimidation &amp; penalty - Mont. Code § 49-2-602 ( Full Title: Mont. Code § 49-2-602. Intimidation or interference in right to be free from housing discrimination—penalties)</t>
  </si>
  <si>
    <t>private residence - Mont. Code § 49-2-305 ( Full Title: Mont. Code § 49-2-305. Discrimination in housing—exemptions), housing for elderly - Mont. Code § 49-2-305 ( Full Title: Mont. Code § 49-2-305. Discrimination in housing—exemptions), families living independently - Mont. Code § 49-2-305 ( Full Title: Mont. Code § 49-2-305. Discrimination in housing—exemptions)</t>
  </si>
  <si>
    <t>Mont. Code 49-2-305(11) exempts housing with two units, if the owner occupies one of the units. This exemption only applies to age and familial status.Mont. Code 49-2-305(2) exempts a person renting no more than 3 rooms in a private residence if the owner resides there.Mont. code 49-2-305(10) exempts housing intended for elderly. This exemption only applies to age and familial status.</t>
  </si>
  <si>
    <t>civil penalty - Mont. Code § 49-2-510 ( Full Title: Mont. Code § 49-2-510. Procedures and remedies for enforcement of housing discrimination laws), criminal penalty - Mont. Code § 49-2-601 ( Full Title: Mont. Code § 49-2-601. Criminal Penalty)</t>
  </si>
  <si>
    <t>civil penalty - Mont. Code § 49-2-510 ( Full Title: Mont. Code § 49-2-510. Procedures and remedies for enforcement of housing discrimination laws)</t>
  </si>
  <si>
    <t>fair housing law - Neb. Rev. Stat. § 20-318 ( Full Title: Neb. Rev. Stat. § 20-318. Unlawful acts enumerated)</t>
  </si>
  <si>
    <t>classes - Neb. Rev. Stat. § 20-318 ( Full Title: Neb. Rev. Stat. § 20-318. Unlawful acts enumerated), disability - Neb. Rev. Stat. § 20-319 ( Full Title: Neb. Rev. Stat. § 20-319. Handicapped person; discriminatory practices prohibited; design and construction standards; enforcement of act)</t>
  </si>
  <si>
    <t>perceived disability - Neb. Rev. Stat. § 20-313 ( Full Title: Neb. Rev. Stat. § 20-313. Handicap, defined)</t>
  </si>
  <si>
    <t>association - disability - Neb. Rev. Stat. § 20-319 ( Full Title: Neb. Rev. Stat. § 20-319. Handicapped person; discriminatory practices prohibited; design and construction standards; enforcement of act), associated with - Neb. Rev. Stat. § 20-319 ( Full Title: Neb. Rev. Stat. § 20-319. Handicapped person; discriminatory practices prohibited; design and construction standards; enforcement of act)</t>
  </si>
  <si>
    <t>sale - Neb. Rev. Stat. § 20-318 ( Full Title: Neb. Rev. Stat. § 20-318. Unlawful acts enumerated), prohibited practices - Neb. Rev. Stat. § 20-318 ( Full Title: Neb. Rev. Stat. § 20-318. Unlawful acts enumerated), blockbusting - Neb. Rev. Stat. § 20-318 ( Full Title: Neb. Rev. Stat. § 20-318. Unlawful acts enumerated), modifications - Neb. Rev. Stat. § 20-319 ( Full Title: Neb. Rev. Stat. § 20-319. Handicapped person; discriminatory practices prohibited; design and construction standards; enforcement of act), design - Neb. Rev. Stat. § 20-319 ( Full Title: Neb. Rev. Stat. § 20-319. Handicapped person; discriminatory practices prohibited; design and construction standards; enforcement of act), loans - Neb. Rev. Stat. § 20-320 ( Full Title: Neb. Rev. Stat. § 20-320. Transaction related to residential real estate; discriminatory practices prohibited), intimidate - Neb. Rev. Stat. § 20-344 ( Full Title: Neb. Rev. Stat. § 20-344. Violations; penalty)</t>
  </si>
  <si>
    <t>Housing operated by religious organizations or private clubs, Housing intended for elderly, Renting rooms in the owner’s residence, Making housing unavailable to a renter/buyer if their presence would pose a direct threat to the safety of other tenants/persons on the property, Discriminating against a person who has been convicted for manufacturing or distributing illegal substances</t>
  </si>
  <si>
    <t>exemptions - Neb. Rev. Stat. § 20-322 ( Full Title: Neb. Rev. Stat. § 20-322. Religious organization, private home, private club, or housing for older persons; restricting use not prohibited; local restrictions; how treated; controlled substances; illegal activities; effect), direct threat - Neb. Rev. Stat. § 20-319 ( Full Title: Neb. Rev. Stat. § 20-319. Handicapped person; discriminatory practices prohibited; design and construction standards; enforcement of act)</t>
  </si>
  <si>
    <t>Neb. Rev. Stat 20-322(3) states that a homeowner is exempt if they rent 4 or less rooms in their own home.Religious organizations are exempt unless membership in such religion is restricted on account of race, color, national origin, handicap, familial status, or sex. Neb. Rev. Stat. § 20-322(1)Neb. Rev. Stat. 20-322(4)(a) exempts housing intended for elderly. This exemption only applies to familial status.3. Neb. Rev. Stat. 20-319(8) provides for an exemption if the individual would pose a direct threat. This exemption only applies to disability.</t>
  </si>
  <si>
    <t>affirmatively further - Neb. Rev. Stat. § 20-323 ( Full Title: Neb. Rev. Stat. § 20-323. Affirmative action required; cooperation with commission)</t>
  </si>
  <si>
    <t>civil penalty - Neb. Rev. Stat. § 20-337 ( Full Title: Neb. Rev. Stat. § 20-337. Hearing officer; powers and duties; civil penalties; order; effect), civil penalty - AG - Neb. Rev. Stat. § 20-343 ( Full Title: Neb. Rev. Stat. § 20-343. Attorney General; civil action; powers and duties; relief authorized; intervention; when permitted), criminal penalty - Neb. Rev. Stat. § 20-344 ( Full Title: Neb. Rev. Stat. § 20-344. Violations; penalty)</t>
  </si>
  <si>
    <t>civil penalty - Neb. Rev. Stat. § 20-337 ( Full Title: Neb. Rev. Stat. § 20-337. Hearing officer; powers and duties; civil penalties; order; effect), civil penalty - AG - Neb. Rev. Stat. § 20-343 ( Full Title: Neb. Rev. Stat. § 20-343. Attorney General; civil action; powers and duties; relief authorized; intervention; when permitted)</t>
  </si>
  <si>
    <t>fair housing law - Nev. Rev. Stat. § 118.100 ( Full Title: Nev. Rev. Stat. § 118.100. Prohibited acts and practices)</t>
  </si>
  <si>
    <t>classes - Nev. Rev. Stat. § 118.100 ( Full Title: Nev. Rev. Stat. § 118.100. Prohibited acts and practices)</t>
  </si>
  <si>
    <t>perceived disability - Nev. Rev. Stat. § 118.045. “ ( Full Title: Nev. Rev. Stat. § 118.045. “Disability” defined), perceived sexual orientation - Nev. Rev. Stat. § 118.093. “ ( Full Title: Nev. Rev. Stat. § 118.093. “Sexual orientation” defined)</t>
  </si>
  <si>
    <t>perceived sexual orientation - Nev. Rev. Stat. § 118.093. “ ( Full Title: Nev. Rev. Stat. § 118.093. “Sexual orientation” defined), perceived disability - Nev. Rev. Stat. § 118.045. “ ( Full Title: Nev. Rev. Stat. § 118.045. “Disability” defined)</t>
  </si>
  <si>
    <t>loans - Nev. Rev. Stat. § 207.310 ( Full Title: Nev. Rev. Stat. § 207.310. Discrimination: Loans for dwellings)</t>
  </si>
  <si>
    <t>Protection for an associated person only applies when an individual is applying for a loan. Neb. Rev. Stat. 207.310(2)</t>
  </si>
  <si>
    <t>fair housing law - Nev. Rev. Stat. § 118.100 ( Full Title: Nev. Rev. Stat. § 118.100. Prohibited acts and practices), modifications - Nev. Rev. Stat. § 118.101 ( Full Title: Nev. Rev. Stat. § 118.101. Modification of dwelling by person with disability), covered multifamily dwellings - Nev. Rev. Stat. § 118.103 ( Full Title: Nev. Rev. Stat. § 118.103. Construction of certain covered multifamily dwellings to provide access to person with disability), loans - Nev. Rev. Stat. § 207.310 ( Full Title: Nev. Rev. Stat. § 207.310. Discrimination: Loans for dwellings)</t>
  </si>
  <si>
    <t xml:space="preserve">Selling/renting a limited number of housing units if the owner occupies one of the units, Renting rooms in the owner’s residence, Single-family housing sold or rented by an owner who owns a limited number of homes </t>
  </si>
  <si>
    <t>exemptions - Nev. Rev. Stat. § 118.060. “ ( Full Title: Nev. Rev. Stat. § 118.060. “Dwelling” defined)</t>
  </si>
  <si>
    <t>The sale or rental of rooms or units in housing with four units or less is exempt where the owner occupies one of the units. Nev. Rev. Stat. § 118.060(2)(b)The sale of any single-family housing is exempt where the owner does not have an interest in more than three houses. Nev. Rev. Stat. § 118.060(2)(a)</t>
  </si>
  <si>
    <t>fine - Nev. Rev. Stat. § 233.210 ( Full Title: Nev. Rev. Stat. § 233.210. Penalty for willful interference with performance of duties by Commission)</t>
  </si>
  <si>
    <t>criminal penalty - Nev. Rev. Stat. § 207.310 ( Full Title: Nev. Rev. Stat. § 207.310. Discrimination: Loans for dwellings)</t>
  </si>
  <si>
    <t>Nev. Rev. Stat. 207.310(3) states it shall be a misdemeanor to discriminate in the provision of loans or other financial assistance.</t>
  </si>
  <si>
    <t>fair housing law - N.H. Rev. Stat. § 35... ( Full Title: N.H. Rev. Stat. § 354-A:10. Unlawful Discriminatory Practices)</t>
  </si>
  <si>
    <t>classes - N.H. Rev. Stat. § 35... ( Full Title: N.H. Rev. Stat. § 354-A:10. Unlawful Discriminatory Practices), sexual orientation - N.H. Rev. Stat. § 35... ( Full Title: N.H. Rev. Stat. § 354-A:10. Unlawful Discriminatory Practices), HIV - N.H. Rev. Stat. § 35... ( Full Title: N.H. Rev. Stat. § 354-A:10. Unlawful Discriminatory Practices)</t>
  </si>
  <si>
    <t>Protections for individuals having or who are regarded as having HIV/AIDS only applies to eviction. N.H. Rev. Stat. § 354-A:10(VI)</t>
  </si>
  <si>
    <t>HIV - N.H. Rev. Stat. § 35... ( Full Title: N.H. Rev. Stat. § 354-A:10. Unlawful Discriminatory Practices), disability - N. H. Rev. Stat. § 3... ( Full Title: N. H. Rev. Stat. § 354-A:2 Definitions.), So religious exemption - N. H. Rev. Stat. § 3... ( Full Title: N. H. Rev. Stat. § 354-A:2 Definitions.)</t>
  </si>
  <si>
    <t>associated disability - N.H. Rev. Stat. § 35... ( Full Title: N.H. Rev. Stat. § 354-A:12. Unlawful Housing Discrimination on the Basis of Disability)</t>
  </si>
  <si>
    <t>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Refusal to allow prospective buyer/renter to inspect housing, Inducing others to sell/rent based on the entry of a member of a protected class into the neighborhood, Making false statements to the buyer/renter about housing availability, Interfering with the use and enjoyment of the protections, Construction of multifamily dwellings that are inaccessible , Evicting a tenant</t>
  </si>
  <si>
    <t>fair housing law - N.H. Rev. Stat. § 35... ( Full Title: N.H. Rev. Stat. § 354-A:10. Unlawful Discriminatory Practices), interference - N.H. Rev. Stat. § 35... ( Full Title: N.H. Rev. Stat. § 354-A:11. Interference, Coercion, or Intimidation), modifications - N.H. Rev. Stat. § 35... ( Full Title: N.H. Rev. Stat. § 354-A:12. Unlawful Housing Discrimination on the Basis of Disability), design - N.H. Rev. Stat. § 35... ( Full Title: N.H. Rev. Stat. § 354-A:12. Unlawful Housing Discrimination on the Basis of Disability)</t>
  </si>
  <si>
    <t>It is unlawful to evict a tenant because they have or are perceived as having HIV/AIDS. N.H. Rev. Stat 354-A:10(VI)</t>
  </si>
  <si>
    <t>exemptions - N.H. Rev. Stat. § 35... ( Full Title: N.H. Rev. Stat. § 354-A:13. Exemptions), older persons - N.H. Rev. Stat. § 35... ( Full Title: N.H. Rev. Stat. § 354-A:15. Housing for Older Persons), direct threat - N.H. Rev. Stat. § 35... ( Full Title: N.H. Rev. Stat. § 354-A:12. Unlawful Housing Discrimination on the Basis of Disability)</t>
  </si>
  <si>
    <t>N.H. Rev. Stat. 354-A:13(1)(a)(b) exempts the rental of housing with no more than three units, if the owner resides in one of the units.N.H. Rev. Stat. 354-A:13)(1)(c) exempts the rental of not more than five rooms in the owner's residence.N.H. Rev. Stat. 354-A:13(1)(a) exempts the sale or rental of any single family housing sold or rented by the owner, if the owner does not own more than one such single-family house at any one time.Religious organizations are exempt so long as they do not restrict membership based on race, color, or national origin. N.H. Rev. Stat. § 354-A:13(II) The definition of "sexual orientation" is intended to describe the status of persons and does not render lawful any conduct prohibited by the criminal laws of this state or impose any duty on a religious organization. N. H. Rev. Stat. § 354-A:2(XIV-c)N.H. Rev. Stat. 354-A:12(V) exempts making dwellings available to individuals whose presence would constitute a direct threat. This exemption only applies to disability. N.H. Rev. Stat. 354-A:15 exempts housing intended for elderly. This exemption is limited to familial status and age.</t>
  </si>
  <si>
    <t>So religious exemption - N. H. Rev. Stat. § 3... ( Full Title: N. H. Rev. Stat. § 354-A:2 Definitions.)</t>
  </si>
  <si>
    <t>The definition of "sexual orientation" is intended to describe the status of persons and does not render lawful any conduct prohibited by the criminal laws of this state or impose any duty on a religious organization. N. H. Rev. Stat. § 354-A:2(XIV-c)</t>
  </si>
  <si>
    <t>penalty - N.H. Rev. Stat. § 35... ( Full Title: N.H. Rev. Stat. § 354-A:21. Procedure on Complaints), criminal penalty - N.H. Rev. Stat. § 35... ( Full Title: N.H. Rev. Stat. § 354-A:24. Criminal Penalty)</t>
  </si>
  <si>
    <t>criminal penalty - N.H. Rev. Stat. § 35... ( Full Title: N.H. Rev. Stat. § 354-A:24. Criminal Penalty), penalty - N.H. Rev. Stat. § 35... ( Full Title: N.H. Rev. Stat. § 354-A:21. Procedure on Complaints)</t>
  </si>
  <si>
    <t>penalty - N.H. Rev. Stat. § 35... ( Full Title: N.H. Rev. Stat. § 354-A:21. Procedure on Complaints)</t>
  </si>
  <si>
    <t>sexual orientation - N.H. Rev. Stat. § 35... ( Full Title: N.H. Rev. Stat. § 354-A:10. Unlawful Discriminatory Practices), HIV - N.H. Rev. Stat. § 35... ( Full Title: N.H. Rev. Stat. § 354-A:10. Unlawful Discriminatory Practices), protected classes - N. H. Rev. Stat. § 354-A:1 ( Full Title: N. H. Rev. Stat. § 354-A:1. Title and Purposes of Chapter), sexual orientation - N.H. Rev. Stat. § 35... ( Full Title: N.H. Rev. Stat. § 354-A:10. Unlawful Discriminatory Practices)</t>
  </si>
  <si>
    <t>HIV - N.H. Rev. Stat. § 35... ( Full Title: N.H. Rev. Stat. § 354-A:10. Unlawful Discriminatory Practices), disability - N. H. Rev. Stat. § 354-A:2 ( Full Title: N. H. Rev. Stat. § 354-A:2 Definitions.), so religious exemption - N. H. Rev. Stat. § 354-A:2 ( Full Title: N. H. Rev. Stat. § 354-A:2 Definitions.)</t>
  </si>
  <si>
    <t>so religious exemption - N. H. Rev. Stat. § 354-A:2 ( Full Title: N. H. Rev. Stat. § 354-A:2 Definitions.)</t>
  </si>
  <si>
    <t>discrimination is prohibited - N.J. Stat. § 10:5-4 ( Full Title: N.J. Stat. § 10:5-4. Obtaining employment, accommodations and privileges without discrimination; civil right)</t>
  </si>
  <si>
    <t>discrimination is prohibited - N.J. Stat. § 10:5-4 ( Full Title: N.J. Stat. § 10:5-4. Obtaining employment, accommodations and privileges without discrimination; civil right), pregnancy - N.J. Stat. § 10:5-5 ( Full Title: N.J. Stat. § 10:5-5. Definitions relative to discrimination), AIDS - N.J. Stat. § 10:5-5 ( Full Title: N.J. Stat. § 10:5-5. Definitions relative to discrimination)</t>
  </si>
  <si>
    <t>Civil union status is also a protected class. N.J. Stat. § 10:5-12. Disability includes HIV/AIDS. N.J. Stat. § 10:5-5(q)</t>
  </si>
  <si>
    <t>voucher case - Franklin Tower One, L.L.C. v. N.M., 725 A.2d 1104 ( ( Full Title: Franklin Tower One, L.L.C. v. N.M., 725 A.2d 1104 (N.J. 1999).)</t>
  </si>
  <si>
    <t>It is unlawful to discriminate based on "source of lawful income used for rental or mortgage payments." N.J. Stat. § 10:5-4 Landlord's act of rejecting Section 8 rental voucher from a tenant who became eligible for Section 8 assistance violated New Jersey’s fair housing laws because the voucher was a source of lawful rent payment. Franklin Tower One, L.L.C. v. N.M., 725 A.2d 1104 (N.J. 1999).</t>
  </si>
  <si>
    <t>perceived SOr - N.J. Stat. § 10:5-5 ( Full Title: N.J. Stat. § 10:5-5. Definitions relative to discrimination), perceived gender identity - N.J. Stat. § 10:5-5 ( Full Title: N.J. Stat. § 10:5-5. Definitions relative to discrimination)</t>
  </si>
  <si>
    <t>perceived gender identity - N.J. Stat. § 10:5-5 ( Full Title: N.J. Stat. § 10:5-5. Definitions relative to discrimination), perceived SOr - N.J. Stat. § 10:5-5 ( Full Title: N.J. Stat. § 10:5-5. Definitions relative to discrimination)</t>
  </si>
  <si>
    <t>associated with disability - N.J. Admin. Code § 13:13-3.4 ( Full Title: N.J. Admin. Code § 13:13-3.4. Sale or rental)</t>
  </si>
  <si>
    <t>Discrimination in the sale or rental of housing, Discrimination in terms/conditions of sale or rental of housing, Publishing discriminatory statements/advertisements, Making false statements to the buyer/renter about housing availability, Eliciting information about a protected class , Refusal to lend money for housing, Refusal to allow prospective buyer/renter to inspect housing, Refusal by the owner to make reasonable accommodations, Refusal by the owner to permit the tenant to make reasonable modifications, Inducing others to sell/rent based on the entry of a member of a protected class into the neighborhood, Evicting a tenant, Interfering with the use and enjoyment of the protections, Retaliation against an individual for asserting fair housing protections, Zoning or land use decisions</t>
  </si>
  <si>
    <t>induce - N.J. Stat. § 10:5-12 ( Full Title: N.J. Stat. § 10:5-12. Unlawful employment practices or unlawful discrimination), ads - N.J. Stat. § 10:5-12 ( Full Title: N.J. Stat. § 10:5-12. Unlawful employment practices or unlawful discrimination), terms - N.J. Stat. § 10:5-12 ( Full Title: N.J. Stat. § 10:5-12. Unlawful employment practices or unlawful discrimination), sale and representation - N.J. Stat. § 10:5-12 ( Full Title: N.J. Stat. § 10:5-12. Unlawful employment practices or unlawful discrimination), modification and accommodation - N.J. Admin. Code § 13:13-3.4 ( Full Title: N.J. Admin. Code § 13:13-3.4. Sale or rental), interfere - N.J. Stat. § 10:5-12 ( Full Title: N.J. Stat. § 10:5-12. Unlawful employment practices or unlawful discrimination), loans - N.J. Stat. § 10:5-12 ( Full Title: N.J. Stat. § 10:5-12. Unlawful employment practices or unlawful discrimination), eviction - N.J. Admin. Code § 13:13-3.5 ( Full Title: N.J. Admin. Code § 13:13-3.5. Eviction), land use - N.J. Stat. § 10:5-12.5 ( Full Title: N.J. Stat. § 10:5-12.5. Discrimination in regulation of land use and housing prohibited; private right of action)</t>
  </si>
  <si>
    <t>Protection against eviction only applies to those with disabilities and those associated with individuals with disabilities. N.J. Admin. Code § 13:13-3.5.</t>
  </si>
  <si>
    <t>exemptions - N.J. Stat. § 10:5-5 ( Full Title: N.J. Stat. § 10:5-5. Definitions relative to discrimination), one room rental by owner - N.J. Stat. § 10:5-5 ( Full Title: N.J. Stat. § 10:5-5. Definitions relative to discrimination), same sex rentals - N.J. Stat. § 10:5-12 ( Full Title: N.J. Stat. § 10:5-12. Unlawful employment practices or unlawful discrimination)</t>
  </si>
  <si>
    <t>The rental of units in housing with two units or less is exempt where the owner occupies one of the units. This exemption does not apply to discriminatory advertisements. N.J. Stat. § 10:5-5(n)(1), N.J. Admin. Code § 13:9-1.1The exemption for renting rooms in the owner's residence does not apply to discriminatory advertisements. N.J. Admin. Code § 13:9-1.1.Single-sex housing is exempt provided that individuals shall be qualified based on their gender identity or expression. N.J. Stat. § 10:5-12(g)(3)Housing intended for elderly is exempt with respect to familial status. N.J. Admin. Code § 13:15-1.3</t>
  </si>
  <si>
    <t>penalties - N.J. Stat. § 10:5-14.1a ( Full Title: N.J. Stat. § 10:5-14.1a. Penalties)</t>
  </si>
  <si>
    <t>discrimination is prohibited - N.J. Stat. § 10:5-4 ( Full Title: N.J. Stat. § 10:5-4. Obtaining employment, accommodations and privileges without discrimination; civil right), pregnancy - N.J. Stat. § 10:5-5 ( Full Title: N.J. Stat. § 10:5-5. Definitions relative to discrimination), AIDS - N.J. Stat. § 10:5-5 ( Full Title: N.J. Stat. § 10:5-5. Definitions relative to discrimination), military status - N.J. Stat. § 10:5-4 ( Full Title: N.J. Stat. § 10:5-4. Obtaining employment, accommodations and privileges without discrimination; civil right)</t>
  </si>
  <si>
    <t>voucher case - Franklin Tower One, L.L.C. v. N.M., 725 A.2d 1104 ( ( Full Title: Franklin Tower One, L.L.C. v. N.M., 725 A.2d 1104 (N.J. 1999).), voucher case - Franklin Tower One, L.L.C. v. N.M., 725 A.2d 1104 ( ( Full Title: Franklin Tower One, L.L.C. v. N.M., 725 A.2d 1104 (N.J. 1999).)</t>
  </si>
  <si>
    <t>perceived SOr - N.J. Stat. § 10:5-5 ( Full Title: N.J. Stat. § 10:5-5. Definitions relative to discrimination), perceived gender identity - N.J. Stat. § 10:5-5 ( Full Title: N.J. Stat. § 10:5-5. Definitions relative to discrimination), perceived SOr - N.J. Stat. § 10:5-5 ( Full Title: N.J. Stat. § 10:5-5. Definitions relative to discrimination)</t>
  </si>
  <si>
    <t>ads - N.J. Stat. § 10:5-12 ( Full Title: N.J. Stat. § 10:5-12. Unlawful employment practices or unlawful discrimination), terms - N.J. Stat. § 10:5-12 ( Full Title: N.J. Stat. § 10:5-12. Unlawful employment practices or unlawful discrimination), sale and representation - N.J. Stat. § 10:5-12 ( Full Title: N.J. Stat. § 10:5-12. Unlawful employment practices or unlawful discrimination), modification and accommodation - N.J. Admin. Code § 13:13-3.4 ( Full Title: N.J. Admin. Code § 13:13-3.4. Sale or rental), interfere - N.J. Stat. § 10:5-12 ( Full Title: N.J. Stat. § 10:5-12. Unlawful employment practices or unlawful discrimination), loans - N.J. Stat. § 10:5-12 ( Full Title: N.J. Stat. § 10:5-12. Unlawful employment practices or unlawful discrimination), eviction - N.J. Admin. Code § 13:13-3.5 ( Full Title: N.J. Admin. Code § 13:13-3.5. Eviction), land use - N.J. Stat. § 10:5-12.5 ( Full Title: N.J. Stat. § 10:5-12.5. Discrimination in regulation of land use and housing prohibited; private right of action), induce - N.J. Stat. § 10:5-12 ( Full Title: N.J. Stat. § 10:5-12. Unlawful employment practices or unlawful discrimination)</t>
  </si>
  <si>
    <t>terms - N.J. Stat. § 10:5-12 ( Full Title: N.J. Stat. § 10:5-12. Unlawful employment practices or unlawful discrimination), modification and accommodation - N.J. Admin. Code § 13:13-3.4 ( Full Title: N.J. Admin. Code § 13:13-3.4. Sale or rental), interfere - N.J. Stat. § 10:5-12 ( Full Title: N.J. Stat. § 10:5-12. Unlawful employment practices or unlawful discrimination), eviction - N.J. Admin. Code § 13:13-3.5 ( Full Title: N.J. Admin. Code § 13:13-3.5. Eviction), land use - N.J. Stat. § 10:5-12.5 ( Full Title: N.J. Stat. § 10:5-12.5. Discrimination in regulation of land use and housing prohibited; private right of action), induce - N.J. Stat. § 10:5-12 ( Full Title: N.J. Stat. § 10:5-12. Unlawful employment practices or unlawful discrimination), ads - N.J. Stat. § 10:5-12 ( Full Title: N.J. Stat. § 10:5-12. Unlawful employment practices or unlawful discrimination), sale and representation - N.J. Stat. § 10:5-12 ( Full Title: N.J. Stat. § 10:5-12. Unlawful employment practices or unlawful discrimination), loans - N.J. Stat. § 10:5-12 ( Full Title: N.J. Stat. § 10:5-12. Unlawful employment practices or unlawful discrimination)</t>
  </si>
  <si>
    <t>terms - N.J. Stat. § 10:5-12 ( Full Title: N.J. Stat. § 10:5-12. Unlawful employment practices or unlawful discrimination), modification and accommodation - N.J. Admin. Code § 13:13-3.4 ( Full Title: N.J. Admin. Code § 13:13-3.4. Sale or rental), interfere - N.J. Stat. § 10:5-12 ( Full Title: N.J. Stat. § 10:5-12. Unlawful employment practices or unlawful discrimination), eviction - N.J. Admin. Code § 13:13-3.5 ( Full Title: N.J. Admin. Code § 13:13-3.5. Eviction), land use - N.J. Stat. § 10:5-12.5 ( Full Title: N.J. Stat. § 10:5-12.5. Discrimination in regulation of land use and housing prohibited; private right of action), induce - N.J. Stat. § 10:5-12 ( Full Title: N.J. Stat. § 10:5-12. Unlawful employment practices or unlawful discrimination), ads - N.J. Stat. § 10:5-12 ( Full Title: N.J. Stat. § 10:5-12. Unlawful employment practices or unlawful discrimination), loans - N.J. Stat. § 10:5-12 ( Full Title: N.J. Stat. § 10:5-12. Unlawful employment practices or unlawful discrimination), sale and representation - N.J. Stat. § 10:5-12 ( Full Title: N.J. Stat. § 10:5-12. Unlawful employment practices or unlawful discrimination)</t>
  </si>
  <si>
    <t>discrimination is prohibited - N.J. Stat. § 10:5-4 ( Full Title: N.J. Stat. § 10:5-4. Obtaining employment, accommodations and privileges without discrimination; civil right), discrimination is prohibited - N.J. Stat. § 10:5-4 ( Full Title: N.J. Stat. § 10:5-4. Obtaining employment, accommodations and privileges without discrimination; civil right)</t>
  </si>
  <si>
    <t>terms - N.J. Stat. § 10:5-12 ( Full Title: N.J. Stat. § 10:5-12. Unlawful employment practices or unlawful discrimination), modification and accommodation - N.J. Admin. Code § 13:13-3.4 ( Full Title: N.J. Admin. Code § 13:13-3.4. Sale or rental), eviction - N.J. Admin. Code § 13:13-3.5 ( Full Title: N.J. Admin. Code § 13:13-3.5. Eviction), land use - N.J. Stat. § 10:5-12.5 ( Full Title: N.J. Stat. § 10:5-12.5. Discrimination in regulation of land use and housing prohibited; private right of action), induce - N.J. Stat. § 10:5-12 ( Full Title: N.J. Stat. § 10:5-12. Unlawful employment practices or unlawful discrimination), ads - N.J. Stat. § 10:5-12 ( Full Title: N.J. Stat. § 10:5-12. Unlawful employment practices or unlawful discrimination), loans - N.J. Stat. § 10:5-12 ( Full Title: N.J. Stat. § 10:5-12. Unlawful employment practices or unlawful discrimination), sale and representation - N.J. Stat. § 10:5-12 ( Full Title: N.J. Stat. § 10:5-12. Unlawful employment practices or unlawful discrimination), interfere - N.J. Stat. § 10:5-12 ( Full Title: N.J. Stat. § 10:5-12. Unlawful employment practices or unlawful discrimination)</t>
  </si>
  <si>
    <t>Fair housing law - N.M. Stat. § 28-1-7 ( Full Title: N.M. Stat. § 28-1-7. Unlawful Discriminatory Practice)</t>
  </si>
  <si>
    <t>Classes - N.M. Stat. § 28-1-7 ( Full Title: N.M. Stat. § 28-1-7. Unlawful Discriminatory Practice)</t>
  </si>
  <si>
    <t>Disability perception - N.M. Stat. § 28-1-2 ( Full Title: N.M. Stat. § 28-1-2. Definitions), perceived sexual orientation - N.M. Stat. § 28-1-2 ( Full Title: N.M. Stat. § 28-1-2. Definitions), perceived gender identity - N.M. Stat. § 28-1-2 ( Full Title: N.M. Stat. § 28-1-2. Definitions)</t>
  </si>
  <si>
    <t>Discrimination in the sale or rental of housing, Publishing discriminatory statements/advertisements, Refusal to lend money for housing, Discrimination in terms/conditions of sale or rental of housing, Eliciting information about a protected class , Retaliation against an individual for asserting fair housing protections</t>
  </si>
  <si>
    <t>refuse to sell/rent - N.M. Stat. § 28-1-7 ( Full Title: N.M. Stat. § 28-1-7. Unlawful Discriminatory Practice), terms/conditions - N.M. Stat. § 28-1-7 ( Full Title: N.M. Stat. § 28-1-7. Unlawful Discriminatory Practice), advertisement - N.M. Stat. § 28-1-7 ( Full Title: N.M. Stat. § 28-1-7. Unlawful Discriminatory Practice), inquiry - N.M. Stat. § 28-1-7 ( Full Title: N.M. Stat. § 28-1-7. Unlawful Discriminatory Practice), loans - N.M. Stat. § 28-1-7 ( Full Title: N.M. Stat. § 28-1-7. Unlawful Discriminatory Practice), retaliation - N.M. Stat. § 28-1-7 ( Full Title: N.M. Stat. § 28-1-7. Unlawful Discriminatory Practice)</t>
  </si>
  <si>
    <t>Selling/renting a limited number of housing units if the owner occupies one of the units, Renting rooms in the owner’s residence, Single-family housing sold or rented by an owner who owns a limited number of homes , Housing operated by religious organizations or private clubs, Single-sex housing</t>
  </si>
  <si>
    <t>Exemption - no more than three interests - N.M. Stat. § 28-1-9 ( Full Title: N.M. Stat. § 28-1-9. Exemptions), exempt - organizations - N.M. Stat. § 28-1-9 ( Full Title: N.M. Stat. § 28-1-9. Exemptions), exempt - no more than four - N.M. Stat. § 28-1-9 ( Full Title: N.M. Stat. § 28-1-9. Exemptions), religion - N.M. Stat. § 28-1-9 ( Full Title: N.M. Stat. § 28-1-9. Exemptions), single sex housing - N.M. Stat. § 28-1-9 ( Full Title: N.M. Stat. § 28-1-9. Exemptions)</t>
  </si>
  <si>
    <t>The sale or rental of rooms or units in housing with four units or less is exempt where the owner occupies one of the units. N.M. Stat. 28-1-9(D)The sale of any single-family housing is exempt where the owner does not have an interest in more than three houses. This exemption does not apply to discriminatory advertisements. N.M. Stat. 28-1-9(A)Single-sex housing in public institutions is exempt. N.M. Stat. 28-1-9(E)Religious organizations are exempt so long as they do not restrict membership based on race, color, national origin, or ancestry. N.M. Stat. 28-1-9(B)Religious organizations are exempt from discriminatory renting practices with respect to sexual orientation and gender identity. N.M. Stat. 28-1-9(C)</t>
  </si>
  <si>
    <t>exempt - organizations - N.M. Stat. § 28-1-9 ( Full Title: N.M. Stat. § 28-1-9. Exemptions)</t>
  </si>
  <si>
    <t>Religious organizations are exempt from discriminatory renting practices with respect to sexual orientation and gender identity. N.M. Stat. 28-1-9(C)</t>
  </si>
  <si>
    <t>prohibits discrimination - N.Y. Exec. Law § 291... ( Full Title: N.Y. Exec. Law § 291. Equality of opportunity a civil right)</t>
  </si>
  <si>
    <t>classes - N.Y. Exec. Law § 291... ( Full Title: N.Y. Exec. Law § 291. Equality of opportunity a civil right), ancestry - N.Y. Exec. Law § 292... ( Full Title: N.Y. Exec. Law § 292. Definitions), gender id - N.Y. Comp. Codes R. &amp; Regs. tit. 9, § 466.13 ( Full Title: N.Y. Comp. Codes R. &amp; Regs. tit. 9, § 466.13. Discrimination on basis of gender identity), pregnancy - N.Y. Exec. Law § 292... ( Full Title: N.Y. Exec. Law § 292. Definitions)</t>
  </si>
  <si>
    <t>New York defines national origin as including ancestry. N.Y. Exec. Law § 292(8). New York defines sex to include gender identity. N.Y. Comp. Codes R. &amp; Regs. tit. 9, § 466.13Familial status includes pregnancy. N.Y. Exec. Law § 292(26).</t>
  </si>
  <si>
    <t>age 18 - N.Y. Exec. Law § 296... ( Full Title: N.Y. Exec. Law § 296. Unlawful discrimination practice)</t>
  </si>
  <si>
    <t>perceived sexual orientation - N.Y. Exec. Law § 292... ( Full Title: N.Y. Exec. Law § 292. Definitions), perceived  - N.Y. Comp. Codes R. &amp; Regs. tit. 9, § 466.13 ( Full Title: N.Y. Comp. Codes R. &amp; Regs. tit. 9, § 466.13. Discrimination on basis of gender identity)</t>
  </si>
  <si>
    <t>association - N.Y. Comp. Codes R. &amp; Regs. tit. 9, § 466.14 ( Full Title: N.Y. Comp. Codes R. &amp; Regs. tit. 9, § 466.14. Discrimination based on an individual’s relationship or association with members of protected classes)</t>
  </si>
  <si>
    <t>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Eliciting information about a protected class , Refusal to allow prospective buyer/renter to inspect housing, Inducing others to sell/rent based on the entry of a member of a protected class into the neighborhood, Making false statements to the buyer/renter about housing availability, Retaliation against an individual for asserting fair housing protections</t>
  </si>
  <si>
    <t>regulated transactions - N.Y. Exec. Law § 296... ( Full Title: N.Y. Exec. Law § 296. Unlawful discrimination practice), accommodations and modifications - N.Y. Exec. Law § 296... ( Full Title: N.Y. Exec. Law § 296. Unlawful discrimination practice), lending - N.Y. Exec. Law § 296-a ( Full Title: N.Y. Exec. Law § 296-a. Unlawful discriminatory practices in relation to credit), blockbusting - N.Y. Exec. Law § 296... ( Full Title: N.Y. Exec. Law § 296. Unlawful discrimination practice), retaliate - N.Y. Exec. Law § 296... ( Full Title: N.Y. Exec. Law § 296. Unlawful discrimination practice)</t>
  </si>
  <si>
    <t>Selling/renting a limited number of housing units if the owner occupies one of the units, Housing operated by religious organizations or private clubs, Housing intended for elderly, Renting rooms in the owner’s residence, Single-sex housing</t>
  </si>
  <si>
    <t>exemptions - N.Y. Exec. Law § 296... ( Full Title: N.Y. Exec. Law § 296. Unlawful discrimination practice), dorm - N.Y. Exec. Law § 296... ( Full Title: N.Y. Exec. Law § 296. Unlawful discrimination practice), organization - N.Y. Exec. Law § 296... ( Full Title: N.Y. Exec. Law § 296. Unlawful discrimination practice)</t>
  </si>
  <si>
    <t>The rental of units in housing with two units or less is exempt where the owner occupies one of the units. N.Y. Exec. Law § 296Single-sex housing, including dormitories, is exempt. N.Y. Exec. Law § 296Housing intended for elderly is exempt with respect to age and familial status. N.Y. Exec. Law § 296</t>
  </si>
  <si>
    <t>penalty - N.Y. Exec. Law § 299... ( Full Title: N.Y. Exec. Law § 299. Penal provision)</t>
  </si>
  <si>
    <t>penalty - N.Y. Exec. Law § 299... ( Full Title: N.Y. Exec. Law § 299. Penal provision), fines for loan discrimination - N.Y. Exec. Law § 296-a ( Full Title: N.Y. Exec. Law § 296-a. Unlawful discriminatory practices in relation to credit)</t>
  </si>
  <si>
    <t>classes - N.Y. Exec. Law § 291... ( Full Title: N.Y. Exec. Law § 291. Equality of opportunity a civil right), ancestry - N.Y. Exec. Law § 292... ( Full Title: N.Y. Exec. Law § 292. Definitions), gender id - N.Y. Comp. Codes R. &amp; Regs. tit. 9, § 466.13 ( Full Title: N.Y. Comp. Codes R. &amp; Regs. tit. 9, § 466.13. Discrimination on basis of gender identity), pregnancy - N.Y. Exec. Law § 292... ( Full Title: N.Y. Exec. Law § 292. Definitions), classes - N.Y. Exec. Law § 291... ( Full Title: N.Y. Exec. Law § 291. Equality of opportunity a civil right)</t>
  </si>
  <si>
    <t>penalty - N.Y. Exec. Law § 299... ( Full Title: N.Y. Exec. Law § 299. Penal provision), fines for loan discrimination - N.Y. Exec. Law § 296-a ( Full Title: N.Y. Exec. Law § 296-a. Unlawful discriminatory practices in relation to credit), fines for loan discrimination - N.Y. Exec. Law § 296-a ( Full Title: N.Y. Exec. Law § 296-a. Unlawful discriminatory practices in relation to credit)</t>
  </si>
  <si>
    <t>age 18 - N.Y. Exec. Law § 296... ( Full Title: N.Y. Exec. Law § 296. Unlawful discrimination practice), age 18 - N.Y. Exec. Law § 296... ( Full Title: N.Y. Exec. Law § 296. Unlawful discrimination practice)</t>
  </si>
  <si>
    <t>classes - N.Y. Exec. Law § 291... ( Full Title: N.Y. Exec. Law § 291. Equality of opportunity a civil right), gender id - N.Y. Comp. Codes R. &amp; Regs. tit. 9, § 466.13 ( Full Title: N.Y. Comp. Codes R. &amp; Regs. tit. 9, § 466.13. Discrimination on basis of gender identity), classes - N.Y. Exec. Law § 291... ( Full Title: N.Y. Exec. Law § 291. Equality of opportunity a civil right), pregnancy - N.Y. Exec. Law § 292 ( Full Title: N.Y. Exec. Law § 292. Definitions), ancestry - N.Y. Exec. Law § 292 ( Full Title: N.Y. Exec. Law § 292. Definitions)</t>
  </si>
  <si>
    <t>perceived  - N.Y. Comp. Codes R. &amp; Regs. tit. 9, § 466.13 ( Full Title: N.Y. Comp. Codes R. &amp; Regs. tit. 9, § 466.13. Discrimination on basis of gender identity), perceived sexual orientation - N.Y. Exec. Law § 292 ( Full Title: N.Y. Exec. Law § 292. Definitions)</t>
  </si>
  <si>
    <t>fair housing law - N.C. Gen. Stat. § 41... ( Full Title: N.C. Gen. Stat. § 41A-4. Unlawful Discriminatory Housing Practices)</t>
  </si>
  <si>
    <t>Classes - N.C. Gen. Stat. § 41... ( Full Title: N.C. Gen. Stat. § 41A-4. Unlawful Discriminatory Housing Practices), familial status and pregnancy - N.C. Gen. Stat. § 41... ( Full Title: N.C. Gen. Stat. § 41A-3. Definitions)</t>
  </si>
  <si>
    <t>N.C. Gen. Stat. 41A-3(1b) states the definition of familial status includes pregnancy.</t>
  </si>
  <si>
    <t>disability perceived and associated - N.C. Gen. Stat. § 41... ( Full Title: N.C. Gen. Stat. § 41A-3. Definitions)</t>
  </si>
  <si>
    <t>Discrimination in the sale or rental of housing, Discrimination in terms/conditions of sale or rental of housing, Publishing discriminatory statements/advertisements, Making false statements to the buyer/renter about housing availability, Eliciting information about a protected class , Refusal to lend money for housing, Refusal to allow prospective buyer/renter to inspect housing, Refusal by the owner to make reasonable accommodations, Refusal by the owner to permit the tenant to make reasonable modifications, Construction of multifamily dwellings that are inaccessible , Inducing others to sell/rent based on the entry of a member of a protected class into the neighborhood, Interfering with the use and enjoyment of the protections, Zoning or land use decisions</t>
  </si>
  <si>
    <t>real estate transaction - N.C. Gen. Stat. § 41... ( Full Title: N.C. Gen. Stat. § 41A-4. Unlawful Discriminatory Housing Practices), terms and conditions - N.C. Gen. Stat. § 41... ( Full Title: N.C. Gen. Stat. § 41A-4. Unlawful Discriminatory Housing Practices), real estate transactions 2 - N.C. Gen. Stat. § 41... ( Full Title: N.C. Gen. Stat. § 41A-4. Unlawful Discriminatory Housing Practices), false statement - N.C. Gen. Stat. § 41... ( Full Title: N.C. Gen. Stat. § 41A-4. Unlawful Discriminatory Housing Practices), advertisement - N.C. Gen. Stat. § 41... ( Full Title: N.C. Gen. Stat. § 41A-4. Unlawful Discriminatory Housing Practices), deny housing - N.C. Gen. Stat. § 41... ( Full Title: N.C. Gen. Stat. § 41A-4. Unlawful Discriminatory Housing Practices), loans - N.C. Gen. Stat. § 41... ( Full Title: N.C. Gen. Stat. § 41A-4. Unlawful Discriminatory Housing Practices), blockbusting - N.C. Gen. Stat. § 41... ( Full Title: N.C. Gen. Stat. § 41A-4. Unlawful Discriminatory Housing Practices), interfere - N.C. Gen. Stat. § 41... ( Full Title: N.C. Gen. Stat. § 41A-4. Unlawful Discriminatory Housing Practices), modification and accommodation - N.C. Gen. Stat. § 41... ( Full Title: N.C. Gen. Stat. § 41A-4. Unlawful Discriminatory Housing Practices), design - N.C. Gen. Stat. § 41... ( Full Title: N.C. Gen. Stat. § 41A-4. Unlawful Discriminatory Housing Practices), land use - N.C. Gen. Stat. § 41... ( Full Title: N.C. Gen. Stat. § 41A-4. Unlawful Discriminatory Housing Practices)</t>
  </si>
  <si>
    <t>Selling/renting a limited number of housing units if the owner occupies one of the units, Housing operated by religious organizations or private clubs, Housing intended for elderly, Renting rooms in the owner’s residence, Single-sex housing, Making housing unavailable to a renter/buyer if their presence would pose a direct threat to the safety of other tenants/persons on the property</t>
  </si>
  <si>
    <t>exemptions - N.C. Gen. Stat. § 41... ( Full Title: N.C. Gen. Stat. § 41A-6. Exemptions)</t>
  </si>
  <si>
    <t>The rental of units in housing with four units or less is exempt where the owner occupies one of the units. This exemption does not apply to discriminatory advertising. N.C. Gen. Stat. 41A-6(a)(1)The exemption for rooms in an owner's residence does not apply to discriminatory advertising. N.C. Gen. Stat. 41A-6(a)(2)Religious organizations are exempt so long as they do not restrict membership based on race, color, sex, national origin, disability, or familial status. This exemption does not apply to discriminatory advertising. N.C. Gen. Stat. 41A-6(a)(3)Single-sex dormitories are exempt. This exemption does not apply to discriminatory advertising. N.C. Gen. Stat. 41A-6(a)(5)N.C. Gen. Stat. 41A-6(e) limits the exemption for housing intended for elderly to familial status.</t>
  </si>
  <si>
    <t>civil penalty - N.C. Gen. Stat. § 41... ( Full Title: N.C. Gen. Stat. § 41A-7. Enforcement)</t>
  </si>
  <si>
    <t>prohibited acts 1 - N.D. Cent. Code § 14-02.5-02 ( Full Title: N.D. Cent. Code § 14-02.5-02. Sale or rental)</t>
  </si>
  <si>
    <t>Classes - N.D. Cent. Code § 14-02.5-02 ( Full Title: N.D. Cent. Code § 14-02.5-02. Sale or rental), familial status defined - N.D. Cent. Code § 14-02.5-01 ( Full Title: N.D. Cent. Code § 14-02.5-01. Definitions)</t>
  </si>
  <si>
    <t>N.D. Cent. Code 14-02.5-01(9) states the definition of familial status includes pregnancy.</t>
  </si>
  <si>
    <t>Classes - N.D. Cent. Code § 14-02.5-02 ( Full Title: N.D. Cent. Code § 14-02.5-02. Sale or rental)</t>
  </si>
  <si>
    <t>perceived disability - N.D. Cent. Code § 14-02.5-01 ( Full Title: N.D. Cent. Code § 14-02.5-01. Definitions)</t>
  </si>
  <si>
    <t>associated disability - N.D. Cent. Code § 14-02.5-06 ( Full Title: N.D. Cent. Code § 14-02.5-06. Disability)</t>
  </si>
  <si>
    <t>prohibited acts 1 - N.D. Cent. Code § 14-02.5-02 ( Full Title: N.D. Cent. Code § 14-02.5-02. Sale or rental), prohibited acts - publication - N.D. Cent. Code § 14-02.5-03 ( Full Title: N.D. Cent. Code § 14-02.5-03. Publication), inspection - N.D. Cent. Code § 14-02.5-04 ( Full Title: N.D. Cent. Code § 14-02.5-04. Inspection), blockbusting - N.D. Cent. Code § 14-02.5-05 ( Full Title: N.D. Cent. Code § 14-02.5-05. Entry into neighborhood), modification accommodation - N.D. Cent. Code § 14-02.5-06 ( Full Title: N.D. Cent. Code § 14-02.5-06. Disability), design - N.D. Cent. Code § 14-02.5-06 ( Full Title: N.D. Cent. Code § 14-02.5-06. Disability), related transactions - N.D. Cent. Code § 14-02.5-07 ( Full Title: N.D. Cent. Code § 14-02.5-07. Residential real estate-related transaction), interfere - N.D. Cent. Code § 14-02.5-45 ( Full Title: N.D. Cent. Code § 14-02.5-45. Intimidation or interference—Penalty)</t>
  </si>
  <si>
    <t>exemptions - N.D. Cent. Code § 14-02.5-09 ( Full Title: N.D. Cent. Code § 14-02.5-09. Sales and rentals exempted), organizations - N.D. Cent. Code § 14-02.5-10 ( Full Title: N.D. Cent. Code § 14-02.5-10. Religious organization, private club, and appraisal exemption), housing for elderly - N.D. Cent. Code § 14-02.5-11 ( Full Title: N.D. Cent. Code § 14-02.5-11. Housing for elderly exempted), Drug exemption - N.D. Cent. Code § 14-02.5-02 ( Full Title: N.D. Cent. Code § 14-02.5-02. Sale or rental), exemption - unmarried - N.D. Cent. Code § 14-02.5-02 ( Full Title: N.D. Cent. Code § 14-02.5-02. Sale or rental), direct threat - N.D. Cent. Code § 14-02.5-06 ( Full Title: N.D. Cent. Code § 14-02.5-06. Disability)</t>
  </si>
  <si>
    <t>The sale or rental of rooms or units in housing with four units or less is exempt where the owner occupies one of the units. This exemption does not apply to discriminatory advertisements. N.D. Cent. Code § 14-02.5-09(2)The sale of any single-family housing is exempt where the owner does not have an interest in more than three housesReligious organizations and private clubs are exempt so long as they do not restrict membership based on race, color, or national origin. N.D. Cent. Code § 14-02.5-10N.D. Cent. Code 14-02.5-02(5) exempts refusing to rent to two unrelated individuals of opposite gender who are not married to each other. This exemption does not apply to discriminatory advertisements. N.D. Cent. Code § 14-02.5-09(1)N.D. Cent. Code 14-02.5-06(6) provides an exemption for individuals whose tenancy would pose a direct threat. This exemption only applies to disability.N.D. Cent. Code 14-02.5-11 provides an exemption for housing intended for elderly. This exemption only applies to familial status and age.</t>
  </si>
  <si>
    <t>civil penalties - N.D. Cent. Code § 14-02.5-32 ( Full Title: N.D. Cent. Code § 14-02.5-32. Administrative penalties), civil penalty 2 - N.D. Cent. Code § 14-02.5-37 ( Full Title: N.D. Cent. Code § 14-02.5-37. Pattern or practice case—Penalties), misdemeanor - N.D. Cent. Code § 14-02.5-45 ( Full Title: N.D. Cent. Code § 14-02.5-45. Intimidation or interference—Penalty)</t>
  </si>
  <si>
    <t>civil penalties - N.D. Cent. Code § 14-02.5-32 ( Full Title: N.D. Cent. Code § 14-02.5-32. Administrative penalties), civil penalty 2 - N.D. Cent. Code § 14-02.5-37 ( Full Title: N.D. Cent. Code § 14-02.5-37. Pattern or practice case—Penalties)</t>
  </si>
  <si>
    <t>fair housing law - Ohio Rev. Code § 4112.02 ( Full Title: Ohio Rev. Code § 4112.02. Unlawful discriminatory practices)</t>
  </si>
  <si>
    <t>classes - Ohio Rev. Code § 4112.02 ( Full Title: Ohio Rev. Code § 4112.02. Unlawful discriminatory practices), familial status defined - Ohio Rev. Code § 4112.01 ( Full Title: Ohio Rev. Code § 4112.01. Definitions)</t>
  </si>
  <si>
    <t>Ohio Rev. Code 4112.01(15) states that the definition of familial status includes pregnancy.</t>
  </si>
  <si>
    <t>perceived disability - Ohio Rev. Code § 4112.01 ( Full Title: Ohio Rev. Code § 4112.01. Definitions)</t>
  </si>
  <si>
    <t>associated disability - Ohio Rev. Code § 4112.02 ( Full Title: Ohio Rev. Code § 4112.02. Unlawful discriminatory practices)</t>
  </si>
  <si>
    <t>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Eliciting information about a protected class , Refusal to allow prospective buyer/renter to inspect housing, Inducing others to sell/rent based on the entry of a member of a protected class into the neighborhood, Making false statements to the buyer/renter about housing availability, Interfering with the use and enjoyment of the protections, Construction of multifamily dwellings that are inaccessible , Restrictive covenants, Retaliation against an individual for asserting fair housing protections, Discouraging others from buying/renting by representing that members of a protected class live in the neighborhood</t>
  </si>
  <si>
    <t>refuse housing - Ohio Rev. Code § 4112.02 ( Full Title: Ohio Rev. Code § 4112.02. Unlawful discriminatory practices), false statements - Ohio Rev. Code § 4112.02 ( Full Title: Ohio Rev. Code § 4112.02. Unlawful discriminatory practices), loans - Ohio Rev. Code § 4112.02 ( Full Title: Ohio Rev. Code § 4112.02. Unlawful discriminatory practices), terms and conditions - Ohio Rev. Code § 4112.02 ( Full Title: Ohio Rev. Code § 4112.02. Unlawful discriminatory practices), publishing - Ohio Rev. Code § 4112.02 ( Full Title: Ohio Rev. Code § 4112.02. Unlawful discriminatory practices), elicit info - Ohio Rev. Code § 4112.02 ( Full Title: Ohio Rev. Code § 4112.02. Unlawful discriminatory practices), restrictive covenant - Ohio Rev. Code § 4112.02 ( Full Title: Ohio Rev. Code § 4112.02. Unlawful discriminatory practices), blockbusting - Ohio Rev. Code § 4112.02 ( Full Title: Ohio Rev. Code § 4112.02. Unlawful discriminatory practices), interfere - Ohio Rev. Code § 4112.02 ( Full Title: Ohio Rev. Code § 4112.02. Unlawful discriminatory practices), discourage purchase - Ohio Rev. Code § 4112.02 ( Full Title: Ohio Rev. Code § 4112.02. Unlawful discriminatory practices), modification accommodation - Ohio Rev. Code § 4112.02 ( Full Title: Ohio Rev. Code § 4112.02. Unlawful discriminatory practices), design - Ohio Rev. Code § 4112.02 ( Full Title: Ohio Rev. Code § 4112.02. Unlawful discriminatory practices), retaliation - Ohio Rev. Code § 4112.02 ( Full Title: Ohio Rev. Code § 4112.02. Unlawful discriminatory practices)</t>
  </si>
  <si>
    <t>Housing operated by religious organizations or private clubs, Housing intended for elderly, Making housing unavailable to a renter/buyer if their presence would pose a direct threat to the safety of other tenants/persons on the property</t>
  </si>
  <si>
    <t>exemptions - Ohio Rev. Code § 4112.024 ( Full Title: Ohio Rev. Code § 4112.024. Exemptions to prohibition against housing discrimination), inquiry exemptions - Ohio Rev. Code § 4112.02 ( Full Title: Ohio Rev. Code § 4112.02. Unlawful discriminatory practices)</t>
  </si>
  <si>
    <t>Religious organizations are exempt so long as they do not restrict membership based on race, color, or national origin. Ohio Rev. Code § 4112.024(A) Ohio Rev. Code 4112.024(E) provides an exemption for housing intended for elderly. This exemption does not apply to familial status.</t>
  </si>
  <si>
    <t>civil penalty - Ohio Rev. Code § 4112.05 ( Full Title: Ohio Rev. Code § 4112.05. Charges; preliminary investigation; proceedings on complaint; findings)</t>
  </si>
  <si>
    <t>fair housing law - Okla. Stat. tit. 25, § 1452 ( Full Title: Okla. Stat. tit. 25, § 1452. Discriminatory housing practices—Categories or classes of persons protected—Jurisdiction of Attorney General’s Office of Civil Rights Enforcement)</t>
  </si>
  <si>
    <t>Classes - Okla. Stat. tit. 25, § 1452 ( Full Title: Okla. Stat. tit. 25, § 1452. Discriminatory housing practices—Categories or classes of persons protected—Jurisdiction of Attorney General’s Office of Civil Rights Enforcement), familial status defined - Okla. Stat. tit. 25, § 1451 ( Full Title: Okla. Stat. tit. 25, § 1451. Definitions), source of income - Okla. Stat. tit. 25, § 1452 ( Full Title: Okla. Stat. tit. 25, § 1452. Discriminatory housing practices—Categories or classes of persons protected—Jurisdiction of Attorney General’s Office of Civil Rights Enforcement)</t>
  </si>
  <si>
    <t>Okla. Stat. tit. 25, 1451(B) states that the definition of familial status includes pregnancy.</t>
  </si>
  <si>
    <t>source of income - Okla. Stat. tit. 25, § 1452 ( Full Title: Okla. Stat. tit. 25, § 1452. Discriminatory housing practices—Categories or classes of persons protected—Jurisdiction of Attorney General’s Office of Civil Rights Enforcement)</t>
  </si>
  <si>
    <t>Okla. Stat. tit. 25, 1452(A)(8) states it is unlawful "To refuse to consider as a valid source of income any public assistance, alimony, or child support, awarded by a court, when that source can be verified as to its amount, length of time received, regularity, or receipt because of race, color, religion, gender, national origin, age, familial status, or disability."</t>
  </si>
  <si>
    <t>age defined - Okla. Stat. tit. 25, § 1451 ( Full Title: Okla. Stat. tit. 25, § 1451. Definitions)</t>
  </si>
  <si>
    <t>perceived disability - Okla. Stat. tit. 25, § 1451 ( Full Title: Okla. Stat. tit. 25, § 1451. Definitions)</t>
  </si>
  <si>
    <t>associated disability - Okla. Stat. tit. 25, § 1452 ( Full Title: Okla. Stat. tit. 25, § 1452. Discriminatory housing practices—Categories or classes of persons protected—Jurisdiction of Attorney General’s Office of Civil Rights Enforcement)</t>
  </si>
  <si>
    <t>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Refusal to allow prospective buyer/renter to inspect housing, Inducing others to sell/rent based on the entry of a member of a protected class into the neighborhood, Making false statements to the buyer/renter about housing availability, Construction of multifamily dwellings that are inaccessible , Restrictive covenants, Retaliation against an individual for asserting fair housing protections, Discouraging others from buying/renting by representing that members of a protected class live in the neighborhood</t>
  </si>
  <si>
    <t>make unavailable - Okla. Stat. tit. 25, § 1452 ( Full Title: Okla. Stat. tit. 25, § 1452. Discriminatory housing practices—Categories or classes of persons protected—Jurisdiction of Attorney General’s Office of Civil Rights Enforcement), terms and conditions - Okla. Stat. tit. 25, § 1452 ( Full Title: Okla. Stat. tit. 25, § 1452. Discriminatory housing practices—Categories or classes of persons protected—Jurisdiction of Attorney General’s Office of Civil Rights Enforcement), publication - Okla. Stat. tit. 25, § 1452 ( Full Title: Okla. Stat. tit. 25, § 1452. Discriminatory housing practices—Categories or classes of persons protected—Jurisdiction of Attorney General’s Office of Civil Rights Enforcement), false statement - Okla. Stat. tit. 25, § 1452 ( Full Title: Okla. Stat. tit. 25, § 1452. Discriminatory housing practices—Categories or classes of persons protected—Jurisdiction of Attorney General’s Office of Civil Rights Enforcement), restrictive covenant - Okla. Stat. tit. 25, § 1452 ( Full Title: Okla. Stat. tit. 25, § 1452. Discriminatory housing practices—Categories or classes of persons protected—Jurisdiction of Attorney General’s Office of Civil Rights Enforcement), refuse to consider income - Okla. Stat. tit. 25, § 1452 ( Full Title: Okla. Stat. tit. 25, § 1452. Discriminatory housing practices—Categories or classes of persons protected—Jurisdiction of Attorney General’s Office of Civil Rights Enforcement), loans - Okla. Stat. tit. 25, § 1452 ( Full Title: Okla. Stat. tit. 25, § 1452. Discriminatory housing practices—Categories or classes of persons protected—Jurisdiction of Attorney General’s Office of Civil Rights Enforcement), blockbusting/discourage - Okla. Stat. tit. 25, § 1452 ( Full Title: Okla. Stat. tit. 25, § 1452. Discriminatory housing practices—Categories or classes of persons protected—Jurisdiction of Attorney General’s Office of Civil Rights Enforcement), modification and accommodation - Okla. Stat. tit. 25, § 1452 ( Full Title: Okla. Stat. tit. 25, § 1452. Discriminatory housing practices—Categories or classes of persons protected—Jurisdiction of Attorney General’s Office of Civil Rights Enforcement), design - Okla. Stat. tit. 25, § 1452 ( Full Title: Okla. Stat. tit. 25, § 1452. Discriminatory housing practices—Categories or classes of persons protected—Jurisdiction of Attorney General’s Office of Civil Rights Enforcement), loans 2 - Okla. Stat. tit. 25, § 1452 ( Full Title: Okla. Stat. tit. 25, § 1452. Discriminatory housing practices—Categories or classes of persons protected—Jurisdiction of Attorney General’s Office of Civil Rights Enforcement), retaliation - Okla. Stat. tit. 25, § 1601 ( Full Title: Okla. Stat. tit. 25, § 1601. Other discriminatory practices)</t>
  </si>
  <si>
    <t>1. Okla. Stat. tit. 25, 1452(A)(7) states it is unlawful to refuse to consider the income of both applicants, when both applicants seek to buy/rent, on account of a protected class.2.Okla. Stat. tit. 25, 1452(A)(8) states it is unlawful "To refuse to consider as a valid source of income any public assistance, alimony, or child support, awarded by a court, when that source can be verified as to its amount, length of time received, regularity, or receipt because of race, color, religion, gender, national origin, age, familial status, or disability."</t>
  </si>
  <si>
    <t>direct threat exemption - Okla. Stat. tit. 25, § 1452 ( Full Title: Okla. Stat. tit. 25, § 1452. Discriminatory housing practices—Categories or classes of persons protected—Jurisdiction of Attorney General’s Office of Civil Rights Enforcement), drugs - Okla. Stat. tit. 25, § 1452 ( Full Title: Okla. Stat. tit. 25, § 1452. Discriminatory housing practices—Categories or classes of persons protected—Jurisdiction of Attorney General’s Office of Civil Rights Enforcement), exemptions - Okla. Stat. tit. 25, § 1453 ( Full Title: Okla. Stat. tit. 25, § 1453. Exempt practices and acts), controlled substance - Okla. Stat. tit. 25, § 1452 ( Full Title: Okla. Stat. tit. 25, § 1452. Discriminatory housing practices—Categories or classes of persons protected—Jurisdiction of Attorney General’s Office of Civil Rights Enforcement)</t>
  </si>
  <si>
    <t>The sale or rental of rooms or units in housing with four units or less is exempt where the owner occupies one of the units. Okla. Stat. tit. 25, § 1453(C)The sale of any single-family housing is exempt where the owner does not have an interest in more than three houses. This exemption does not apply to discriminatory advertisements. Okla. Stat. tit. 25, § 1453(C)Religious organizations are exempt so long as they do not restrict membership based on race, color, or national origin. Okla. Stat. tit. 25, § 1453(A)Okla. Stat. tit. 25, 1452(16)(c)(6) provides an exemption if the individual's tenancy would pose a direct threat. This exemption applies only to disability.Okla. Stat. tit. 25, 1453(B) provides an exemption for housing intended for elderly. This exemption applies only to familial status.</t>
  </si>
  <si>
    <t>civil penalty - Okla. Stat. tit. 25, § 1506.6 ( Full Title: Okla. Stat. tit. 25, § 1506.6. Civil action relating to pattern of discrimination or issue of general public importance—Remedies—Persons who may intervene), misdemeanor - Okla. Stat. tit. 25, § 1506.9 ( Full Title: Okla. Stat. tit. 25, § 1506.9. Violations—Misdemeanor)</t>
  </si>
  <si>
    <t>civil penalty - Okla. Stat. tit. 25, § 1506.6 ( Full Title: Okla. Stat. tit. 25, § 1506.6. Civil action relating to pattern of discrimination or issue of general public importance—Remedies—Persons who may intervene)</t>
  </si>
  <si>
    <t>unlawful actions - Or. Rev. Stat. § 659... ( Full Title: Or. Rev. Stat. § 659A.421. Discrimination in selling, renting or leasing real property)</t>
  </si>
  <si>
    <t>pregnancy - Or. Rev. Stat. § 659... ( Full Title: Or. Rev. Stat. § 659A.001. Definitions), ancestry - Or. Rev. Stat. § 659... ( Full Title: Or. Rev. Stat. § 659A.001. Definitions)</t>
  </si>
  <si>
    <t>Familial status includes pregnancy. Or. Rev. Stat. § 659A.001National origin includes ancestry. Or. Rev. Stat. § 659A.001</t>
  </si>
  <si>
    <t>source of income - Or. Rev. Stat. § 659... ( Full Title: Or. Rev. Stat. § 659A.421. Discrimination in selling, renting or leasing real property)</t>
  </si>
  <si>
    <t>“Source of income” includes federal rent subsidy payments under 42 U.S.C. 1437f and any other local, state or federal housing assistance. Or. Rev. Stat. § 659A.421(d)(A)</t>
  </si>
  <si>
    <t>perc disability - Or. Rev. Stat. § 659... ( Full Title: Or. Rev. Stat. § 659A.104. Criteria for disabilities; impairments; major life activities; substantial limitations)</t>
  </si>
  <si>
    <t>disability - Or. Rev. Stat. § 659... ( Full Title: Or. Rev. Stat. § 659A.145. Real property transactions; discrimination against individuals having disabilities; modifications)</t>
  </si>
  <si>
    <t>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Refusal to allow prospective buyer/renter to inspect housing, Inducing others to sell/rent based on the entry of a member of a protected class into the neighborhood, Making false statements to the buyer/renter about housing availability, Interfering with the use and enjoyment of the protections, Construction of multifamily dwellings that are inaccessible , Evicting a tenant, Retaliation against an individual for asserting fair housing protections, Discouraging others from buying/renting by representing that members of a protected class live in the neighborhood</t>
  </si>
  <si>
    <t>unlawful actions - Or. Rev. Stat. § 659... ( Full Title: Or. Rev. Stat. § 659A.421. Discrimination in selling, renting or leasing real property), retaliation - Or. Rev. Stat. § 659... ( Full Title: Or. Rev. Stat. § 659A.865. Retaliatory action prohibited), disability - Or. Rev. Stat. § 659... ( Full Title: Or. Rev. Stat. § 659A.145. Real property transactions; discrimination against individuals having disabilities; modifications)</t>
  </si>
  <si>
    <t>Inducing others to sell or rent applies only to the prospective entry into the neighborhood of a person with a disability. Or. Rev. Stat. § 659A.145</t>
  </si>
  <si>
    <t>exemptions - Or. Rev. Stat. § 659... ( Full Title: Or. Rev. Stat. § 659A.421. Discrimination in selling, renting or leasing real property), church - Or. Rev. Stat. § 659... ( Full Title: Or. Rev. Stat. § 659A.006. Policy against discrimination; recognition as a civil right; exceptions)</t>
  </si>
  <si>
    <t>Or. Rev. Stat. 659A.421(8)  Renting housing in the owner's residence is exempt if occupants share common space. This exemption only applies to sex, sexual orientation, and familial status discrimination. Religious organizations are exempt as it applies to sexual orientation discrimination. Or. Rev. Stat. § 659A.006The exemption for housing intended for elderly applies to familial status. Or. Rev. Stat. § 659A.421</t>
  </si>
  <si>
    <t>unlawful actions - Or. Rev. Stat. § 659... ( Full Title: Or. Rev. Stat. § 659A.421. Discrimination in selling, renting or leasing real property), church - Or. Rev. Stat. § 659... ( Full Title: Or. Rev. Stat. § 659A.006. Policy against discrimination; recognition as a civil right; exceptions)</t>
  </si>
  <si>
    <t>Or. Rev. Stat. 659A.421(8)  Renting housing in the owner's residence is exempt if occupants share common space. This exemption only applies to sex, sexual orientation, and familial status discrimination. Religious organizations are exempt as it applies to sexual orientation discrimination. Or. Rev. Stat. § 659A.006</t>
  </si>
  <si>
    <t>civil penalty - Or. Rev. Stat. § 659... ( Full Title: Or. Rev. Stat. § 659A.855. Civil penalty for certain complaints filed by commissioner)</t>
  </si>
  <si>
    <t>Fair Housing Statute - 43 Pa. Cons. Stat. §... ( Full Title: 43 Pa. Cons. Stat. § 955. Unlawful Discriminatory Practices)</t>
  </si>
  <si>
    <t>Protected Classes - 43 Pa. Cons. Stat. §... ( Full Title: 43 Pa. Cons. Stat. § 955. Unlawful Discriminatory Practices), pregnancy - 43 Pa. Cons. Stat. §... ( Full Title: 43 Pa. Cons. Stat. § 954. Definitions)</t>
  </si>
  <si>
    <t>43 Pa. Cons. Stat. 954(t) states that the definition of familial status includes pregnancy.</t>
  </si>
  <si>
    <t>Protected Classes - 43 Pa. Cons. Stat. §... ( Full Title: 43 Pa. Cons. Stat. § 955. Unlawful Discriminatory Practices)</t>
  </si>
  <si>
    <t>age - 43 Pa. Cons. Stat. §... ( Full Title: 43 Pa. Cons. Stat. § 954. Definitions)</t>
  </si>
  <si>
    <t>perceived disability - 43 Pa. Cons. Stat. §... ( Full Title: 43 Pa. Cons. Stat. § 954. Definitions)</t>
  </si>
  <si>
    <t>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Eliciting information about a protected class , Refusal to allow prospective buyer/renter to inspect housing, Inducing others to sell/rent based on the entry of a member of a protected class into the neighborhood, Making false statements to the buyer/renter about housing availability, Interfering with the use and enjoyment of the protections, Construction of multifamily dwellings that are inaccessible , Evicting a tenant, Retaliation against an individual for asserting fair housing protections, Discouraging others from buying/renting by representing that members of a protected class live in the neighborhood</t>
  </si>
  <si>
    <t>Prohibited Practices - 43 Pa. Cons. Stat. § 955.3 ( Full Title: 43 Pa. Cons. Stat. § 955.3. Prohibition of Certain Real Estate Practices), Fair Housing - 43 Pa. Cons. Stat. §... ( Full Title: 43 Pa. Cons. Stat. § 955. Unlawful Discriminatory Practices), Interfere - 16 Pa. Code § 45.11 ( Full Title: 16 Pa. Code § 45.11. Coercion, Threats and Intimidation), construct - 43 Pa. Cons. Stat. §... ( Full Title: 43 Pa. Cons. Stat. § 955. Unlawful Discriminatory Practices)</t>
  </si>
  <si>
    <t>43 Pa. Cons. Stat. 955(h)(1.1) prohibits evictions because of pregnancy or the birth of a child.</t>
  </si>
  <si>
    <t>Selling/renting a limited number of housing units if the owner occupies one of the units, Renting rooms in the owner’s residence, Renting housing with shared common areas, Housing operated by religious organizations or private clubs, Housing intended for elderly, Single-sex housing</t>
  </si>
  <si>
    <t>Housing for elderly - 43 Pa. Cons. Stat. §... ( Full Title: 43 Pa. Cons. Stat. § 955. Unlawful Discriminatory Practices), Rent in landlord-occupied house - 43 Pa. Cons. Stat. §... ( Full Title: 43 Pa. Cons. Stat. § 955. Unlawful Discriminatory Practices), Single-sex dormitory - 43 Pa. Cons. Stat. §... ( Full Title: 43 Pa. Cons. Stat. § 955. Unlawful Discriminatory Practices), Organizations - 43 Pa. Cons. Stat. §... ( Full Title: 43 Pa. Cons. Stat. § 955. Unlawful Discriminatory Practices), Restrict rooms based on sex - 43 Pa. Cons. Stat. §... ( Full Title: 43 Pa. Cons. Stat. § 955. Unlawful Discriminatory Practices), residence exmption - 43 Pa. Cons. Stat. §... ( Full Title: 43 Pa. Cons. Stat. § 954. Definitions)</t>
  </si>
  <si>
    <t>The sale or rental of housing with no more than two units is exempt if the owner occupies one of the units. 43 Pa. Cons. Stat. § 954(k), 43 Pa. Cons. Stat. § 954(i)The advertising, rental or leasing of rooms in the owner's personal residence in which common areas are shared is exempt with respect to discrimination based on sex. 43 Pa. Cons. Stat. 955(h)(10) The advertising, rental or leasing of housing accommodations in a single-sex dormitory  is exempt. 43 Pa. Cons. Stat. 955(h)(10)43 Pa. Cons. Stat 955(h)(9) limits the exemption for housing intended for elderly to age and familial status.</t>
  </si>
  <si>
    <t>civil penalties - 43 Pa. Cons. Stat. § 959.3 ( Full Title: 43 Pa. Cons. Stat. § 959.3. Civil Penalties), penalties - 43 Pa. Cons. Stat. §... ( Full Title: 43 Pa. Cons. Stat. § 961. Penalties)</t>
  </si>
  <si>
    <t>unlawful housing practices - R.I. Gen. Laws § 34-37-4 ( Full Title: R.I. Gen. Laws § 34-37-4. Unlawful Housing Practices)</t>
  </si>
  <si>
    <t>Race, Color, Sex, Familial status, National origin, Disability, Religion, Age, Ancestry, Sexual orientation, Gender identity, Marital status, Military status, Domestic violence victims, Pregnancy, HIV/AIDS</t>
  </si>
  <si>
    <t>HIV - R.I. Gen. Laws § 23-6.3-11 ( Full Title: R.I. Gen. Laws § 23-6.3-11. Discrimination Prohibited), protected classes - R.I. Gen. Laws § 34-37-4 ( Full Title: R.I. Gen. Laws § 34-37-4. Unlawful Housing Practices), domestic abuse - R.I. Gen. Laws § 34-37-4 ( Full Title: R.I. Gen. Laws § 34-37-4. Unlawful Housing Practices), pregnancy - R.I. Gen. Laws § 34-37-3 ( Full Title: R.I. Gen. Laws § 34-37-3. Definitions), discriminate - R.I. Gen. Laws § 34-37-3 ( Full Title: R.I. Gen. Laws § 34-37-3. Definitions)</t>
  </si>
  <si>
    <t>R.I. Gen. Laws 34-37-3(7)(ii) states that the definition of familial status includes pregnancy.</t>
  </si>
  <si>
    <t>Age - R.I. Gen. Laws § 34-37-3 ( Full Title: R.I. Gen. Laws § 34-37-3. Definitions)</t>
  </si>
  <si>
    <t>perceived sexual orientation - R.I. Gen. Laws § 34-37-3 ( Full Title: R.I. Gen. Laws § 34-37-3. Definitions), perc gender - R.I. Gen. Laws § 34-37-3 ( Full Title: R.I. Gen. Laws § 34-37-3. Definitions)</t>
  </si>
  <si>
    <t>associated with member - R.I. Gen. Laws § 34-37-4 ( Full Title: R.I. Gen. Laws § 34-37-4. Unlawful Housing Practices), domestic abuse association - R.I. Gen. Laws § 34-37-4 ( Full Title: R.I. Gen. Laws § 34-37-4. Unlawful Housing Practices)</t>
  </si>
  <si>
    <t xml:space="preserve">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Eliciting information about a protected class , Inducing others to sell/rent based on the entry of a member of a protected class into the neighborhood, Interfering with the use and enjoyment of the protections, Construction of multifamily dwellings that are inaccessible </t>
  </si>
  <si>
    <t>inquiry - R.I. Gen. Laws § 34-37-4 ( Full Title: R.I. Gen. Laws § 34-37-4. Unlawful Housing Practices), deny housing - R.I. Gen. Laws § 34-37-4 ( Full Title: R.I. Gen. Laws § 34-37-4. Unlawful Housing Practices), advertisement - R.I. Gen. Laws § 34-37-4 ( Full Title: R.I. Gen. Laws § 34-37-4. Unlawful Housing Practices), terms and conditions - R.I. Gen. Laws § 34-37-4 ( Full Title: R.I. Gen. Laws § 34-37-4. Unlawful Housing Practices), reasonable modification - R.I. Gen. Laws § 34-37-4 ( Full Title: R.I. Gen. Laws § 34-37-4. Unlawful Housing Practices), reasonable accommodations - R.I. Gen. Laws § 34-37-4 ( Full Title: R.I. Gen. Laws § 34-37-4. Unlawful Housing Practices), discrimination in loans - R.I. Gen. Laws § 34-37-4.3 ( Full Title: R.I. Gen. Laws § 34-37-4.3. Discrimination in Granting Credit or Loans Prohibited), intimidation - R.I. Gen. Laws § 34-37-5.1 ( Full Title: R.I. Gen. Laws § 34-37-5.1. Interference, Coercion, or Intimidation), segregated housing prohibited - R.I. Gen. Laws § 34-37-5.3 ( Full Title: R.I. Gen. Laws § 34-37-5.3. Fostering of Segregated Housing Prohibited), General discrimination - R.I. Gen. Laws § 34-37-5.4 ( Full Title: R.I. Gen. Laws § 34-37-5.4. Discrimination in Residential Real Estate Related Transactions), design of housing - R.I. Gen. Laws § 34-37-4 ( Full Title: R.I. Gen. Laws § 34-37-4. Unlawful Housing Practices), unlawful housing practices - R.I. Gen. Laws § 34-37-4 ( Full Title: R.I. Gen. Laws § 34-37-4. Unlawful Housing Practices)</t>
  </si>
  <si>
    <t>Selling/renting a limited number of housing units if the owner occupies one of the units, Renting rooms in the owner’s residence, Housing operated by religious organizations or private clubs, Housing intended for elderly, Inquiring into whether the prospective purchaser/tenant is over the age of 18, Making housing unavailable to a renter/buyer if their presence would pose a direct threat to the safety of other tenants/persons on the property</t>
  </si>
  <si>
    <t>familial statusexemptions - R.I. Gen. Laws § 34-37-4.1 ( Full Title: R.I. Gen. Laws § 34-37-4.1. Discrimination in Familial Status—Exemptions), exemptionsreligious organizations - R.I. Gen. Laws § 34-37-4.2 ( Full Title: R.I. Gen. Laws § 34-37-4.2. Exemptions—Religious Organizations and Private Clubs), sexual orientationexemption - R.I. Gen. Laws § 34-37-4.4 ( Full Title: R.I. Gen. Laws § 34-37-4.4. Discrimination Based on Sexual Orientation—Exemption), gender identity exemption - R.I. Gen. Laws § 34-37-4.5 ( Full Title: R.I. Gen. Laws § 34-37-4.5. Discrimination Based on Gender Identity or Expression—Exemption), owner occupied housing - R.I. Gen. Laws § 34-37-4 ( Full Title: R.I. Gen. Laws § 34-37-4. Unlawful Housing Practices), direct threat exemption - R.I. Gen. Laws § 34-37-4 ( Full Title: R.I. Gen. Laws § 34-37-4. Unlawful Housing Practices), age exception - inquiry - R.I. Gen. Laws § 34-37-4 ( Full Title: R.I. Gen. Laws § 34-37-4. Unlawful Housing Practices), religious exempt - R.I. Gen. Laws § 34-37-3 ( Full Title: R.I. Gen. Laws § 34-37-3. Definitions)</t>
  </si>
  <si>
    <t>R.I. Gen. Laws § 34-37-4.1(a)(2) exempts housing accommodations of two units or less, or four units or less and one unit is occupied by someone for whom the presence of children would be a hardship, if the owner occupies one unit. This exemption only applies to familial status.The rental of housing with three units or less, one of which is occupied by the owner, is exempt with respect to sexual orientation and gender identity discrimination. R.I. Gen. Laws § 34-37-4.4, R.I. Gen. Laws § 34-37-4.5The rental of rooms within the owner's residence is exempt with respect to sex discrimination. R.I. Gen. Laws § 34-37-4(k)Religious organizations are exempt unless membership in the religion is restricted on account of sex, sexual orientation, gender identity or expression, race, color, or national origin or disability. R.I. Gen. Laws § 34-37-4.2The definition of sexual orientation is intended to describe the status of persons and does not render lawful any conduct prohibited by the criminal laws of this state nor impose any duty on a religious organization. R.I. Gen. Laws § 34-37-3(15)R.I. Gen. Laws § 34-37-4.1(a)(3) exempts housing accommodations intended for elderly persons. This exemption only applies to familial status.</t>
  </si>
  <si>
    <t>sexual orientationexemption - R.I. Gen. Laws § 34-37-4.4 ( Full Title: R.I. Gen. Laws § 34-37-4.4. Discrimination Based on Sexual Orientation—Exemption), religious exempt - R.I. Gen. Laws § 34-37-3 ( Full Title: R.I. Gen. Laws § 34-37-3. Definitions)</t>
  </si>
  <si>
    <t>The rental of housing with three units or less, one of which is occupied by the owner, is exempt with respect to sexual orientation and gender identity discrimination. R.I. Gen. Laws § 34-37-4.4, R.I. Gen. Laws § 34-37-4.5The definition of sexual orientation is intended to describe the status of persons and does not render lawful any conduct prohibited by the criminal laws of this state nor impose any duty on a religious organization. R.I. Gen. Laws § 34-37-3(15)</t>
  </si>
  <si>
    <t>gender identity exemption - R.I. Gen. Laws § 34-37-4.5 ( Full Title: R.I. Gen. Laws § 34-37-4.5. Discrimination Based on Gender Identity or Expression—Exemption)</t>
  </si>
  <si>
    <t>The rental of housing with three units or less, one of which is occupied by the owner, is exempt with respect to sexual orientation and gender identity discrimination. R.I. Gen. Laws § 34-37-4.4, R.I. Gen. Laws § 34-37-4.5</t>
  </si>
  <si>
    <t>Fines - R.I. Gen. Laws § 34-37-5 ( Full Title: R.I. Gen. Laws § 34-37-5. Prevention of Unlawful Housing Practices)</t>
  </si>
  <si>
    <t>familial statusexemptions - R.I. Gen. Laws § 34-37-4.1 ( Full Title: R.I. Gen. Laws § 34-37-4.1. Discrimination in Familial Status—Exemptions), exemptionsreligious organizations - R.I. Gen. Laws § 34-37-4.2 ( Full Title: R.I. Gen. Laws § 34-37-4.2. Exemptions—Religious Organizations and Private Clubs), sexual orientationexemption - R.I. Gen. Laws § 34-37-4.4 ( Full Title: R.I. Gen. Laws § 34-37-4.4. Discrimination Based on Sexual Orientation—Exemption), gender identity exemption - R.I. Gen. Laws § 34-37-4.5 ( Full Title: R.I. Gen. Laws § 34-37-4.5. Discrimination Based on Gender Identity or Expression—Exemption), owner occupied housing - R.I. Gen. Laws § 34-37-4 ( Full Title: R.I. Gen. Laws § 34-37-4. Unlawful Housing Practices), direct threat exemption - R.I. Gen. Laws § 34-37-4 ( Full Title: R.I. Gen. Laws § 34-37-4. Unlawful Housing Practices), age exception - inquiry - R.I. Gen. Laws § 34-37-4 ( Full Title: R.I. Gen. Laws § 34-37-4. Unlawful Housing Practices), religious exempt - R.I. Gen. Laws § 34-37-3 ( Full Title: R.I. Gen. Laws § 34-37-3. Definitions), Exemptions Related to Familial Status - 515 RI ADC 10-00-3.3 ( Full Title: 515 RI ADC 10-00-3.3 Exemptions Related to Familial Status)</t>
  </si>
  <si>
    <t>unlawful acts - S.C. Code § 31-21-40 ( Full Title: S.C. Code § 31-21-40. Discrimination in relation to sale or rental of property)</t>
  </si>
  <si>
    <t>classes - S.C. Code § 31-21-40 ( Full Title: S.C. Code § 31-21-40. Discrimination in relation to sale or rental of property), pregnancy - S.C. Code § 31-21-30 ( Full Title: S.C. Code § 31-21-30. Definitions)</t>
  </si>
  <si>
    <t>S.C. Code 31-21-30(6)(b) states that the protections afforded against discrimination on the basis of familial status apply to pregnancy.</t>
  </si>
  <si>
    <t>perceived disability - S.C. Code § 31-21-30 ( Full Title: S.C. Code § 31-21-30. Definitions)</t>
  </si>
  <si>
    <t>associated disability - S.C. Code § 31-21-40 ( Full Title: S.C. Code § 31-21-40. Discrimination in relation to sale or rental of property)</t>
  </si>
  <si>
    <t>unlawful acts - S.C. Code § 31-21-40 ( Full Title: S.C. Code § 31-21-40. Discrimination in relation to sale or rental of property), loans - S.C. Code § 31-21-60 ( Full Title: S.C. Code § 31-21-60. Discrimination in relation to residential real estate-related transactions), interfere - S.C. Code § 31-21-80 ( Full Title: S.C. Code § 31-21-80. Interference with the exercise of any right under this chapter), disability discrimination - S.C. Code § 31-21-70 ( Full Title: S.C. Code § 31-21-70. Application and exceptions)</t>
  </si>
  <si>
    <t>exemptions 1 - S.C. Code § 31-21-70 ( Full Title: S.C. Code § 31-21-70. Application and exceptions), direct threat - S.C. Code § 31-21-70 ( Full Title: S.C. Code § 31-21-70. Application and exceptions), dorms - S.C. Code § 31-21-70 ( Full Title: S.C. Code § 31-21-70. Application and exceptions), elderly - S.C. Code § 31-21-70 ( Full Title: S.C. Code § 31-21-70. Application and exceptions)</t>
  </si>
  <si>
    <t>The sale or rental of rooms or units in housing with four units or less is exempt where the owner occupies one of the units. S.C. Code § 31-21-70(A)The sale of any single-family housing is exempt where the owner does not have an interest in more than three houses. This exemption does not apply to discriminatory advertisements. S.C. Code § 31-21-70(B)S.C. Code 31-21-70(D) provides an exemption for housing operated by religious organizations. This exemption does not apply if membership is restricted because of race, color, or national origin.The rental or leasing of dwellings in a single-sex dormitory property is exempt with respect to sex discrimination. S.C. Code § 31-21-70(M)Elderly housing exemption applies to familial status. S.C. Code § 31-21-70(L)</t>
  </si>
  <si>
    <t>The commission has the power to administer the programs and activities relating to housing in a manner affirmatively to further the policies of this chapter. S.C. Code § 31-21-100(11)</t>
  </si>
  <si>
    <t>exemptions 1 - S.C. Code § 31-21-70 ( Full Title: S.C. Code § 31-21-70. Application and exceptions), direct threat - S.C. Code § 31-21-70 ( Full Title: S.C. Code § 31-21-70. Application and exceptions), dorms - S.C. Code § 31-21-70 ( Full Title: S.C. Code § 31-21-70. Application and exceptions), elderly - S.C. Code § 31-21-70 ( Full Title: S.C. Code § 31-21-70. Application and exceptions), exemptions 1 - S.C. Code § 31-21-70 ( Full Title: S.C. Code § 31-21-70. Application and exceptions)</t>
  </si>
  <si>
    <t>unlawful actions - S.D. Codified Laws § 20-13-20 ( Full Title: S.D. Codified Laws § 20-13-20. Unfair or discriminatory housing practices by owner or agent)</t>
  </si>
  <si>
    <t>classes - S.D. Codified Laws § 20-13-20 ( Full Title: S.D. Codified Laws § 20-13-20. Unfair or discriminatory housing practices by owner or agent), pregnancy - S.D. Codified Laws § 20-13-20.1 ( Full Title: S.D. Codified Laws § 20-13-20.1. Discrimination based on familial status--“Family” defined--Application to housing accommodations)</t>
  </si>
  <si>
    <t>Familial status includes pregnancy. S.D. Codified Laws § 20-13-20.1</t>
  </si>
  <si>
    <t>perc disability - S.D. Codified Laws § 20-13-1 ( Full Title: S.D. Codified Laws § 20-13-1. Definition of terms)</t>
  </si>
  <si>
    <t>classes - S.D. Codified Laws § 20-13-20 ( Full Title: S.D. Codified Laws § 20-13-20. Unfair or discriminatory housing practices by owner or agent)</t>
  </si>
  <si>
    <t>Discrimination in the sale or rental of housing, Publishing discriminatory statements/advertisements, Refusal to lend money for housing, Discrimination in terms/conditions of sale or rental of housing, Refusal by the owner to permit the tenant to make reasonable modifications, Eliciting information about a protected class , Construction of multifamily dwellings that are inaccessible , Retaliation against an individual for asserting fair housing protections</t>
  </si>
  <si>
    <t>unlawful actions - S.D. Codified Laws § 20-13-20 ( Full Title: S.D. Codified Laws § 20-13-20. Unfair or discriminatory housing practices by owner or agent), loans - S.D. Codified Laws § 20-13-21 ( Full Title: S.D. Codified Laws § 20-13-21. Unfair or discriminatory housing practice by financial institution or lender), multifamily dwelling - S.D. Codified Laws § 20-13-21.2 ( Full Title: S.D. Codified Laws § 20-13-21.2. Design or construction of multifamily dwellings--Access to housing units and common areas by disabled persons and wheelchairs--Prior approval of plans not required), ad - S.D. Codified Laws § 20-13-26 ( Full Title: S.D. Codified Laws § 20-13-26. Concealing, aiding, compelling, or inducing unlawful discrimination--Threats or reprisals)</t>
  </si>
  <si>
    <t>exemption - S.D. Codified Laws § 20-13-20 ( Full Title: S.D. Codified Laws § 20-13-20. Unfair or discriminatory housing practices by owner or agent), exemption-dorms - S.D. Codified Laws § 20-13-20 ( Full Title: S.D. Codified Laws § 20-13-20. Unfair or discriminatory housing practices by owner or agent), elderly housing - S.D. Codified Laws § 20-13-20.2 ( Full Title: S.D. Codified Laws § 20-13-20.2. Unfair or discriminatory housing practices based on familial status—Exemptions)</t>
  </si>
  <si>
    <t>S.D. Codified Laws 20-13-20 provides an exemption for the sale or rental of rooms or units in housing that contains no more than two units, if the owner resides in one of the units.Dormitory residences maintained for the educational benefit and convenience of unmarried students or dwellings occupied by fraternities or sororities are exempt. S.D. Codified Laws § 20-13-20S.D. Codified Laws 20-13-20.2 provides an exemption for housing intended for elderly. This exemption applies only to familial status.</t>
  </si>
  <si>
    <t>unlawful actions - Tenn. Code § 4-21-301 ( Full Title: Tenn. Code § 4-21-301. Discriminatory practices)</t>
  </si>
  <si>
    <t>classes - Tenn. Code § 4-21-601 ( Full Title: Tenn. Code § 4-21-601. Housing practices; disabled persons; home insurance; civil actions), pregnancy - Tenn. Code § 4-21-102 ( Full Title: Tenn. Code § 4-21-102. Definitions), ancestry - Tenn. Code § 4-21-102 ( Full Title: Tenn. Code § 4-21-102. Definitions)</t>
  </si>
  <si>
    <t>Tenn. Code 4-21-102(7)(B) states that the protections against discrimination on the basis of familial status apply to pregnancy.Tenn. Code 4-21-102(13) states that national origin includes ancestry.</t>
  </si>
  <si>
    <t>perc disability - Tenn. Code § 4-21-102 ( Full Title: Tenn. Code § 4-21-102. Definitions)</t>
  </si>
  <si>
    <t>associated disability - Tenn. Code § 4-21-601 ( Full Title: Tenn. Code § 4-21-601. Housing practices; disabled persons; home insurance; civil actions)</t>
  </si>
  <si>
    <t>unlawful actions - Tenn. Code § 4-21-301 ( Full Title: Tenn. Code § 4-21-301. Discriminatory practices), unlawful actions 2 - Tenn. Code § 4-21-601 ( Full Title: Tenn. Code § 4-21-601. Housing practices; disabled persons; home insurance; civil actions), inducing - Tenn. Code § 4-21-603 ( Full Title: Tenn. Code § 4-21-603. Discriminatory representations), covenants - Tenn. Code § 4-21-604 ( Full Title: Tenn. Code § 4-21-604. Restrictive covenants and conditions), loans - Tenn. Code § 4-21-606 ( Full Title: Tenn. Code § 4-21-606. Residential real estate transactions), elicit - Tenn. Code § 4-21-601 ( Full Title: Tenn. Code § 4-21-601. Housing practices; disabled persons; home insurance; civil actions)</t>
  </si>
  <si>
    <t>Restrictive covenants based on religion are exempt for religious organizations. Tenn. Code § 4-21-604(b)</t>
  </si>
  <si>
    <t>direct threat - Tenn. Code § 4-21-601 ( Full Title: Tenn. Code § 4-21-601. Housing practices; disabled persons; home insurance; civil actions), exemptions - Tenn. Code § 4-21-602 ( Full Title: Tenn. Code § 4-21-602. Housing practices; exemptions)</t>
  </si>
  <si>
    <t>Tenn. Code 4-21-602(a)(1) provides an exemption for rental of housing with not more than two units if the owner resides in one of the units. Tenn. Code 4-21-602(a)(2) provides an exemption for the rental of one room or unit in a housing accommodation if the owner resides there, or, as regards to sex, rooms or units where tenants would share common areas.Tenn. Code 4-21-602(3) provides an exemption for housing run by religious organizations, provided that membership is not restricted on account of race, color, or national origin. Restrictive covenants based on religion are exempt for religious organizations. Tenn. Code § 4-21-604(b)Single-sex dormitories are exempt. Tenn. Code § 4-21-602(4)Tenn. Code 4-21-602(4)(d) provides an exemption for housing for elderly. This exemption only applies to familial status.Tenn. Code 4-21-601(b)(5) provides an exemption for individuals whose presence would pose a direct threat. This exemption only applies to disability.</t>
  </si>
  <si>
    <t>civil penalty - Tenn. Code § 4-21-306 ( Full Title: Tenn. Code § 4-21-306. Remedies)</t>
  </si>
  <si>
    <t>real estate transactions - Tex. Prop. Code § 301.021 ( Full Title: Tex. Prop. Code § 301.021. Sale or Rental)</t>
  </si>
  <si>
    <t>protected classes - Tex. Prop. Code § 301.021 ( Full Title: Tex. Prop. Code § 301.021. Sale or Rental), disability - Tex. Prop. Code § 301.025 ( Full Title: Tex. Prop. Code § 301.025. Disability), pregnancy - Tex. Prop. Code § 301.004 ( Full Title: Tex. Prop. Code § 301.004. Familial Status)</t>
  </si>
  <si>
    <t>Tex. Prop. Code 301.004 states that familial status includes pregnancy.</t>
  </si>
  <si>
    <t>perceived disability - Tex. Prop. Code § 301.003 ( Full Title: Tex. Prop. Code § 301.003. Definitions)</t>
  </si>
  <si>
    <t>associated - Tex. Prop. Code § 301.025 ( Full Title: Tex. Prop. Code § 301.025. Disability)</t>
  </si>
  <si>
    <t>disability - Tex. Prop. Code § 301.025 ( Full Title: Tex. Prop. Code § 301.025. Disability), associated - Tex. Prop. Code § 301.025 ( Full Title: Tex. Prop. Code § 301.025. Disability)</t>
  </si>
  <si>
    <t>misinformation - 40 Tex. Admin. Code § 819.126 ( Full Title: 40 Tex. Admin. Code § 819.126. Discriminatory Representations on the Availability of Dwellings), sale/rental - Tex. Prop. Code § 301.021 ( Full Title: Tex. Prop. Code § 301.021. Sale or Rental), terms/conditions - Tex. Prop. Code § 301.021 ( Full Title: Tex. Prop. Code § 301.021. Sale or Rental), publication - Tex. Prop. Code § 301.022 ( Full Title: Tex. Prop. Code § 301.022. Publication), inspection - Tex. Prop. Code § 301.023 ( Full Title: Tex. Prop. Code § 301.023. Inspection), entry into neighborhood - Tex. Prop. Code § 301.024 ( Full Title: Tex. Prop. Code § 301.024. Entry into Neighborhood), reasonable modification - Tex. Prop. Code § 301.025 ( Full Title: Tex. Prop. Code § 301.025. Disability), reasonable accommodation - Tex. Prop. Code § 301.025 ( Full Title: Tex. Prop. Code § 301.025. Disability), Design - Tex. Prop. Code § 301.025 ( Full Title: Tex. Prop. Code § 301.025. Disability), loans - Tex. Prop. Code § 301.026 ( Full Title: Tex. Prop. Code § 301.026. Residential Real Estate Related Transaction), intimidation/interference - Tex. Prop. Code § 301.171 ( Full Title: Tex. Prop. Code § 301.171. Intimidation or Interference), general discrimination - 40 Tex. Admin. Code § 819.124 ( Full Title: 40 Tex. Admin. Code § 819.124. Other Prohibited Sale and Rental Conduct), covenants - 40 Tex. Admin. Code § 819.126 ( Full Title: 40 Tex. Admin. Code § 819.126. Discriminatory Representations on the Availability of Dwellings), municipal services - 40 Tex. Admin. Code § 819.124 ( Full Title: 40 Tex. Admin. Code § 819.124. Other Prohibited Sale and Rental Conduct)</t>
  </si>
  <si>
    <t>familial status exemptions - 40 Tex. Admin. Code § 819.122 ( Full Title: 40 Tex. Admin. Code § 819.122. Three Exemptions Based on Familial Status), sales/rentals exempted - Tex. Prop. Code § 301.041 ( Full Title: Tex. Prop. Code § 301.041. Sales and Rentals Exempted), religious organization/private club - Tex. Prop. Code § 301.042 ( Full Title: Tex. Prop. Code § 301.042. Religious Organization, Private Club, and Appraisal Exemption), elderly exempted - Tex. Prop. Code § 301.043 ( Full Title: Tex. Prop. Code § 301.043. Housing for Elderly Exempted), drug exemption - Tex. Prop. Code § 301.021 ( Full Title: Tex. Prop. Code § 301.021. Sale or Rental), direct threat - disability - Tex. Prop. Code § 301.025 ( Full Title: Tex. Prop. Code § 301.025. Disability)</t>
  </si>
  <si>
    <t>The sale or rental of rooms or units in housing with four units or less is exempt where the owner occupies one of the units. Tex. Prop. Code § 301.041(a)(2)The sale of any single-family housing is exempt where the owner does not have an interest in more than three houses. This exemption does not apply to discriminatory advertisements. Tex. Prop. Code § 301.041(a)(1)Religious organizations are exempt so long as they do not restrict membership based on race, color, or national origin. Tex. Prop. Code § 301.042Tex. Prop. Code 301.025(f) exempts the refusal to make housing available to an individual whose tenancy would constitute a direct threat. This only applies to disability. Tex. Prop. Code 301.043 exempts housing intended for elderly. This exemption only applies to familial status.</t>
  </si>
  <si>
    <t>preemption law - Tex. Loc. Gov’t Code § 250.007 ( Full Title: Tex. Loc. Gov’t Code § 250.007. Regulation of Rental or Leasing of Housing Accommodations)</t>
  </si>
  <si>
    <t>Preempt exemptions - Tex. Loc. Gov’t Code § 250.007 ( Full Title: Tex. Loc. Gov’t Code § 250.007. Regulation of Rental or Leasing of Housing Accommodations)</t>
  </si>
  <si>
    <t>This section does not affect an ordinance or regulation that prohibits the refusal to lease or rent a housing accommodation to a military veteran because of the veteran's lawful source of income to pay rent. Tex. Loc. Gov’t Code § 250.007(b)This section does not affect any authority of a municipality or county or decree to create or implement an incentive, contract commitment, density bonus, or other voluntary program designed to encourage the acceptance of a housing voucher directly or indirectly funded by the federal government, including a federal housing choice voucher. Tex. Loc. Gov’t Code § 250.007(c)</t>
  </si>
  <si>
    <t>Fines - Tex. Prop. Code § 301.112 ( Full Title: Tex. Prop. Code § 301.112. Administrative Penalties), misdemeanor - Tex. Prop. Code § 301.171 ( Full Title: Tex. Prop. Code § 301.171. Intimidation or Interference)</t>
  </si>
  <si>
    <t>Fines - Tex. Prop. Code § 301.112 ( Full Title: Tex. Prop. Code § 301.112. Administrative Penalties)</t>
  </si>
  <si>
    <t>Preempt exemptions - Tex. Loc. Gov’t Code § 250.007 ( Full Title: Tex. Loc. Gov’t Code § 250.007. Regulation of Rental or Leasing of Housing Accommodations), Preempt exemptions - Tex. Loc. Gov’t Code § 250.007 ( Full Title: Tex. Loc. Gov’t Code § 250.007. Regulation of Rental or Leasing of Housing Accommodations)</t>
  </si>
  <si>
    <t>prohibited acts - Utah Code §57-21-5 ( Full Title: Utah Code §57-21-5. Discriminatory practices enumerated—Protected persons, classes enumerated)</t>
  </si>
  <si>
    <t>classes - Utah Code §57-21-5 ( Full Title: Utah Code §57-21-5. Discriminatory practices enumerated—Protected persons, classes enumerated), pregnancy - Utah Code § 57-21-2 ( Full Title: Utah Code § 57-21-2. Definitions)</t>
  </si>
  <si>
    <t>Utah Code 57-21-1(15)(b) states that the protections afforded against discrimination on the basis of familial status apply to pregnancy.National origin includes ancestry. Utah Code § 57-21-2</t>
  </si>
  <si>
    <t>source of income - Utah Code § 57-21-2 ( Full Title: Utah Code § 57-21-2. Definitions)</t>
  </si>
  <si>
    <t>Source of income means the verifiable condition of being a recipient of federal, state, or local assistance, including medical assistance, or of being a tenant receiving federal, state, or local subsidies, including rental assistance or rent supplements. Utah Code § 57-21-2(24)</t>
  </si>
  <si>
    <t>perceived disability - Utah Code § 57-21-2 ( Full Title: Utah Code § 57-21-2. Definitions), perceived sexual orientation - Utah Code § 57-21-2 ( Full Title: Utah Code § 57-21-2. Definitions)</t>
  </si>
  <si>
    <t>association - Utah Code §57-21-5 ( Full Title: Utah Code §57-21-5. Discriminatory practices enumerated—Protected persons, classes enumerated)</t>
  </si>
  <si>
    <t>pregnancy - Utah Code § 57-21-2 ( Full Title: Utah Code § 57-21-2. Definitions), association - Utah Code §57-21-5 ( Full Title: Utah Code §57-21-5. Discriminatory practices enumerated—Protected persons, classes enumerated)</t>
  </si>
  <si>
    <t>prohibited acts - Utah Code §57-21-5 ( Full Title: Utah Code §57-21-5. Discriminatory practices enumerated—Protected persons, classes enumerated), loans - Utah Code § 57-21-6 ( Full Title: Utah Code § 57-21-6. Discriminatory housing practices regarding residential real estate-related transactions—Discriminatory housing practices regarding the provision of brokerage services), interfere - Utah Code § 57-21-7 ( Full Title: Utah Code § 57-21-7. Prohibited conduct—Aiding or abetting in discriminatory actions—Obstruction of division investigation—Reprisals)</t>
  </si>
  <si>
    <t>Selling/renting a limited number of housing units if the owner occupies one of the units, Renting rooms in the owner’s residence, Single-family housing sold or rented by an owner who owns a limited number of homes , Housing operated by religious organizations or private clubs, Housing intended for elderly, Single-sex housing</t>
  </si>
  <si>
    <t>exemptions - Utah Code § 57-21-3 ( Full Title: Utah Code § 57-21-3. Exemptions—Sale by private individuals—Nonprofit organizations—Noncommercial transactions)</t>
  </si>
  <si>
    <t>Utah Code 57-21-3(1) provides an exemption for single-family housing units sold or rented by the owner if the owner does not have an interest in four or more units. This exemption does not apply to discriminatory advertisements. The rental of rooms in the owner's residence is exempt where the housing does not have more than four units. Utah Code § 57-21-3(3)Utah Code 57-21-3(2)(a) provides an exemption for housing run by non-profit and religious organizations that discriminate based on sex, sexual orientation, gender identity, or familial status.Utah Code 57-21-3(4)(a)(i) provides an exemption for religious organizations, so long as membership is not restricted by race, color, sex, or national origin.Utah Code 57-21-3(7) provides an exemption for nonprofit educational institutions requiring students to live in dorms based on sex or familial status.Utah Code 57-21-3(9) provides an exemption for housing for elderly persons. This exemption only applies to familial status.</t>
  </si>
  <si>
    <t>Utah Code 57-21-3(2)(a) provides an exemption for housing run by non-profit and religious organizations that discriminate based on sex, sexual orientation, gender identity, or familial status.</t>
  </si>
  <si>
    <t>Utah includes a general preemption statute that states “This chapter supersedes and preempts any ordinance, regulation, standard, or other legal action by a local government entity, a state entity, or the governing body of a political subdivision that relates to the prohibition of discrimination in housing.” Utah Code 57-21-2.5.</t>
  </si>
  <si>
    <t>civil penalties - Utah Code § 57-21-11 ( Full Title: Utah Code § 57-21-11. Relief granted—Civil penalties—Enforcement of final order)</t>
  </si>
  <si>
    <t>prohibited acts - Vt. Stat. tit. 9, § 4503 ( Full Title: Vt. Stat. tit. 9, § 4503. Unfair housing practices)</t>
  </si>
  <si>
    <t>classes - Vt. Stat. tit. 9, § 4503 ( Full Title: Vt. Stat. tit. 9, § 4503. Unfair housing practices)</t>
  </si>
  <si>
    <t>public assistance - Vt. Stat. tit. 9, § 4501 ( Full Title: Vt. Stat. tit. 9, § 4501. Definitions)</t>
  </si>
  <si>
    <t>Source of income includes any assistance provided by federal, state, or local government, including medical and housing assistance. Vt. Stat. tit. 9, § 4501(6)</t>
  </si>
  <si>
    <t>perceived disability - Vt. Stat. tit. 9, § 4501 ( Full Title: Vt. Stat. tit. 9, § 4501. Definitions)</t>
  </si>
  <si>
    <t>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Refusal to allow prospective buyer/renter to inspect housing, Inducing others to sell/rent based on the entry of a member of a protected class into the neighborhood, Making false statements to the buyer/renter about housing availability, Interfering with the use and enjoyment of the protections, Construction of multifamily dwellings that are inaccessible , Retaliation against an individual for asserting fair housing protections, Zoning or land use decisions</t>
  </si>
  <si>
    <t>prohibited acts - Vt. Stat. tit. 9, § 4503 ( Full Title: Vt. Stat. tit. 9, § 4503. Unfair housing practices), retaliate/interfere - Vt. Stat. tit. 9, § 4506 ( Full Title: Vt. Stat. tit. 9, § 4506. Enforcement; civil action; retaliation prohibited), land use - Vt. Stat. tit. 9, § 4503 ( Full Title: Vt. Stat. tit. 9, § 4503. Unfair housing practices)</t>
  </si>
  <si>
    <t>Selling/renting a limited number of housing units if the owner occupies one of the units, Housing operated by religious organizations or private clubs, Housing intended for elderly, Making housing unavailable to a renter/buyer if their presence would pose a direct threat to the safety of other tenants/persons on the property</t>
  </si>
  <si>
    <t>housing for elderly - Vt. Stat. tit. 9, § 4503 ( Full Title: Vt. Stat. tit. 9, § 4503. Unfair housing practices), exemptions - Vt. Stat. tit. 9, § 4504 ( Full Title: Vt. Stat. tit. 9, § 4504. Rental of housing; exemptions)</t>
  </si>
  <si>
    <t>The rental of housing that contains no more than three units is exempt if the owner resides in one of the units. This exemption does not apply to discriminatory advertisements. Vt. Stat. tit. 9, 4504(2)Housing operated by religious organizations is exempt, unless membership is restricted on the basis of race, color, or national origin. Vt. Stat. tit. 9, 4504(5)Vt. Stat. tit. 9, 4503(b) provides an exemption for housing intended for elderly. This exemption only applies to age and familial status.An individual with a disability does not include any individual with a substance use disorder who, by reason of current alcohol or drug use, constitutes a direct threat to property or safety of others. Vt. Stat. tit. 9, § 4501</t>
  </si>
  <si>
    <t>penalty - Vt. Stat. tit. 9, § 4507 ( Full Title: Vt. Stat. tit. 9, § 4507. Criminal penalty)</t>
  </si>
  <si>
    <t>classes - Vt. Stat. tit. 9, § 4503 ( Full Title: Vt. Stat. tit. 9, § 4503. Unfair housing practices), classes - Vt. Stat. tit. 9, § 4503 ( Full Title: Vt. Stat. tit. 9, § 4503. Unfair housing practices)</t>
  </si>
  <si>
    <t>exemptions - Vt. Stat. tit. 9, § 4504 ( Full Title: Vt. Stat. tit. 9, § 4504. Rental of housing; exemptions), housing for elderly - Vt. Stat. tit. 9, § 4503 ( Full Title: Vt. Stat. tit. 9, § 4503. Unfair housing practices)</t>
  </si>
  <si>
    <t>unlawful discriminatory housing practices - Va. Code § 36-96.3 ( Full Title: Va. Code § 36-96.3. Unlawful Discriminatory Housing Practices)</t>
  </si>
  <si>
    <t>disability protection - Va. Code § 36-96.3 ( Full Title: Va. Code § 36-96.3. Unlawful Discriminatory Housing Practices), protected classes - Va. Code § 36-96.3 ( Full Title: Va. Code § 36-96.3. Unlawful Discriminatory Housing Practices), pregnancy - Va. Code § 36-96.1:1 ( Full Title: Va. Code § 36-96.1:1. Definitions)</t>
  </si>
  <si>
    <t>Va. Code 36-96.3 uses the phrase "elderliness" rather than "age."Va. Code 36-96.1:1 states the definition of familial status includes pregnancy.</t>
  </si>
  <si>
    <t>elderliness - Va. Code § 36-96.1:1 ( Full Title: Va. Code § 36-96.1:1. Definitions), elderliness - Va. Code § 36-96.1:1 ( Full Title: Va. Code § 36-96.1:1. Definitions)</t>
  </si>
  <si>
    <t>perceived disability - Va. Code § 36-96.1:1 ( Full Title: Va. Code § 36-96.1:1. Definitions)</t>
  </si>
  <si>
    <t>association - disability - Va. Code § 36-96.3 ( Full Title: Va. Code § 36-96.3. Unlawful Discriminatory Housing Practices)</t>
  </si>
  <si>
    <t>Discrimination in the sale or rental of housing, Publishing discriminatory statements/advertisements, Refusal to lend money for housing, Discrimination in terms/conditions of sale or rental of housing, Refusal by the owner to permit the tenant to make reasonable modifications, Refusal by the owner to make reasonable accommodations, Refusal to allow prospective buyer/renter to inspect housing, Inducing others to sell/rent based on the entry of a member of a protected class into the neighborhood, Making false statements to the buyer/renter about housing availability, Interfering with the use and enjoyment of the protections, Construction of multifamily dwellings that are inaccessible , Restrictive covenants, Evicting a tenant, Refusing to provide municipal services, Discouraging others from buying/renting by representing that members of a protected class live in the neighborhood</t>
  </si>
  <si>
    <t>sale/rental - Va. Code § 36-96.3 ( Full Title: Va. Code § 36-96.3. Unlawful Discriminatory Housing Practices), terms and conditions - Va. Code § 36-96.3 ( Full Title: Va. Code § 36-96.3. Unlawful Discriminatory Housing Practices), advertise - Va. Code § 36-96.3 ( Full Title: Va. Code § 36-96.3. Unlawful Discriminatory Housing Practices), misrepresent as unavailable - Va. Code § 36-96.3 ( Full Title: Va. Code § 36-96.3. Unlawful Discriminatory Housing Practices), restrictive covenants - Va. Code § 36-96.3 ( Full Title: Va. Code § 36-96.3. Unlawful Discriminatory Housing Practices), induce sale - Va. Code § 36-96.3 ( Full Title: Va. Code § 36-96.3. Unlawful Discriminatory Housing Practices), disability protection - Va. Code § 36-96.3 ( Full Title: Va. Code § 36-96.3. Unlawful Discriminatory Housing Practices), reasonable modification - Va. Code § 36-96.3 ( Full Title: Va. Code § 36-96.3. Unlawful Discriminatory Housing Practices), reasonable accommodations - Va. Code § 36-96.3 ( Full Title: Va. Code § 36-96.3. Unlawful Discriminatory Housing Practices), design housing - Va. Code § 36-96.3 ( Full Title: Va. Code § 36-96.3. Unlawful Discriminatory Housing Practices), interference - Va. Code § 36-96.5 ( Full Title: Va. Code § 36-96.5. Interference with Enjoyment of Rights of Others Under this Chapter), lending - Va. Code § 36-96.4 ( Full Title: Va. Code § 36-96.4. Discrimination in Residential Real Estate-Related Transactions; Unlawful Practices by Lenders, Insurers, Appraisers, Etc.; Deposit of State Funds in Such Institutions), unlawful acts - 18 Va. Admin. Code 135-50-80 ( Full Title: 18 Va. Admin. Code 135-50-80. Unlawful Refusal to Sell or Rent or to Negotiate for the Sale or Rental), Prohibitions - 18 Va. Admin. Code 135-50-100 ( Full Title: 18 Va. Admin. Code 135-50-100. Other Prohibited Sale and Rental Conduct), evict - 18 Va. Admin. Code 135-50-80 ( Full Title: 18 Va. Admin. Code 135-50-80. Unlawful Refusal to Sell or Rent or to Negotiate for the Sale or Rental)</t>
  </si>
  <si>
    <t>Selling/renting a limited number of housing units if the owner occupies one of the units, Renting rooms in the owner’s residence, Single-family housing sold or rented by an owner who owns a limited number of homes , Housing operated by religious organizations or private clubs, Housing intended for elderly, Single-sex housing, Inquiring into whether the prospective purchaser/tenant is over the age of 18, Discriminating against a person who has been convicted for manufacturing or distributing illegal substances, Making housing unavailable to a renter/buyer if their presence would pose a direct threat to the safety of other tenants/persons on the property</t>
  </si>
  <si>
    <t>single-family houses - Va. Code § 36-96.2 ( Full Title: Va. Code § 36-96.2. Exemptions), no more than four - Va. Code § 36-96.2 ( Full Title: Va. Code § 36-96.2. Exemptions), religious organization - Va. Code § 36-96.2 ( Full Title: Va. Code § 36-96.2. Exemptions), state-supported educational institution - Va. Code § 36-96.2 ( Full Title: Va. Code § 36-96.2. Exemptions), housing for older persons - Va. Code § 36-96.7 ( Full Title: Va. Code § 36-96.7. Familial Status Protection Not Applicable to Housing for Older Persons), convicted - Va. Code § 36-96.2 ( Full Title: Va. Code § 36-96.2. Exemptions), threat - Va. Code § 36-96.2 ( Full Title: Va. Code § 36-96.2. Exemptions), ask for info - Va. Code § 36-96.2 ( Full Title: Va. Code § 36-96.2. Exemptions)</t>
  </si>
  <si>
    <t>The sale or rental of rooms or units in housing with four units or less is exempt where the owner occupies one of the units. This exemption does not apply to discriminatory advertisements. Va. Code 36-96.2(B) The sale of any single-family housing is exempt where the owner does not have an interest in more than three houses. This exemption does not apply to discriminatory advertisements. Va. Code 36-96.2(B) Single-sex housing is exempt for housing run by any private, state-owned or state-supported educational institution, hospital, nursing home, religious or correctional institution. Va. Code 36-96.2(B)Religious organizations are exempt unless membership in such religion is restricted on account of race, color, national origin, sex, elderliness, familial status, or handicap. Va. Code 36-96.2(C)Va. Code 36-96.2(G) allows for inquiry into the number, ages, sex, and familial relationship of applicants and intended occupants.Va. Code 36-96.7 provides an exemption for housing intended for elderly persons. This exemption applies only to familial status.</t>
  </si>
  <si>
    <t>civil penalty - Va. Code § 36-96.17 ( Full Title: Va. Code § 36-96.17. Civil Action by Attorney General; Matters Involving the Legality of any Local Zoning or Other Land Use Ordinance; Pattern or Practice Cases; or Referral of Conciliation Agreement for Enforcement), court imposed sanctions - Va. Code § 36-96.18 ( Full Title: Va. Code § 36-96.18. Civil Action; Enforcement by Private Parties)</t>
  </si>
  <si>
    <t>civil penalty - Va. Code § 36-96.17 ( Full Title: Va. Code § 36-96.17. Civil Action by Attorney General; Matters Involving the Legality of any Local Zoning or Other Land Use Ordinance; Pattern or Practice Cases; or Referral of Conciliation Agreement for Enforcement)</t>
  </si>
  <si>
    <t>prohibited acts - Wash. Rev. Code § 49.60.222 ( Full Title: Wash. Rev. Code § 49.60.222. Unfair practices with respect to real estate transactions, facilities, or services)</t>
  </si>
  <si>
    <t>classes - Wash. Rev. Code § 49.60.222 ( Full Title: Wash. Rev. Code § 49.60.222. Unfair practices with respect to real estate transactions, facilities, or services), pregnancy - Wash. Rev. Code § 49.60.040 ( Full Title: Wash. Rev. Code § 49.60.040. Definitions), national origin = ancestry - Wash. Rev. Code § 49.60.040 ( Full Title: Wash. Rev. Code § 49.60.040. Definitions), sexual orientation = gender identity - Wash. Rev. Code § 49.60.040 ( Full Title: Wash. Rev. Code § 49.60.040. Definitions)</t>
  </si>
  <si>
    <t>Wash. Rev. Code 49.60.040(13) states that familial status includes pregnancy.Wash. Rev. Code 49.60.040(18) states that national origin includes ancestry.Wash. Rev. Code 49.60.040(26) states that sexual orientation includes gender identity.</t>
  </si>
  <si>
    <t>perceived disability - Wash. Rev. Code § 49.60.040 ( Full Title: Wash. Rev. Code § 49.60.040. Definitions), perceived gender identity - Wash. Rev. Code § 49.60.040 ( Full Title: Wash. Rev. Code § 49.60.040. Definitions)</t>
  </si>
  <si>
    <t>associated - Wash. Rev. Code § 49.60.222 ( Full Title: Wash. Rev. Code § 49.60.222. Unfair practices with respect to real estate transactions, facilities, or services)</t>
  </si>
  <si>
    <t>associated - Wash. Rev. Code § 49.60.222 ( Full Title: Wash. Rev. Code § 49.60.222. Unfair practices with respect to real estate transactions, facilities, or services), classes - Wash. Rev. Code § 49.60.222 ( Full Title: Wash. Rev. Code § 49.60.222. Unfair practices with respect to real estate transactions, facilities, or services), pregnancy - Wash. Rev. Code § 49.60.040 ( Full Title: Wash. Rev. Code § 49.60.040. Definitions), national origin = ancestry - Wash. Rev. Code § 49.60.040 ( Full Title: Wash. Rev. Code § 49.60.040. Definitions), sexual orientation = gender identity - Wash. Rev. Code § 49.60.040 ( Full Title: Wash. Rev. Code § 49.60.040. Definitions)</t>
  </si>
  <si>
    <t>Discrimination in the sale or rental of housing, Discrimination in terms/conditions of sale or rental of housing, Publishing discriminatory statements/advertisements, Making false statements to the buyer/renter about housing availability, Eliciting information about a protected class , Refusal to lend money for housing, Refusal to allow prospective buyer/renter to inspect housing, Refusal by the owner to make reasonable accommodations, Refusal by the owner to permit the tenant to make reasonable modifications, Construction of multifamily dwellings that are inaccessible , Inducing others to sell/rent based on the entry of a member of a protected class into the neighborhood, Evicting a tenant, Interfering with the use and enjoyment of the protections, Retaliation against an individual for asserting fair housing protections, Restrictive covenants</t>
  </si>
  <si>
    <t>prohibited acts - Wash. Rev. Code § 49.60.222 ( Full Title: Wash. Rev. Code § 49.60.222. Unfair practices with respect to real estate transactions, facilities, or services), blockbusting - Wash. Rev. Code § 49.60.223 ( Full Title: Wash. Rev. Code § 49.60.223. Unfair practice to induce sale or rental of real property by representations regarding entry into neighborhood of persons of particular race, disability, etc.), interfere - Wash. Rev. Code § 49.60.2235 ( Full Title: Wash. Rev. Code § 49.60.2235. Unfair practice to coerce, intimidate, threaten, or interfere regarding secured real estate transaction rights), restrictive covenant - Wash. Rev. Code § 49.60.224 ( Full Title: Wash. Rev. Code § 49.60.224. Real property contract provisions restricting conveyance, encumbrance, occupancy, or use to persons of particular race, disability, etc., void—Unfair practice), retaliation - Wash. Rev. Code § 49.60.210 ( Full Title: Wash. Rev. Code § 49.60.210. Unfair practices--Discrimination against person opposing unfair practice--Retaliation against whistleblower), loans - Wash. Rev. Code § 49.60.222 ( Full Title: Wash. Rev. Code § 49.60.222. Unfair practices with respect to real estate transactions, facilities, or services), inquiry - Wash. Rev. Code § 49.60.222 ( Full Title: Wash. Rev. Code § 49.60.222. Unfair practices with respect to real estate transactions, facilities, or services)</t>
  </si>
  <si>
    <t>Selling/renting a limited number of housing units if the owner occupies one of the units, Single-family housing sold or rented by an owner who owns a limited number of homes , Housing intended for elderly, Renting rooms in the owner’s residence, Single-sex housing</t>
  </si>
  <si>
    <t>exemption - three interests - Wash. Rev. Code § 49.60.222 ( Full Title: Wash. Rev. Code § 49.60.222. Unfair practices with respect to real estate transactions, facilities, or services), exemption - four families - Wash. Rev. Code § 49.60.222 ( Full Title: Wash. Rev. Code § 49.60.222. Unfair practices with respect to real estate transactions, facilities, or services), exemption - dorms - Wash. Rev. Code § 49.60.222 ( Full Title: Wash. Rev. Code § 49.60.222. Unfair practices with respect to real estate transactions, facilities, or services), housing for elderly - Wash. Rev. Code § 49.60.222 ( Full Title: Wash. Rev. Code § 49.60.222. Unfair practices with respect to real estate transactions, facilities, or services), exemption - Wash. Rev. Code § 49.60.222 ( Full Title: Wash. Rev. Code § 49.60.222. Unfair practices with respect to real estate transactions, facilities, or services)</t>
  </si>
  <si>
    <t>The sale or rental of rooms or units in housing with four units or less is exempt where the owner occupies one of the units. Wash. Rev. Code § 49.60.222(2)The sale of any single-family housing is exempt where the owner does not have an interest in more than three houses. This exemption does not apply to discriminatory advertisement. Wash. Rev. Code § 49.60.222(2)Dormitories and student housing that discriminate based on sex, marital status, or familial status are exempt. Wash. Rev. Code § 49.60.222(3)Wash. Rev. Code 49.60.222(6) provides an exemption for housing intended for elderly. This exemption only applies to familial status.</t>
  </si>
  <si>
    <t>penalty - Wash. Rev. Code § 49.60.225 ( Full Title: Wash. Rev. Code § 49.60.225. Relief for unfair practice in real estate transaction—Damages—Penalty)</t>
  </si>
  <si>
    <t>penalty - Wash. Rev. Code § 49.60.225 ( Full Title: Wash. Rev. Code § 49.60.225. Relief for unfair practice in real estate transaction—Damages—Penalty), misdemeanor - Wash. Rev. Code § 49.60.310 ( Full Title: Wash. Rev. Code § 49.60.310. Misdemeanor to interfere with or resist commission)</t>
  </si>
  <si>
    <t>classes - Wash. Rev. Code § 49.60.222 ( Full Title: Wash. Rev. Code § 49.60.222. Unfair practices with respect to real estate transactions, facilities, or services), sexual orientation = gender identity - Wash. Rev. Code § 49.60.040 ( Full Title: Wash. Rev. Code § 49.60.040. Definitions), pregnancy - Wash. Rev. Code § 49.60.040 ( Full Title: Wash. Rev. Code § 49.60.040. Definitions), national origin = ancestry - Wash. Rev. Code § 49.60.040 ( Full Title: Wash. Rev. Code § 49.60.040. Definitions)</t>
  </si>
  <si>
    <t>prohibited acts - W. Va. Code § 5-11 ( Full Title: W. Va. Code § 5-11A-5. Discrimination in sale or rental of housing and other prohibited practices)</t>
  </si>
  <si>
    <t>classes - W. Va. Code § 5-11 ( Full Title: W. Va. Code § 5-11A-5. Discrimination in sale or rental of housing and other prohibited practices), pregnancy - W. Va. Code § 5-11 ( Full Title: W. Va. Code § 5-11A-3. Definitions)</t>
  </si>
  <si>
    <t>W. Va. Code 5-11A-3(j) states that familial status includes pregnancy.</t>
  </si>
  <si>
    <t>perceived disability - W. Va. Code § 5-11 ( Full Title: W. Va. Code § 5-11A-3. Definitions)</t>
  </si>
  <si>
    <t>associated disability - W. Va. Code § 5-11 ( Full Title: W. Va. Code § 5-11A-5. Discrimination in sale or rental of housing and other prohibited practices)</t>
  </si>
  <si>
    <t>prohibited acts - W. Va. Code § 5-11 ( Full Title: W. Va. Code § 5-11A-5. Discrimination in sale or rental of housing and other prohibited practices), loans - W. Va. Code § 5-11 ( Full Title: W. Va. Code § 5-11A-6. Discrimination in residential real estate-related transactions), interfere - W. Va. Code § 5-11 ( Full Title: W. Va. Code § 5-11A-16. Interference, coercion or intimidation; enforcement by civil action)</t>
  </si>
  <si>
    <t>direct threat - W. Va. Code § 5-11 ( Full Title: W. Va. Code § 5-11A-5. Discrimination in sale or rental of housing and other prohibited practices), exemptions - W. Va. Code § 5-11 ( Full Title: W. Va. Code § 5-11A-4. Application of article), exemptions 2 - W. Va. Code § 5-11 ( Full Title: W. Va. Code § 5-11A-8. Religious organization or private club exemption)</t>
  </si>
  <si>
    <t>The sale or rental of rooms or units in housing with four units or less is exempt where the owner occupies one of the units. W. Va. Code 5-11A-4 (2)(b)Renting four or less rooms in the owner's residence is exempt. W. Va. Code 5-11A-4 (a)Any single-family house sold or rented by the owner is exempt if the owner does not have an interest in more than three single-family homes. This exemption applies with respect to familial status. This exemption does not apply to discriminatory advertisement. W. Va. Code 5-11A-4 (a)(1)Religious organizations are exempt so long as they do not restrict membership based on race, color, or national origin. W. Va. Code § 5-11A-8(a)W. Va. Code 5-11A-5(f)(9) provides an exemption if the individual's tenancy would pose a direct threat. This exemption only applies to disability.W. Va. Code 5-11A-8(b)(1) provides an exemption for housing intended for elderly. This exemption only applies to familial status.</t>
  </si>
  <si>
    <t>affirmatively further - W. Va. Code § 5-11 ( Full Title: W. Va. Code § 5-11A-9. Administration; authority and responsibility; delegation of authority; appointment of administrative law judges; location of conciliation meetings; administrative review; cooperation of the commission and executive departments and agencies to further fair housing purposes; functions of the commission)</t>
  </si>
  <si>
    <t>civil penalty - W. Va. Code § 5-11 ( Full Title: W. Va. Code § 5-11A-13. Election of remedies; administrative hearings and discovery; exclusivity of remedies; final orders; review by commission; judicial review; remedies; attorney fees), civil penalty 2 - W. Va. Code § 5-11 ( Full Title: W. Va. Code § 5-11A-15. Enforcement by attorney general; pattern or practice case; subpoena enforcement; remedies; intervention)</t>
  </si>
  <si>
    <t>open housing - Wis. Stat. § 106.50 ( Full Title: Wis. Stat. § 106.50. Open Housing)</t>
  </si>
  <si>
    <t>protected classes - Wis. Stat. § 106.50 ( Full Title: Wis. Stat. § 106.50. Open Housing), pregnancy - Wis. Stat. § 106.50 ( Full Title: Wis. Stat. § 106.50. Open Housing)</t>
  </si>
  <si>
    <t>Wis. Stat. 106.50(1m)(k) states that the definition of familial status includes pregnancy.</t>
  </si>
  <si>
    <t>lawful source of income - Wis. Admin. Code DWD § 220.02 ( Full Title: Wis. Admin. Code DWD § 220.02. Definitions), source of income - case - Knapp v. Eagle Prop. Mgmt. Corp., 54 F.3d 1272 (7th ( Full Title: Knapp v. Eagle Prop. Mgmt. Corp., 54 F.3d 1272 (7th Cir. 1995))</t>
  </si>
  <si>
    <t>“Lawful source of income" includes, but is not limited to, lawful compensation or lawful remuneration in exchange for goods or services provided; profit from financial investments; any negotiable draft, coupon or voucher representing monetary value such as food stamps; social security; public assistance; unemployment compensation or worker's compensation payments. Wis. Admin. Code DWD § 220.02(8)The court held that section 8 vouchers do not constitute a lawful source of income under Wisconsin law. Knapp v. Eagle Prop. Mgmt. Corp., 54 F.3d 1272 (7th Cir. 1995)</t>
  </si>
  <si>
    <t>age - Wis. Stat. § 106.50 ( Full Title: Wis. Stat. § 106.50. Open Housing)</t>
  </si>
  <si>
    <t>sexual orientation - Wis. Stat. § 106.50 ( Full Title: Wis. Stat. § 106.50. Open Housing), sexual orientation - perceived - Wis. Stat. § 111.32 ( Full Title: Wis. Stat. § 111.32. Definitions), perceived disability - Wis. Stat. § 106.50 ( Full Title: Wis. Stat. § 106.50. Open Housing), Association - domestic abuse - Wis. Stat. § 106.50 ( Full Title: Wis. Stat. § 106.50. Open Housing)</t>
  </si>
  <si>
    <t>Association - domestic abuse - Wis. Stat. § 106.50 ( Full Title: Wis. Stat. § 106.50. Open Housing)</t>
  </si>
  <si>
    <t>Association - domestic abuse - Wis. Stat. § 106.50 ( Full Title: Wis. Stat. § 106.50. Open Housing), associated - Wis. Stat. § 106.50 ( Full Title: Wis. Stat. § 106.50. Open Housing)</t>
  </si>
  <si>
    <t>associated - Wis. Stat. § 106.50 ( Full Title: Wis. Stat. § 106.50. Open Housing), open housing - Wis. Stat. § 106.50 ( Full Title: Wis. Stat. § 106.50. Open Housing)</t>
  </si>
  <si>
    <t>Housing intended for elderly, Making housing unavailable to a renter/buyer if their presence would pose a direct threat to the safety of other tenants/persons on the property, Renting housing with shared common areas</t>
  </si>
  <si>
    <t>Exceptions - Wis. Stat. § 106.50 ( Full Title: Wis. Stat. § 106.50. Open Housing), housing for older persons - Wis. Admin. Code DWD § 220.03 ( Full Title: Wis. Admin. Code DWD § 220.03. Housing for Older Persons; Exemptions and Exclusions)</t>
  </si>
  <si>
    <t>Wis. Stat. 106.50(5m)(em) provides an exemption for housing with shared common areas if not occupied by more than five persons. This exemption does not apply to discriminatory advertisements. Wis. Stat. 106.50(5m)(b) exempts exacting more stringent terms/conditions for financing based on age.It is not discrimination based on status as a victim of domestic abuse, sexual assault, or stalking for a landlord to bring an action for eviction of a tenant based on a violation of the rental agreement or of a statute that entitles the landlord to possession of the premises. Wis. Stat. 106.50(5m)(dm)Wis. Stat. 106.50(5m)(a)(1) provides an exemption for housing intended for elderly. This exemption only applies to age and familial status.</t>
  </si>
  <si>
    <t>Fines - Wis. Stat. § 106.50 ( Full Title: Wis. Stat. § 106.50. Open Housing)</t>
  </si>
  <si>
    <t>Fines - Wis. Stat. § 106.50 ( Full Title: Wis. Stat. § 106.50. Open Housing), revoke license - Wis. Stat. § 106.50 ( Full Title: Wis. Stat. § 106.50. Open Housing)</t>
  </si>
  <si>
    <t>pregnancy - Wis. Stat. § 106.50 ( Full Title: Wis. Stat. § 106.50. Open Housing), protected class - Wis. Stat. § 106.50 ( Full Title: Wis. Stat. § 106.50. Open Housing)</t>
  </si>
  <si>
    <t>sexual orientation - perceived - Wis. Stat. § 111.32 ( Full Title: Wis. Stat. § 111.32. Definitions), perceived disability - Wis. Stat. § 106.50 ( Full Title: Wis. Stat. § 106.50. Open Housing)</t>
  </si>
  <si>
    <t>sexual orientation - perceived - Wis. Stat. § 111.32 ( Full Title: Wis. Stat. § 111.32. Definitions), perceived disability - Wis. Stat. § 106.50 ( Full Title: Wis. Stat. § 106.50. Open Housing), perceived disability - Wis. Stat. § 106.50 ( Full Title: Wis. Stat. § 106.50. Open Housing)</t>
  </si>
  <si>
    <t>Association - domestic violence - Wis. Stat. § 106.50 ( Full Title: Wis. Stat. § 106.50. Open Housing)</t>
  </si>
  <si>
    <t>Association - domestic violence - Wis. Stat. § 106.50 ( Full Title: Wis. Stat. § 106.50. Open Housing), associated - Wis. Stat. § 106.50 ( Full Title: Wis. Stat. § 106.50. Open Housing)</t>
  </si>
  <si>
    <t>open housing - Wis. Stat. § 106.50 ( Full Title: Wis. Stat. § 106.50. Open Housing), associated - Wis. Stat. § 106.50 ( Full Title: Wis. Stat. § 106.50. Open Housing)</t>
  </si>
  <si>
    <t>sale/rental - Wyo. Stat. § 40-26-103 ( Full Title: Wyo. Stat. § 40-26-103. Sale or rental)</t>
  </si>
  <si>
    <t>classes - Wyo. Stat. § 40-26-103 ( Full Title: Wyo. Stat. § 40-26-103. Sale or rental), pregnancy - Wyo. Stat. § 40-26-102 ( Full Title: Wyo. Stat. § 40-26-102. Definitions)</t>
  </si>
  <si>
    <t>Wyo. Stat. 40-26-102(ix) states that the protections afforded against discrimination on the basis of familial status apply to pregnancy.</t>
  </si>
  <si>
    <t>perceived disability - Wyo. Stat. § 40-26-102 ( Full Title: Wyo. Stat. § 40-26-102. Definitions)</t>
  </si>
  <si>
    <t>associated disability - Wyo. Stat. § 40-26-107 ( Full Title: Wyo. Stat. § 40-26-107. Disability)</t>
  </si>
  <si>
    <t>sale/rental - Wyo. Stat. § 40-26-103 ( Full Title: Wyo. Stat. § 40-26-103. Sale or rental), publication - Wyo. Stat. § 40-26-104 ( Full Title: Wyo. Stat. § 40-26-104. Publication), inspection - Wyo. Stat. § 40-26-105 ( Full Title: Wyo. Stat. § 40-26-105. Inspection), blockbusting - Wyo. Stat. § 40-26-106 ( Full Title: Wyo. Stat. § 40-26-106. Entry into neighborhood), modification/accommodation - Wyo. Stat. § 40-26-107 ( Full Title: Wyo. Stat. § 40-26-107. Disability), design - Wyo. Stat. § 40-26-107 ( Full Title: Wyo. Stat. § 40-26-107. Disability), loans - Wyo. Stat. § 40-26-108 ( Full Title: Wyo. Stat. § 40-26-108. Residential real estate related transaction), interfere - Wyo. Stat. § 40-26-144 ( Full Title: Wyo. Stat. § 40-26-144. Intimidation or interference; penalty)</t>
  </si>
  <si>
    <t>exemption - drugs - Wyo. Stat. § 40-26-103 ( Full Title: Wyo. Stat. § 40-26-103. Sale or rental), exemption - direct threat - Wyo. Stat. § 40-26-107 ( Full Title: Wyo. Stat. § 40-26-107. Disability), exemptions 1 - Wyo. Stat. § 40-26-110 ( Full Title: Wyo. Stat. § 40-26-110. Sales and rentals exempted), exemptions 2 - Wyo. Stat. § 40-26-111 ( Full Title: Wyo. Stat. § 40-26-111. Religious organization, private club, and appraisal exemption), exemptions 3 - Wyo. Stat. § 40-26-112 ( Full Title: Wyo. Stat. § 40-26-112. Housing for elderly exempted)</t>
  </si>
  <si>
    <t>The sale or rental of rooms or units in housing with four units or less is exempt where the owner occupies one of the units. Wyo. Stat. § 40-26-110(b)The sale of any single-family housing is exempt where the owner does not have an interest in more than three houses. This exemption does not apply to discriminatory advertisements. Wyo. Stat. § 40-26-110(a)Religious organizations are exempt so long as they do not restrict membership based on race, color, or national origin. Wyo. Stat. § 40-26-111(a) Wyo. Stat. 40-26-107(g) provides an exemption if the individual's presence would pose a direct threat. This exemption only applies to disability.Wyo. Stat. 40-26-112 provides an exemption for housing intended for elderly. This exemption only applies to familial status.</t>
  </si>
  <si>
    <t>civil penalty - Wyo. Stat. § 40-26-132 ( Full Title: Wyo. Stat. § 40-26-132. Administrative penalties), civil penalty - Wyo. Stat. § 40-26-137 ( Full Title: Wyo. Stat. § 40-26-137. Pattern or practice case; penalties), criminal penalty - Wyo. Stat. § 40-26-144 ( Full Title: Wyo. Stat. § 40-26-144. Intimidation or interference; penalty)</t>
  </si>
  <si>
    <t>civil penalty - Wyo. Stat. § 40-26-132 ( Full Title: Wyo. Stat. § 40-26-132. Administrative penalties), civil penalty - Wyo. Stat. § 40-26-137 ( Full Title: Wyo. Stat. § 40-26-137. Pattern or practice case; penalties)</t>
  </si>
  <si>
    <t>Effective_Date</t>
  </si>
  <si>
    <t>Valid_Through_Date</t>
  </si>
  <si>
    <t>FHP_ProtectedClassesNational_origin</t>
  </si>
  <si>
    <t>FHP_ProtectedClasses_Sexual_orientation</t>
  </si>
  <si>
    <t>FHP_ProtectedClasses_Gender_identity</t>
  </si>
  <si>
    <t>FHP_ProtectedClasses_Marital_status</t>
  </si>
  <si>
    <t>FHP_ProtectedClasses_Military_status</t>
  </si>
  <si>
    <t>FHP_ProtectedClasses_Source_of_income</t>
  </si>
  <si>
    <t>FHP_ProtectedClasses_Genetic_information</t>
  </si>
  <si>
    <t>FHP_ProtectedClasses_HIV_AIDS</t>
  </si>
  <si>
    <t>FHP_PerceivedProtections_Familial_status</t>
  </si>
  <si>
    <t>FHP_PerceivedProtections_National_origin</t>
  </si>
  <si>
    <t>FHP_PerceivedProtections_Sexual_orientation</t>
  </si>
  <si>
    <t>FHP_PerceivedProtections_Gender_identity</t>
  </si>
  <si>
    <t>FHP_PerceivedProtections_Marital_status</t>
  </si>
  <si>
    <t>FHP_PerceivedProtections_Military_status</t>
  </si>
  <si>
    <t>FHP_PerceivedProtections_Domestic_violence_victims</t>
  </si>
  <si>
    <t>FHP_PerceivedProtections_Source_of_income</t>
  </si>
  <si>
    <t>FHP_PerceivedProtections_Genetic_information</t>
  </si>
  <si>
    <t>FHP_PerceivedProtections_HIV_AIDS</t>
  </si>
  <si>
    <t>FHP_AssociatedProtections_Familial_status</t>
  </si>
  <si>
    <t>FHP_AssociatedProtections_National_origin</t>
  </si>
  <si>
    <t>FHP_AssociatedProtections_Sexual_orientation</t>
  </si>
  <si>
    <t>FHP_AssociatedProtections_Gender_identity</t>
  </si>
  <si>
    <t>FHP_AssociatedProtections_Marital_status</t>
  </si>
  <si>
    <t>FHP_AssociatedProtections_Military_status</t>
  </si>
  <si>
    <t>FHP_AssociatedProtections_Domestic_violence_victims</t>
  </si>
  <si>
    <t>FHP_AssociatedProtections_Source_of_income</t>
  </si>
  <si>
    <t>FHP_AssociatedProtections_Genetic_information</t>
  </si>
  <si>
    <t>FHP_AssociatedProtections_HIV_AIDS</t>
  </si>
  <si>
    <t>FHP_RegulatedActionsDiscrimination_in_the_sale_or_rental_of_housing</t>
  </si>
  <si>
    <t>FHP_RegulatedActionsDiscrimination_in_terms_conditions_of_sale_or_rental_of_housing</t>
  </si>
  <si>
    <t>FHP_RegulatedActionsPublishing_discriminatory_statements_advertisements</t>
  </si>
  <si>
    <t>FHP_RegulatedActionsMaking_false_statements_to_the_buyer_renter_about_housing_availability</t>
  </si>
  <si>
    <t>FHP_RegulatedActionsRefusal_to_lend_money_for_housing</t>
  </si>
  <si>
    <t>FHP_RegulatedActionsRefusal_to_allow_prospective_buyer_renter_to_inspect_housing</t>
  </si>
  <si>
    <t>FHP_RegulatedActionsRefusal_by_the_owner_to_make_reasonable_accommodations</t>
  </si>
  <si>
    <t>FHP_RegulatedActionsRefusal_by_the_owner_to_permit_the_tenant_to_make_reasonable_modifications</t>
  </si>
  <si>
    <t>FHP_ProtectedClasses_Domestic_violence_victims</t>
  </si>
  <si>
    <t>FHP_RegulatedActions_Eliciting_information_about_a_protected_class_</t>
  </si>
  <si>
    <t>FHP_RegulatedActionsConstruction_of_multifamily_dwellings_that_are_inaccessible_</t>
  </si>
  <si>
    <t>FHP_RegulatedActionsInducing_others_to_sell_rent_based_in_the_entry_of_a_member_of_a_protected_class_into__the_neighborhood</t>
  </si>
  <si>
    <t>FHP_RegulatedActions_Evicting_a_tenant</t>
  </si>
  <si>
    <t>FHP_RegulatedActionsInterfering_with_the_use_and_enjoyment_of_the_protections</t>
  </si>
  <si>
    <t>FHP_RegulatedActions_Retaliation_against_an_individual_for_asserting_fair_housing_protections</t>
  </si>
  <si>
    <t>FHP_RegulatedActions_Refusing_to_provide_municipal_services</t>
  </si>
  <si>
    <t>FHP_RegulatedActions_Restrictive_covenants</t>
  </si>
  <si>
    <t>FHP_RegulatedActions_Zoning_or_land_use_decisions</t>
  </si>
  <si>
    <t>FHP_ExemptHousingSelling_renting_a_limited_number_of_housing_units_if_the_owner_occupies_one_of_the_units</t>
  </si>
  <si>
    <t>FHP_ExemptHousingRenting_rooms_in_the_owner’s_residence</t>
  </si>
  <si>
    <t>FHP_ExemptHousing_Renting_housing_with_shared_common_areas</t>
  </si>
  <si>
    <t>FHP_ExemptHousingSingle-family_housing_sold_or_rented_by_an_owner_who_owns_a_limited_number_of_homes_</t>
  </si>
  <si>
    <t>FHP_ExemptHousingHousing_operated_by_religious_organizations_or_private_clubs</t>
  </si>
  <si>
    <t>FHP_ExemptHousingSingle-sex_housing</t>
  </si>
  <si>
    <t>FHP_ExemptHousingHousing_intended_for_elderly</t>
  </si>
  <si>
    <t>FHP_ExemptHousingMaking_housing_unavailable_to_a_renter_buyer_if_their_presence_would_pose_a_direct_threat_to_the_safety_of_other_tenants_persons_on_the_property</t>
  </si>
  <si>
    <t>FHP_ExemptHousing_Inquiring_into_whether_the_prospective_purchaser_tenant_is_over_the_age_of_18</t>
  </si>
  <si>
    <t>FHP_ExemptHousingDiscriminating_against_a_person_who_has_been_convicted_for_manufacturing_or_distributing_illegal_substances</t>
  </si>
  <si>
    <t xml:space="preserve">FHP_ExemptHousing_TOTAL_	</t>
  </si>
  <si>
    <t>FHA_ExemptionsSexualOrientation_Selling_renting_a_limited_number_of_housing_units_if_the_owner_occupies_one_of__the_units</t>
  </si>
  <si>
    <t>FHA_ExemptionsSexualOrientation_Renting_rooms_in_the_owner’s_residence</t>
  </si>
  <si>
    <t>FHA_ExemptionsSexualOrientation_Renting_housing_with_shared_common_areas_</t>
  </si>
  <si>
    <t>FHA_ExemptionsSexualOrientation_Housing_operated_by_religious_organizations_or_private_clubs</t>
  </si>
  <si>
    <t>FHA_ExemptionsSexualOrientation_No_exemptions_apply_specifically_to_sexual_orientation</t>
  </si>
  <si>
    <t>FHA_ExemptionsSexualOrientationSexual_orientation_is_not_a_protected_class</t>
  </si>
  <si>
    <t>FHA_ExemptionsGenderIdentity_Selling_renting_a_limited_number_of_housing_units_if_the_owner_occupies_one_of_the_units</t>
  </si>
  <si>
    <t>FHA_ExemptionsGenderIdentity_Renting_rooms_in_the_owner’s_residence</t>
  </si>
  <si>
    <t>FHA_ExemptionsGenderIdentity_Housing_operated_by_religious_organizations_or_private_clubs</t>
  </si>
  <si>
    <t>FHA_ExemptionsGenderIdentity_No_exemptions_apply_specifically_to_gender_identity</t>
  </si>
  <si>
    <t>FHA_ExemptionsGenderIdentityGender_identity_is_not_a_protected_class</t>
  </si>
  <si>
    <t>FHP_RegulatedActions_Discouraging_others_buyorrent_by_representing_that_protected_class_live_in_neighborhood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</si>
</sst>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rgb="FFFFFF00"/>
        <bgColor indexed="64"/>
      </patternFill>
    </fill>
    <fill>
      <patternFill patternType="solid">
        <fgColor rgb="FFFFFF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16" fillId="33" borderId="0" xfId="0" applyFont="1" applyFill="1" applyAlignment="1">
      <alignment wrapText="1"/>
    </xf>
    <xf numFmtId="0" fontId="16" fillId="33" borderId="0" xfId="0" applyFont="1" applyFill="1" applyAlignment="1"/>
    <xf numFmtId="0" fontId="16" fillId="34" borderId="0" xfId="0" applyFont="1" applyFill="1" applyAlignment="1">
      <alignment wrapText="1"/>
    </xf>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F89"/>
  <sheetViews>
    <sheetView showRowColHeaders="0" tabSelected="1" workbookViewId="0">
      <pane xSplit="1" topLeftCell="BL1" activePane="topRight" state="frozen"/>
      <selection pane="topRight" activeCell="BV1" sqref="BV1"/>
    </sheetView>
  </sheetViews>
  <sheetFormatPr defaultRowHeight="15" x14ac:dyDescent="0.25"/>
  <cols>
    <col min="1" max="1" width="18.5703125" customWidth="1"/>
    <col min="2" max="3" width="12.5703125" customWidth="1"/>
    <col min="4" max="4" width="14.5703125" customWidth="1"/>
    <col min="5" max="5" width="16.28515625" customWidth="1"/>
    <col min="6" max="6" width="16" customWidth="1"/>
    <col min="7" max="7" width="9" customWidth="1"/>
    <col min="8" max="8" width="11" customWidth="1"/>
    <col min="9" max="9" width="11.28515625" customWidth="1"/>
    <col min="10" max="10" width="11.5703125" customWidth="1"/>
    <col min="12" max="12" width="17.28515625" customWidth="1"/>
    <col min="23" max="23" width="9.140625" style="5"/>
    <col min="76" max="76" width="19.5703125" customWidth="1"/>
    <col min="77" max="77" width="24.85546875" customWidth="1"/>
    <col min="78" max="78" width="20.140625" customWidth="1"/>
    <col min="79" max="79" width="19" customWidth="1"/>
    <col min="80" max="80" width="18" customWidth="1"/>
    <col min="87" max="87" width="19" customWidth="1"/>
    <col min="88" max="88" width="28.42578125" customWidth="1"/>
    <col min="89" max="89" width="23.42578125" customWidth="1"/>
  </cols>
  <sheetData>
    <row r="1" spans="1:110" s="2" customFormat="1" ht="131.44999999999999" customHeight="1" x14ac:dyDescent="0.25">
      <c r="A1" s="2" t="s">
        <v>0</v>
      </c>
      <c r="B1" s="2" t="s">
        <v>804</v>
      </c>
      <c r="C1" s="2" t="s">
        <v>805</v>
      </c>
      <c r="D1" s="2" t="s">
        <v>3</v>
      </c>
      <c r="E1" s="2" t="s">
        <v>4</v>
      </c>
      <c r="F1" s="2" t="s">
        <v>5</v>
      </c>
      <c r="G1" s="2" t="s">
        <v>6</v>
      </c>
      <c r="H1" s="2" t="s">
        <v>7</v>
      </c>
      <c r="I1" s="2" t="s">
        <v>806</v>
      </c>
      <c r="J1" s="2" t="s">
        <v>8</v>
      </c>
      <c r="K1" s="2" t="s">
        <v>9</v>
      </c>
      <c r="L1" s="2" t="s">
        <v>10</v>
      </c>
      <c r="M1" s="2" t="s">
        <v>11</v>
      </c>
      <c r="N1" s="2" t="s">
        <v>807</v>
      </c>
      <c r="O1" s="2" t="s">
        <v>808</v>
      </c>
      <c r="P1" s="2" t="s">
        <v>809</v>
      </c>
      <c r="Q1" s="2" t="s">
        <v>810</v>
      </c>
      <c r="R1" s="2" t="s">
        <v>842</v>
      </c>
      <c r="S1" s="2" t="s">
        <v>811</v>
      </c>
      <c r="T1" s="2" t="s">
        <v>812</v>
      </c>
      <c r="U1" s="2" t="s">
        <v>12</v>
      </c>
      <c r="V1" s="2" t="s">
        <v>813</v>
      </c>
      <c r="W1" s="4" t="s">
        <v>13</v>
      </c>
      <c r="X1" s="2" t="s">
        <v>14</v>
      </c>
      <c r="Y1" s="2" t="s">
        <v>15</v>
      </c>
      <c r="Z1" s="2" t="s">
        <v>16</v>
      </c>
      <c r="AA1" s="2" t="s">
        <v>17</v>
      </c>
      <c r="AB1" s="2" t="s">
        <v>18</v>
      </c>
      <c r="AC1" s="2" t="s">
        <v>814</v>
      </c>
      <c r="AD1" s="2" t="s">
        <v>815</v>
      </c>
      <c r="AE1" s="2" t="s">
        <v>19</v>
      </c>
      <c r="AF1" s="2" t="s">
        <v>20</v>
      </c>
      <c r="AG1" s="2" t="s">
        <v>21</v>
      </c>
      <c r="AH1" s="2" t="s">
        <v>22</v>
      </c>
      <c r="AI1" s="2" t="s">
        <v>816</v>
      </c>
      <c r="AJ1" s="2" t="s">
        <v>817</v>
      </c>
      <c r="AK1" s="2" t="s">
        <v>818</v>
      </c>
      <c r="AL1" s="2" t="s">
        <v>819</v>
      </c>
      <c r="AM1" s="2" t="s">
        <v>820</v>
      </c>
      <c r="AN1" s="2" t="s">
        <v>821</v>
      </c>
      <c r="AO1" s="2" t="s">
        <v>822</v>
      </c>
      <c r="AP1" s="2" t="s">
        <v>23</v>
      </c>
      <c r="AQ1" s="2" t="s">
        <v>823</v>
      </c>
      <c r="AR1" s="2" t="s">
        <v>24</v>
      </c>
      <c r="AS1" s="2" t="s">
        <v>25</v>
      </c>
      <c r="AT1" s="2" t="s">
        <v>26</v>
      </c>
      <c r="AU1" s="2" t="s">
        <v>27</v>
      </c>
      <c r="AV1" s="2" t="s">
        <v>824</v>
      </c>
      <c r="AW1" s="2" t="s">
        <v>825</v>
      </c>
      <c r="AX1" s="2" t="s">
        <v>28</v>
      </c>
      <c r="AY1" s="2" t="s">
        <v>29</v>
      </c>
      <c r="AZ1" s="2" t="s">
        <v>30</v>
      </c>
      <c r="BA1" s="2" t="s">
        <v>31</v>
      </c>
      <c r="BB1" s="2" t="s">
        <v>826</v>
      </c>
      <c r="BC1" s="2" t="s">
        <v>827</v>
      </c>
      <c r="BD1" s="2" t="s">
        <v>828</v>
      </c>
      <c r="BE1" s="2" t="s">
        <v>829</v>
      </c>
      <c r="BF1" s="2" t="s">
        <v>830</v>
      </c>
      <c r="BG1" s="2" t="s">
        <v>831</v>
      </c>
      <c r="BH1" s="2" t="s">
        <v>832</v>
      </c>
      <c r="BI1" s="2" t="s">
        <v>32</v>
      </c>
      <c r="BJ1" s="2" t="s">
        <v>833</v>
      </c>
      <c r="BK1" s="2" t="s">
        <v>834</v>
      </c>
      <c r="BL1" s="2" t="s">
        <v>835</v>
      </c>
      <c r="BM1" s="2" t="s">
        <v>836</v>
      </c>
      <c r="BN1" s="2" t="s">
        <v>837</v>
      </c>
      <c r="BO1" s="2" t="s">
        <v>843</v>
      </c>
      <c r="BP1" s="2" t="s">
        <v>838</v>
      </c>
      <c r="BQ1" s="2" t="s">
        <v>839</v>
      </c>
      <c r="BR1" s="2" t="s">
        <v>840</v>
      </c>
      <c r="BS1" s="2" t="s">
        <v>841</v>
      </c>
      <c r="BT1" s="2" t="s">
        <v>844</v>
      </c>
      <c r="BU1" s="2" t="s">
        <v>845</v>
      </c>
      <c r="BV1" s="2" t="s">
        <v>874</v>
      </c>
      <c r="BW1" s="2" t="s">
        <v>846</v>
      </c>
      <c r="BX1" s="2" t="s">
        <v>847</v>
      </c>
      <c r="BY1" s="2" t="s">
        <v>848</v>
      </c>
      <c r="BZ1" s="2" t="s">
        <v>849</v>
      </c>
      <c r="CA1" s="2" t="s">
        <v>850</v>
      </c>
      <c r="CB1" s="2" t="s">
        <v>851</v>
      </c>
      <c r="CC1" s="2" t="s">
        <v>852</v>
      </c>
      <c r="CD1" s="2" t="s">
        <v>853</v>
      </c>
      <c r="CE1" s="2" t="s">
        <v>854</v>
      </c>
      <c r="CF1" s="2" t="s">
        <v>855</v>
      </c>
      <c r="CG1" s="2" t="s">
        <v>856</v>
      </c>
      <c r="CH1" s="2" t="s">
        <v>857</v>
      </c>
      <c r="CI1" s="2" t="s">
        <v>858</v>
      </c>
      <c r="CJ1" s="2" t="s">
        <v>859</v>
      </c>
      <c r="CK1" s="2" t="s">
        <v>860</v>
      </c>
      <c r="CL1" s="2" t="s">
        <v>861</v>
      </c>
      <c r="CM1" s="4" t="s">
        <v>862</v>
      </c>
      <c r="CN1" s="2" t="s">
        <v>863</v>
      </c>
      <c r="CO1" s="2" t="s">
        <v>864</v>
      </c>
      <c r="CP1" s="2" t="s">
        <v>865</v>
      </c>
      <c r="CQ1" s="2" t="s">
        <v>866</v>
      </c>
      <c r="CR1" s="2" t="s">
        <v>867</v>
      </c>
      <c r="CS1" s="2" t="s">
        <v>868</v>
      </c>
      <c r="CT1" s="2" t="s">
        <v>869</v>
      </c>
      <c r="CU1" s="2" t="s">
        <v>870</v>
      </c>
      <c r="CV1" s="2" t="s">
        <v>871</v>
      </c>
      <c r="CW1" s="2" t="s">
        <v>872</v>
      </c>
      <c r="CX1" s="2" t="s">
        <v>873</v>
      </c>
      <c r="CY1" s="2" t="s">
        <v>33</v>
      </c>
      <c r="CZ1" s="2" t="s">
        <v>34</v>
      </c>
      <c r="DA1" s="2" t="s">
        <v>35</v>
      </c>
      <c r="DB1" s="2" t="s">
        <v>36</v>
      </c>
      <c r="DC1" s="2" t="s">
        <v>37</v>
      </c>
      <c r="DD1" s="2" t="s">
        <v>38</v>
      </c>
      <c r="DE1" s="2" t="s">
        <v>39</v>
      </c>
      <c r="DF1" s="2" t="s">
        <v>40</v>
      </c>
    </row>
    <row r="2" spans="1:110" x14ac:dyDescent="0.25">
      <c r="A2" t="s">
        <v>41</v>
      </c>
      <c r="B2" s="1">
        <v>42948</v>
      </c>
      <c r="C2" s="1">
        <v>43678</v>
      </c>
      <c r="D2">
        <v>1</v>
      </c>
      <c r="E2">
        <v>1</v>
      </c>
      <c r="F2">
        <v>1</v>
      </c>
      <c r="G2">
        <v>1</v>
      </c>
      <c r="H2">
        <v>1</v>
      </c>
      <c r="I2">
        <v>1</v>
      </c>
      <c r="J2">
        <v>1</v>
      </c>
      <c r="K2">
        <v>1</v>
      </c>
      <c r="L2">
        <v>0</v>
      </c>
      <c r="M2">
        <v>0</v>
      </c>
      <c r="N2">
        <v>0</v>
      </c>
      <c r="O2">
        <v>0</v>
      </c>
      <c r="P2">
        <v>0</v>
      </c>
      <c r="Q2">
        <v>0</v>
      </c>
      <c r="R2">
        <v>0</v>
      </c>
      <c r="S2">
        <v>0</v>
      </c>
      <c r="T2">
        <v>0</v>
      </c>
      <c r="U2">
        <v>1</v>
      </c>
      <c r="V2">
        <v>0</v>
      </c>
      <c r="W2" s="5">
        <v>2</v>
      </c>
      <c r="X2">
        <v>4</v>
      </c>
      <c r="Y2">
        <v>1</v>
      </c>
      <c r="Z2">
        <v>0</v>
      </c>
      <c r="AA2">
        <v>0</v>
      </c>
      <c r="AB2">
        <v>0</v>
      </c>
      <c r="AC2">
        <v>0</v>
      </c>
      <c r="AD2">
        <v>0</v>
      </c>
      <c r="AE2">
        <v>1</v>
      </c>
      <c r="AF2">
        <v>0</v>
      </c>
      <c r="AG2">
        <v>0</v>
      </c>
      <c r="AH2">
        <v>0</v>
      </c>
      <c r="AI2">
        <v>0</v>
      </c>
      <c r="AJ2">
        <v>0</v>
      </c>
      <c r="AK2">
        <v>0</v>
      </c>
      <c r="AL2">
        <v>0</v>
      </c>
      <c r="AM2">
        <v>0</v>
      </c>
      <c r="AN2">
        <v>0</v>
      </c>
      <c r="AO2">
        <v>0</v>
      </c>
      <c r="AP2">
        <v>0</v>
      </c>
      <c r="AQ2">
        <v>0</v>
      </c>
      <c r="AR2">
        <v>1</v>
      </c>
      <c r="AS2">
        <v>0</v>
      </c>
      <c r="AT2">
        <v>0</v>
      </c>
      <c r="AU2">
        <v>0</v>
      </c>
      <c r="AV2">
        <v>0</v>
      </c>
      <c r="AW2">
        <v>0</v>
      </c>
      <c r="AX2">
        <v>1</v>
      </c>
      <c r="AY2">
        <v>0</v>
      </c>
      <c r="AZ2">
        <v>0</v>
      </c>
      <c r="BA2">
        <v>0</v>
      </c>
      <c r="BB2">
        <v>0</v>
      </c>
      <c r="BC2">
        <v>0</v>
      </c>
      <c r="BD2">
        <v>0</v>
      </c>
      <c r="BE2">
        <v>0</v>
      </c>
      <c r="BF2">
        <v>0</v>
      </c>
      <c r="BG2">
        <v>0</v>
      </c>
      <c r="BH2">
        <v>0</v>
      </c>
      <c r="BI2">
        <v>0</v>
      </c>
      <c r="BJ2">
        <v>0</v>
      </c>
      <c r="BK2">
        <v>1</v>
      </c>
      <c r="BL2">
        <v>1</v>
      </c>
      <c r="BM2">
        <v>1</v>
      </c>
      <c r="BN2">
        <v>1</v>
      </c>
      <c r="BO2">
        <v>0</v>
      </c>
      <c r="BP2">
        <v>1</v>
      </c>
      <c r="BQ2">
        <v>1</v>
      </c>
      <c r="BR2">
        <v>1</v>
      </c>
      <c r="BS2">
        <v>1</v>
      </c>
      <c r="BT2">
        <v>1</v>
      </c>
      <c r="BU2">
        <v>1</v>
      </c>
      <c r="BV2">
        <v>0</v>
      </c>
      <c r="BW2">
        <v>0</v>
      </c>
      <c r="BX2">
        <v>1</v>
      </c>
      <c r="BY2">
        <v>0</v>
      </c>
      <c r="BZ2">
        <v>0</v>
      </c>
      <c r="CA2">
        <v>0</v>
      </c>
      <c r="CB2">
        <v>0</v>
      </c>
      <c r="CC2">
        <v>1</v>
      </c>
      <c r="CD2">
        <v>1</v>
      </c>
      <c r="CE2">
        <v>0</v>
      </c>
      <c r="CF2">
        <v>1</v>
      </c>
      <c r="CG2">
        <v>1</v>
      </c>
      <c r="CH2">
        <v>1</v>
      </c>
      <c r="CI2">
        <v>1</v>
      </c>
      <c r="CJ2">
        <v>1</v>
      </c>
      <c r="CK2">
        <v>0</v>
      </c>
      <c r="CL2" s="6">
        <v>1</v>
      </c>
      <c r="CM2" s="5">
        <f>CL2+CK2+CJ2+CI2+CH2+CG2+CF2+CE2+CD2+CC2</f>
        <v>8</v>
      </c>
      <c r="CN2">
        <v>0</v>
      </c>
      <c r="CO2">
        <v>0</v>
      </c>
      <c r="CP2">
        <v>0</v>
      </c>
      <c r="CQ2">
        <v>0</v>
      </c>
      <c r="CR2">
        <v>0</v>
      </c>
      <c r="CS2">
        <v>1</v>
      </c>
      <c r="CT2">
        <v>0</v>
      </c>
      <c r="CU2">
        <v>0</v>
      </c>
      <c r="CV2">
        <v>0</v>
      </c>
      <c r="CW2">
        <v>0</v>
      </c>
      <c r="CX2">
        <v>1</v>
      </c>
      <c r="CY2">
        <v>0</v>
      </c>
      <c r="CZ2" t="s">
        <v>42</v>
      </c>
      <c r="DA2">
        <v>0</v>
      </c>
      <c r="DB2">
        <v>1</v>
      </c>
      <c r="DC2">
        <v>1</v>
      </c>
      <c r="DD2">
        <v>0</v>
      </c>
      <c r="DE2">
        <v>0</v>
      </c>
      <c r="DF2">
        <v>1</v>
      </c>
    </row>
    <row r="3" spans="1:110" x14ac:dyDescent="0.25">
      <c r="A3" t="s">
        <v>43</v>
      </c>
      <c r="B3" s="1">
        <v>42948</v>
      </c>
      <c r="C3" s="1">
        <v>43678</v>
      </c>
      <c r="D3">
        <v>1</v>
      </c>
      <c r="E3">
        <v>1</v>
      </c>
      <c r="F3">
        <v>1</v>
      </c>
      <c r="G3">
        <v>1</v>
      </c>
      <c r="H3">
        <v>0</v>
      </c>
      <c r="I3">
        <v>1</v>
      </c>
      <c r="J3">
        <v>1</v>
      </c>
      <c r="K3">
        <v>1</v>
      </c>
      <c r="L3">
        <v>1</v>
      </c>
      <c r="M3">
        <v>1</v>
      </c>
      <c r="N3">
        <v>0</v>
      </c>
      <c r="O3">
        <v>0</v>
      </c>
      <c r="P3">
        <v>1</v>
      </c>
      <c r="Q3">
        <v>0</v>
      </c>
      <c r="R3">
        <v>0</v>
      </c>
      <c r="S3">
        <v>0</v>
      </c>
      <c r="T3">
        <v>0</v>
      </c>
      <c r="U3">
        <v>1</v>
      </c>
      <c r="V3">
        <v>0</v>
      </c>
      <c r="W3" s="5">
        <v>2</v>
      </c>
      <c r="X3">
        <v>3</v>
      </c>
      <c r="Y3">
        <v>1</v>
      </c>
      <c r="Z3">
        <v>0</v>
      </c>
      <c r="AA3">
        <v>0</v>
      </c>
      <c r="AB3">
        <v>0</v>
      </c>
      <c r="AC3">
        <v>0</v>
      </c>
      <c r="AD3">
        <v>0</v>
      </c>
      <c r="AE3">
        <v>1</v>
      </c>
      <c r="AF3">
        <v>0</v>
      </c>
      <c r="AG3">
        <v>0</v>
      </c>
      <c r="AH3">
        <v>0</v>
      </c>
      <c r="AI3">
        <v>0</v>
      </c>
      <c r="AJ3">
        <v>0</v>
      </c>
      <c r="AK3">
        <v>0</v>
      </c>
      <c r="AL3">
        <v>0</v>
      </c>
      <c r="AM3">
        <v>0</v>
      </c>
      <c r="AN3">
        <v>0</v>
      </c>
      <c r="AO3">
        <v>0</v>
      </c>
      <c r="AP3">
        <v>0</v>
      </c>
      <c r="AQ3">
        <v>0</v>
      </c>
      <c r="AR3">
        <v>1</v>
      </c>
      <c r="AS3">
        <v>1</v>
      </c>
      <c r="AT3">
        <v>1</v>
      </c>
      <c r="AU3">
        <v>1</v>
      </c>
      <c r="AV3">
        <v>1</v>
      </c>
      <c r="AW3">
        <v>1</v>
      </c>
      <c r="AX3">
        <v>1</v>
      </c>
      <c r="AY3">
        <v>1</v>
      </c>
      <c r="AZ3">
        <v>1</v>
      </c>
      <c r="BA3">
        <v>1</v>
      </c>
      <c r="BB3">
        <v>0</v>
      </c>
      <c r="BC3">
        <v>0</v>
      </c>
      <c r="BD3">
        <v>1</v>
      </c>
      <c r="BE3">
        <v>0</v>
      </c>
      <c r="BF3">
        <v>0</v>
      </c>
      <c r="BG3">
        <v>0</v>
      </c>
      <c r="BH3">
        <v>0</v>
      </c>
      <c r="BI3">
        <v>1</v>
      </c>
      <c r="BJ3">
        <v>0</v>
      </c>
      <c r="BK3">
        <v>1</v>
      </c>
      <c r="BL3">
        <v>1</v>
      </c>
      <c r="BM3">
        <v>1</v>
      </c>
      <c r="BN3">
        <v>1</v>
      </c>
      <c r="BO3">
        <v>1</v>
      </c>
      <c r="BP3">
        <v>1</v>
      </c>
      <c r="BQ3">
        <v>1</v>
      </c>
      <c r="BR3">
        <v>0</v>
      </c>
      <c r="BS3">
        <v>0</v>
      </c>
      <c r="BT3">
        <v>0</v>
      </c>
      <c r="BU3">
        <v>1</v>
      </c>
      <c r="BV3">
        <v>0</v>
      </c>
      <c r="BW3">
        <v>0</v>
      </c>
      <c r="BX3">
        <v>0</v>
      </c>
      <c r="BY3">
        <v>0</v>
      </c>
      <c r="BZ3">
        <v>0</v>
      </c>
      <c r="CA3">
        <v>0</v>
      </c>
      <c r="CB3">
        <v>0</v>
      </c>
      <c r="CC3">
        <v>0</v>
      </c>
      <c r="CD3">
        <v>0</v>
      </c>
      <c r="CE3">
        <v>1</v>
      </c>
      <c r="CF3">
        <v>0</v>
      </c>
      <c r="CG3">
        <v>0</v>
      </c>
      <c r="CH3">
        <v>0</v>
      </c>
      <c r="CI3">
        <v>0</v>
      </c>
      <c r="CJ3">
        <v>0</v>
      </c>
      <c r="CK3">
        <v>0</v>
      </c>
      <c r="CL3" s="6">
        <v>0</v>
      </c>
      <c r="CM3" s="5">
        <f t="shared" ref="CM3:CM66" si="0">CL3+CK3+CJ3+CI3+CH3+CG3+CF3+CE3+CD3+CC3</f>
        <v>1</v>
      </c>
      <c r="CN3">
        <v>0</v>
      </c>
      <c r="CO3">
        <v>0</v>
      </c>
      <c r="CP3">
        <v>0</v>
      </c>
      <c r="CQ3">
        <v>0</v>
      </c>
      <c r="CR3">
        <v>0</v>
      </c>
      <c r="CS3">
        <v>1</v>
      </c>
      <c r="CT3">
        <v>0</v>
      </c>
      <c r="CU3">
        <v>0</v>
      </c>
      <c r="CV3">
        <v>0</v>
      </c>
      <c r="CW3">
        <v>0</v>
      </c>
      <c r="CX3">
        <v>1</v>
      </c>
      <c r="CY3">
        <v>0</v>
      </c>
      <c r="CZ3" t="s">
        <v>42</v>
      </c>
      <c r="DA3">
        <v>0</v>
      </c>
      <c r="DB3">
        <v>1</v>
      </c>
      <c r="DC3">
        <v>1</v>
      </c>
      <c r="DD3">
        <v>1</v>
      </c>
      <c r="DE3">
        <v>1</v>
      </c>
      <c r="DF3">
        <v>1</v>
      </c>
    </row>
    <row r="4" spans="1:110" x14ac:dyDescent="0.25">
      <c r="A4" t="s">
        <v>44</v>
      </c>
      <c r="B4" s="1">
        <v>42948</v>
      </c>
      <c r="C4" s="1">
        <v>43678</v>
      </c>
      <c r="D4">
        <v>1</v>
      </c>
      <c r="E4">
        <v>1</v>
      </c>
      <c r="F4">
        <v>1</v>
      </c>
      <c r="G4">
        <v>1</v>
      </c>
      <c r="H4">
        <v>1</v>
      </c>
      <c r="I4">
        <v>1</v>
      </c>
      <c r="J4">
        <v>1</v>
      </c>
      <c r="K4">
        <v>1</v>
      </c>
      <c r="L4">
        <v>0</v>
      </c>
      <c r="M4">
        <v>0</v>
      </c>
      <c r="N4">
        <v>0</v>
      </c>
      <c r="O4">
        <v>0</v>
      </c>
      <c r="P4">
        <v>0</v>
      </c>
      <c r="Q4">
        <v>0</v>
      </c>
      <c r="R4">
        <v>0</v>
      </c>
      <c r="S4">
        <v>0</v>
      </c>
      <c r="T4">
        <v>0</v>
      </c>
      <c r="U4">
        <v>0</v>
      </c>
      <c r="V4">
        <v>0</v>
      </c>
      <c r="W4" s="5">
        <v>2</v>
      </c>
      <c r="X4">
        <v>4</v>
      </c>
      <c r="Y4">
        <v>1</v>
      </c>
      <c r="Z4">
        <v>0</v>
      </c>
      <c r="AA4">
        <v>0</v>
      </c>
      <c r="AB4">
        <v>0</v>
      </c>
      <c r="AC4">
        <v>0</v>
      </c>
      <c r="AD4">
        <v>0</v>
      </c>
      <c r="AE4">
        <v>1</v>
      </c>
      <c r="AF4">
        <v>0</v>
      </c>
      <c r="AG4">
        <v>0</v>
      </c>
      <c r="AH4">
        <v>0</v>
      </c>
      <c r="AI4">
        <v>0</v>
      </c>
      <c r="AJ4">
        <v>0</v>
      </c>
      <c r="AK4">
        <v>0</v>
      </c>
      <c r="AL4">
        <v>0</v>
      </c>
      <c r="AM4">
        <v>0</v>
      </c>
      <c r="AN4">
        <v>0</v>
      </c>
      <c r="AO4">
        <v>0</v>
      </c>
      <c r="AP4">
        <v>0</v>
      </c>
      <c r="AQ4">
        <v>0</v>
      </c>
      <c r="AR4">
        <v>1</v>
      </c>
      <c r="AS4">
        <v>0</v>
      </c>
      <c r="AT4">
        <v>0</v>
      </c>
      <c r="AU4">
        <v>0</v>
      </c>
      <c r="AV4">
        <v>0</v>
      </c>
      <c r="AW4">
        <v>0</v>
      </c>
      <c r="AX4">
        <v>1</v>
      </c>
      <c r="AY4">
        <v>0</v>
      </c>
      <c r="AZ4">
        <v>0</v>
      </c>
      <c r="BA4">
        <v>0</v>
      </c>
      <c r="BB4">
        <v>0</v>
      </c>
      <c r="BC4">
        <v>0</v>
      </c>
      <c r="BD4">
        <v>0</v>
      </c>
      <c r="BE4">
        <v>0</v>
      </c>
      <c r="BF4">
        <v>0</v>
      </c>
      <c r="BG4">
        <v>0</v>
      </c>
      <c r="BH4">
        <v>0</v>
      </c>
      <c r="BI4">
        <v>0</v>
      </c>
      <c r="BJ4">
        <v>0</v>
      </c>
      <c r="BK4">
        <v>1</v>
      </c>
      <c r="BL4">
        <v>1</v>
      </c>
      <c r="BM4">
        <v>1</v>
      </c>
      <c r="BN4">
        <v>1</v>
      </c>
      <c r="BO4">
        <v>0</v>
      </c>
      <c r="BP4">
        <v>1</v>
      </c>
      <c r="BQ4">
        <v>1</v>
      </c>
      <c r="BR4">
        <v>1</v>
      </c>
      <c r="BS4">
        <v>1</v>
      </c>
      <c r="BT4">
        <v>1</v>
      </c>
      <c r="BU4">
        <v>1</v>
      </c>
      <c r="BV4">
        <v>1</v>
      </c>
      <c r="BW4">
        <v>0</v>
      </c>
      <c r="BX4">
        <v>1</v>
      </c>
      <c r="BY4">
        <v>0</v>
      </c>
      <c r="BZ4">
        <v>1</v>
      </c>
      <c r="CA4">
        <v>1</v>
      </c>
      <c r="CB4">
        <v>0</v>
      </c>
      <c r="CC4">
        <v>1</v>
      </c>
      <c r="CD4">
        <v>1</v>
      </c>
      <c r="CE4">
        <v>0</v>
      </c>
      <c r="CF4">
        <v>1</v>
      </c>
      <c r="CG4">
        <v>1</v>
      </c>
      <c r="CH4">
        <v>1</v>
      </c>
      <c r="CI4">
        <v>1</v>
      </c>
      <c r="CJ4">
        <v>1</v>
      </c>
      <c r="CK4">
        <v>0</v>
      </c>
      <c r="CL4" s="6">
        <v>1</v>
      </c>
      <c r="CM4" s="5">
        <f t="shared" si="0"/>
        <v>8</v>
      </c>
      <c r="CN4">
        <v>0</v>
      </c>
      <c r="CO4">
        <v>0</v>
      </c>
      <c r="CP4">
        <v>0</v>
      </c>
      <c r="CQ4">
        <v>0</v>
      </c>
      <c r="CR4">
        <v>0</v>
      </c>
      <c r="CS4">
        <v>1</v>
      </c>
      <c r="CT4">
        <v>0</v>
      </c>
      <c r="CU4">
        <v>0</v>
      </c>
      <c r="CV4">
        <v>0</v>
      </c>
      <c r="CW4">
        <v>0</v>
      </c>
      <c r="CX4">
        <v>1</v>
      </c>
      <c r="CY4">
        <v>0</v>
      </c>
      <c r="CZ4" t="s">
        <v>42</v>
      </c>
      <c r="DA4">
        <v>0</v>
      </c>
      <c r="DB4">
        <v>1</v>
      </c>
      <c r="DC4">
        <v>1</v>
      </c>
      <c r="DD4">
        <v>0</v>
      </c>
      <c r="DE4">
        <v>0</v>
      </c>
      <c r="DF4">
        <v>0</v>
      </c>
    </row>
    <row r="5" spans="1:110" x14ac:dyDescent="0.25">
      <c r="A5" t="s">
        <v>45</v>
      </c>
      <c r="B5" s="1">
        <v>42948</v>
      </c>
      <c r="C5" s="1">
        <v>43678</v>
      </c>
      <c r="D5">
        <v>1</v>
      </c>
      <c r="E5">
        <v>1</v>
      </c>
      <c r="F5">
        <v>1</v>
      </c>
      <c r="G5">
        <v>1</v>
      </c>
      <c r="H5">
        <v>1</v>
      </c>
      <c r="I5">
        <v>1</v>
      </c>
      <c r="J5">
        <v>1</v>
      </c>
      <c r="K5">
        <v>1</v>
      </c>
      <c r="L5">
        <v>0</v>
      </c>
      <c r="M5">
        <v>0</v>
      </c>
      <c r="N5">
        <v>0</v>
      </c>
      <c r="O5">
        <v>0</v>
      </c>
      <c r="P5">
        <v>0</v>
      </c>
      <c r="Q5">
        <v>0</v>
      </c>
      <c r="R5">
        <v>0</v>
      </c>
      <c r="S5">
        <v>0</v>
      </c>
      <c r="T5">
        <v>0</v>
      </c>
      <c r="U5">
        <v>1</v>
      </c>
      <c r="V5">
        <v>0</v>
      </c>
      <c r="W5" s="5">
        <v>2</v>
      </c>
      <c r="X5">
        <v>4</v>
      </c>
      <c r="Y5">
        <v>1</v>
      </c>
      <c r="Z5">
        <v>0</v>
      </c>
      <c r="AA5">
        <v>0</v>
      </c>
      <c r="AB5">
        <v>0</v>
      </c>
      <c r="AC5">
        <v>0</v>
      </c>
      <c r="AD5">
        <v>0</v>
      </c>
      <c r="AE5">
        <v>1</v>
      </c>
      <c r="AF5">
        <v>0</v>
      </c>
      <c r="AG5">
        <v>0</v>
      </c>
      <c r="AH5">
        <v>0</v>
      </c>
      <c r="AI5">
        <v>0</v>
      </c>
      <c r="AJ5">
        <v>0</v>
      </c>
      <c r="AK5">
        <v>0</v>
      </c>
      <c r="AL5">
        <v>0</v>
      </c>
      <c r="AM5">
        <v>0</v>
      </c>
      <c r="AN5">
        <v>0</v>
      </c>
      <c r="AO5">
        <v>0</v>
      </c>
      <c r="AP5">
        <v>0</v>
      </c>
      <c r="AQ5">
        <v>0</v>
      </c>
      <c r="AR5">
        <v>1</v>
      </c>
      <c r="AS5">
        <v>1</v>
      </c>
      <c r="AT5">
        <v>1</v>
      </c>
      <c r="AU5">
        <v>1</v>
      </c>
      <c r="AV5">
        <v>1</v>
      </c>
      <c r="AW5">
        <v>1</v>
      </c>
      <c r="AX5">
        <v>1</v>
      </c>
      <c r="AY5">
        <v>1</v>
      </c>
      <c r="AZ5">
        <v>0</v>
      </c>
      <c r="BA5">
        <v>0</v>
      </c>
      <c r="BB5">
        <v>0</v>
      </c>
      <c r="BC5">
        <v>0</v>
      </c>
      <c r="BD5">
        <v>0</v>
      </c>
      <c r="BE5">
        <v>0</v>
      </c>
      <c r="BF5">
        <v>0</v>
      </c>
      <c r="BG5">
        <v>0</v>
      </c>
      <c r="BH5">
        <v>0</v>
      </c>
      <c r="BI5">
        <v>1</v>
      </c>
      <c r="BJ5">
        <v>0</v>
      </c>
      <c r="BK5">
        <v>1</v>
      </c>
      <c r="BL5">
        <v>1</v>
      </c>
      <c r="BM5">
        <v>1</v>
      </c>
      <c r="BN5">
        <v>1</v>
      </c>
      <c r="BO5">
        <v>1</v>
      </c>
      <c r="BP5">
        <v>1</v>
      </c>
      <c r="BQ5">
        <v>1</v>
      </c>
      <c r="BR5">
        <v>1</v>
      </c>
      <c r="BS5">
        <v>1</v>
      </c>
      <c r="BT5">
        <v>1</v>
      </c>
      <c r="BU5">
        <v>1</v>
      </c>
      <c r="BV5">
        <v>0</v>
      </c>
      <c r="BW5">
        <v>0</v>
      </c>
      <c r="BX5">
        <v>1</v>
      </c>
      <c r="BY5">
        <v>0</v>
      </c>
      <c r="BZ5">
        <v>0</v>
      </c>
      <c r="CA5">
        <v>0</v>
      </c>
      <c r="CB5">
        <v>0</v>
      </c>
      <c r="CC5">
        <v>1</v>
      </c>
      <c r="CD5">
        <v>1</v>
      </c>
      <c r="CE5">
        <v>0</v>
      </c>
      <c r="CF5">
        <v>1</v>
      </c>
      <c r="CG5">
        <v>1</v>
      </c>
      <c r="CH5">
        <v>0</v>
      </c>
      <c r="CI5">
        <v>1</v>
      </c>
      <c r="CJ5">
        <v>1</v>
      </c>
      <c r="CK5">
        <v>0</v>
      </c>
      <c r="CL5" s="6">
        <v>1</v>
      </c>
      <c r="CM5" s="5">
        <f t="shared" si="0"/>
        <v>7</v>
      </c>
      <c r="CN5">
        <v>0</v>
      </c>
      <c r="CO5">
        <v>0</v>
      </c>
      <c r="CP5">
        <v>0</v>
      </c>
      <c r="CQ5">
        <v>0</v>
      </c>
      <c r="CR5">
        <v>0</v>
      </c>
      <c r="CS5">
        <v>1</v>
      </c>
      <c r="CT5">
        <v>0</v>
      </c>
      <c r="CU5">
        <v>0</v>
      </c>
      <c r="CV5">
        <v>0</v>
      </c>
      <c r="CW5">
        <v>0</v>
      </c>
      <c r="CX5">
        <v>1</v>
      </c>
      <c r="CY5">
        <v>0</v>
      </c>
      <c r="CZ5" t="s">
        <v>42</v>
      </c>
      <c r="DA5">
        <v>0</v>
      </c>
      <c r="DB5">
        <v>1</v>
      </c>
      <c r="DC5">
        <v>1</v>
      </c>
      <c r="DD5">
        <v>1</v>
      </c>
      <c r="DE5">
        <v>0</v>
      </c>
      <c r="DF5">
        <v>0</v>
      </c>
    </row>
    <row r="6" spans="1:110" x14ac:dyDescent="0.25">
      <c r="A6" t="s">
        <v>46</v>
      </c>
      <c r="B6" s="1">
        <v>42948</v>
      </c>
      <c r="C6" s="1">
        <v>43100</v>
      </c>
      <c r="D6">
        <v>1</v>
      </c>
      <c r="E6">
        <v>1</v>
      </c>
      <c r="F6">
        <v>1</v>
      </c>
      <c r="G6">
        <v>1</v>
      </c>
      <c r="H6">
        <v>1</v>
      </c>
      <c r="I6">
        <v>1</v>
      </c>
      <c r="J6">
        <v>1</v>
      </c>
      <c r="K6">
        <v>1</v>
      </c>
      <c r="L6">
        <v>0</v>
      </c>
      <c r="M6">
        <v>1</v>
      </c>
      <c r="N6">
        <v>1</v>
      </c>
      <c r="O6">
        <v>1</v>
      </c>
      <c r="P6">
        <v>1</v>
      </c>
      <c r="Q6">
        <v>0</v>
      </c>
      <c r="R6">
        <v>0</v>
      </c>
      <c r="S6">
        <v>1</v>
      </c>
      <c r="T6">
        <v>1</v>
      </c>
      <c r="U6">
        <v>1</v>
      </c>
      <c r="V6">
        <v>0</v>
      </c>
      <c r="W6" s="5">
        <v>0</v>
      </c>
      <c r="X6">
        <v>4</v>
      </c>
      <c r="Y6">
        <v>1</v>
      </c>
      <c r="Z6">
        <v>1</v>
      </c>
      <c r="AA6">
        <v>1</v>
      </c>
      <c r="AB6">
        <v>1</v>
      </c>
      <c r="AC6">
        <v>1</v>
      </c>
      <c r="AD6">
        <v>1</v>
      </c>
      <c r="AE6">
        <v>1</v>
      </c>
      <c r="AF6">
        <v>1</v>
      </c>
      <c r="AG6">
        <v>0</v>
      </c>
      <c r="AH6">
        <v>1</v>
      </c>
      <c r="AI6">
        <v>1</v>
      </c>
      <c r="AJ6">
        <v>1</v>
      </c>
      <c r="AK6">
        <v>1</v>
      </c>
      <c r="AL6">
        <v>0</v>
      </c>
      <c r="AM6">
        <v>0</v>
      </c>
      <c r="AN6">
        <v>1</v>
      </c>
      <c r="AO6">
        <v>1</v>
      </c>
      <c r="AP6">
        <v>1</v>
      </c>
      <c r="AQ6">
        <v>0</v>
      </c>
      <c r="AR6">
        <v>1</v>
      </c>
      <c r="AS6">
        <v>1</v>
      </c>
      <c r="AT6">
        <v>1</v>
      </c>
      <c r="AU6">
        <v>1</v>
      </c>
      <c r="AV6">
        <v>1</v>
      </c>
      <c r="AW6">
        <v>1</v>
      </c>
      <c r="AX6">
        <v>1</v>
      </c>
      <c r="AY6">
        <v>1</v>
      </c>
      <c r="AZ6">
        <v>0</v>
      </c>
      <c r="BA6">
        <v>1</v>
      </c>
      <c r="BB6">
        <v>1</v>
      </c>
      <c r="BC6">
        <v>1</v>
      </c>
      <c r="BD6">
        <v>1</v>
      </c>
      <c r="BE6">
        <v>0</v>
      </c>
      <c r="BF6">
        <v>0</v>
      </c>
      <c r="BG6">
        <v>1</v>
      </c>
      <c r="BH6">
        <v>1</v>
      </c>
      <c r="BI6">
        <v>1</v>
      </c>
      <c r="BJ6">
        <v>0</v>
      </c>
      <c r="BK6">
        <v>1</v>
      </c>
      <c r="BL6">
        <v>1</v>
      </c>
      <c r="BM6">
        <v>1</v>
      </c>
      <c r="BN6">
        <v>1</v>
      </c>
      <c r="BO6">
        <v>1</v>
      </c>
      <c r="BP6">
        <v>1</v>
      </c>
      <c r="BQ6">
        <v>1</v>
      </c>
      <c r="BR6">
        <v>1</v>
      </c>
      <c r="BS6">
        <v>1</v>
      </c>
      <c r="BT6">
        <v>1</v>
      </c>
      <c r="BU6">
        <v>1</v>
      </c>
      <c r="BV6">
        <v>0</v>
      </c>
      <c r="BW6">
        <v>1</v>
      </c>
      <c r="BX6">
        <v>1</v>
      </c>
      <c r="BY6">
        <v>1</v>
      </c>
      <c r="BZ6">
        <v>0</v>
      </c>
      <c r="CA6">
        <v>1</v>
      </c>
      <c r="CB6">
        <v>1</v>
      </c>
      <c r="CC6">
        <v>0</v>
      </c>
      <c r="CD6">
        <v>1</v>
      </c>
      <c r="CE6">
        <v>1</v>
      </c>
      <c r="CF6">
        <v>0</v>
      </c>
      <c r="CG6">
        <v>1</v>
      </c>
      <c r="CH6">
        <v>0</v>
      </c>
      <c r="CI6">
        <v>1</v>
      </c>
      <c r="CJ6">
        <v>0</v>
      </c>
      <c r="CK6">
        <v>0</v>
      </c>
      <c r="CL6" s="6">
        <v>0</v>
      </c>
      <c r="CM6" s="5">
        <f t="shared" si="0"/>
        <v>4</v>
      </c>
      <c r="CN6">
        <v>0</v>
      </c>
      <c r="CO6">
        <v>0</v>
      </c>
      <c r="CP6">
        <v>0</v>
      </c>
      <c r="CQ6">
        <v>0</v>
      </c>
      <c r="CR6">
        <v>1</v>
      </c>
      <c r="CS6">
        <v>0</v>
      </c>
      <c r="CT6">
        <v>0</v>
      </c>
      <c r="CU6">
        <v>0</v>
      </c>
      <c r="CV6">
        <v>0</v>
      </c>
      <c r="CW6">
        <v>1</v>
      </c>
      <c r="CX6">
        <v>0</v>
      </c>
      <c r="CY6">
        <v>0</v>
      </c>
      <c r="CZ6" t="s">
        <v>42</v>
      </c>
      <c r="DA6">
        <v>0</v>
      </c>
      <c r="DB6">
        <v>1</v>
      </c>
      <c r="DC6">
        <v>1</v>
      </c>
      <c r="DD6">
        <v>0</v>
      </c>
      <c r="DE6">
        <v>0</v>
      </c>
      <c r="DF6">
        <v>0</v>
      </c>
    </row>
    <row r="7" spans="1:110" x14ac:dyDescent="0.25">
      <c r="A7" t="s">
        <v>46</v>
      </c>
      <c r="B7" s="1">
        <v>43101</v>
      </c>
      <c r="C7" s="1">
        <v>43678</v>
      </c>
      <c r="D7">
        <v>1</v>
      </c>
      <c r="E7">
        <v>1</v>
      </c>
      <c r="F7">
        <v>1</v>
      </c>
      <c r="G7">
        <v>1</v>
      </c>
      <c r="H7">
        <v>1</v>
      </c>
      <c r="I7">
        <v>1</v>
      </c>
      <c r="J7">
        <v>1</v>
      </c>
      <c r="K7">
        <v>1</v>
      </c>
      <c r="L7">
        <v>0</v>
      </c>
      <c r="M7">
        <v>1</v>
      </c>
      <c r="N7">
        <v>1</v>
      </c>
      <c r="O7">
        <v>1</v>
      </c>
      <c r="P7">
        <v>1</v>
      </c>
      <c r="Q7">
        <v>0</v>
      </c>
      <c r="R7">
        <v>0</v>
      </c>
      <c r="S7">
        <v>1</v>
      </c>
      <c r="T7">
        <v>1</v>
      </c>
      <c r="U7">
        <v>1</v>
      </c>
      <c r="V7">
        <v>0</v>
      </c>
      <c r="W7" s="5">
        <v>0</v>
      </c>
      <c r="X7">
        <v>4</v>
      </c>
      <c r="Y7">
        <v>1</v>
      </c>
      <c r="Z7">
        <v>1</v>
      </c>
      <c r="AA7">
        <v>1</v>
      </c>
      <c r="AB7">
        <v>1</v>
      </c>
      <c r="AC7">
        <v>1</v>
      </c>
      <c r="AD7">
        <v>1</v>
      </c>
      <c r="AE7">
        <v>1</v>
      </c>
      <c r="AF7">
        <v>1</v>
      </c>
      <c r="AG7">
        <v>0</v>
      </c>
      <c r="AH7">
        <v>1</v>
      </c>
      <c r="AI7">
        <v>1</v>
      </c>
      <c r="AJ7">
        <v>1</v>
      </c>
      <c r="AK7">
        <v>1</v>
      </c>
      <c r="AL7">
        <v>0</v>
      </c>
      <c r="AM7">
        <v>0</v>
      </c>
      <c r="AN7">
        <v>1</v>
      </c>
      <c r="AO7">
        <v>1</v>
      </c>
      <c r="AP7">
        <v>1</v>
      </c>
      <c r="AQ7">
        <v>0</v>
      </c>
      <c r="AR7">
        <v>1</v>
      </c>
      <c r="AS7">
        <v>1</v>
      </c>
      <c r="AT7">
        <v>1</v>
      </c>
      <c r="AU7">
        <v>1</v>
      </c>
      <c r="AV7">
        <v>1</v>
      </c>
      <c r="AW7">
        <v>1</v>
      </c>
      <c r="AX7">
        <v>1</v>
      </c>
      <c r="AY7">
        <v>1</v>
      </c>
      <c r="AZ7">
        <v>0</v>
      </c>
      <c r="BA7">
        <v>1</v>
      </c>
      <c r="BB7">
        <v>1</v>
      </c>
      <c r="BC7">
        <v>1</v>
      </c>
      <c r="BD7">
        <v>1</v>
      </c>
      <c r="BE7">
        <v>0</v>
      </c>
      <c r="BF7">
        <v>0</v>
      </c>
      <c r="BG7">
        <v>1</v>
      </c>
      <c r="BH7">
        <v>1</v>
      </c>
      <c r="BI7">
        <v>1</v>
      </c>
      <c r="BJ7">
        <v>0</v>
      </c>
      <c r="BK7">
        <v>1</v>
      </c>
      <c r="BL7">
        <v>1</v>
      </c>
      <c r="BM7">
        <v>1</v>
      </c>
      <c r="BN7">
        <v>1</v>
      </c>
      <c r="BO7">
        <v>1</v>
      </c>
      <c r="BP7">
        <v>1</v>
      </c>
      <c r="BQ7">
        <v>1</v>
      </c>
      <c r="BR7">
        <v>1</v>
      </c>
      <c r="BS7">
        <v>1</v>
      </c>
      <c r="BT7">
        <v>1</v>
      </c>
      <c r="BU7">
        <v>1</v>
      </c>
      <c r="BV7">
        <v>0</v>
      </c>
      <c r="BW7">
        <v>1</v>
      </c>
      <c r="BX7">
        <v>1</v>
      </c>
      <c r="BY7">
        <v>1</v>
      </c>
      <c r="BZ7">
        <v>0</v>
      </c>
      <c r="CA7">
        <v>1</v>
      </c>
      <c r="CB7">
        <v>1</v>
      </c>
      <c r="CC7">
        <v>0</v>
      </c>
      <c r="CD7">
        <v>1</v>
      </c>
      <c r="CE7">
        <v>1</v>
      </c>
      <c r="CF7">
        <v>0</v>
      </c>
      <c r="CG7">
        <v>1</v>
      </c>
      <c r="CH7">
        <v>0</v>
      </c>
      <c r="CI7">
        <v>1</v>
      </c>
      <c r="CJ7">
        <v>0</v>
      </c>
      <c r="CK7">
        <v>0</v>
      </c>
      <c r="CL7" s="6">
        <v>0</v>
      </c>
      <c r="CM7" s="5">
        <f t="shared" si="0"/>
        <v>4</v>
      </c>
      <c r="CN7">
        <v>0</v>
      </c>
      <c r="CO7">
        <v>0</v>
      </c>
      <c r="CP7">
        <v>0</v>
      </c>
      <c r="CQ7">
        <v>0</v>
      </c>
      <c r="CR7">
        <v>1</v>
      </c>
      <c r="CS7">
        <v>0</v>
      </c>
      <c r="CT7">
        <v>0</v>
      </c>
      <c r="CU7">
        <v>0</v>
      </c>
      <c r="CV7">
        <v>0</v>
      </c>
      <c r="CW7">
        <v>1</v>
      </c>
      <c r="CX7">
        <v>0</v>
      </c>
      <c r="CY7">
        <v>0</v>
      </c>
      <c r="CZ7" t="s">
        <v>42</v>
      </c>
      <c r="DA7">
        <v>0</v>
      </c>
      <c r="DB7">
        <v>1</v>
      </c>
      <c r="DC7">
        <v>1</v>
      </c>
      <c r="DD7">
        <v>0</v>
      </c>
      <c r="DE7">
        <v>0</v>
      </c>
      <c r="DF7">
        <v>0</v>
      </c>
    </row>
    <row r="8" spans="1:110" x14ac:dyDescent="0.25">
      <c r="A8" t="s">
        <v>47</v>
      </c>
      <c r="B8" s="1">
        <v>42948</v>
      </c>
      <c r="C8" s="1">
        <v>42955</v>
      </c>
      <c r="D8">
        <v>1</v>
      </c>
      <c r="E8">
        <v>1</v>
      </c>
      <c r="F8">
        <v>1</v>
      </c>
      <c r="G8">
        <v>1</v>
      </c>
      <c r="H8">
        <v>1</v>
      </c>
      <c r="I8">
        <v>1</v>
      </c>
      <c r="J8">
        <v>1</v>
      </c>
      <c r="K8">
        <v>1</v>
      </c>
      <c r="L8">
        <v>0</v>
      </c>
      <c r="M8">
        <v>1</v>
      </c>
      <c r="N8">
        <v>1</v>
      </c>
      <c r="O8">
        <v>0</v>
      </c>
      <c r="P8">
        <v>1</v>
      </c>
      <c r="Q8">
        <v>0</v>
      </c>
      <c r="R8">
        <v>0</v>
      </c>
      <c r="S8">
        <v>0</v>
      </c>
      <c r="T8">
        <v>0</v>
      </c>
      <c r="U8">
        <v>1</v>
      </c>
      <c r="V8">
        <v>0</v>
      </c>
      <c r="W8" s="5">
        <v>2</v>
      </c>
      <c r="X8">
        <v>4</v>
      </c>
      <c r="Y8">
        <v>1</v>
      </c>
      <c r="Z8">
        <v>0</v>
      </c>
      <c r="AA8">
        <v>0</v>
      </c>
      <c r="AB8">
        <v>0</v>
      </c>
      <c r="AC8">
        <v>0</v>
      </c>
      <c r="AD8">
        <v>1</v>
      </c>
      <c r="AE8">
        <v>1</v>
      </c>
      <c r="AF8">
        <v>0</v>
      </c>
      <c r="AG8">
        <v>0</v>
      </c>
      <c r="AH8">
        <v>0</v>
      </c>
      <c r="AI8">
        <v>0</v>
      </c>
      <c r="AJ8">
        <v>0</v>
      </c>
      <c r="AK8">
        <v>0</v>
      </c>
      <c r="AL8">
        <v>0</v>
      </c>
      <c r="AM8">
        <v>0</v>
      </c>
      <c r="AN8">
        <v>0</v>
      </c>
      <c r="AO8">
        <v>0</v>
      </c>
      <c r="AP8">
        <v>0</v>
      </c>
      <c r="AQ8">
        <v>0</v>
      </c>
      <c r="AR8">
        <v>1</v>
      </c>
      <c r="AS8">
        <v>0</v>
      </c>
      <c r="AT8">
        <v>0</v>
      </c>
      <c r="AU8">
        <v>0</v>
      </c>
      <c r="AV8">
        <v>0</v>
      </c>
      <c r="AW8">
        <v>0</v>
      </c>
      <c r="AX8">
        <v>1</v>
      </c>
      <c r="AY8">
        <v>0</v>
      </c>
      <c r="AZ8">
        <v>0</v>
      </c>
      <c r="BA8">
        <v>0</v>
      </c>
      <c r="BB8">
        <v>0</v>
      </c>
      <c r="BC8">
        <v>0</v>
      </c>
      <c r="BD8">
        <v>0</v>
      </c>
      <c r="BE8">
        <v>0</v>
      </c>
      <c r="BF8">
        <v>0</v>
      </c>
      <c r="BG8">
        <v>0</v>
      </c>
      <c r="BH8">
        <v>0</v>
      </c>
      <c r="BI8">
        <v>0</v>
      </c>
      <c r="BJ8">
        <v>0</v>
      </c>
      <c r="BK8">
        <v>1</v>
      </c>
      <c r="BL8">
        <v>1</v>
      </c>
      <c r="BM8">
        <v>1</v>
      </c>
      <c r="BN8">
        <v>1</v>
      </c>
      <c r="BO8">
        <v>1</v>
      </c>
      <c r="BP8">
        <v>1</v>
      </c>
      <c r="BQ8">
        <v>1</v>
      </c>
      <c r="BR8">
        <v>1</v>
      </c>
      <c r="BS8">
        <v>1</v>
      </c>
      <c r="BT8">
        <v>1</v>
      </c>
      <c r="BU8">
        <v>1</v>
      </c>
      <c r="BV8">
        <v>0</v>
      </c>
      <c r="BW8">
        <v>0</v>
      </c>
      <c r="BX8">
        <v>1</v>
      </c>
      <c r="BY8">
        <v>0</v>
      </c>
      <c r="BZ8">
        <v>0</v>
      </c>
      <c r="CA8">
        <v>1</v>
      </c>
      <c r="CB8">
        <v>0</v>
      </c>
      <c r="CC8">
        <v>1</v>
      </c>
      <c r="CD8">
        <v>1</v>
      </c>
      <c r="CE8">
        <v>0</v>
      </c>
      <c r="CF8">
        <v>1</v>
      </c>
      <c r="CG8">
        <v>1</v>
      </c>
      <c r="CH8">
        <v>0</v>
      </c>
      <c r="CI8">
        <v>1</v>
      </c>
      <c r="CJ8">
        <v>1</v>
      </c>
      <c r="CK8">
        <v>0</v>
      </c>
      <c r="CL8" s="6">
        <v>0</v>
      </c>
      <c r="CM8" s="5">
        <f t="shared" si="0"/>
        <v>6</v>
      </c>
      <c r="CN8">
        <v>0</v>
      </c>
      <c r="CO8">
        <v>0</v>
      </c>
      <c r="CP8">
        <v>0</v>
      </c>
      <c r="CQ8">
        <v>0</v>
      </c>
      <c r="CR8">
        <v>1</v>
      </c>
      <c r="CS8">
        <v>0</v>
      </c>
      <c r="CT8">
        <v>0</v>
      </c>
      <c r="CU8">
        <v>0</v>
      </c>
      <c r="CV8">
        <v>0</v>
      </c>
      <c r="CW8">
        <v>0</v>
      </c>
      <c r="CX8">
        <v>1</v>
      </c>
      <c r="CY8">
        <v>0</v>
      </c>
      <c r="CZ8" t="s">
        <v>42</v>
      </c>
      <c r="DA8">
        <v>0</v>
      </c>
      <c r="DB8">
        <v>1</v>
      </c>
      <c r="DC8">
        <v>1</v>
      </c>
      <c r="DD8">
        <v>1</v>
      </c>
      <c r="DE8">
        <v>1</v>
      </c>
      <c r="DF8">
        <v>0</v>
      </c>
    </row>
    <row r="9" spans="1:110" x14ac:dyDescent="0.25">
      <c r="A9" t="s">
        <v>47</v>
      </c>
      <c r="B9" s="1">
        <v>42956</v>
      </c>
      <c r="C9" s="1">
        <v>43319</v>
      </c>
      <c r="D9">
        <v>1</v>
      </c>
      <c r="E9">
        <v>1</v>
      </c>
      <c r="F9">
        <v>1</v>
      </c>
      <c r="G9">
        <v>1</v>
      </c>
      <c r="H9">
        <v>1</v>
      </c>
      <c r="I9">
        <v>1</v>
      </c>
      <c r="J9">
        <v>1</v>
      </c>
      <c r="K9">
        <v>1</v>
      </c>
      <c r="L9">
        <v>0</v>
      </c>
      <c r="M9">
        <v>1</v>
      </c>
      <c r="N9">
        <v>1</v>
      </c>
      <c r="O9">
        <v>0</v>
      </c>
      <c r="P9">
        <v>1</v>
      </c>
      <c r="Q9">
        <v>0</v>
      </c>
      <c r="R9">
        <v>0</v>
      </c>
      <c r="S9">
        <v>0</v>
      </c>
      <c r="T9">
        <v>0</v>
      </c>
      <c r="U9">
        <v>1</v>
      </c>
      <c r="V9">
        <v>0</v>
      </c>
      <c r="W9" s="5">
        <v>2</v>
      </c>
      <c r="X9">
        <v>4</v>
      </c>
      <c r="Y9">
        <v>1</v>
      </c>
      <c r="Z9">
        <v>0</v>
      </c>
      <c r="AA9">
        <v>0</v>
      </c>
      <c r="AB9">
        <v>0</v>
      </c>
      <c r="AC9">
        <v>0</v>
      </c>
      <c r="AD9">
        <v>1</v>
      </c>
      <c r="AE9">
        <v>1</v>
      </c>
      <c r="AF9">
        <v>0</v>
      </c>
      <c r="AG9">
        <v>0</v>
      </c>
      <c r="AH9">
        <v>0</v>
      </c>
      <c r="AI9">
        <v>0</v>
      </c>
      <c r="AJ9">
        <v>0</v>
      </c>
      <c r="AK9">
        <v>0</v>
      </c>
      <c r="AL9">
        <v>0</v>
      </c>
      <c r="AM9">
        <v>0</v>
      </c>
      <c r="AN9">
        <v>0</v>
      </c>
      <c r="AO9">
        <v>0</v>
      </c>
      <c r="AP9">
        <v>0</v>
      </c>
      <c r="AQ9">
        <v>0</v>
      </c>
      <c r="AR9">
        <v>1</v>
      </c>
      <c r="AS9">
        <v>0</v>
      </c>
      <c r="AT9">
        <v>0</v>
      </c>
      <c r="AU9">
        <v>0</v>
      </c>
      <c r="AV9">
        <v>0</v>
      </c>
      <c r="AW9">
        <v>0</v>
      </c>
      <c r="AX9">
        <v>1</v>
      </c>
      <c r="AY9">
        <v>0</v>
      </c>
      <c r="AZ9">
        <v>0</v>
      </c>
      <c r="BA9">
        <v>0</v>
      </c>
      <c r="BB9">
        <v>0</v>
      </c>
      <c r="BC9">
        <v>0</v>
      </c>
      <c r="BD9">
        <v>0</v>
      </c>
      <c r="BE9">
        <v>0</v>
      </c>
      <c r="BF9">
        <v>0</v>
      </c>
      <c r="BG9">
        <v>0</v>
      </c>
      <c r="BH9">
        <v>0</v>
      </c>
      <c r="BI9">
        <v>0</v>
      </c>
      <c r="BJ9">
        <v>0</v>
      </c>
      <c r="BK9">
        <v>1</v>
      </c>
      <c r="BL9">
        <v>1</v>
      </c>
      <c r="BM9">
        <v>1</v>
      </c>
      <c r="BN9">
        <v>1</v>
      </c>
      <c r="BO9">
        <v>1</v>
      </c>
      <c r="BP9">
        <v>1</v>
      </c>
      <c r="BQ9">
        <v>1</v>
      </c>
      <c r="BR9">
        <v>1</v>
      </c>
      <c r="BS9">
        <v>1</v>
      </c>
      <c r="BT9">
        <v>1</v>
      </c>
      <c r="BU9">
        <v>1</v>
      </c>
      <c r="BV9">
        <v>0</v>
      </c>
      <c r="BW9">
        <v>0</v>
      </c>
      <c r="BX9">
        <v>1</v>
      </c>
      <c r="BY9">
        <v>0</v>
      </c>
      <c r="BZ9">
        <v>0</v>
      </c>
      <c r="CA9">
        <v>1</v>
      </c>
      <c r="CB9">
        <v>0</v>
      </c>
      <c r="CC9">
        <v>1</v>
      </c>
      <c r="CD9">
        <v>1</v>
      </c>
      <c r="CE9">
        <v>0</v>
      </c>
      <c r="CF9">
        <v>1</v>
      </c>
      <c r="CG9">
        <v>1</v>
      </c>
      <c r="CH9">
        <v>0</v>
      </c>
      <c r="CI9">
        <v>1</v>
      </c>
      <c r="CJ9">
        <v>1</v>
      </c>
      <c r="CK9">
        <v>0</v>
      </c>
      <c r="CL9" s="6">
        <v>0</v>
      </c>
      <c r="CM9" s="5">
        <f t="shared" si="0"/>
        <v>6</v>
      </c>
      <c r="CN9">
        <v>0</v>
      </c>
      <c r="CO9">
        <v>0</v>
      </c>
      <c r="CP9">
        <v>0</v>
      </c>
      <c r="CQ9">
        <v>0</v>
      </c>
      <c r="CR9">
        <v>1</v>
      </c>
      <c r="CS9">
        <v>0</v>
      </c>
      <c r="CT9">
        <v>0</v>
      </c>
      <c r="CU9">
        <v>0</v>
      </c>
      <c r="CV9">
        <v>0</v>
      </c>
      <c r="CW9">
        <v>0</v>
      </c>
      <c r="CX9">
        <v>1</v>
      </c>
      <c r="CY9">
        <v>0</v>
      </c>
      <c r="CZ9" t="s">
        <v>42</v>
      </c>
      <c r="DA9">
        <v>0</v>
      </c>
      <c r="DB9">
        <v>1</v>
      </c>
      <c r="DC9">
        <v>1</v>
      </c>
      <c r="DD9">
        <v>1</v>
      </c>
      <c r="DE9">
        <v>1</v>
      </c>
      <c r="DF9">
        <v>0</v>
      </c>
    </row>
    <row r="10" spans="1:110" x14ac:dyDescent="0.25">
      <c r="A10" t="s">
        <v>47</v>
      </c>
      <c r="B10" s="1">
        <v>43320</v>
      </c>
      <c r="C10" s="1">
        <v>43678</v>
      </c>
      <c r="D10">
        <v>1</v>
      </c>
      <c r="E10">
        <v>1</v>
      </c>
      <c r="F10">
        <v>1</v>
      </c>
      <c r="G10">
        <v>1</v>
      </c>
      <c r="H10">
        <v>1</v>
      </c>
      <c r="I10">
        <v>1</v>
      </c>
      <c r="J10">
        <v>1</v>
      </c>
      <c r="K10">
        <v>1</v>
      </c>
      <c r="L10">
        <v>0</v>
      </c>
      <c r="M10">
        <v>1</v>
      </c>
      <c r="N10">
        <v>1</v>
      </c>
      <c r="O10">
        <v>0</v>
      </c>
      <c r="P10">
        <v>1</v>
      </c>
      <c r="Q10">
        <v>0</v>
      </c>
      <c r="R10">
        <v>0</v>
      </c>
      <c r="S10">
        <v>0</v>
      </c>
      <c r="T10">
        <v>0</v>
      </c>
      <c r="U10">
        <v>1</v>
      </c>
      <c r="V10">
        <v>0</v>
      </c>
      <c r="W10" s="5">
        <v>2</v>
      </c>
      <c r="X10">
        <v>4</v>
      </c>
      <c r="Y10">
        <v>1</v>
      </c>
      <c r="Z10">
        <v>0</v>
      </c>
      <c r="AA10">
        <v>0</v>
      </c>
      <c r="AB10">
        <v>0</v>
      </c>
      <c r="AC10">
        <v>0</v>
      </c>
      <c r="AD10">
        <v>1</v>
      </c>
      <c r="AE10">
        <v>1</v>
      </c>
      <c r="AF10">
        <v>0</v>
      </c>
      <c r="AG10">
        <v>0</v>
      </c>
      <c r="AH10">
        <v>0</v>
      </c>
      <c r="AI10">
        <v>0</v>
      </c>
      <c r="AJ10">
        <v>0</v>
      </c>
      <c r="AK10">
        <v>0</v>
      </c>
      <c r="AL10">
        <v>0</v>
      </c>
      <c r="AM10">
        <v>0</v>
      </c>
      <c r="AN10">
        <v>0</v>
      </c>
      <c r="AO10">
        <v>0</v>
      </c>
      <c r="AP10">
        <v>0</v>
      </c>
      <c r="AQ10">
        <v>0</v>
      </c>
      <c r="AR10">
        <v>1</v>
      </c>
      <c r="AS10">
        <v>0</v>
      </c>
      <c r="AT10">
        <v>0</v>
      </c>
      <c r="AU10">
        <v>0</v>
      </c>
      <c r="AV10">
        <v>0</v>
      </c>
      <c r="AW10">
        <v>0</v>
      </c>
      <c r="AX10">
        <v>1</v>
      </c>
      <c r="AY10">
        <v>0</v>
      </c>
      <c r="AZ10">
        <v>0</v>
      </c>
      <c r="BA10">
        <v>0</v>
      </c>
      <c r="BB10">
        <v>0</v>
      </c>
      <c r="BC10">
        <v>0</v>
      </c>
      <c r="BD10">
        <v>0</v>
      </c>
      <c r="BE10">
        <v>0</v>
      </c>
      <c r="BF10">
        <v>0</v>
      </c>
      <c r="BG10">
        <v>0</v>
      </c>
      <c r="BH10">
        <v>0</v>
      </c>
      <c r="BI10">
        <v>0</v>
      </c>
      <c r="BJ10">
        <v>0</v>
      </c>
      <c r="BK10">
        <v>1</v>
      </c>
      <c r="BL10">
        <v>1</v>
      </c>
      <c r="BM10">
        <v>1</v>
      </c>
      <c r="BN10">
        <v>1</v>
      </c>
      <c r="BO10">
        <v>1</v>
      </c>
      <c r="BP10">
        <v>1</v>
      </c>
      <c r="BQ10">
        <v>1</v>
      </c>
      <c r="BR10">
        <v>1</v>
      </c>
      <c r="BS10">
        <v>1</v>
      </c>
      <c r="BT10">
        <v>1</v>
      </c>
      <c r="BU10">
        <v>1</v>
      </c>
      <c r="BV10">
        <v>0</v>
      </c>
      <c r="BW10">
        <v>0</v>
      </c>
      <c r="BX10">
        <v>1</v>
      </c>
      <c r="BY10">
        <v>0</v>
      </c>
      <c r="BZ10">
        <v>0</v>
      </c>
      <c r="CA10">
        <v>1</v>
      </c>
      <c r="CB10">
        <v>0</v>
      </c>
      <c r="CC10">
        <v>1</v>
      </c>
      <c r="CD10">
        <v>1</v>
      </c>
      <c r="CE10">
        <v>0</v>
      </c>
      <c r="CF10">
        <v>1</v>
      </c>
      <c r="CG10">
        <v>1</v>
      </c>
      <c r="CH10">
        <v>0</v>
      </c>
      <c r="CI10">
        <v>1</v>
      </c>
      <c r="CJ10">
        <v>1</v>
      </c>
      <c r="CK10">
        <v>0</v>
      </c>
      <c r="CL10" s="6">
        <v>0</v>
      </c>
      <c r="CM10" s="5">
        <f t="shared" si="0"/>
        <v>6</v>
      </c>
      <c r="CN10">
        <v>0</v>
      </c>
      <c r="CO10">
        <v>0</v>
      </c>
      <c r="CP10">
        <v>0</v>
      </c>
      <c r="CQ10">
        <v>0</v>
      </c>
      <c r="CR10">
        <v>1</v>
      </c>
      <c r="CS10">
        <v>0</v>
      </c>
      <c r="CT10">
        <v>0</v>
      </c>
      <c r="CU10">
        <v>0</v>
      </c>
      <c r="CV10">
        <v>0</v>
      </c>
      <c r="CW10">
        <v>0</v>
      </c>
      <c r="CX10">
        <v>1</v>
      </c>
      <c r="CY10">
        <v>0</v>
      </c>
      <c r="CZ10" t="s">
        <v>42</v>
      </c>
      <c r="DA10">
        <v>0</v>
      </c>
      <c r="DB10">
        <v>1</v>
      </c>
      <c r="DC10">
        <v>1</v>
      </c>
      <c r="DD10">
        <v>1</v>
      </c>
      <c r="DE10">
        <v>1</v>
      </c>
      <c r="DF10">
        <v>0</v>
      </c>
    </row>
    <row r="11" spans="1:110" x14ac:dyDescent="0.25">
      <c r="A11" t="s">
        <v>48</v>
      </c>
      <c r="B11" s="1">
        <v>42948</v>
      </c>
      <c r="C11" s="1">
        <v>43008</v>
      </c>
      <c r="D11">
        <v>1</v>
      </c>
      <c r="E11">
        <v>1</v>
      </c>
      <c r="F11">
        <v>1</v>
      </c>
      <c r="G11">
        <v>1</v>
      </c>
      <c r="H11">
        <v>1</v>
      </c>
      <c r="I11">
        <v>1</v>
      </c>
      <c r="J11">
        <v>1</v>
      </c>
      <c r="K11">
        <v>1</v>
      </c>
      <c r="L11">
        <v>1</v>
      </c>
      <c r="M11">
        <v>1</v>
      </c>
      <c r="N11">
        <v>1</v>
      </c>
      <c r="O11">
        <v>1</v>
      </c>
      <c r="P11">
        <v>1</v>
      </c>
      <c r="Q11">
        <v>0</v>
      </c>
      <c r="R11">
        <v>0</v>
      </c>
      <c r="S11">
        <v>1</v>
      </c>
      <c r="T11">
        <v>0</v>
      </c>
      <c r="U11">
        <v>1</v>
      </c>
      <c r="V11">
        <v>0</v>
      </c>
      <c r="W11" s="5">
        <v>1</v>
      </c>
      <c r="X11">
        <v>3</v>
      </c>
      <c r="Y11">
        <v>1</v>
      </c>
      <c r="Z11">
        <v>0</v>
      </c>
      <c r="AA11">
        <v>0</v>
      </c>
      <c r="AB11">
        <v>0</v>
      </c>
      <c r="AC11">
        <v>0</v>
      </c>
      <c r="AD11">
        <v>0</v>
      </c>
      <c r="AE11">
        <v>0</v>
      </c>
      <c r="AF11">
        <v>0</v>
      </c>
      <c r="AG11">
        <v>0</v>
      </c>
      <c r="AH11">
        <v>0</v>
      </c>
      <c r="AI11">
        <v>1</v>
      </c>
      <c r="AJ11">
        <v>0</v>
      </c>
      <c r="AK11">
        <v>0</v>
      </c>
      <c r="AL11">
        <v>0</v>
      </c>
      <c r="AM11">
        <v>0</v>
      </c>
      <c r="AN11">
        <v>0</v>
      </c>
      <c r="AO11">
        <v>0</v>
      </c>
      <c r="AP11">
        <v>0</v>
      </c>
      <c r="AQ11">
        <v>0</v>
      </c>
      <c r="AR11">
        <v>1</v>
      </c>
      <c r="AS11">
        <v>0</v>
      </c>
      <c r="AT11">
        <v>0</v>
      </c>
      <c r="AU11">
        <v>0</v>
      </c>
      <c r="AV11">
        <v>0</v>
      </c>
      <c r="AW11">
        <v>0</v>
      </c>
      <c r="AX11">
        <v>1</v>
      </c>
      <c r="AY11">
        <v>0</v>
      </c>
      <c r="AZ11">
        <v>0</v>
      </c>
      <c r="BA11">
        <v>0</v>
      </c>
      <c r="BB11">
        <v>0</v>
      </c>
      <c r="BC11">
        <v>0</v>
      </c>
      <c r="BD11">
        <v>0</v>
      </c>
      <c r="BE11">
        <v>0</v>
      </c>
      <c r="BF11">
        <v>0</v>
      </c>
      <c r="BG11">
        <v>0</v>
      </c>
      <c r="BH11">
        <v>0</v>
      </c>
      <c r="BI11">
        <v>0</v>
      </c>
      <c r="BJ11">
        <v>0</v>
      </c>
      <c r="BK11">
        <v>1</v>
      </c>
      <c r="BL11">
        <v>1</v>
      </c>
      <c r="BM11">
        <v>1</v>
      </c>
      <c r="BN11">
        <v>1</v>
      </c>
      <c r="BO11">
        <v>0</v>
      </c>
      <c r="BP11">
        <v>1</v>
      </c>
      <c r="BQ11">
        <v>1</v>
      </c>
      <c r="BR11">
        <v>1</v>
      </c>
      <c r="BS11">
        <v>1</v>
      </c>
      <c r="BT11">
        <v>1</v>
      </c>
      <c r="BU11">
        <v>1</v>
      </c>
      <c r="BV11">
        <v>0</v>
      </c>
      <c r="BW11">
        <v>0</v>
      </c>
      <c r="BX11">
        <v>1</v>
      </c>
      <c r="BY11">
        <v>0</v>
      </c>
      <c r="BZ11">
        <v>0</v>
      </c>
      <c r="CA11">
        <v>0</v>
      </c>
      <c r="CB11">
        <v>0</v>
      </c>
      <c r="CC11">
        <v>1</v>
      </c>
      <c r="CD11">
        <v>1</v>
      </c>
      <c r="CE11">
        <v>0</v>
      </c>
      <c r="CF11">
        <v>0</v>
      </c>
      <c r="CG11">
        <v>1</v>
      </c>
      <c r="CH11">
        <v>1</v>
      </c>
      <c r="CI11">
        <v>1</v>
      </c>
      <c r="CJ11">
        <v>0</v>
      </c>
      <c r="CK11">
        <v>0</v>
      </c>
      <c r="CL11" s="6">
        <v>0</v>
      </c>
      <c r="CM11" s="5">
        <f t="shared" si="0"/>
        <v>5</v>
      </c>
      <c r="CN11">
        <v>1</v>
      </c>
      <c r="CO11">
        <v>1</v>
      </c>
      <c r="CP11">
        <v>0</v>
      </c>
      <c r="CQ11">
        <v>0</v>
      </c>
      <c r="CR11">
        <v>0</v>
      </c>
      <c r="CS11">
        <v>0</v>
      </c>
      <c r="CT11">
        <v>0</v>
      </c>
      <c r="CU11">
        <v>0</v>
      </c>
      <c r="CV11">
        <v>1</v>
      </c>
      <c r="CW11">
        <v>0</v>
      </c>
      <c r="CX11">
        <v>0</v>
      </c>
      <c r="CY11">
        <v>0</v>
      </c>
      <c r="CZ11" t="s">
        <v>42</v>
      </c>
      <c r="DA11">
        <v>1</v>
      </c>
      <c r="DB11">
        <v>1</v>
      </c>
      <c r="DC11">
        <v>1</v>
      </c>
      <c r="DD11">
        <v>0</v>
      </c>
      <c r="DE11">
        <v>1</v>
      </c>
      <c r="DF11">
        <v>0</v>
      </c>
    </row>
    <row r="12" spans="1:110" x14ac:dyDescent="0.25">
      <c r="A12" t="s">
        <v>48</v>
      </c>
      <c r="B12" s="1">
        <v>43009</v>
      </c>
      <c r="C12" s="1">
        <v>43678</v>
      </c>
      <c r="D12">
        <v>1</v>
      </c>
      <c r="E12">
        <v>1</v>
      </c>
      <c r="F12">
        <v>1</v>
      </c>
      <c r="G12">
        <v>1</v>
      </c>
      <c r="H12">
        <v>1</v>
      </c>
      <c r="I12">
        <v>1</v>
      </c>
      <c r="J12">
        <v>1</v>
      </c>
      <c r="K12">
        <v>1</v>
      </c>
      <c r="L12">
        <v>1</v>
      </c>
      <c r="M12">
        <v>1</v>
      </c>
      <c r="N12">
        <v>1</v>
      </c>
      <c r="O12">
        <v>1</v>
      </c>
      <c r="P12">
        <v>1</v>
      </c>
      <c r="Q12">
        <v>1</v>
      </c>
      <c r="R12">
        <v>0</v>
      </c>
      <c r="S12">
        <v>1</v>
      </c>
      <c r="T12">
        <v>0</v>
      </c>
      <c r="U12">
        <v>1</v>
      </c>
      <c r="V12">
        <v>0</v>
      </c>
      <c r="W12" s="5">
        <v>1</v>
      </c>
      <c r="X12">
        <v>3</v>
      </c>
      <c r="Y12">
        <v>1</v>
      </c>
      <c r="Z12">
        <v>0</v>
      </c>
      <c r="AA12">
        <v>0</v>
      </c>
      <c r="AB12">
        <v>0</v>
      </c>
      <c r="AC12">
        <v>0</v>
      </c>
      <c r="AD12">
        <v>0</v>
      </c>
      <c r="AE12">
        <v>0</v>
      </c>
      <c r="AF12">
        <v>0</v>
      </c>
      <c r="AG12">
        <v>0</v>
      </c>
      <c r="AH12">
        <v>0</v>
      </c>
      <c r="AI12">
        <v>1</v>
      </c>
      <c r="AJ12">
        <v>0</v>
      </c>
      <c r="AK12">
        <v>0</v>
      </c>
      <c r="AL12">
        <v>0</v>
      </c>
      <c r="AM12">
        <v>0</v>
      </c>
      <c r="AN12">
        <v>0</v>
      </c>
      <c r="AO12">
        <v>0</v>
      </c>
      <c r="AP12">
        <v>0</v>
      </c>
      <c r="AQ12">
        <v>0</v>
      </c>
      <c r="AR12">
        <v>1</v>
      </c>
      <c r="AS12">
        <v>0</v>
      </c>
      <c r="AT12">
        <v>0</v>
      </c>
      <c r="AU12">
        <v>0</v>
      </c>
      <c r="AV12">
        <v>0</v>
      </c>
      <c r="AW12">
        <v>0</v>
      </c>
      <c r="AX12">
        <v>1</v>
      </c>
      <c r="AY12">
        <v>0</v>
      </c>
      <c r="AZ12">
        <v>0</v>
      </c>
      <c r="BA12">
        <v>0</v>
      </c>
      <c r="BB12">
        <v>0</v>
      </c>
      <c r="BC12">
        <v>0</v>
      </c>
      <c r="BD12">
        <v>0</v>
      </c>
      <c r="BE12">
        <v>0</v>
      </c>
      <c r="BF12">
        <v>0</v>
      </c>
      <c r="BG12">
        <v>0</v>
      </c>
      <c r="BH12">
        <v>0</v>
      </c>
      <c r="BI12">
        <v>0</v>
      </c>
      <c r="BJ12">
        <v>0</v>
      </c>
      <c r="BK12">
        <v>1</v>
      </c>
      <c r="BL12">
        <v>1</v>
      </c>
      <c r="BM12">
        <v>1</v>
      </c>
      <c r="BN12">
        <v>1</v>
      </c>
      <c r="BO12">
        <v>0</v>
      </c>
      <c r="BP12">
        <v>1</v>
      </c>
      <c r="BQ12">
        <v>1</v>
      </c>
      <c r="BR12">
        <v>1</v>
      </c>
      <c r="BS12">
        <v>1</v>
      </c>
      <c r="BT12">
        <v>1</v>
      </c>
      <c r="BU12">
        <v>1</v>
      </c>
      <c r="BV12">
        <v>0</v>
      </c>
      <c r="BW12">
        <v>0</v>
      </c>
      <c r="BX12">
        <v>1</v>
      </c>
      <c r="BY12">
        <v>0</v>
      </c>
      <c r="BZ12">
        <v>0</v>
      </c>
      <c r="CA12">
        <v>0</v>
      </c>
      <c r="CB12">
        <v>0</v>
      </c>
      <c r="CC12">
        <v>1</v>
      </c>
      <c r="CD12">
        <v>1</v>
      </c>
      <c r="CE12">
        <v>0</v>
      </c>
      <c r="CF12">
        <v>0</v>
      </c>
      <c r="CG12">
        <v>1</v>
      </c>
      <c r="CH12">
        <v>1</v>
      </c>
      <c r="CI12">
        <v>1</v>
      </c>
      <c r="CJ12">
        <v>0</v>
      </c>
      <c r="CK12">
        <v>0</v>
      </c>
      <c r="CL12" s="6">
        <v>0</v>
      </c>
      <c r="CM12" s="5">
        <f t="shared" si="0"/>
        <v>5</v>
      </c>
      <c r="CN12">
        <v>1</v>
      </c>
      <c r="CO12">
        <v>1</v>
      </c>
      <c r="CP12">
        <v>0</v>
      </c>
      <c r="CQ12">
        <v>0</v>
      </c>
      <c r="CR12">
        <v>0</v>
      </c>
      <c r="CS12">
        <v>0</v>
      </c>
      <c r="CT12">
        <v>0</v>
      </c>
      <c r="CU12">
        <v>0</v>
      </c>
      <c r="CV12">
        <v>1</v>
      </c>
      <c r="CW12">
        <v>0</v>
      </c>
      <c r="CX12">
        <v>0</v>
      </c>
      <c r="CY12">
        <v>0</v>
      </c>
      <c r="CZ12" t="s">
        <v>42</v>
      </c>
      <c r="DA12">
        <v>1</v>
      </c>
      <c r="DB12">
        <v>1</v>
      </c>
      <c r="DC12">
        <v>1</v>
      </c>
      <c r="DD12">
        <v>0</v>
      </c>
      <c r="DE12">
        <v>1</v>
      </c>
      <c r="DF12">
        <v>0</v>
      </c>
    </row>
    <row r="13" spans="1:110" x14ac:dyDescent="0.25">
      <c r="A13" t="s">
        <v>49</v>
      </c>
      <c r="B13" s="1">
        <v>42948</v>
      </c>
      <c r="C13" s="1">
        <v>43678</v>
      </c>
      <c r="D13">
        <v>1</v>
      </c>
      <c r="E13">
        <v>1</v>
      </c>
      <c r="F13">
        <v>1</v>
      </c>
      <c r="G13">
        <v>1</v>
      </c>
      <c r="H13">
        <v>1</v>
      </c>
      <c r="I13">
        <v>1</v>
      </c>
      <c r="J13">
        <v>1</v>
      </c>
      <c r="K13">
        <v>1</v>
      </c>
      <c r="L13">
        <v>1</v>
      </c>
      <c r="M13">
        <v>0</v>
      </c>
      <c r="N13">
        <v>1</v>
      </c>
      <c r="O13">
        <v>1</v>
      </c>
      <c r="P13">
        <v>1</v>
      </c>
      <c r="Q13">
        <v>0</v>
      </c>
      <c r="R13">
        <v>0</v>
      </c>
      <c r="S13">
        <v>1</v>
      </c>
      <c r="T13">
        <v>0</v>
      </c>
      <c r="U13">
        <v>1</v>
      </c>
      <c r="V13">
        <v>0</v>
      </c>
      <c r="W13" s="5">
        <v>1</v>
      </c>
      <c r="X13">
        <v>0</v>
      </c>
      <c r="Y13">
        <v>1</v>
      </c>
      <c r="Z13">
        <v>0</v>
      </c>
      <c r="AA13">
        <v>0</v>
      </c>
      <c r="AB13">
        <v>0</v>
      </c>
      <c r="AC13">
        <v>0</v>
      </c>
      <c r="AD13">
        <v>0</v>
      </c>
      <c r="AE13">
        <v>1</v>
      </c>
      <c r="AF13">
        <v>0</v>
      </c>
      <c r="AG13">
        <v>0</v>
      </c>
      <c r="AH13">
        <v>0</v>
      </c>
      <c r="AI13">
        <v>0</v>
      </c>
      <c r="AJ13">
        <v>0</v>
      </c>
      <c r="AK13">
        <v>0</v>
      </c>
      <c r="AL13">
        <v>0</v>
      </c>
      <c r="AM13">
        <v>0</v>
      </c>
      <c r="AN13">
        <v>0</v>
      </c>
      <c r="AO13">
        <v>0</v>
      </c>
      <c r="AP13">
        <v>0</v>
      </c>
      <c r="AQ13">
        <v>0</v>
      </c>
      <c r="AR13">
        <v>1</v>
      </c>
      <c r="AS13">
        <v>1</v>
      </c>
      <c r="AT13">
        <v>1</v>
      </c>
      <c r="AU13">
        <v>1</v>
      </c>
      <c r="AV13">
        <v>1</v>
      </c>
      <c r="AW13">
        <v>1</v>
      </c>
      <c r="AX13">
        <v>1</v>
      </c>
      <c r="AY13">
        <v>1</v>
      </c>
      <c r="AZ13">
        <v>1</v>
      </c>
      <c r="BA13">
        <v>0</v>
      </c>
      <c r="BB13">
        <v>1</v>
      </c>
      <c r="BC13">
        <v>1</v>
      </c>
      <c r="BD13">
        <v>1</v>
      </c>
      <c r="BE13">
        <v>0</v>
      </c>
      <c r="BF13">
        <v>0</v>
      </c>
      <c r="BG13">
        <v>1</v>
      </c>
      <c r="BH13">
        <v>0</v>
      </c>
      <c r="BI13">
        <v>1</v>
      </c>
      <c r="BJ13">
        <v>0</v>
      </c>
      <c r="BK13">
        <v>1</v>
      </c>
      <c r="BL13">
        <v>1</v>
      </c>
      <c r="BM13">
        <v>1</v>
      </c>
      <c r="BN13">
        <v>1</v>
      </c>
      <c r="BO13">
        <v>1</v>
      </c>
      <c r="BP13">
        <v>1</v>
      </c>
      <c r="BQ13">
        <v>1</v>
      </c>
      <c r="BR13">
        <v>1</v>
      </c>
      <c r="BS13">
        <v>1</v>
      </c>
      <c r="BT13">
        <v>1</v>
      </c>
      <c r="BU13">
        <v>1</v>
      </c>
      <c r="BV13">
        <v>0</v>
      </c>
      <c r="BW13">
        <v>0</v>
      </c>
      <c r="BX13">
        <v>1</v>
      </c>
      <c r="BY13">
        <v>0</v>
      </c>
      <c r="BZ13">
        <v>0</v>
      </c>
      <c r="CA13">
        <v>0</v>
      </c>
      <c r="CB13">
        <v>0</v>
      </c>
      <c r="CC13">
        <v>1</v>
      </c>
      <c r="CD13">
        <v>1</v>
      </c>
      <c r="CE13">
        <v>0</v>
      </c>
      <c r="CF13">
        <v>0</v>
      </c>
      <c r="CG13">
        <v>1</v>
      </c>
      <c r="CH13">
        <v>1</v>
      </c>
      <c r="CI13">
        <v>1</v>
      </c>
      <c r="CJ13">
        <v>1</v>
      </c>
      <c r="CK13">
        <v>0</v>
      </c>
      <c r="CL13" s="6">
        <v>0</v>
      </c>
      <c r="CM13" s="5">
        <f t="shared" si="0"/>
        <v>6</v>
      </c>
      <c r="CN13">
        <v>0</v>
      </c>
      <c r="CO13">
        <v>0</v>
      </c>
      <c r="CP13">
        <v>0</v>
      </c>
      <c r="CQ13">
        <v>0</v>
      </c>
      <c r="CR13">
        <v>1</v>
      </c>
      <c r="CS13">
        <v>0</v>
      </c>
      <c r="CT13">
        <v>0</v>
      </c>
      <c r="CU13">
        <v>0</v>
      </c>
      <c r="CV13">
        <v>0</v>
      </c>
      <c r="CW13">
        <v>1</v>
      </c>
      <c r="CX13">
        <v>0</v>
      </c>
      <c r="CY13">
        <v>0</v>
      </c>
      <c r="CZ13" t="s">
        <v>42</v>
      </c>
      <c r="DA13">
        <v>1</v>
      </c>
      <c r="DB13">
        <v>1</v>
      </c>
      <c r="DC13">
        <v>1</v>
      </c>
      <c r="DD13">
        <v>1</v>
      </c>
      <c r="DE13">
        <v>0</v>
      </c>
      <c r="DF13">
        <v>0</v>
      </c>
    </row>
    <row r="14" spans="1:110" x14ac:dyDescent="0.25">
      <c r="A14" t="s">
        <v>50</v>
      </c>
      <c r="B14" s="1">
        <v>42948</v>
      </c>
      <c r="C14" s="1">
        <v>43565</v>
      </c>
      <c r="D14">
        <v>1</v>
      </c>
      <c r="E14">
        <v>1</v>
      </c>
      <c r="F14">
        <v>1</v>
      </c>
      <c r="G14">
        <v>1</v>
      </c>
      <c r="H14">
        <v>1</v>
      </c>
      <c r="I14">
        <v>1</v>
      </c>
      <c r="J14">
        <v>1</v>
      </c>
      <c r="K14">
        <v>1</v>
      </c>
      <c r="L14">
        <v>1</v>
      </c>
      <c r="M14">
        <v>0</v>
      </c>
      <c r="N14">
        <v>1</v>
      </c>
      <c r="O14">
        <v>1</v>
      </c>
      <c r="P14">
        <v>1</v>
      </c>
      <c r="Q14">
        <v>0</v>
      </c>
      <c r="R14">
        <v>1</v>
      </c>
      <c r="S14">
        <v>1</v>
      </c>
      <c r="T14">
        <v>0</v>
      </c>
      <c r="U14">
        <v>1</v>
      </c>
      <c r="V14">
        <v>0</v>
      </c>
      <c r="W14" s="5">
        <v>1</v>
      </c>
      <c r="X14">
        <v>0</v>
      </c>
      <c r="Y14">
        <v>1</v>
      </c>
      <c r="Z14">
        <v>1</v>
      </c>
      <c r="AA14">
        <v>1</v>
      </c>
      <c r="AB14">
        <v>1</v>
      </c>
      <c r="AC14">
        <v>1</v>
      </c>
      <c r="AD14">
        <v>1</v>
      </c>
      <c r="AE14">
        <v>1</v>
      </c>
      <c r="AF14">
        <v>1</v>
      </c>
      <c r="AG14">
        <v>1</v>
      </c>
      <c r="AH14">
        <v>0</v>
      </c>
      <c r="AI14">
        <v>1</v>
      </c>
      <c r="AJ14">
        <v>1</v>
      </c>
      <c r="AK14">
        <v>1</v>
      </c>
      <c r="AL14">
        <v>0</v>
      </c>
      <c r="AM14">
        <v>1</v>
      </c>
      <c r="AN14">
        <v>1</v>
      </c>
      <c r="AO14">
        <v>0</v>
      </c>
      <c r="AP14">
        <v>1</v>
      </c>
      <c r="AQ14">
        <v>0</v>
      </c>
      <c r="AR14">
        <v>1</v>
      </c>
      <c r="AS14">
        <v>0</v>
      </c>
      <c r="AT14">
        <v>0</v>
      </c>
      <c r="AU14">
        <v>0</v>
      </c>
      <c r="AV14">
        <v>0</v>
      </c>
      <c r="AW14">
        <v>0</v>
      </c>
      <c r="AX14">
        <v>1</v>
      </c>
      <c r="AY14">
        <v>0</v>
      </c>
      <c r="AZ14">
        <v>0</v>
      </c>
      <c r="BA14">
        <v>0</v>
      </c>
      <c r="BB14">
        <v>0</v>
      </c>
      <c r="BC14">
        <v>0</v>
      </c>
      <c r="BD14">
        <v>0</v>
      </c>
      <c r="BE14">
        <v>0</v>
      </c>
      <c r="BF14">
        <v>0</v>
      </c>
      <c r="BG14">
        <v>0</v>
      </c>
      <c r="BH14">
        <v>0</v>
      </c>
      <c r="BI14">
        <v>0</v>
      </c>
      <c r="BJ14">
        <v>0</v>
      </c>
      <c r="BK14">
        <v>1</v>
      </c>
      <c r="BL14">
        <v>1</v>
      </c>
      <c r="BM14">
        <v>1</v>
      </c>
      <c r="BN14">
        <v>1</v>
      </c>
      <c r="BO14">
        <v>0</v>
      </c>
      <c r="BP14">
        <v>1</v>
      </c>
      <c r="BQ14">
        <v>0</v>
      </c>
      <c r="BR14">
        <v>1</v>
      </c>
      <c r="BS14">
        <v>1</v>
      </c>
      <c r="BT14">
        <v>1</v>
      </c>
      <c r="BU14">
        <v>1</v>
      </c>
      <c r="BV14">
        <v>0</v>
      </c>
      <c r="BW14">
        <v>0</v>
      </c>
      <c r="BX14">
        <v>1</v>
      </c>
      <c r="BY14">
        <v>1</v>
      </c>
      <c r="BZ14">
        <v>0</v>
      </c>
      <c r="CA14">
        <v>0</v>
      </c>
      <c r="CB14">
        <v>0</v>
      </c>
      <c r="CC14">
        <v>1</v>
      </c>
      <c r="CD14">
        <v>0</v>
      </c>
      <c r="CE14">
        <v>1</v>
      </c>
      <c r="CF14">
        <v>1</v>
      </c>
      <c r="CG14">
        <v>1</v>
      </c>
      <c r="CH14">
        <v>0</v>
      </c>
      <c r="CI14">
        <v>1</v>
      </c>
      <c r="CJ14">
        <v>1</v>
      </c>
      <c r="CK14">
        <v>0</v>
      </c>
      <c r="CL14" s="6">
        <v>0</v>
      </c>
      <c r="CM14" s="5">
        <f t="shared" si="0"/>
        <v>6</v>
      </c>
      <c r="CN14">
        <v>0</v>
      </c>
      <c r="CO14">
        <v>0</v>
      </c>
      <c r="CP14">
        <v>0</v>
      </c>
      <c r="CQ14">
        <v>0</v>
      </c>
      <c r="CR14">
        <v>1</v>
      </c>
      <c r="CS14">
        <v>0</v>
      </c>
      <c r="CT14">
        <v>0</v>
      </c>
      <c r="CU14">
        <v>0</v>
      </c>
      <c r="CV14">
        <v>0</v>
      </c>
      <c r="CW14">
        <v>1</v>
      </c>
      <c r="CX14">
        <v>0</v>
      </c>
      <c r="CY14">
        <v>0</v>
      </c>
      <c r="CZ14" t="s">
        <v>42</v>
      </c>
      <c r="DA14">
        <v>0</v>
      </c>
      <c r="DB14">
        <v>1</v>
      </c>
      <c r="DC14">
        <v>1</v>
      </c>
      <c r="DD14">
        <v>1</v>
      </c>
      <c r="DE14">
        <v>0</v>
      </c>
      <c r="DF14">
        <v>0</v>
      </c>
    </row>
    <row r="15" spans="1:110" x14ac:dyDescent="0.25">
      <c r="A15" t="s">
        <v>50</v>
      </c>
      <c r="B15" s="1">
        <v>43566</v>
      </c>
      <c r="C15" s="1">
        <v>43678</v>
      </c>
      <c r="D15">
        <v>1</v>
      </c>
      <c r="E15">
        <v>1</v>
      </c>
      <c r="F15">
        <v>1</v>
      </c>
      <c r="G15">
        <v>1</v>
      </c>
      <c r="H15">
        <v>1</v>
      </c>
      <c r="I15">
        <v>1</v>
      </c>
      <c r="J15">
        <v>1</v>
      </c>
      <c r="K15">
        <v>1</v>
      </c>
      <c r="L15">
        <v>1</v>
      </c>
      <c r="M15">
        <v>0</v>
      </c>
      <c r="N15">
        <v>1</v>
      </c>
      <c r="O15">
        <v>1</v>
      </c>
      <c r="P15">
        <v>1</v>
      </c>
      <c r="Q15">
        <v>0</v>
      </c>
      <c r="R15">
        <v>1</v>
      </c>
      <c r="S15">
        <v>1</v>
      </c>
      <c r="T15">
        <v>0</v>
      </c>
      <c r="U15">
        <v>1</v>
      </c>
      <c r="V15">
        <v>0</v>
      </c>
      <c r="W15" s="5">
        <v>1</v>
      </c>
      <c r="X15">
        <v>0</v>
      </c>
      <c r="Y15">
        <v>1</v>
      </c>
      <c r="Z15">
        <v>1</v>
      </c>
      <c r="AA15">
        <v>1</v>
      </c>
      <c r="AB15">
        <v>1</v>
      </c>
      <c r="AC15">
        <v>1</v>
      </c>
      <c r="AD15">
        <v>1</v>
      </c>
      <c r="AE15">
        <v>1</v>
      </c>
      <c r="AF15">
        <v>1</v>
      </c>
      <c r="AG15">
        <v>1</v>
      </c>
      <c r="AH15">
        <v>0</v>
      </c>
      <c r="AI15">
        <v>1</v>
      </c>
      <c r="AJ15">
        <v>1</v>
      </c>
      <c r="AK15">
        <v>1</v>
      </c>
      <c r="AL15">
        <v>0</v>
      </c>
      <c r="AM15">
        <v>1</v>
      </c>
      <c r="AN15">
        <v>1</v>
      </c>
      <c r="AO15">
        <v>0</v>
      </c>
      <c r="AP15">
        <v>1</v>
      </c>
      <c r="AQ15">
        <v>0</v>
      </c>
      <c r="AR15">
        <v>1</v>
      </c>
      <c r="AS15">
        <v>0</v>
      </c>
      <c r="AT15">
        <v>0</v>
      </c>
      <c r="AU15">
        <v>0</v>
      </c>
      <c r="AV15">
        <v>0</v>
      </c>
      <c r="AW15">
        <v>0</v>
      </c>
      <c r="AX15">
        <v>1</v>
      </c>
      <c r="AY15">
        <v>0</v>
      </c>
      <c r="AZ15">
        <v>0</v>
      </c>
      <c r="BA15">
        <v>0</v>
      </c>
      <c r="BB15">
        <v>0</v>
      </c>
      <c r="BC15">
        <v>0</v>
      </c>
      <c r="BD15">
        <v>0</v>
      </c>
      <c r="BE15">
        <v>0</v>
      </c>
      <c r="BF15">
        <v>0</v>
      </c>
      <c r="BG15">
        <v>0</v>
      </c>
      <c r="BH15">
        <v>0</v>
      </c>
      <c r="BI15">
        <v>0</v>
      </c>
      <c r="BJ15">
        <v>0</v>
      </c>
      <c r="BK15">
        <v>1</v>
      </c>
      <c r="BL15">
        <v>1</v>
      </c>
      <c r="BM15">
        <v>1</v>
      </c>
      <c r="BN15">
        <v>1</v>
      </c>
      <c r="BO15">
        <v>0</v>
      </c>
      <c r="BP15">
        <v>1</v>
      </c>
      <c r="BQ15">
        <v>0</v>
      </c>
      <c r="BR15">
        <v>1</v>
      </c>
      <c r="BS15">
        <v>1</v>
      </c>
      <c r="BT15">
        <v>1</v>
      </c>
      <c r="BU15">
        <v>1</v>
      </c>
      <c r="BV15">
        <v>0</v>
      </c>
      <c r="BW15">
        <v>0</v>
      </c>
      <c r="BX15">
        <v>1</v>
      </c>
      <c r="BY15">
        <v>1</v>
      </c>
      <c r="BZ15">
        <v>0</v>
      </c>
      <c r="CA15">
        <v>0</v>
      </c>
      <c r="CB15">
        <v>0</v>
      </c>
      <c r="CC15">
        <v>1</v>
      </c>
      <c r="CD15">
        <v>0</v>
      </c>
      <c r="CE15">
        <v>1</v>
      </c>
      <c r="CF15">
        <v>1</v>
      </c>
      <c r="CG15">
        <v>1</v>
      </c>
      <c r="CH15">
        <v>0</v>
      </c>
      <c r="CI15">
        <v>1</v>
      </c>
      <c r="CJ15">
        <v>1</v>
      </c>
      <c r="CK15">
        <v>0</v>
      </c>
      <c r="CL15" s="6">
        <v>0</v>
      </c>
      <c r="CM15" s="5">
        <f t="shared" si="0"/>
        <v>6</v>
      </c>
      <c r="CN15">
        <v>0</v>
      </c>
      <c r="CO15">
        <v>0</v>
      </c>
      <c r="CP15">
        <v>0</v>
      </c>
      <c r="CQ15">
        <v>0</v>
      </c>
      <c r="CR15">
        <v>1</v>
      </c>
      <c r="CS15">
        <v>0</v>
      </c>
      <c r="CT15">
        <v>0</v>
      </c>
      <c r="CU15">
        <v>0</v>
      </c>
      <c r="CV15">
        <v>0</v>
      </c>
      <c r="CW15">
        <v>1</v>
      </c>
      <c r="CX15">
        <v>0</v>
      </c>
      <c r="CY15">
        <v>0</v>
      </c>
      <c r="CZ15" t="s">
        <v>42</v>
      </c>
      <c r="DA15">
        <v>0</v>
      </c>
      <c r="DB15">
        <v>1</v>
      </c>
      <c r="DC15">
        <v>1</v>
      </c>
      <c r="DD15">
        <v>1</v>
      </c>
      <c r="DE15">
        <v>0</v>
      </c>
      <c r="DF15">
        <v>0</v>
      </c>
    </row>
    <row r="16" spans="1:110" x14ac:dyDescent="0.25">
      <c r="A16" t="s">
        <v>51</v>
      </c>
      <c r="B16" s="1">
        <v>42948</v>
      </c>
      <c r="C16" s="1">
        <v>43678</v>
      </c>
      <c r="D16">
        <v>1</v>
      </c>
      <c r="E16">
        <v>1</v>
      </c>
      <c r="F16">
        <v>1</v>
      </c>
      <c r="G16">
        <v>1</v>
      </c>
      <c r="H16">
        <v>1</v>
      </c>
      <c r="I16">
        <v>1</v>
      </c>
      <c r="J16">
        <v>1</v>
      </c>
      <c r="K16">
        <v>1</v>
      </c>
      <c r="L16">
        <v>0</v>
      </c>
      <c r="M16">
        <v>0</v>
      </c>
      <c r="N16">
        <v>0</v>
      </c>
      <c r="O16">
        <v>0</v>
      </c>
      <c r="P16">
        <v>0</v>
      </c>
      <c r="Q16">
        <v>0</v>
      </c>
      <c r="R16">
        <v>0</v>
      </c>
      <c r="S16">
        <v>0</v>
      </c>
      <c r="T16">
        <v>0</v>
      </c>
      <c r="U16">
        <v>1</v>
      </c>
      <c r="V16">
        <v>1</v>
      </c>
      <c r="W16" s="5">
        <v>2</v>
      </c>
      <c r="X16">
        <v>4</v>
      </c>
      <c r="Y16">
        <v>1</v>
      </c>
      <c r="Z16">
        <v>0</v>
      </c>
      <c r="AA16">
        <v>0</v>
      </c>
      <c r="AB16">
        <v>0</v>
      </c>
      <c r="AC16">
        <v>0</v>
      </c>
      <c r="AD16">
        <v>0</v>
      </c>
      <c r="AE16">
        <v>1</v>
      </c>
      <c r="AF16">
        <v>0</v>
      </c>
      <c r="AG16">
        <v>0</v>
      </c>
      <c r="AH16">
        <v>0</v>
      </c>
      <c r="AI16">
        <v>0</v>
      </c>
      <c r="AJ16">
        <v>0</v>
      </c>
      <c r="AK16">
        <v>0</v>
      </c>
      <c r="AL16">
        <v>0</v>
      </c>
      <c r="AM16">
        <v>0</v>
      </c>
      <c r="AN16">
        <v>0</v>
      </c>
      <c r="AO16">
        <v>0</v>
      </c>
      <c r="AP16">
        <v>0</v>
      </c>
      <c r="AQ16">
        <v>1</v>
      </c>
      <c r="AR16">
        <v>1</v>
      </c>
      <c r="AS16">
        <v>0</v>
      </c>
      <c r="AT16">
        <v>0</v>
      </c>
      <c r="AU16">
        <v>0</v>
      </c>
      <c r="AV16">
        <v>0</v>
      </c>
      <c r="AW16">
        <v>0</v>
      </c>
      <c r="AX16">
        <v>1</v>
      </c>
      <c r="AY16">
        <v>0</v>
      </c>
      <c r="AZ16">
        <v>0</v>
      </c>
      <c r="BA16">
        <v>0</v>
      </c>
      <c r="BB16">
        <v>0</v>
      </c>
      <c r="BC16">
        <v>0</v>
      </c>
      <c r="BD16">
        <v>0</v>
      </c>
      <c r="BE16">
        <v>0</v>
      </c>
      <c r="BF16">
        <v>0</v>
      </c>
      <c r="BG16">
        <v>0</v>
      </c>
      <c r="BH16">
        <v>0</v>
      </c>
      <c r="BI16">
        <v>0</v>
      </c>
      <c r="BJ16">
        <v>0</v>
      </c>
      <c r="BK16">
        <v>1</v>
      </c>
      <c r="BL16">
        <v>1</v>
      </c>
      <c r="BM16">
        <v>1</v>
      </c>
      <c r="BN16">
        <v>1</v>
      </c>
      <c r="BO16">
        <v>0</v>
      </c>
      <c r="BP16">
        <v>1</v>
      </c>
      <c r="BQ16">
        <v>1</v>
      </c>
      <c r="BR16">
        <v>1</v>
      </c>
      <c r="BS16">
        <v>1</v>
      </c>
      <c r="BT16">
        <v>1</v>
      </c>
      <c r="BU16">
        <v>1</v>
      </c>
      <c r="BV16">
        <v>0</v>
      </c>
      <c r="BW16">
        <v>0</v>
      </c>
      <c r="BX16">
        <v>1</v>
      </c>
      <c r="BY16">
        <v>0</v>
      </c>
      <c r="BZ16">
        <v>0</v>
      </c>
      <c r="CA16">
        <v>0</v>
      </c>
      <c r="CB16">
        <v>1</v>
      </c>
      <c r="CC16">
        <v>1</v>
      </c>
      <c r="CD16">
        <v>1</v>
      </c>
      <c r="CE16">
        <v>0</v>
      </c>
      <c r="CF16">
        <v>1</v>
      </c>
      <c r="CG16">
        <v>1</v>
      </c>
      <c r="CH16">
        <v>0</v>
      </c>
      <c r="CI16">
        <v>1</v>
      </c>
      <c r="CJ16">
        <v>1</v>
      </c>
      <c r="CK16">
        <v>0</v>
      </c>
      <c r="CL16" s="6">
        <v>1</v>
      </c>
      <c r="CM16" s="5">
        <f t="shared" si="0"/>
        <v>7</v>
      </c>
      <c r="CN16">
        <v>0</v>
      </c>
      <c r="CO16">
        <v>0</v>
      </c>
      <c r="CP16">
        <v>0</v>
      </c>
      <c r="CQ16">
        <v>0</v>
      </c>
      <c r="CR16">
        <v>0</v>
      </c>
      <c r="CS16">
        <v>1</v>
      </c>
      <c r="CT16">
        <v>0</v>
      </c>
      <c r="CU16">
        <v>0</v>
      </c>
      <c r="CV16">
        <v>0</v>
      </c>
      <c r="CW16">
        <v>0</v>
      </c>
      <c r="CX16">
        <v>1</v>
      </c>
      <c r="CY16">
        <v>0</v>
      </c>
      <c r="CZ16" t="s">
        <v>42</v>
      </c>
      <c r="DA16">
        <v>1</v>
      </c>
      <c r="DB16">
        <v>1</v>
      </c>
      <c r="DC16">
        <v>1</v>
      </c>
      <c r="DD16">
        <v>0</v>
      </c>
      <c r="DE16">
        <v>0</v>
      </c>
      <c r="DF16">
        <v>0</v>
      </c>
    </row>
    <row r="17" spans="1:110" x14ac:dyDescent="0.25">
      <c r="A17" t="s">
        <v>52</v>
      </c>
      <c r="B17" s="1">
        <v>42948</v>
      </c>
      <c r="C17" s="1">
        <v>43678</v>
      </c>
      <c r="D17">
        <v>1</v>
      </c>
      <c r="E17">
        <v>1</v>
      </c>
      <c r="F17">
        <v>1</v>
      </c>
      <c r="G17">
        <v>1</v>
      </c>
      <c r="H17">
        <v>1</v>
      </c>
      <c r="I17">
        <v>1</v>
      </c>
      <c r="J17">
        <v>1</v>
      </c>
      <c r="K17">
        <v>1</v>
      </c>
      <c r="L17">
        <v>0</v>
      </c>
      <c r="M17">
        <v>0</v>
      </c>
      <c r="N17">
        <v>0</v>
      </c>
      <c r="O17">
        <v>0</v>
      </c>
      <c r="P17">
        <v>0</v>
      </c>
      <c r="Q17">
        <v>0</v>
      </c>
      <c r="R17">
        <v>0</v>
      </c>
      <c r="S17">
        <v>0</v>
      </c>
      <c r="T17">
        <v>0</v>
      </c>
      <c r="U17">
        <v>1</v>
      </c>
      <c r="V17">
        <v>0</v>
      </c>
      <c r="W17" s="5">
        <v>2</v>
      </c>
      <c r="X17">
        <v>4</v>
      </c>
      <c r="Y17">
        <v>1</v>
      </c>
      <c r="Z17">
        <v>0</v>
      </c>
      <c r="AA17">
        <v>0</v>
      </c>
      <c r="AB17">
        <v>0</v>
      </c>
      <c r="AC17">
        <v>0</v>
      </c>
      <c r="AD17">
        <v>0</v>
      </c>
      <c r="AE17">
        <v>1</v>
      </c>
      <c r="AF17">
        <v>0</v>
      </c>
      <c r="AG17">
        <v>0</v>
      </c>
      <c r="AH17">
        <v>0</v>
      </c>
      <c r="AI17">
        <v>0</v>
      </c>
      <c r="AJ17">
        <v>0</v>
      </c>
      <c r="AK17">
        <v>0</v>
      </c>
      <c r="AL17">
        <v>0</v>
      </c>
      <c r="AM17">
        <v>0</v>
      </c>
      <c r="AN17">
        <v>0</v>
      </c>
      <c r="AO17">
        <v>0</v>
      </c>
      <c r="AP17">
        <v>0</v>
      </c>
      <c r="AQ17">
        <v>0</v>
      </c>
      <c r="AR17">
        <v>1</v>
      </c>
      <c r="AS17">
        <v>0</v>
      </c>
      <c r="AT17">
        <v>0</v>
      </c>
      <c r="AU17">
        <v>0</v>
      </c>
      <c r="AV17">
        <v>0</v>
      </c>
      <c r="AW17">
        <v>0</v>
      </c>
      <c r="AX17">
        <v>1</v>
      </c>
      <c r="AY17">
        <v>0</v>
      </c>
      <c r="AZ17">
        <v>0</v>
      </c>
      <c r="BA17">
        <v>0</v>
      </c>
      <c r="BB17">
        <v>0</v>
      </c>
      <c r="BC17">
        <v>0</v>
      </c>
      <c r="BD17">
        <v>0</v>
      </c>
      <c r="BE17">
        <v>0</v>
      </c>
      <c r="BF17">
        <v>0</v>
      </c>
      <c r="BG17">
        <v>0</v>
      </c>
      <c r="BH17">
        <v>0</v>
      </c>
      <c r="BI17">
        <v>0</v>
      </c>
      <c r="BJ17">
        <v>0</v>
      </c>
      <c r="BK17">
        <v>1</v>
      </c>
      <c r="BL17">
        <v>1</v>
      </c>
      <c r="BM17">
        <v>1</v>
      </c>
      <c r="BN17">
        <v>1</v>
      </c>
      <c r="BO17">
        <v>1</v>
      </c>
      <c r="BP17">
        <v>1</v>
      </c>
      <c r="BQ17">
        <v>1</v>
      </c>
      <c r="BR17">
        <v>1</v>
      </c>
      <c r="BS17">
        <v>1</v>
      </c>
      <c r="BT17">
        <v>1</v>
      </c>
      <c r="BU17">
        <v>1</v>
      </c>
      <c r="BV17">
        <v>0</v>
      </c>
      <c r="BW17">
        <v>1</v>
      </c>
      <c r="BX17">
        <v>1</v>
      </c>
      <c r="BY17">
        <v>1</v>
      </c>
      <c r="BZ17">
        <v>1</v>
      </c>
      <c r="CA17">
        <v>1</v>
      </c>
      <c r="CB17">
        <v>0</v>
      </c>
      <c r="CC17">
        <v>1</v>
      </c>
      <c r="CD17">
        <v>1</v>
      </c>
      <c r="CE17">
        <v>0</v>
      </c>
      <c r="CF17">
        <v>1</v>
      </c>
      <c r="CG17">
        <v>1</v>
      </c>
      <c r="CH17">
        <v>0</v>
      </c>
      <c r="CI17">
        <v>1</v>
      </c>
      <c r="CJ17">
        <v>1</v>
      </c>
      <c r="CK17">
        <v>0</v>
      </c>
      <c r="CL17" s="6">
        <v>1</v>
      </c>
      <c r="CM17" s="5">
        <f t="shared" si="0"/>
        <v>7</v>
      </c>
      <c r="CN17">
        <v>0</v>
      </c>
      <c r="CO17">
        <v>0</v>
      </c>
      <c r="CP17">
        <v>0</v>
      </c>
      <c r="CQ17">
        <v>0</v>
      </c>
      <c r="CR17">
        <v>0</v>
      </c>
      <c r="CS17">
        <v>1</v>
      </c>
      <c r="CT17">
        <v>0</v>
      </c>
      <c r="CU17">
        <v>0</v>
      </c>
      <c r="CV17">
        <v>0</v>
      </c>
      <c r="CW17">
        <v>0</v>
      </c>
      <c r="CX17">
        <v>1</v>
      </c>
      <c r="CY17">
        <v>0</v>
      </c>
      <c r="CZ17" t="s">
        <v>42</v>
      </c>
      <c r="DA17">
        <v>1</v>
      </c>
      <c r="DB17">
        <v>1</v>
      </c>
      <c r="DC17">
        <v>1</v>
      </c>
      <c r="DD17">
        <v>0</v>
      </c>
      <c r="DE17">
        <v>0</v>
      </c>
      <c r="DF17">
        <v>0</v>
      </c>
    </row>
    <row r="18" spans="1:110" x14ac:dyDescent="0.25">
      <c r="A18" t="s">
        <v>53</v>
      </c>
      <c r="B18" s="1">
        <v>42948</v>
      </c>
      <c r="C18" s="1">
        <v>43678</v>
      </c>
      <c r="D18">
        <v>1</v>
      </c>
      <c r="E18">
        <v>1</v>
      </c>
      <c r="F18">
        <v>1</v>
      </c>
      <c r="G18">
        <v>1</v>
      </c>
      <c r="H18">
        <v>1</v>
      </c>
      <c r="I18">
        <v>0</v>
      </c>
      <c r="J18">
        <v>1</v>
      </c>
      <c r="K18">
        <v>1</v>
      </c>
      <c r="L18">
        <v>1</v>
      </c>
      <c r="M18">
        <v>1</v>
      </c>
      <c r="N18">
        <v>1</v>
      </c>
      <c r="O18">
        <v>1</v>
      </c>
      <c r="P18">
        <v>1</v>
      </c>
      <c r="Q18">
        <v>0</v>
      </c>
      <c r="R18">
        <v>0</v>
      </c>
      <c r="S18">
        <v>0</v>
      </c>
      <c r="T18">
        <v>0</v>
      </c>
      <c r="U18">
        <v>1</v>
      </c>
      <c r="V18">
        <v>1</v>
      </c>
      <c r="W18" s="5">
        <v>2</v>
      </c>
      <c r="X18">
        <v>0</v>
      </c>
      <c r="Y18">
        <v>1</v>
      </c>
      <c r="Z18">
        <v>0</v>
      </c>
      <c r="AA18">
        <v>0</v>
      </c>
      <c r="AB18">
        <v>0</v>
      </c>
      <c r="AC18">
        <v>0</v>
      </c>
      <c r="AD18">
        <v>0</v>
      </c>
      <c r="AE18">
        <v>1</v>
      </c>
      <c r="AF18">
        <v>0</v>
      </c>
      <c r="AG18">
        <v>0</v>
      </c>
      <c r="AH18">
        <v>0</v>
      </c>
      <c r="AI18">
        <v>1</v>
      </c>
      <c r="AJ18">
        <v>1</v>
      </c>
      <c r="AK18">
        <v>0</v>
      </c>
      <c r="AL18">
        <v>0</v>
      </c>
      <c r="AM18">
        <v>0</v>
      </c>
      <c r="AN18">
        <v>0</v>
      </c>
      <c r="AO18">
        <v>0</v>
      </c>
      <c r="AP18">
        <v>0</v>
      </c>
      <c r="AQ18">
        <v>0</v>
      </c>
      <c r="AR18">
        <v>1</v>
      </c>
      <c r="AS18">
        <v>1</v>
      </c>
      <c r="AT18">
        <v>1</v>
      </c>
      <c r="AU18">
        <v>1</v>
      </c>
      <c r="AV18">
        <v>1</v>
      </c>
      <c r="AW18">
        <v>0</v>
      </c>
      <c r="AX18">
        <v>1</v>
      </c>
      <c r="AY18">
        <v>1</v>
      </c>
      <c r="AZ18">
        <v>1</v>
      </c>
      <c r="BA18">
        <v>1</v>
      </c>
      <c r="BB18">
        <v>1</v>
      </c>
      <c r="BC18">
        <v>1</v>
      </c>
      <c r="BD18">
        <v>1</v>
      </c>
      <c r="BE18">
        <v>0</v>
      </c>
      <c r="BF18">
        <v>0</v>
      </c>
      <c r="BG18">
        <v>0</v>
      </c>
      <c r="BH18">
        <v>0</v>
      </c>
      <c r="BI18">
        <v>0</v>
      </c>
      <c r="BJ18">
        <v>1</v>
      </c>
      <c r="BK18">
        <v>1</v>
      </c>
      <c r="BL18">
        <v>1</v>
      </c>
      <c r="BM18">
        <v>1</v>
      </c>
      <c r="BN18">
        <v>1</v>
      </c>
      <c r="BO18">
        <v>1</v>
      </c>
      <c r="BP18">
        <v>1</v>
      </c>
      <c r="BQ18">
        <v>1</v>
      </c>
      <c r="BR18">
        <v>1</v>
      </c>
      <c r="BS18">
        <v>1</v>
      </c>
      <c r="BT18">
        <v>1</v>
      </c>
      <c r="BU18">
        <v>1</v>
      </c>
      <c r="BV18">
        <v>0</v>
      </c>
      <c r="BW18">
        <v>0</v>
      </c>
      <c r="BX18">
        <v>1</v>
      </c>
      <c r="BY18">
        <v>1</v>
      </c>
      <c r="BZ18">
        <v>0</v>
      </c>
      <c r="CA18">
        <v>0</v>
      </c>
      <c r="CB18">
        <v>0</v>
      </c>
      <c r="CC18">
        <v>1</v>
      </c>
      <c r="CD18">
        <v>1</v>
      </c>
      <c r="CE18">
        <v>0</v>
      </c>
      <c r="CF18">
        <v>0</v>
      </c>
      <c r="CG18">
        <v>1</v>
      </c>
      <c r="CH18">
        <v>0</v>
      </c>
      <c r="CI18">
        <v>1</v>
      </c>
      <c r="CJ18">
        <v>0</v>
      </c>
      <c r="CK18">
        <v>0</v>
      </c>
      <c r="CL18" s="6">
        <v>0</v>
      </c>
      <c r="CM18" s="5">
        <f t="shared" si="0"/>
        <v>4</v>
      </c>
      <c r="CN18">
        <v>0</v>
      </c>
      <c r="CO18">
        <v>0</v>
      </c>
      <c r="CP18">
        <v>0</v>
      </c>
      <c r="CQ18">
        <v>1</v>
      </c>
      <c r="CR18">
        <v>0</v>
      </c>
      <c r="CS18">
        <v>0</v>
      </c>
      <c r="CT18">
        <v>0</v>
      </c>
      <c r="CU18">
        <v>0</v>
      </c>
      <c r="CV18">
        <v>1</v>
      </c>
      <c r="CW18">
        <v>0</v>
      </c>
      <c r="CX18">
        <v>0</v>
      </c>
      <c r="CY18">
        <v>0</v>
      </c>
      <c r="CZ18" t="s">
        <v>42</v>
      </c>
      <c r="DA18">
        <v>0</v>
      </c>
      <c r="DB18">
        <v>0</v>
      </c>
      <c r="DC18" t="s">
        <v>42</v>
      </c>
      <c r="DD18" t="s">
        <v>42</v>
      </c>
      <c r="DE18" t="s">
        <v>42</v>
      </c>
      <c r="DF18" t="s">
        <v>42</v>
      </c>
    </row>
    <row r="19" spans="1:110" x14ac:dyDescent="0.25">
      <c r="A19" t="s">
        <v>54</v>
      </c>
      <c r="B19" s="1">
        <v>42948</v>
      </c>
      <c r="C19" s="1">
        <v>43678</v>
      </c>
      <c r="D19">
        <v>1</v>
      </c>
      <c r="E19">
        <v>1</v>
      </c>
      <c r="F19">
        <v>1</v>
      </c>
      <c r="G19">
        <v>1</v>
      </c>
      <c r="H19">
        <v>0</v>
      </c>
      <c r="I19">
        <v>1</v>
      </c>
      <c r="J19">
        <v>1</v>
      </c>
      <c r="K19">
        <v>1</v>
      </c>
      <c r="L19">
        <v>0</v>
      </c>
      <c r="M19">
        <v>1</v>
      </c>
      <c r="N19">
        <v>0</v>
      </c>
      <c r="O19">
        <v>0</v>
      </c>
      <c r="P19">
        <v>0</v>
      </c>
      <c r="Q19">
        <v>0</v>
      </c>
      <c r="R19">
        <v>0</v>
      </c>
      <c r="S19">
        <v>0</v>
      </c>
      <c r="T19">
        <v>0</v>
      </c>
      <c r="U19">
        <v>0</v>
      </c>
      <c r="V19">
        <v>0</v>
      </c>
      <c r="W19" s="5">
        <v>2</v>
      </c>
      <c r="X19">
        <v>4</v>
      </c>
      <c r="Y19">
        <v>1</v>
      </c>
      <c r="Z19">
        <v>0</v>
      </c>
      <c r="AA19">
        <v>0</v>
      </c>
      <c r="AB19">
        <v>0</v>
      </c>
      <c r="AC19">
        <v>0</v>
      </c>
      <c r="AD19">
        <v>0</v>
      </c>
      <c r="AE19">
        <v>1</v>
      </c>
      <c r="AF19">
        <v>0</v>
      </c>
      <c r="AG19">
        <v>0</v>
      </c>
      <c r="AH19">
        <v>0</v>
      </c>
      <c r="AI19">
        <v>0</v>
      </c>
      <c r="AJ19">
        <v>0</v>
      </c>
      <c r="AK19">
        <v>0</v>
      </c>
      <c r="AL19">
        <v>0</v>
      </c>
      <c r="AM19">
        <v>0</v>
      </c>
      <c r="AN19">
        <v>0</v>
      </c>
      <c r="AO19">
        <v>0</v>
      </c>
      <c r="AP19">
        <v>0</v>
      </c>
      <c r="AQ19">
        <v>0</v>
      </c>
      <c r="AR19">
        <v>1</v>
      </c>
      <c r="AS19">
        <v>0</v>
      </c>
      <c r="AT19">
        <v>0</v>
      </c>
      <c r="AU19">
        <v>0</v>
      </c>
      <c r="AV19">
        <v>0</v>
      </c>
      <c r="AW19">
        <v>0</v>
      </c>
      <c r="AX19">
        <v>1</v>
      </c>
      <c r="AY19">
        <v>0</v>
      </c>
      <c r="AZ19">
        <v>0</v>
      </c>
      <c r="BA19">
        <v>0</v>
      </c>
      <c r="BB19">
        <v>0</v>
      </c>
      <c r="BC19">
        <v>0</v>
      </c>
      <c r="BD19">
        <v>0</v>
      </c>
      <c r="BE19">
        <v>0</v>
      </c>
      <c r="BF19">
        <v>0</v>
      </c>
      <c r="BG19">
        <v>0</v>
      </c>
      <c r="BH19">
        <v>0</v>
      </c>
      <c r="BI19">
        <v>0</v>
      </c>
      <c r="BJ19">
        <v>0</v>
      </c>
      <c r="BK19">
        <v>1</v>
      </c>
      <c r="BL19">
        <v>1</v>
      </c>
      <c r="BM19">
        <v>1</v>
      </c>
      <c r="BN19">
        <v>1</v>
      </c>
      <c r="BO19">
        <v>0</v>
      </c>
      <c r="BP19">
        <v>1</v>
      </c>
      <c r="BQ19">
        <v>1</v>
      </c>
      <c r="BR19">
        <v>0</v>
      </c>
      <c r="BS19">
        <v>1</v>
      </c>
      <c r="BT19">
        <v>0</v>
      </c>
      <c r="BU19">
        <v>1</v>
      </c>
      <c r="BV19">
        <v>0</v>
      </c>
      <c r="BW19">
        <v>0</v>
      </c>
      <c r="BX19">
        <v>0</v>
      </c>
      <c r="BY19">
        <v>0</v>
      </c>
      <c r="BZ19">
        <v>0</v>
      </c>
      <c r="CA19">
        <v>1</v>
      </c>
      <c r="CB19">
        <v>0</v>
      </c>
      <c r="CC19">
        <v>1</v>
      </c>
      <c r="CD19">
        <v>1</v>
      </c>
      <c r="CE19">
        <v>0</v>
      </c>
      <c r="CF19">
        <v>0</v>
      </c>
      <c r="CG19">
        <v>1</v>
      </c>
      <c r="CH19">
        <v>0</v>
      </c>
      <c r="CI19">
        <v>0</v>
      </c>
      <c r="CJ19">
        <v>0</v>
      </c>
      <c r="CK19">
        <v>0</v>
      </c>
      <c r="CL19" s="6">
        <v>0</v>
      </c>
      <c r="CM19" s="5">
        <f t="shared" si="0"/>
        <v>3</v>
      </c>
      <c r="CN19">
        <v>0</v>
      </c>
      <c r="CO19">
        <v>0</v>
      </c>
      <c r="CP19">
        <v>0</v>
      </c>
      <c r="CQ19">
        <v>0</v>
      </c>
      <c r="CR19">
        <v>0</v>
      </c>
      <c r="CS19">
        <v>1</v>
      </c>
      <c r="CT19">
        <v>0</v>
      </c>
      <c r="CU19">
        <v>0</v>
      </c>
      <c r="CV19">
        <v>0</v>
      </c>
      <c r="CW19">
        <v>0</v>
      </c>
      <c r="CX19">
        <v>1</v>
      </c>
      <c r="CY19">
        <v>0</v>
      </c>
      <c r="CZ19" t="s">
        <v>42</v>
      </c>
      <c r="DA19">
        <v>0</v>
      </c>
      <c r="DB19">
        <v>0</v>
      </c>
      <c r="DC19" t="s">
        <v>42</v>
      </c>
      <c r="DD19" t="s">
        <v>42</v>
      </c>
      <c r="DE19" t="s">
        <v>42</v>
      </c>
      <c r="DF19" t="s">
        <v>42</v>
      </c>
    </row>
    <row r="20" spans="1:110" x14ac:dyDescent="0.25">
      <c r="A20" t="s">
        <v>55</v>
      </c>
      <c r="B20" s="1">
        <v>42948</v>
      </c>
      <c r="C20" s="1">
        <v>43335</v>
      </c>
      <c r="D20">
        <v>1</v>
      </c>
      <c r="E20">
        <v>1</v>
      </c>
      <c r="F20">
        <v>1</v>
      </c>
      <c r="G20">
        <v>1</v>
      </c>
      <c r="H20">
        <v>1</v>
      </c>
      <c r="I20">
        <v>1</v>
      </c>
      <c r="J20">
        <v>1</v>
      </c>
      <c r="K20">
        <v>1</v>
      </c>
      <c r="L20">
        <v>1</v>
      </c>
      <c r="M20">
        <v>1</v>
      </c>
      <c r="N20">
        <v>1</v>
      </c>
      <c r="O20">
        <v>1</v>
      </c>
      <c r="P20">
        <v>1</v>
      </c>
      <c r="Q20">
        <v>1</v>
      </c>
      <c r="R20">
        <v>1</v>
      </c>
      <c r="S20">
        <v>0</v>
      </c>
      <c r="T20">
        <v>0</v>
      </c>
      <c r="U20">
        <v>1</v>
      </c>
      <c r="V20">
        <v>0</v>
      </c>
      <c r="W20" s="5">
        <v>2</v>
      </c>
      <c r="X20">
        <v>1</v>
      </c>
      <c r="Y20">
        <v>1</v>
      </c>
      <c r="Z20">
        <v>0</v>
      </c>
      <c r="AA20">
        <v>0</v>
      </c>
      <c r="AB20">
        <v>0</v>
      </c>
      <c r="AC20">
        <v>0</v>
      </c>
      <c r="AD20">
        <v>0</v>
      </c>
      <c r="AE20">
        <v>1</v>
      </c>
      <c r="AF20">
        <v>0</v>
      </c>
      <c r="AG20">
        <v>0</v>
      </c>
      <c r="AH20">
        <v>0</v>
      </c>
      <c r="AI20">
        <v>1</v>
      </c>
      <c r="AJ20">
        <v>1</v>
      </c>
      <c r="AK20">
        <v>0</v>
      </c>
      <c r="AL20">
        <v>0</v>
      </c>
      <c r="AM20">
        <v>0</v>
      </c>
      <c r="AN20">
        <v>0</v>
      </c>
      <c r="AO20">
        <v>0</v>
      </c>
      <c r="AP20">
        <v>0</v>
      </c>
      <c r="AQ20">
        <v>0</v>
      </c>
      <c r="AR20">
        <v>1</v>
      </c>
      <c r="AS20">
        <v>0</v>
      </c>
      <c r="AT20">
        <v>0</v>
      </c>
      <c r="AU20">
        <v>0</v>
      </c>
      <c r="AV20">
        <v>0</v>
      </c>
      <c r="AW20">
        <v>0</v>
      </c>
      <c r="AX20">
        <v>1</v>
      </c>
      <c r="AY20">
        <v>0</v>
      </c>
      <c r="AZ20">
        <v>0</v>
      </c>
      <c r="BA20">
        <v>0</v>
      </c>
      <c r="BB20">
        <v>0</v>
      </c>
      <c r="BC20">
        <v>0</v>
      </c>
      <c r="BD20">
        <v>0</v>
      </c>
      <c r="BE20">
        <v>0</v>
      </c>
      <c r="BF20">
        <v>0</v>
      </c>
      <c r="BG20">
        <v>0</v>
      </c>
      <c r="BH20">
        <v>0</v>
      </c>
      <c r="BI20">
        <v>0</v>
      </c>
      <c r="BJ20">
        <v>0</v>
      </c>
      <c r="BK20">
        <v>1</v>
      </c>
      <c r="BL20">
        <v>1</v>
      </c>
      <c r="BM20">
        <v>1</v>
      </c>
      <c r="BN20">
        <v>1</v>
      </c>
      <c r="BO20">
        <v>1</v>
      </c>
      <c r="BP20">
        <v>1</v>
      </c>
      <c r="BQ20">
        <v>1</v>
      </c>
      <c r="BR20">
        <v>1</v>
      </c>
      <c r="BS20">
        <v>1</v>
      </c>
      <c r="BT20">
        <v>0</v>
      </c>
      <c r="BU20">
        <v>1</v>
      </c>
      <c r="BV20">
        <v>0</v>
      </c>
      <c r="BW20">
        <v>0</v>
      </c>
      <c r="BX20">
        <v>1</v>
      </c>
      <c r="BY20">
        <v>0</v>
      </c>
      <c r="BZ20">
        <v>0</v>
      </c>
      <c r="CA20">
        <v>0</v>
      </c>
      <c r="CB20">
        <v>0</v>
      </c>
      <c r="CC20">
        <v>1</v>
      </c>
      <c r="CD20">
        <v>1</v>
      </c>
      <c r="CE20">
        <v>0</v>
      </c>
      <c r="CF20">
        <v>1</v>
      </c>
      <c r="CG20">
        <v>1</v>
      </c>
      <c r="CH20">
        <v>1</v>
      </c>
      <c r="CI20">
        <v>1</v>
      </c>
      <c r="CJ20">
        <v>1</v>
      </c>
      <c r="CK20">
        <v>0</v>
      </c>
      <c r="CL20" s="6">
        <v>1</v>
      </c>
      <c r="CM20" s="5">
        <f t="shared" si="0"/>
        <v>8</v>
      </c>
      <c r="CN20">
        <v>1</v>
      </c>
      <c r="CO20">
        <v>0</v>
      </c>
      <c r="CP20">
        <v>0</v>
      </c>
      <c r="CQ20">
        <v>0</v>
      </c>
      <c r="CR20">
        <v>0</v>
      </c>
      <c r="CS20">
        <v>0</v>
      </c>
      <c r="CT20">
        <v>1</v>
      </c>
      <c r="CU20">
        <v>0</v>
      </c>
      <c r="CV20">
        <v>0</v>
      </c>
      <c r="CW20">
        <v>0</v>
      </c>
      <c r="CX20">
        <v>0</v>
      </c>
      <c r="CY20">
        <v>0</v>
      </c>
      <c r="CZ20" t="s">
        <v>42</v>
      </c>
      <c r="DA20">
        <v>0</v>
      </c>
      <c r="DB20">
        <v>1</v>
      </c>
      <c r="DC20">
        <v>1</v>
      </c>
      <c r="DD20">
        <v>0</v>
      </c>
      <c r="DE20">
        <v>0</v>
      </c>
      <c r="DF20">
        <v>0</v>
      </c>
    </row>
    <row r="21" spans="1:110" x14ac:dyDescent="0.25">
      <c r="A21" t="s">
        <v>55</v>
      </c>
      <c r="B21" s="1">
        <v>43336</v>
      </c>
      <c r="C21" s="1">
        <v>43465</v>
      </c>
      <c r="D21">
        <v>1</v>
      </c>
      <c r="E21">
        <v>1</v>
      </c>
      <c r="F21">
        <v>1</v>
      </c>
      <c r="G21">
        <v>1</v>
      </c>
      <c r="H21">
        <v>1</v>
      </c>
      <c r="I21">
        <v>1</v>
      </c>
      <c r="J21">
        <v>1</v>
      </c>
      <c r="K21">
        <v>1</v>
      </c>
      <c r="L21">
        <v>1</v>
      </c>
      <c r="M21">
        <v>1</v>
      </c>
      <c r="N21">
        <v>1</v>
      </c>
      <c r="O21">
        <v>1</v>
      </c>
      <c r="P21">
        <v>1</v>
      </c>
      <c r="Q21">
        <v>1</v>
      </c>
      <c r="R21">
        <v>1</v>
      </c>
      <c r="S21">
        <v>0</v>
      </c>
      <c r="T21">
        <v>0</v>
      </c>
      <c r="U21">
        <v>1</v>
      </c>
      <c r="V21">
        <v>0</v>
      </c>
      <c r="W21" s="5">
        <v>2</v>
      </c>
      <c r="X21">
        <v>1</v>
      </c>
      <c r="Y21">
        <v>1</v>
      </c>
      <c r="Z21">
        <v>0</v>
      </c>
      <c r="AA21">
        <v>0</v>
      </c>
      <c r="AB21">
        <v>0</v>
      </c>
      <c r="AC21">
        <v>0</v>
      </c>
      <c r="AD21">
        <v>0</v>
      </c>
      <c r="AE21">
        <v>1</v>
      </c>
      <c r="AF21">
        <v>0</v>
      </c>
      <c r="AG21">
        <v>0</v>
      </c>
      <c r="AH21">
        <v>0</v>
      </c>
      <c r="AI21">
        <v>1</v>
      </c>
      <c r="AJ21">
        <v>1</v>
      </c>
      <c r="AK21">
        <v>0</v>
      </c>
      <c r="AL21">
        <v>0</v>
      </c>
      <c r="AM21">
        <v>0</v>
      </c>
      <c r="AN21">
        <v>0</v>
      </c>
      <c r="AO21">
        <v>0</v>
      </c>
      <c r="AP21">
        <v>0</v>
      </c>
      <c r="AQ21">
        <v>0</v>
      </c>
      <c r="AR21">
        <v>1</v>
      </c>
      <c r="AS21">
        <v>0</v>
      </c>
      <c r="AT21">
        <v>0</v>
      </c>
      <c r="AU21">
        <v>0</v>
      </c>
      <c r="AV21">
        <v>0</v>
      </c>
      <c r="AW21">
        <v>0</v>
      </c>
      <c r="AX21">
        <v>1</v>
      </c>
      <c r="AY21">
        <v>0</v>
      </c>
      <c r="AZ21">
        <v>0</v>
      </c>
      <c r="BA21">
        <v>0</v>
      </c>
      <c r="BB21">
        <v>0</v>
      </c>
      <c r="BC21">
        <v>0</v>
      </c>
      <c r="BD21">
        <v>0</v>
      </c>
      <c r="BE21">
        <v>0</v>
      </c>
      <c r="BF21">
        <v>0</v>
      </c>
      <c r="BG21">
        <v>0</v>
      </c>
      <c r="BH21">
        <v>0</v>
      </c>
      <c r="BI21">
        <v>0</v>
      </c>
      <c r="BJ21">
        <v>0</v>
      </c>
      <c r="BK21">
        <v>1</v>
      </c>
      <c r="BL21">
        <v>1</v>
      </c>
      <c r="BM21">
        <v>1</v>
      </c>
      <c r="BN21">
        <v>1</v>
      </c>
      <c r="BO21">
        <v>1</v>
      </c>
      <c r="BP21">
        <v>1</v>
      </c>
      <c r="BQ21">
        <v>1</v>
      </c>
      <c r="BR21">
        <v>1</v>
      </c>
      <c r="BS21">
        <v>1</v>
      </c>
      <c r="BT21">
        <v>0</v>
      </c>
      <c r="BU21">
        <v>1</v>
      </c>
      <c r="BV21">
        <v>0</v>
      </c>
      <c r="BW21">
        <v>0</v>
      </c>
      <c r="BX21">
        <v>1</v>
      </c>
      <c r="BY21">
        <v>0</v>
      </c>
      <c r="BZ21">
        <v>0</v>
      </c>
      <c r="CA21">
        <v>0</v>
      </c>
      <c r="CB21">
        <v>0</v>
      </c>
      <c r="CC21">
        <v>1</v>
      </c>
      <c r="CD21">
        <v>1</v>
      </c>
      <c r="CE21">
        <v>0</v>
      </c>
      <c r="CF21">
        <v>1</v>
      </c>
      <c r="CG21">
        <v>1</v>
      </c>
      <c r="CH21">
        <v>1</v>
      </c>
      <c r="CI21">
        <v>1</v>
      </c>
      <c r="CJ21">
        <v>1</v>
      </c>
      <c r="CK21">
        <v>0</v>
      </c>
      <c r="CL21" s="6">
        <v>1</v>
      </c>
      <c r="CM21" s="5">
        <f t="shared" si="0"/>
        <v>8</v>
      </c>
      <c r="CN21">
        <v>1</v>
      </c>
      <c r="CO21">
        <v>0</v>
      </c>
      <c r="CP21">
        <v>0</v>
      </c>
      <c r="CQ21">
        <v>0</v>
      </c>
      <c r="CR21">
        <v>0</v>
      </c>
      <c r="CS21">
        <v>0</v>
      </c>
      <c r="CT21">
        <v>1</v>
      </c>
      <c r="CU21">
        <v>0</v>
      </c>
      <c r="CV21">
        <v>0</v>
      </c>
      <c r="CW21">
        <v>0</v>
      </c>
      <c r="CX21">
        <v>0</v>
      </c>
      <c r="CY21">
        <v>0</v>
      </c>
      <c r="CZ21" t="s">
        <v>42</v>
      </c>
      <c r="DA21">
        <v>0</v>
      </c>
      <c r="DB21">
        <v>1</v>
      </c>
      <c r="DC21">
        <v>1</v>
      </c>
      <c r="DD21">
        <v>0</v>
      </c>
      <c r="DE21">
        <v>0</v>
      </c>
      <c r="DF21">
        <v>0</v>
      </c>
    </row>
    <row r="22" spans="1:110" x14ac:dyDescent="0.25">
      <c r="A22" t="s">
        <v>55</v>
      </c>
      <c r="B22" s="1">
        <v>43466</v>
      </c>
      <c r="C22" s="1">
        <v>43678</v>
      </c>
      <c r="D22">
        <v>1</v>
      </c>
      <c r="E22">
        <v>1</v>
      </c>
      <c r="F22">
        <v>1</v>
      </c>
      <c r="G22">
        <v>1</v>
      </c>
      <c r="H22">
        <v>1</v>
      </c>
      <c r="I22">
        <v>1</v>
      </c>
      <c r="J22">
        <v>1</v>
      </c>
      <c r="K22">
        <v>1</v>
      </c>
      <c r="L22">
        <v>1</v>
      </c>
      <c r="M22">
        <v>1</v>
      </c>
      <c r="N22">
        <v>1</v>
      </c>
      <c r="O22">
        <v>1</v>
      </c>
      <c r="P22">
        <v>1</v>
      </c>
      <c r="Q22">
        <v>1</v>
      </c>
      <c r="R22">
        <v>1</v>
      </c>
      <c r="S22">
        <v>0</v>
      </c>
      <c r="T22">
        <v>0</v>
      </c>
      <c r="U22">
        <v>1</v>
      </c>
      <c r="V22">
        <v>0</v>
      </c>
      <c r="W22" s="5">
        <v>2</v>
      </c>
      <c r="X22">
        <v>1</v>
      </c>
      <c r="Y22">
        <v>1</v>
      </c>
      <c r="Z22">
        <v>0</v>
      </c>
      <c r="AA22">
        <v>0</v>
      </c>
      <c r="AB22">
        <v>0</v>
      </c>
      <c r="AC22">
        <v>0</v>
      </c>
      <c r="AD22">
        <v>0</v>
      </c>
      <c r="AE22">
        <v>1</v>
      </c>
      <c r="AF22">
        <v>0</v>
      </c>
      <c r="AG22">
        <v>0</v>
      </c>
      <c r="AH22">
        <v>0</v>
      </c>
      <c r="AI22">
        <v>1</v>
      </c>
      <c r="AJ22">
        <v>1</v>
      </c>
      <c r="AK22">
        <v>0</v>
      </c>
      <c r="AL22">
        <v>0</v>
      </c>
      <c r="AM22">
        <v>0</v>
      </c>
      <c r="AN22">
        <v>0</v>
      </c>
      <c r="AO22">
        <v>0</v>
      </c>
      <c r="AP22">
        <v>0</v>
      </c>
      <c r="AQ22">
        <v>0</v>
      </c>
      <c r="AR22">
        <v>1</v>
      </c>
      <c r="AS22">
        <v>0</v>
      </c>
      <c r="AT22">
        <v>0</v>
      </c>
      <c r="AU22">
        <v>0</v>
      </c>
      <c r="AV22">
        <v>0</v>
      </c>
      <c r="AW22">
        <v>0</v>
      </c>
      <c r="AX22">
        <v>1</v>
      </c>
      <c r="AY22">
        <v>0</v>
      </c>
      <c r="AZ22">
        <v>0</v>
      </c>
      <c r="BA22">
        <v>0</v>
      </c>
      <c r="BB22">
        <v>0</v>
      </c>
      <c r="BC22">
        <v>0</v>
      </c>
      <c r="BD22">
        <v>0</v>
      </c>
      <c r="BE22">
        <v>0</v>
      </c>
      <c r="BF22">
        <v>0</v>
      </c>
      <c r="BG22">
        <v>0</v>
      </c>
      <c r="BH22">
        <v>0</v>
      </c>
      <c r="BI22">
        <v>0</v>
      </c>
      <c r="BJ22">
        <v>0</v>
      </c>
      <c r="BK22">
        <v>1</v>
      </c>
      <c r="BL22">
        <v>1</v>
      </c>
      <c r="BM22">
        <v>1</v>
      </c>
      <c r="BN22">
        <v>1</v>
      </c>
      <c r="BO22">
        <v>1</v>
      </c>
      <c r="BP22">
        <v>1</v>
      </c>
      <c r="BQ22">
        <v>1</v>
      </c>
      <c r="BR22">
        <v>1</v>
      </c>
      <c r="BS22">
        <v>1</v>
      </c>
      <c r="BT22">
        <v>0</v>
      </c>
      <c r="BU22">
        <v>1</v>
      </c>
      <c r="BV22">
        <v>0</v>
      </c>
      <c r="BW22">
        <v>0</v>
      </c>
      <c r="BX22">
        <v>1</v>
      </c>
      <c r="BY22">
        <v>0</v>
      </c>
      <c r="BZ22">
        <v>0</v>
      </c>
      <c r="CA22">
        <v>0</v>
      </c>
      <c r="CB22">
        <v>0</v>
      </c>
      <c r="CC22">
        <v>1</v>
      </c>
      <c r="CD22">
        <v>1</v>
      </c>
      <c r="CE22">
        <v>0</v>
      </c>
      <c r="CF22">
        <v>1</v>
      </c>
      <c r="CG22">
        <v>1</v>
      </c>
      <c r="CH22">
        <v>1</v>
      </c>
      <c r="CI22">
        <v>1</v>
      </c>
      <c r="CJ22">
        <v>1</v>
      </c>
      <c r="CK22">
        <v>0</v>
      </c>
      <c r="CL22" s="6">
        <v>1</v>
      </c>
      <c r="CM22" s="5">
        <f t="shared" si="0"/>
        <v>8</v>
      </c>
      <c r="CN22">
        <v>1</v>
      </c>
      <c r="CO22">
        <v>0</v>
      </c>
      <c r="CP22">
        <v>0</v>
      </c>
      <c r="CQ22">
        <v>0</v>
      </c>
      <c r="CR22">
        <v>0</v>
      </c>
      <c r="CS22">
        <v>0</v>
      </c>
      <c r="CT22">
        <v>1</v>
      </c>
      <c r="CU22">
        <v>0</v>
      </c>
      <c r="CV22">
        <v>0</v>
      </c>
      <c r="CW22">
        <v>0</v>
      </c>
      <c r="CX22">
        <v>0</v>
      </c>
      <c r="CY22">
        <v>0</v>
      </c>
      <c r="CZ22" t="s">
        <v>42</v>
      </c>
      <c r="DA22">
        <v>0</v>
      </c>
      <c r="DB22">
        <v>1</v>
      </c>
      <c r="DC22">
        <v>1</v>
      </c>
      <c r="DD22">
        <v>0</v>
      </c>
      <c r="DE22">
        <v>0</v>
      </c>
      <c r="DF22">
        <v>0</v>
      </c>
    </row>
    <row r="23" spans="1:110" x14ac:dyDescent="0.25">
      <c r="A23" t="s">
        <v>56</v>
      </c>
      <c r="B23" s="1">
        <v>42948</v>
      </c>
      <c r="C23" s="1">
        <v>43678</v>
      </c>
      <c r="D23">
        <v>1</v>
      </c>
      <c r="E23">
        <v>1</v>
      </c>
      <c r="F23">
        <v>1</v>
      </c>
      <c r="G23">
        <v>1</v>
      </c>
      <c r="H23">
        <v>1</v>
      </c>
      <c r="I23">
        <v>1</v>
      </c>
      <c r="J23">
        <v>1</v>
      </c>
      <c r="K23">
        <v>1</v>
      </c>
      <c r="L23">
        <v>0</v>
      </c>
      <c r="M23">
        <v>0</v>
      </c>
      <c r="N23">
        <v>0</v>
      </c>
      <c r="O23">
        <v>0</v>
      </c>
      <c r="P23">
        <v>0</v>
      </c>
      <c r="Q23">
        <v>0</v>
      </c>
      <c r="R23">
        <v>0</v>
      </c>
      <c r="S23">
        <v>0</v>
      </c>
      <c r="T23">
        <v>0</v>
      </c>
      <c r="U23">
        <v>1</v>
      </c>
      <c r="V23">
        <v>0</v>
      </c>
      <c r="W23" s="5">
        <v>2</v>
      </c>
      <c r="X23">
        <v>4</v>
      </c>
      <c r="Y23">
        <v>0</v>
      </c>
      <c r="Z23" t="s">
        <v>42</v>
      </c>
      <c r="AA23" t="s">
        <v>42</v>
      </c>
      <c r="AB23" t="s">
        <v>42</v>
      </c>
      <c r="AC23" t="s">
        <v>42</v>
      </c>
      <c r="AD23" t="s">
        <v>42</v>
      </c>
      <c r="AE23" t="s">
        <v>42</v>
      </c>
      <c r="AF23" t="s">
        <v>42</v>
      </c>
      <c r="AG23" t="s">
        <v>42</v>
      </c>
      <c r="AH23" t="s">
        <v>42</v>
      </c>
      <c r="AI23" t="s">
        <v>42</v>
      </c>
      <c r="AJ23" t="s">
        <v>42</v>
      </c>
      <c r="AK23" t="s">
        <v>42</v>
      </c>
      <c r="AL23" t="s">
        <v>42</v>
      </c>
      <c r="AM23" t="s">
        <v>42</v>
      </c>
      <c r="AN23" t="s">
        <v>42</v>
      </c>
      <c r="AO23" t="s">
        <v>42</v>
      </c>
      <c r="AP23" t="s">
        <v>42</v>
      </c>
      <c r="AQ23" t="s">
        <v>42</v>
      </c>
      <c r="AR23">
        <v>1</v>
      </c>
      <c r="AS23">
        <v>0</v>
      </c>
      <c r="AT23">
        <v>0</v>
      </c>
      <c r="AU23">
        <v>0</v>
      </c>
      <c r="AV23">
        <v>0</v>
      </c>
      <c r="AW23">
        <v>0</v>
      </c>
      <c r="AX23">
        <v>1</v>
      </c>
      <c r="AY23">
        <v>0</v>
      </c>
      <c r="AZ23">
        <v>0</v>
      </c>
      <c r="BA23">
        <v>0</v>
      </c>
      <c r="BB23">
        <v>0</v>
      </c>
      <c r="BC23">
        <v>0</v>
      </c>
      <c r="BD23">
        <v>0</v>
      </c>
      <c r="BE23">
        <v>0</v>
      </c>
      <c r="BF23">
        <v>0</v>
      </c>
      <c r="BG23">
        <v>0</v>
      </c>
      <c r="BH23">
        <v>0</v>
      </c>
      <c r="BI23">
        <v>0</v>
      </c>
      <c r="BJ23">
        <v>0</v>
      </c>
      <c r="BK23">
        <v>1</v>
      </c>
      <c r="BL23">
        <v>1</v>
      </c>
      <c r="BM23">
        <v>1</v>
      </c>
      <c r="BN23">
        <v>0</v>
      </c>
      <c r="BO23">
        <v>0</v>
      </c>
      <c r="BP23">
        <v>1</v>
      </c>
      <c r="BQ23">
        <v>1</v>
      </c>
      <c r="BR23">
        <v>1</v>
      </c>
      <c r="BS23">
        <v>1</v>
      </c>
      <c r="BT23">
        <v>1</v>
      </c>
      <c r="BU23">
        <v>1</v>
      </c>
      <c r="BV23">
        <v>0</v>
      </c>
      <c r="BW23">
        <v>0</v>
      </c>
      <c r="BX23">
        <v>1</v>
      </c>
      <c r="BY23">
        <v>0</v>
      </c>
      <c r="BZ23">
        <v>0</v>
      </c>
      <c r="CA23">
        <v>0</v>
      </c>
      <c r="CB23">
        <v>0</v>
      </c>
      <c r="CC23">
        <v>1</v>
      </c>
      <c r="CD23">
        <v>1</v>
      </c>
      <c r="CE23">
        <v>0</v>
      </c>
      <c r="CF23">
        <v>1</v>
      </c>
      <c r="CG23">
        <v>1</v>
      </c>
      <c r="CH23">
        <v>0</v>
      </c>
      <c r="CI23">
        <v>1</v>
      </c>
      <c r="CJ23">
        <v>1</v>
      </c>
      <c r="CK23">
        <v>0</v>
      </c>
      <c r="CL23" s="6">
        <v>1</v>
      </c>
      <c r="CM23" s="5">
        <f t="shared" si="0"/>
        <v>7</v>
      </c>
      <c r="CN23">
        <v>0</v>
      </c>
      <c r="CO23">
        <v>0</v>
      </c>
      <c r="CP23">
        <v>0</v>
      </c>
      <c r="CQ23">
        <v>0</v>
      </c>
      <c r="CR23">
        <v>0</v>
      </c>
      <c r="CS23">
        <v>1</v>
      </c>
      <c r="CT23">
        <v>0</v>
      </c>
      <c r="CU23">
        <v>0</v>
      </c>
      <c r="CV23">
        <v>0</v>
      </c>
      <c r="CW23">
        <v>0</v>
      </c>
      <c r="CX23">
        <v>1</v>
      </c>
      <c r="CY23">
        <v>1</v>
      </c>
      <c r="CZ23">
        <v>0</v>
      </c>
      <c r="DA23">
        <v>0</v>
      </c>
      <c r="DB23">
        <v>1</v>
      </c>
      <c r="DC23">
        <v>1</v>
      </c>
      <c r="DD23">
        <v>0</v>
      </c>
      <c r="DE23">
        <v>1</v>
      </c>
      <c r="DF23">
        <v>0</v>
      </c>
    </row>
    <row r="24" spans="1:110" x14ac:dyDescent="0.25">
      <c r="A24" t="s">
        <v>57</v>
      </c>
      <c r="B24" s="1">
        <v>42948</v>
      </c>
      <c r="C24" s="1">
        <v>43646</v>
      </c>
      <c r="D24">
        <v>1</v>
      </c>
      <c r="E24">
        <v>1</v>
      </c>
      <c r="F24">
        <v>1</v>
      </c>
      <c r="G24">
        <v>1</v>
      </c>
      <c r="H24">
        <v>1</v>
      </c>
      <c r="I24">
        <v>1</v>
      </c>
      <c r="J24">
        <v>1</v>
      </c>
      <c r="K24">
        <v>1</v>
      </c>
      <c r="L24">
        <v>0</v>
      </c>
      <c r="M24">
        <v>0</v>
      </c>
      <c r="N24">
        <v>1</v>
      </c>
      <c r="O24">
        <v>1</v>
      </c>
      <c r="P24">
        <v>0</v>
      </c>
      <c r="Q24">
        <v>0</v>
      </c>
      <c r="R24">
        <v>0</v>
      </c>
      <c r="S24">
        <v>0</v>
      </c>
      <c r="T24">
        <v>0</v>
      </c>
      <c r="U24">
        <v>1</v>
      </c>
      <c r="V24">
        <v>1</v>
      </c>
      <c r="W24" s="5">
        <v>2</v>
      </c>
      <c r="X24">
        <v>4</v>
      </c>
      <c r="Y24">
        <v>1</v>
      </c>
      <c r="Z24">
        <v>0</v>
      </c>
      <c r="AA24">
        <v>0</v>
      </c>
      <c r="AB24">
        <v>0</v>
      </c>
      <c r="AC24">
        <v>0</v>
      </c>
      <c r="AD24">
        <v>0</v>
      </c>
      <c r="AE24">
        <v>0</v>
      </c>
      <c r="AF24">
        <v>0</v>
      </c>
      <c r="AG24">
        <v>0</v>
      </c>
      <c r="AH24">
        <v>0</v>
      </c>
      <c r="AI24">
        <v>1</v>
      </c>
      <c r="AJ24">
        <v>0</v>
      </c>
      <c r="AK24">
        <v>0</v>
      </c>
      <c r="AL24">
        <v>0</v>
      </c>
      <c r="AM24">
        <v>0</v>
      </c>
      <c r="AN24">
        <v>0</v>
      </c>
      <c r="AO24">
        <v>0</v>
      </c>
      <c r="AP24">
        <v>0</v>
      </c>
      <c r="AQ24">
        <v>0</v>
      </c>
      <c r="AR24">
        <v>1</v>
      </c>
      <c r="AS24">
        <v>0</v>
      </c>
      <c r="AT24">
        <v>0</v>
      </c>
      <c r="AU24">
        <v>0</v>
      </c>
      <c r="AV24">
        <v>0</v>
      </c>
      <c r="AW24">
        <v>0</v>
      </c>
      <c r="AX24">
        <v>1</v>
      </c>
      <c r="AY24">
        <v>0</v>
      </c>
      <c r="AZ24">
        <v>0</v>
      </c>
      <c r="BA24">
        <v>0</v>
      </c>
      <c r="BB24">
        <v>0</v>
      </c>
      <c r="BC24">
        <v>0</v>
      </c>
      <c r="BD24">
        <v>0</v>
      </c>
      <c r="BE24">
        <v>0</v>
      </c>
      <c r="BF24">
        <v>0</v>
      </c>
      <c r="BG24">
        <v>0</v>
      </c>
      <c r="BH24">
        <v>0</v>
      </c>
      <c r="BI24">
        <v>0</v>
      </c>
      <c r="BJ24">
        <v>1</v>
      </c>
      <c r="BK24">
        <v>1</v>
      </c>
      <c r="BL24">
        <v>1</v>
      </c>
      <c r="BM24">
        <v>1</v>
      </c>
      <c r="BN24">
        <v>1</v>
      </c>
      <c r="BO24">
        <v>0</v>
      </c>
      <c r="BP24">
        <v>1</v>
      </c>
      <c r="BQ24">
        <v>1</v>
      </c>
      <c r="BR24">
        <v>1</v>
      </c>
      <c r="BS24">
        <v>1</v>
      </c>
      <c r="BT24">
        <v>1</v>
      </c>
      <c r="BU24">
        <v>1</v>
      </c>
      <c r="BV24">
        <v>0</v>
      </c>
      <c r="BW24">
        <v>0</v>
      </c>
      <c r="BX24">
        <v>1</v>
      </c>
      <c r="BY24">
        <v>1</v>
      </c>
      <c r="BZ24">
        <v>0</v>
      </c>
      <c r="CA24">
        <v>0</v>
      </c>
      <c r="CB24">
        <v>0</v>
      </c>
      <c r="CC24">
        <v>1</v>
      </c>
      <c r="CD24">
        <v>1</v>
      </c>
      <c r="CE24">
        <v>1</v>
      </c>
      <c r="CF24">
        <v>0</v>
      </c>
      <c r="CG24">
        <v>1</v>
      </c>
      <c r="CH24">
        <v>0</v>
      </c>
      <c r="CI24">
        <v>1</v>
      </c>
      <c r="CJ24">
        <v>1</v>
      </c>
      <c r="CK24">
        <v>0</v>
      </c>
      <c r="CL24" s="6">
        <v>0</v>
      </c>
      <c r="CM24" s="5">
        <f t="shared" si="0"/>
        <v>6</v>
      </c>
      <c r="CN24">
        <v>0</v>
      </c>
      <c r="CO24">
        <v>0</v>
      </c>
      <c r="CP24">
        <v>0</v>
      </c>
      <c r="CQ24">
        <v>1</v>
      </c>
      <c r="CR24">
        <v>0</v>
      </c>
      <c r="CS24">
        <v>0</v>
      </c>
      <c r="CT24">
        <v>0</v>
      </c>
      <c r="CU24">
        <v>0</v>
      </c>
      <c r="CV24">
        <v>1</v>
      </c>
      <c r="CW24">
        <v>0</v>
      </c>
      <c r="CX24">
        <v>0</v>
      </c>
      <c r="CY24">
        <v>0</v>
      </c>
      <c r="CZ24" t="s">
        <v>42</v>
      </c>
      <c r="DA24">
        <v>0</v>
      </c>
      <c r="DB24">
        <v>1</v>
      </c>
      <c r="DC24">
        <v>1</v>
      </c>
      <c r="DD24">
        <v>0</v>
      </c>
      <c r="DE24">
        <v>0</v>
      </c>
      <c r="DF24">
        <v>0</v>
      </c>
    </row>
    <row r="25" spans="1:110" x14ac:dyDescent="0.25">
      <c r="A25" t="s">
        <v>57</v>
      </c>
      <c r="B25" s="1">
        <v>43647</v>
      </c>
      <c r="C25" s="1">
        <v>43678</v>
      </c>
      <c r="D25">
        <v>1</v>
      </c>
      <c r="E25">
        <v>1</v>
      </c>
      <c r="F25">
        <v>1</v>
      </c>
      <c r="G25">
        <v>1</v>
      </c>
      <c r="H25">
        <v>1</v>
      </c>
      <c r="I25">
        <v>1</v>
      </c>
      <c r="J25">
        <v>1</v>
      </c>
      <c r="K25">
        <v>1</v>
      </c>
      <c r="L25">
        <v>0</v>
      </c>
      <c r="M25">
        <v>0</v>
      </c>
      <c r="N25">
        <v>1</v>
      </c>
      <c r="O25">
        <v>1</v>
      </c>
      <c r="P25">
        <v>0</v>
      </c>
      <c r="Q25">
        <v>0</v>
      </c>
      <c r="R25">
        <v>0</v>
      </c>
      <c r="S25">
        <v>0</v>
      </c>
      <c r="T25">
        <v>0</v>
      </c>
      <c r="U25">
        <v>1</v>
      </c>
      <c r="V25">
        <v>1</v>
      </c>
      <c r="W25" s="5">
        <v>2</v>
      </c>
      <c r="X25">
        <v>4</v>
      </c>
      <c r="Y25">
        <v>1</v>
      </c>
      <c r="Z25">
        <v>0</v>
      </c>
      <c r="AA25">
        <v>0</v>
      </c>
      <c r="AB25">
        <v>0</v>
      </c>
      <c r="AC25">
        <v>0</v>
      </c>
      <c r="AD25">
        <v>0</v>
      </c>
      <c r="AE25">
        <v>0</v>
      </c>
      <c r="AF25">
        <v>0</v>
      </c>
      <c r="AG25">
        <v>0</v>
      </c>
      <c r="AH25">
        <v>0</v>
      </c>
      <c r="AI25">
        <v>1</v>
      </c>
      <c r="AJ25">
        <v>0</v>
      </c>
      <c r="AK25">
        <v>0</v>
      </c>
      <c r="AL25">
        <v>0</v>
      </c>
      <c r="AM25">
        <v>0</v>
      </c>
      <c r="AN25">
        <v>0</v>
      </c>
      <c r="AO25">
        <v>0</v>
      </c>
      <c r="AP25">
        <v>0</v>
      </c>
      <c r="AQ25">
        <v>0</v>
      </c>
      <c r="AR25">
        <v>1</v>
      </c>
      <c r="AS25">
        <v>0</v>
      </c>
      <c r="AT25">
        <v>0</v>
      </c>
      <c r="AU25">
        <v>0</v>
      </c>
      <c r="AV25">
        <v>0</v>
      </c>
      <c r="AW25">
        <v>0</v>
      </c>
      <c r="AX25">
        <v>1</v>
      </c>
      <c r="AY25">
        <v>0</v>
      </c>
      <c r="AZ25">
        <v>0</v>
      </c>
      <c r="BA25">
        <v>0</v>
      </c>
      <c r="BB25">
        <v>0</v>
      </c>
      <c r="BC25">
        <v>0</v>
      </c>
      <c r="BD25">
        <v>0</v>
      </c>
      <c r="BE25">
        <v>0</v>
      </c>
      <c r="BF25">
        <v>0</v>
      </c>
      <c r="BG25">
        <v>0</v>
      </c>
      <c r="BH25">
        <v>0</v>
      </c>
      <c r="BI25">
        <v>0</v>
      </c>
      <c r="BJ25">
        <v>1</v>
      </c>
      <c r="BK25">
        <v>1</v>
      </c>
      <c r="BL25">
        <v>1</v>
      </c>
      <c r="BM25">
        <v>1</v>
      </c>
      <c r="BN25">
        <v>1</v>
      </c>
      <c r="BO25">
        <v>0</v>
      </c>
      <c r="BP25">
        <v>1</v>
      </c>
      <c r="BQ25">
        <v>1</v>
      </c>
      <c r="BR25">
        <v>1</v>
      </c>
      <c r="BS25">
        <v>1</v>
      </c>
      <c r="BT25">
        <v>1</v>
      </c>
      <c r="BU25">
        <v>1</v>
      </c>
      <c r="BV25">
        <v>0</v>
      </c>
      <c r="BW25">
        <v>0</v>
      </c>
      <c r="BX25">
        <v>1</v>
      </c>
      <c r="BY25">
        <v>1</v>
      </c>
      <c r="BZ25">
        <v>0</v>
      </c>
      <c r="CA25">
        <v>0</v>
      </c>
      <c r="CB25">
        <v>0</v>
      </c>
      <c r="CC25">
        <v>1</v>
      </c>
      <c r="CD25">
        <v>1</v>
      </c>
      <c r="CE25">
        <v>1</v>
      </c>
      <c r="CF25">
        <v>0</v>
      </c>
      <c r="CG25">
        <v>1</v>
      </c>
      <c r="CH25">
        <v>0</v>
      </c>
      <c r="CI25">
        <v>1</v>
      </c>
      <c r="CJ25">
        <v>1</v>
      </c>
      <c r="CK25">
        <v>0</v>
      </c>
      <c r="CL25" s="6">
        <v>0</v>
      </c>
      <c r="CM25" s="5">
        <f t="shared" si="0"/>
        <v>6</v>
      </c>
      <c r="CN25">
        <v>0</v>
      </c>
      <c r="CO25">
        <v>0</v>
      </c>
      <c r="CP25">
        <v>0</v>
      </c>
      <c r="CQ25">
        <v>1</v>
      </c>
      <c r="CR25">
        <v>0</v>
      </c>
      <c r="CS25">
        <v>0</v>
      </c>
      <c r="CT25">
        <v>0</v>
      </c>
      <c r="CU25">
        <v>0</v>
      </c>
      <c r="CV25">
        <v>1</v>
      </c>
      <c r="CW25">
        <v>0</v>
      </c>
      <c r="CX25">
        <v>0</v>
      </c>
      <c r="CY25">
        <v>0</v>
      </c>
      <c r="CZ25" t="s">
        <v>42</v>
      </c>
      <c r="DA25">
        <v>0</v>
      </c>
      <c r="DB25">
        <v>1</v>
      </c>
      <c r="DC25">
        <v>1</v>
      </c>
      <c r="DD25">
        <v>0</v>
      </c>
      <c r="DE25">
        <v>0</v>
      </c>
      <c r="DF25">
        <v>0</v>
      </c>
    </row>
    <row r="26" spans="1:110" x14ac:dyDescent="0.25">
      <c r="A26" t="s">
        <v>58</v>
      </c>
      <c r="B26" s="1">
        <v>42948</v>
      </c>
      <c r="C26" s="1">
        <v>43678</v>
      </c>
      <c r="D26">
        <v>1</v>
      </c>
      <c r="E26">
        <v>1</v>
      </c>
      <c r="F26">
        <v>1</v>
      </c>
      <c r="G26">
        <v>1</v>
      </c>
      <c r="H26">
        <v>1</v>
      </c>
      <c r="I26">
        <v>1</v>
      </c>
      <c r="J26">
        <v>1</v>
      </c>
      <c r="K26">
        <v>1</v>
      </c>
      <c r="L26">
        <v>0</v>
      </c>
      <c r="M26">
        <v>1</v>
      </c>
      <c r="N26">
        <v>0</v>
      </c>
      <c r="O26">
        <v>0</v>
      </c>
      <c r="P26">
        <v>0</v>
      </c>
      <c r="Q26">
        <v>0</v>
      </c>
      <c r="R26">
        <v>0</v>
      </c>
      <c r="S26">
        <v>0</v>
      </c>
      <c r="T26">
        <v>0</v>
      </c>
      <c r="U26">
        <v>0</v>
      </c>
      <c r="V26">
        <v>0</v>
      </c>
      <c r="W26" s="5">
        <v>2</v>
      </c>
      <c r="X26">
        <v>4</v>
      </c>
      <c r="Y26">
        <v>1</v>
      </c>
      <c r="Z26">
        <v>0</v>
      </c>
      <c r="AA26">
        <v>0</v>
      </c>
      <c r="AB26">
        <v>0</v>
      </c>
      <c r="AC26">
        <v>0</v>
      </c>
      <c r="AD26">
        <v>0</v>
      </c>
      <c r="AE26">
        <v>1</v>
      </c>
      <c r="AF26">
        <v>0</v>
      </c>
      <c r="AG26">
        <v>0</v>
      </c>
      <c r="AH26">
        <v>0</v>
      </c>
      <c r="AI26">
        <v>0</v>
      </c>
      <c r="AJ26">
        <v>0</v>
      </c>
      <c r="AK26">
        <v>0</v>
      </c>
      <c r="AL26">
        <v>0</v>
      </c>
      <c r="AM26">
        <v>0</v>
      </c>
      <c r="AN26">
        <v>0</v>
      </c>
      <c r="AO26">
        <v>0</v>
      </c>
      <c r="AP26">
        <v>0</v>
      </c>
      <c r="AQ26">
        <v>0</v>
      </c>
      <c r="AR26">
        <v>1</v>
      </c>
      <c r="AS26">
        <v>0</v>
      </c>
      <c r="AT26">
        <v>0</v>
      </c>
      <c r="AU26">
        <v>0</v>
      </c>
      <c r="AV26">
        <v>0</v>
      </c>
      <c r="AW26">
        <v>0</v>
      </c>
      <c r="AX26">
        <v>1</v>
      </c>
      <c r="AY26">
        <v>0</v>
      </c>
      <c r="AZ26">
        <v>0</v>
      </c>
      <c r="BA26">
        <v>0</v>
      </c>
      <c r="BB26">
        <v>0</v>
      </c>
      <c r="BC26">
        <v>0</v>
      </c>
      <c r="BD26">
        <v>0</v>
      </c>
      <c r="BE26">
        <v>0</v>
      </c>
      <c r="BF26">
        <v>0</v>
      </c>
      <c r="BG26">
        <v>0</v>
      </c>
      <c r="BH26">
        <v>0</v>
      </c>
      <c r="BI26">
        <v>0</v>
      </c>
      <c r="BJ26">
        <v>0</v>
      </c>
      <c r="BK26">
        <v>1</v>
      </c>
      <c r="BL26">
        <v>1</v>
      </c>
      <c r="BM26">
        <v>1</v>
      </c>
      <c r="BN26">
        <v>1</v>
      </c>
      <c r="BO26">
        <v>0</v>
      </c>
      <c r="BP26">
        <v>1</v>
      </c>
      <c r="BQ26">
        <v>1</v>
      </c>
      <c r="BR26">
        <v>1</v>
      </c>
      <c r="BS26">
        <v>1</v>
      </c>
      <c r="BT26">
        <v>1</v>
      </c>
      <c r="BU26">
        <v>1</v>
      </c>
      <c r="BV26">
        <v>0</v>
      </c>
      <c r="BW26">
        <v>0</v>
      </c>
      <c r="BX26">
        <v>1</v>
      </c>
      <c r="BY26">
        <v>0</v>
      </c>
      <c r="BZ26">
        <v>0</v>
      </c>
      <c r="CA26">
        <v>1</v>
      </c>
      <c r="CB26">
        <v>0</v>
      </c>
      <c r="CC26">
        <v>1</v>
      </c>
      <c r="CD26">
        <v>1</v>
      </c>
      <c r="CE26">
        <v>0</v>
      </c>
      <c r="CF26">
        <v>1</v>
      </c>
      <c r="CG26">
        <v>1</v>
      </c>
      <c r="CH26">
        <v>0</v>
      </c>
      <c r="CI26">
        <v>1</v>
      </c>
      <c r="CJ26">
        <v>1</v>
      </c>
      <c r="CK26">
        <v>0</v>
      </c>
      <c r="CL26" s="6">
        <v>1</v>
      </c>
      <c r="CM26" s="5">
        <f t="shared" si="0"/>
        <v>7</v>
      </c>
      <c r="CN26">
        <v>0</v>
      </c>
      <c r="CO26">
        <v>0</v>
      </c>
      <c r="CP26">
        <v>0</v>
      </c>
      <c r="CQ26">
        <v>0</v>
      </c>
      <c r="CR26">
        <v>0</v>
      </c>
      <c r="CS26">
        <v>1</v>
      </c>
      <c r="CT26">
        <v>0</v>
      </c>
      <c r="CU26">
        <v>0</v>
      </c>
      <c r="CV26">
        <v>0</v>
      </c>
      <c r="CW26">
        <v>0</v>
      </c>
      <c r="CX26">
        <v>1</v>
      </c>
      <c r="CY26">
        <v>0</v>
      </c>
      <c r="CZ26" t="s">
        <v>42</v>
      </c>
      <c r="DA26">
        <v>0</v>
      </c>
      <c r="DB26">
        <v>1</v>
      </c>
      <c r="DC26">
        <v>1</v>
      </c>
      <c r="DD26">
        <v>1</v>
      </c>
      <c r="DE26">
        <v>1</v>
      </c>
      <c r="DF26">
        <v>0</v>
      </c>
    </row>
    <row r="27" spans="1:110" x14ac:dyDescent="0.25">
      <c r="A27" t="s">
        <v>59</v>
      </c>
      <c r="B27" s="1">
        <v>42948</v>
      </c>
      <c r="C27" s="1">
        <v>43678</v>
      </c>
      <c r="D27">
        <v>1</v>
      </c>
      <c r="E27">
        <v>1</v>
      </c>
      <c r="F27">
        <v>1</v>
      </c>
      <c r="G27">
        <v>1</v>
      </c>
      <c r="H27">
        <v>1</v>
      </c>
      <c r="I27">
        <v>1</v>
      </c>
      <c r="J27">
        <v>1</v>
      </c>
      <c r="K27">
        <v>1</v>
      </c>
      <c r="L27">
        <v>0</v>
      </c>
      <c r="M27">
        <v>0</v>
      </c>
      <c r="N27">
        <v>0</v>
      </c>
      <c r="O27">
        <v>0</v>
      </c>
      <c r="P27">
        <v>0</v>
      </c>
      <c r="Q27">
        <v>0</v>
      </c>
      <c r="R27">
        <v>0</v>
      </c>
      <c r="S27">
        <v>0</v>
      </c>
      <c r="T27">
        <v>0</v>
      </c>
      <c r="U27">
        <v>1</v>
      </c>
      <c r="V27">
        <v>0</v>
      </c>
      <c r="W27" s="5">
        <v>2</v>
      </c>
      <c r="X27">
        <v>4</v>
      </c>
      <c r="Y27">
        <v>1</v>
      </c>
      <c r="Z27">
        <v>0</v>
      </c>
      <c r="AA27">
        <v>0</v>
      </c>
      <c r="AB27">
        <v>0</v>
      </c>
      <c r="AC27">
        <v>0</v>
      </c>
      <c r="AD27">
        <v>0</v>
      </c>
      <c r="AE27">
        <v>1</v>
      </c>
      <c r="AF27">
        <v>0</v>
      </c>
      <c r="AG27">
        <v>0</v>
      </c>
      <c r="AH27">
        <v>0</v>
      </c>
      <c r="AI27">
        <v>0</v>
      </c>
      <c r="AJ27">
        <v>0</v>
      </c>
      <c r="AK27">
        <v>0</v>
      </c>
      <c r="AL27">
        <v>0</v>
      </c>
      <c r="AM27">
        <v>0</v>
      </c>
      <c r="AN27">
        <v>0</v>
      </c>
      <c r="AO27">
        <v>0</v>
      </c>
      <c r="AP27">
        <v>0</v>
      </c>
      <c r="AQ27">
        <v>0</v>
      </c>
      <c r="AR27">
        <v>1</v>
      </c>
      <c r="AS27">
        <v>0</v>
      </c>
      <c r="AT27">
        <v>0</v>
      </c>
      <c r="AU27">
        <v>0</v>
      </c>
      <c r="AV27">
        <v>0</v>
      </c>
      <c r="AW27">
        <v>0</v>
      </c>
      <c r="AX27">
        <v>1</v>
      </c>
      <c r="AY27">
        <v>0</v>
      </c>
      <c r="AZ27">
        <v>0</v>
      </c>
      <c r="BA27">
        <v>0</v>
      </c>
      <c r="BB27">
        <v>0</v>
      </c>
      <c r="BC27">
        <v>0</v>
      </c>
      <c r="BD27">
        <v>0</v>
      </c>
      <c r="BE27">
        <v>0</v>
      </c>
      <c r="BF27">
        <v>0</v>
      </c>
      <c r="BG27">
        <v>0</v>
      </c>
      <c r="BH27">
        <v>0</v>
      </c>
      <c r="BI27">
        <v>0</v>
      </c>
      <c r="BJ27">
        <v>0</v>
      </c>
      <c r="BK27">
        <v>1</v>
      </c>
      <c r="BL27">
        <v>1</v>
      </c>
      <c r="BM27">
        <v>1</v>
      </c>
      <c r="BN27">
        <v>1</v>
      </c>
      <c r="BO27">
        <v>0</v>
      </c>
      <c r="BP27">
        <v>1</v>
      </c>
      <c r="BQ27">
        <v>1</v>
      </c>
      <c r="BR27">
        <v>1</v>
      </c>
      <c r="BS27">
        <v>1</v>
      </c>
      <c r="BT27">
        <v>1</v>
      </c>
      <c r="BU27">
        <v>1</v>
      </c>
      <c r="BV27">
        <v>0</v>
      </c>
      <c r="BW27">
        <v>0</v>
      </c>
      <c r="BX27">
        <v>0</v>
      </c>
      <c r="BY27">
        <v>0</v>
      </c>
      <c r="BZ27">
        <v>0</v>
      </c>
      <c r="CA27">
        <v>0</v>
      </c>
      <c r="CB27">
        <v>0</v>
      </c>
      <c r="CC27">
        <v>1</v>
      </c>
      <c r="CD27">
        <v>1</v>
      </c>
      <c r="CE27">
        <v>1</v>
      </c>
      <c r="CF27">
        <v>0</v>
      </c>
      <c r="CG27">
        <v>1</v>
      </c>
      <c r="CH27">
        <v>1</v>
      </c>
      <c r="CI27">
        <v>1</v>
      </c>
      <c r="CJ27">
        <v>1</v>
      </c>
      <c r="CK27">
        <v>0</v>
      </c>
      <c r="CL27" s="6">
        <v>1</v>
      </c>
      <c r="CM27" s="5">
        <f t="shared" si="0"/>
        <v>8</v>
      </c>
      <c r="CN27">
        <v>0</v>
      </c>
      <c r="CO27">
        <v>0</v>
      </c>
      <c r="CP27">
        <v>0</v>
      </c>
      <c r="CQ27">
        <v>0</v>
      </c>
      <c r="CR27">
        <v>0</v>
      </c>
      <c r="CS27">
        <v>1</v>
      </c>
      <c r="CT27">
        <v>0</v>
      </c>
      <c r="CU27">
        <v>0</v>
      </c>
      <c r="CV27">
        <v>0</v>
      </c>
      <c r="CW27">
        <v>0</v>
      </c>
      <c r="CX27">
        <v>1</v>
      </c>
      <c r="CY27">
        <v>0</v>
      </c>
      <c r="CZ27" t="s">
        <v>42</v>
      </c>
      <c r="DA27">
        <v>0</v>
      </c>
      <c r="DB27">
        <v>1</v>
      </c>
      <c r="DC27">
        <v>1</v>
      </c>
      <c r="DD27">
        <v>0</v>
      </c>
      <c r="DE27">
        <v>0</v>
      </c>
      <c r="DF27">
        <v>0</v>
      </c>
    </row>
    <row r="28" spans="1:110" x14ac:dyDescent="0.25">
      <c r="A28" t="s">
        <v>60</v>
      </c>
      <c r="B28" s="1">
        <v>42948</v>
      </c>
      <c r="C28" s="1">
        <v>43678</v>
      </c>
      <c r="D28">
        <v>1</v>
      </c>
      <c r="E28">
        <v>1</v>
      </c>
      <c r="F28">
        <v>1</v>
      </c>
      <c r="G28">
        <v>1</v>
      </c>
      <c r="H28">
        <v>1</v>
      </c>
      <c r="I28">
        <v>1</v>
      </c>
      <c r="J28">
        <v>1</v>
      </c>
      <c r="K28">
        <v>1</v>
      </c>
      <c r="L28">
        <v>0</v>
      </c>
      <c r="M28">
        <v>0</v>
      </c>
      <c r="N28">
        <v>0</v>
      </c>
      <c r="O28">
        <v>0</v>
      </c>
      <c r="P28">
        <v>0</v>
      </c>
      <c r="Q28">
        <v>0</v>
      </c>
      <c r="R28">
        <v>0</v>
      </c>
      <c r="S28">
        <v>0</v>
      </c>
      <c r="T28">
        <v>0</v>
      </c>
      <c r="U28">
        <v>1</v>
      </c>
      <c r="V28">
        <v>0</v>
      </c>
      <c r="W28" s="5">
        <v>2</v>
      </c>
      <c r="X28">
        <v>4</v>
      </c>
      <c r="Y28">
        <v>1</v>
      </c>
      <c r="Z28">
        <v>0</v>
      </c>
      <c r="AA28">
        <v>0</v>
      </c>
      <c r="AB28">
        <v>0</v>
      </c>
      <c r="AC28">
        <v>0</v>
      </c>
      <c r="AD28">
        <v>0</v>
      </c>
      <c r="AE28">
        <v>1</v>
      </c>
      <c r="AF28">
        <v>0</v>
      </c>
      <c r="AG28">
        <v>0</v>
      </c>
      <c r="AH28">
        <v>0</v>
      </c>
      <c r="AI28">
        <v>0</v>
      </c>
      <c r="AJ28">
        <v>0</v>
      </c>
      <c r="AK28">
        <v>0</v>
      </c>
      <c r="AL28">
        <v>0</v>
      </c>
      <c r="AM28">
        <v>0</v>
      </c>
      <c r="AN28">
        <v>0</v>
      </c>
      <c r="AO28">
        <v>0</v>
      </c>
      <c r="AP28">
        <v>0</v>
      </c>
      <c r="AQ28">
        <v>0</v>
      </c>
      <c r="AR28">
        <v>1</v>
      </c>
      <c r="AS28">
        <v>0</v>
      </c>
      <c r="AT28">
        <v>0</v>
      </c>
      <c r="AU28">
        <v>0</v>
      </c>
      <c r="AV28">
        <v>0</v>
      </c>
      <c r="AW28">
        <v>0</v>
      </c>
      <c r="AX28">
        <v>1</v>
      </c>
      <c r="AY28">
        <v>0</v>
      </c>
      <c r="AZ28">
        <v>0</v>
      </c>
      <c r="BA28">
        <v>0</v>
      </c>
      <c r="BB28">
        <v>0</v>
      </c>
      <c r="BC28">
        <v>0</v>
      </c>
      <c r="BD28">
        <v>0</v>
      </c>
      <c r="BE28">
        <v>0</v>
      </c>
      <c r="BF28">
        <v>0</v>
      </c>
      <c r="BG28">
        <v>0</v>
      </c>
      <c r="BH28">
        <v>0</v>
      </c>
      <c r="BI28">
        <v>0</v>
      </c>
      <c r="BJ28">
        <v>0</v>
      </c>
      <c r="BK28">
        <v>1</v>
      </c>
      <c r="BL28">
        <v>1</v>
      </c>
      <c r="BM28">
        <v>1</v>
      </c>
      <c r="BN28">
        <v>1</v>
      </c>
      <c r="BO28">
        <v>0</v>
      </c>
      <c r="BP28">
        <v>1</v>
      </c>
      <c r="BQ28">
        <v>1</v>
      </c>
      <c r="BR28">
        <v>1</v>
      </c>
      <c r="BS28">
        <v>1</v>
      </c>
      <c r="BT28">
        <v>1</v>
      </c>
      <c r="BU28">
        <v>1</v>
      </c>
      <c r="BV28">
        <v>0</v>
      </c>
      <c r="BW28">
        <v>0</v>
      </c>
      <c r="BX28">
        <v>1</v>
      </c>
      <c r="BY28">
        <v>0</v>
      </c>
      <c r="BZ28">
        <v>0</v>
      </c>
      <c r="CA28">
        <v>0</v>
      </c>
      <c r="CB28">
        <v>0</v>
      </c>
      <c r="CC28">
        <v>1</v>
      </c>
      <c r="CD28">
        <v>1</v>
      </c>
      <c r="CE28">
        <v>0</v>
      </c>
      <c r="CF28">
        <v>1</v>
      </c>
      <c r="CG28">
        <v>1</v>
      </c>
      <c r="CH28">
        <v>0</v>
      </c>
      <c r="CI28">
        <v>1</v>
      </c>
      <c r="CJ28">
        <v>1</v>
      </c>
      <c r="CK28">
        <v>0</v>
      </c>
      <c r="CL28" s="6">
        <v>0</v>
      </c>
      <c r="CM28" s="5">
        <f t="shared" si="0"/>
        <v>6</v>
      </c>
      <c r="CN28">
        <v>0</v>
      </c>
      <c r="CO28">
        <v>0</v>
      </c>
      <c r="CP28">
        <v>0</v>
      </c>
      <c r="CQ28">
        <v>0</v>
      </c>
      <c r="CR28">
        <v>0</v>
      </c>
      <c r="CS28">
        <v>1</v>
      </c>
      <c r="CT28">
        <v>0</v>
      </c>
      <c r="CU28">
        <v>0</v>
      </c>
      <c r="CV28">
        <v>0</v>
      </c>
      <c r="CW28">
        <v>0</v>
      </c>
      <c r="CX28">
        <v>1</v>
      </c>
      <c r="CY28">
        <v>0</v>
      </c>
      <c r="CZ28" t="s">
        <v>42</v>
      </c>
      <c r="DA28">
        <v>1</v>
      </c>
      <c r="DB28">
        <v>0</v>
      </c>
      <c r="DC28" t="s">
        <v>42</v>
      </c>
      <c r="DD28" t="s">
        <v>42</v>
      </c>
      <c r="DE28" t="s">
        <v>42</v>
      </c>
      <c r="DF28" t="s">
        <v>42</v>
      </c>
    </row>
    <row r="29" spans="1:110" x14ac:dyDescent="0.25">
      <c r="A29" t="s">
        <v>61</v>
      </c>
      <c r="B29" s="1">
        <v>42948</v>
      </c>
      <c r="C29" s="1">
        <v>43674</v>
      </c>
      <c r="D29">
        <v>1</v>
      </c>
      <c r="E29">
        <v>1</v>
      </c>
      <c r="F29">
        <v>1</v>
      </c>
      <c r="G29">
        <v>1</v>
      </c>
      <c r="H29">
        <v>1</v>
      </c>
      <c r="I29">
        <v>1</v>
      </c>
      <c r="J29">
        <v>1</v>
      </c>
      <c r="K29">
        <v>1</v>
      </c>
      <c r="L29">
        <v>0</v>
      </c>
      <c r="M29">
        <v>1</v>
      </c>
      <c r="N29">
        <v>1</v>
      </c>
      <c r="O29">
        <v>1</v>
      </c>
      <c r="P29">
        <v>0</v>
      </c>
      <c r="Q29">
        <v>0</v>
      </c>
      <c r="R29">
        <v>0</v>
      </c>
      <c r="S29">
        <v>1</v>
      </c>
      <c r="T29">
        <v>0</v>
      </c>
      <c r="U29">
        <v>1</v>
      </c>
      <c r="V29">
        <v>0</v>
      </c>
      <c r="W29" s="5">
        <v>1</v>
      </c>
      <c r="X29">
        <v>4</v>
      </c>
      <c r="Y29">
        <v>1</v>
      </c>
      <c r="Z29">
        <v>0</v>
      </c>
      <c r="AA29">
        <v>0</v>
      </c>
      <c r="AB29">
        <v>0</v>
      </c>
      <c r="AC29">
        <v>0</v>
      </c>
      <c r="AD29">
        <v>0</v>
      </c>
      <c r="AE29">
        <v>1</v>
      </c>
      <c r="AF29">
        <v>0</v>
      </c>
      <c r="AG29">
        <v>0</v>
      </c>
      <c r="AH29">
        <v>0</v>
      </c>
      <c r="AI29">
        <v>1</v>
      </c>
      <c r="AJ29">
        <v>1</v>
      </c>
      <c r="AK29">
        <v>0</v>
      </c>
      <c r="AL29">
        <v>0</v>
      </c>
      <c r="AM29">
        <v>0</v>
      </c>
      <c r="AN29">
        <v>0</v>
      </c>
      <c r="AO29">
        <v>0</v>
      </c>
      <c r="AP29">
        <v>0</v>
      </c>
      <c r="AQ29">
        <v>0</v>
      </c>
      <c r="AR29">
        <v>1</v>
      </c>
      <c r="AS29">
        <v>0</v>
      </c>
      <c r="AT29">
        <v>0</v>
      </c>
      <c r="AU29">
        <v>0</v>
      </c>
      <c r="AV29">
        <v>0</v>
      </c>
      <c r="AW29">
        <v>0</v>
      </c>
      <c r="AX29">
        <v>1</v>
      </c>
      <c r="AY29">
        <v>0</v>
      </c>
      <c r="AZ29">
        <v>0</v>
      </c>
      <c r="BA29">
        <v>0</v>
      </c>
      <c r="BB29">
        <v>0</v>
      </c>
      <c r="BC29">
        <v>0</v>
      </c>
      <c r="BD29">
        <v>0</v>
      </c>
      <c r="BE29">
        <v>0</v>
      </c>
      <c r="BF29">
        <v>0</v>
      </c>
      <c r="BG29">
        <v>0</v>
      </c>
      <c r="BH29">
        <v>0</v>
      </c>
      <c r="BI29">
        <v>0</v>
      </c>
      <c r="BJ29">
        <v>0</v>
      </c>
      <c r="BK29">
        <v>1</v>
      </c>
      <c r="BL29">
        <v>1</v>
      </c>
      <c r="BM29">
        <v>1</v>
      </c>
      <c r="BN29">
        <v>1</v>
      </c>
      <c r="BO29">
        <v>1</v>
      </c>
      <c r="BP29">
        <v>1</v>
      </c>
      <c r="BQ29">
        <v>0</v>
      </c>
      <c r="BR29">
        <v>1</v>
      </c>
      <c r="BS29">
        <v>1</v>
      </c>
      <c r="BT29">
        <v>1</v>
      </c>
      <c r="BU29">
        <v>0</v>
      </c>
      <c r="BV29">
        <v>0</v>
      </c>
      <c r="BW29">
        <v>1</v>
      </c>
      <c r="BX29">
        <v>1</v>
      </c>
      <c r="BY29">
        <v>1</v>
      </c>
      <c r="BZ29">
        <v>0</v>
      </c>
      <c r="CA29">
        <v>0</v>
      </c>
      <c r="CB29">
        <v>0</v>
      </c>
      <c r="CC29">
        <v>1</v>
      </c>
      <c r="CD29">
        <v>1</v>
      </c>
      <c r="CE29">
        <v>0</v>
      </c>
      <c r="CF29">
        <v>0</v>
      </c>
      <c r="CG29">
        <v>1</v>
      </c>
      <c r="CH29">
        <v>0</v>
      </c>
      <c r="CI29">
        <v>1</v>
      </c>
      <c r="CJ29">
        <v>1</v>
      </c>
      <c r="CK29">
        <v>0</v>
      </c>
      <c r="CL29" s="6">
        <v>0</v>
      </c>
      <c r="CM29" s="5">
        <f t="shared" si="0"/>
        <v>5</v>
      </c>
      <c r="CN29">
        <v>0</v>
      </c>
      <c r="CO29">
        <v>0</v>
      </c>
      <c r="CP29">
        <v>0</v>
      </c>
      <c r="CQ29">
        <v>0</v>
      </c>
      <c r="CR29">
        <v>1</v>
      </c>
      <c r="CS29">
        <v>0</v>
      </c>
      <c r="CT29">
        <v>0</v>
      </c>
      <c r="CU29">
        <v>0</v>
      </c>
      <c r="CV29">
        <v>0</v>
      </c>
      <c r="CW29">
        <v>1</v>
      </c>
      <c r="CX29">
        <v>0</v>
      </c>
      <c r="CY29">
        <v>0</v>
      </c>
      <c r="CZ29" t="s">
        <v>42</v>
      </c>
      <c r="DA29">
        <v>0</v>
      </c>
      <c r="DB29">
        <v>0</v>
      </c>
      <c r="DC29" t="s">
        <v>42</v>
      </c>
      <c r="DD29" t="s">
        <v>42</v>
      </c>
      <c r="DE29" t="s">
        <v>42</v>
      </c>
      <c r="DF29" t="s">
        <v>42</v>
      </c>
    </row>
    <row r="30" spans="1:110" x14ac:dyDescent="0.25">
      <c r="A30" t="s">
        <v>61</v>
      </c>
      <c r="B30" s="1">
        <v>43675</v>
      </c>
      <c r="C30" s="1">
        <v>43678</v>
      </c>
      <c r="D30">
        <v>1</v>
      </c>
      <c r="E30">
        <v>1</v>
      </c>
      <c r="F30">
        <v>1</v>
      </c>
      <c r="G30">
        <v>1</v>
      </c>
      <c r="H30">
        <v>1</v>
      </c>
      <c r="I30">
        <v>1</v>
      </c>
      <c r="J30">
        <v>1</v>
      </c>
      <c r="K30">
        <v>1</v>
      </c>
      <c r="L30">
        <v>0</v>
      </c>
      <c r="M30">
        <v>1</v>
      </c>
      <c r="N30">
        <v>1</v>
      </c>
      <c r="O30">
        <v>1</v>
      </c>
      <c r="P30">
        <v>0</v>
      </c>
      <c r="Q30">
        <v>0</v>
      </c>
      <c r="R30">
        <v>0</v>
      </c>
      <c r="S30">
        <v>1</v>
      </c>
      <c r="T30">
        <v>0</v>
      </c>
      <c r="U30">
        <v>1</v>
      </c>
      <c r="V30">
        <v>0</v>
      </c>
      <c r="W30" s="5">
        <v>1</v>
      </c>
      <c r="X30">
        <v>4</v>
      </c>
      <c r="Y30">
        <v>1</v>
      </c>
      <c r="Z30">
        <v>0</v>
      </c>
      <c r="AA30">
        <v>0</v>
      </c>
      <c r="AB30">
        <v>0</v>
      </c>
      <c r="AC30">
        <v>0</v>
      </c>
      <c r="AD30">
        <v>0</v>
      </c>
      <c r="AE30">
        <v>1</v>
      </c>
      <c r="AF30">
        <v>0</v>
      </c>
      <c r="AG30">
        <v>0</v>
      </c>
      <c r="AH30">
        <v>0</v>
      </c>
      <c r="AI30">
        <v>1</v>
      </c>
      <c r="AJ30">
        <v>1</v>
      </c>
      <c r="AK30">
        <v>0</v>
      </c>
      <c r="AL30">
        <v>0</v>
      </c>
      <c r="AM30">
        <v>0</v>
      </c>
      <c r="AN30">
        <v>0</v>
      </c>
      <c r="AO30">
        <v>0</v>
      </c>
      <c r="AP30">
        <v>0</v>
      </c>
      <c r="AQ30">
        <v>0</v>
      </c>
      <c r="AR30">
        <v>1</v>
      </c>
      <c r="AS30">
        <v>0</v>
      </c>
      <c r="AT30">
        <v>0</v>
      </c>
      <c r="AU30">
        <v>0</v>
      </c>
      <c r="AV30">
        <v>0</v>
      </c>
      <c r="AW30">
        <v>0</v>
      </c>
      <c r="AX30">
        <v>1</v>
      </c>
      <c r="AY30">
        <v>0</v>
      </c>
      <c r="AZ30">
        <v>0</v>
      </c>
      <c r="BA30">
        <v>0</v>
      </c>
      <c r="BB30">
        <v>0</v>
      </c>
      <c r="BC30">
        <v>0</v>
      </c>
      <c r="BD30">
        <v>0</v>
      </c>
      <c r="BE30">
        <v>0</v>
      </c>
      <c r="BF30">
        <v>0</v>
      </c>
      <c r="BG30">
        <v>0</v>
      </c>
      <c r="BH30">
        <v>0</v>
      </c>
      <c r="BI30">
        <v>0</v>
      </c>
      <c r="BJ30">
        <v>0</v>
      </c>
      <c r="BK30">
        <v>1</v>
      </c>
      <c r="BL30">
        <v>1</v>
      </c>
      <c r="BM30">
        <v>1</v>
      </c>
      <c r="BN30">
        <v>1</v>
      </c>
      <c r="BO30">
        <v>1</v>
      </c>
      <c r="BP30">
        <v>1</v>
      </c>
      <c r="BQ30">
        <v>0</v>
      </c>
      <c r="BR30">
        <v>1</v>
      </c>
      <c r="BS30">
        <v>1</v>
      </c>
      <c r="BT30">
        <v>1</v>
      </c>
      <c r="BU30">
        <v>0</v>
      </c>
      <c r="BV30">
        <v>0</v>
      </c>
      <c r="BW30">
        <v>1</v>
      </c>
      <c r="BX30">
        <v>1</v>
      </c>
      <c r="BY30">
        <v>1</v>
      </c>
      <c r="BZ30">
        <v>0</v>
      </c>
      <c r="CA30">
        <v>0</v>
      </c>
      <c r="CB30">
        <v>0</v>
      </c>
      <c r="CC30">
        <v>1</v>
      </c>
      <c r="CD30">
        <v>1</v>
      </c>
      <c r="CE30">
        <v>0</v>
      </c>
      <c r="CF30">
        <v>0</v>
      </c>
      <c r="CG30">
        <v>1</v>
      </c>
      <c r="CH30">
        <v>0</v>
      </c>
      <c r="CI30">
        <v>1</v>
      </c>
      <c r="CJ30">
        <v>1</v>
      </c>
      <c r="CK30">
        <v>0</v>
      </c>
      <c r="CL30" s="6">
        <v>0</v>
      </c>
      <c r="CM30" s="5">
        <f t="shared" si="0"/>
        <v>5</v>
      </c>
      <c r="CN30">
        <v>0</v>
      </c>
      <c r="CO30">
        <v>0</v>
      </c>
      <c r="CP30">
        <v>0</v>
      </c>
      <c r="CQ30">
        <v>0</v>
      </c>
      <c r="CR30">
        <v>1</v>
      </c>
      <c r="CS30">
        <v>0</v>
      </c>
      <c r="CT30">
        <v>0</v>
      </c>
      <c r="CU30">
        <v>0</v>
      </c>
      <c r="CV30">
        <v>0</v>
      </c>
      <c r="CW30">
        <v>1</v>
      </c>
      <c r="CX30">
        <v>0</v>
      </c>
      <c r="CY30">
        <v>0</v>
      </c>
      <c r="CZ30" t="s">
        <v>42</v>
      </c>
      <c r="DA30">
        <v>0</v>
      </c>
      <c r="DB30">
        <v>0</v>
      </c>
      <c r="DC30" t="s">
        <v>42</v>
      </c>
      <c r="DD30" t="s">
        <v>42</v>
      </c>
      <c r="DE30" t="s">
        <v>42</v>
      </c>
      <c r="DF30" t="s">
        <v>42</v>
      </c>
    </row>
    <row r="31" spans="1:110" x14ac:dyDescent="0.25">
      <c r="A31" t="s">
        <v>62</v>
      </c>
      <c r="B31" s="1">
        <v>42948</v>
      </c>
      <c r="C31" s="1">
        <v>43678</v>
      </c>
      <c r="D31">
        <v>1</v>
      </c>
      <c r="E31">
        <v>1</v>
      </c>
      <c r="F31">
        <v>1</v>
      </c>
      <c r="G31">
        <v>1</v>
      </c>
      <c r="H31">
        <v>1</v>
      </c>
      <c r="I31">
        <v>1</v>
      </c>
      <c r="J31">
        <v>1</v>
      </c>
      <c r="K31">
        <v>1</v>
      </c>
      <c r="L31">
        <v>0</v>
      </c>
      <c r="M31">
        <v>0</v>
      </c>
      <c r="N31">
        <v>1</v>
      </c>
      <c r="O31">
        <v>1</v>
      </c>
      <c r="P31">
        <v>1</v>
      </c>
      <c r="Q31">
        <v>0</v>
      </c>
      <c r="R31">
        <v>0</v>
      </c>
      <c r="S31">
        <v>0</v>
      </c>
      <c r="T31">
        <v>0</v>
      </c>
      <c r="U31">
        <v>1</v>
      </c>
      <c r="V31">
        <v>0</v>
      </c>
      <c r="W31" s="5">
        <v>2</v>
      </c>
      <c r="X31">
        <v>4</v>
      </c>
      <c r="Y31">
        <v>1</v>
      </c>
      <c r="Z31">
        <v>0</v>
      </c>
      <c r="AA31">
        <v>0</v>
      </c>
      <c r="AB31">
        <v>0</v>
      </c>
      <c r="AC31">
        <v>0</v>
      </c>
      <c r="AD31">
        <v>0</v>
      </c>
      <c r="AE31">
        <v>1</v>
      </c>
      <c r="AF31">
        <v>0</v>
      </c>
      <c r="AG31">
        <v>0</v>
      </c>
      <c r="AH31">
        <v>0</v>
      </c>
      <c r="AI31">
        <v>0</v>
      </c>
      <c r="AJ31">
        <v>0</v>
      </c>
      <c r="AK31">
        <v>0</v>
      </c>
      <c r="AL31">
        <v>0</v>
      </c>
      <c r="AM31">
        <v>0</v>
      </c>
      <c r="AN31">
        <v>0</v>
      </c>
      <c r="AO31">
        <v>0</v>
      </c>
      <c r="AP31">
        <v>0</v>
      </c>
      <c r="AQ31">
        <v>0</v>
      </c>
      <c r="AR31">
        <v>0</v>
      </c>
      <c r="AS31" t="s">
        <v>42</v>
      </c>
      <c r="AT31" t="s">
        <v>42</v>
      </c>
      <c r="AU31" t="s">
        <v>42</v>
      </c>
      <c r="AV31" t="s">
        <v>42</v>
      </c>
      <c r="AW31" t="s">
        <v>42</v>
      </c>
      <c r="AX31" t="s">
        <v>42</v>
      </c>
      <c r="AY31" t="s">
        <v>42</v>
      </c>
      <c r="AZ31" t="s">
        <v>42</v>
      </c>
      <c r="BA31" t="s">
        <v>42</v>
      </c>
      <c r="BB31" t="s">
        <v>42</v>
      </c>
      <c r="BC31" t="s">
        <v>42</v>
      </c>
      <c r="BD31" t="s">
        <v>42</v>
      </c>
      <c r="BE31" t="s">
        <v>42</v>
      </c>
      <c r="BF31" t="s">
        <v>42</v>
      </c>
      <c r="BG31" t="s">
        <v>42</v>
      </c>
      <c r="BH31" t="s">
        <v>42</v>
      </c>
      <c r="BI31" t="s">
        <v>42</v>
      </c>
      <c r="BJ31" t="s">
        <v>42</v>
      </c>
      <c r="BK31">
        <v>1</v>
      </c>
      <c r="BL31">
        <v>1</v>
      </c>
      <c r="BM31">
        <v>1</v>
      </c>
      <c r="BN31">
        <v>1</v>
      </c>
      <c r="BO31">
        <v>0</v>
      </c>
      <c r="BP31">
        <v>1</v>
      </c>
      <c r="BQ31">
        <v>1</v>
      </c>
      <c r="BR31">
        <v>1</v>
      </c>
      <c r="BS31">
        <v>1</v>
      </c>
      <c r="BT31">
        <v>1</v>
      </c>
      <c r="BU31">
        <v>1</v>
      </c>
      <c r="BV31">
        <v>1</v>
      </c>
      <c r="BW31">
        <v>1</v>
      </c>
      <c r="BX31">
        <v>1</v>
      </c>
      <c r="BY31">
        <v>1</v>
      </c>
      <c r="BZ31">
        <v>1</v>
      </c>
      <c r="CA31">
        <v>0</v>
      </c>
      <c r="CB31">
        <v>0</v>
      </c>
      <c r="CC31">
        <v>1</v>
      </c>
      <c r="CD31">
        <v>1</v>
      </c>
      <c r="CE31">
        <v>0</v>
      </c>
      <c r="CF31">
        <v>1</v>
      </c>
      <c r="CG31">
        <v>1</v>
      </c>
      <c r="CH31">
        <v>0</v>
      </c>
      <c r="CI31">
        <v>1</v>
      </c>
      <c r="CJ31">
        <v>1</v>
      </c>
      <c r="CK31">
        <v>0</v>
      </c>
      <c r="CL31" s="6">
        <v>1</v>
      </c>
      <c r="CM31" s="5">
        <f t="shared" si="0"/>
        <v>7</v>
      </c>
      <c r="CN31">
        <v>1</v>
      </c>
      <c r="CO31">
        <v>1</v>
      </c>
      <c r="CP31">
        <v>0</v>
      </c>
      <c r="CQ31">
        <v>0</v>
      </c>
      <c r="CR31">
        <v>0</v>
      </c>
      <c r="CS31">
        <v>0</v>
      </c>
      <c r="CT31">
        <v>1</v>
      </c>
      <c r="CU31">
        <v>1</v>
      </c>
      <c r="CV31">
        <v>0</v>
      </c>
      <c r="CW31">
        <v>0</v>
      </c>
      <c r="CX31">
        <v>0</v>
      </c>
      <c r="CY31">
        <v>0</v>
      </c>
      <c r="CZ31" t="s">
        <v>42</v>
      </c>
      <c r="DA31">
        <v>0</v>
      </c>
      <c r="DB31">
        <v>1</v>
      </c>
      <c r="DC31">
        <v>1</v>
      </c>
      <c r="DD31">
        <v>1</v>
      </c>
      <c r="DE31">
        <v>1</v>
      </c>
      <c r="DF31">
        <v>0</v>
      </c>
    </row>
    <row r="32" spans="1:110" x14ac:dyDescent="0.25">
      <c r="A32" t="s">
        <v>63</v>
      </c>
      <c r="B32" s="1">
        <v>42948</v>
      </c>
      <c r="C32" s="1">
        <v>43190</v>
      </c>
      <c r="D32">
        <v>1</v>
      </c>
      <c r="E32">
        <v>1</v>
      </c>
      <c r="F32">
        <v>1</v>
      </c>
      <c r="G32">
        <v>1</v>
      </c>
      <c r="H32">
        <v>0</v>
      </c>
      <c r="I32">
        <v>1</v>
      </c>
      <c r="J32">
        <v>1</v>
      </c>
      <c r="K32">
        <v>1</v>
      </c>
      <c r="L32">
        <v>1</v>
      </c>
      <c r="M32">
        <v>1</v>
      </c>
      <c r="N32">
        <v>1</v>
      </c>
      <c r="O32">
        <v>1</v>
      </c>
      <c r="P32">
        <v>1</v>
      </c>
      <c r="Q32">
        <v>1</v>
      </c>
      <c r="R32">
        <v>0</v>
      </c>
      <c r="S32">
        <v>1</v>
      </c>
      <c r="T32">
        <v>1</v>
      </c>
      <c r="U32">
        <v>0</v>
      </c>
      <c r="V32">
        <v>0</v>
      </c>
      <c r="W32" s="5">
        <v>1</v>
      </c>
      <c r="X32">
        <v>0</v>
      </c>
      <c r="Y32">
        <v>1</v>
      </c>
      <c r="Z32">
        <v>0</v>
      </c>
      <c r="AA32">
        <v>0</v>
      </c>
      <c r="AB32">
        <v>0</v>
      </c>
      <c r="AC32">
        <v>0</v>
      </c>
      <c r="AD32">
        <v>0</v>
      </c>
      <c r="AE32">
        <v>1</v>
      </c>
      <c r="AF32">
        <v>0</v>
      </c>
      <c r="AG32">
        <v>0</v>
      </c>
      <c r="AH32">
        <v>0</v>
      </c>
      <c r="AI32">
        <v>0</v>
      </c>
      <c r="AJ32">
        <v>0</v>
      </c>
      <c r="AK32">
        <v>0</v>
      </c>
      <c r="AL32">
        <v>0</v>
      </c>
      <c r="AM32">
        <v>0</v>
      </c>
      <c r="AN32">
        <v>0</v>
      </c>
      <c r="AO32">
        <v>0</v>
      </c>
      <c r="AP32">
        <v>0</v>
      </c>
      <c r="AQ32">
        <v>0</v>
      </c>
      <c r="AR32">
        <v>0</v>
      </c>
      <c r="AS32" t="s">
        <v>42</v>
      </c>
      <c r="AT32" t="s">
        <v>42</v>
      </c>
      <c r="AU32" t="s">
        <v>42</v>
      </c>
      <c r="AV32" t="s">
        <v>42</v>
      </c>
      <c r="AW32" t="s">
        <v>42</v>
      </c>
      <c r="AX32" t="s">
        <v>42</v>
      </c>
      <c r="AY32" t="s">
        <v>42</v>
      </c>
      <c r="AZ32" t="s">
        <v>42</v>
      </c>
      <c r="BA32" t="s">
        <v>42</v>
      </c>
      <c r="BB32" t="s">
        <v>42</v>
      </c>
      <c r="BC32" t="s">
        <v>42</v>
      </c>
      <c r="BD32" t="s">
        <v>42</v>
      </c>
      <c r="BE32" t="s">
        <v>42</v>
      </c>
      <c r="BF32" t="s">
        <v>42</v>
      </c>
      <c r="BG32" t="s">
        <v>42</v>
      </c>
      <c r="BH32" t="s">
        <v>42</v>
      </c>
      <c r="BI32" t="s">
        <v>42</v>
      </c>
      <c r="BJ32" t="s">
        <v>42</v>
      </c>
      <c r="BK32">
        <v>1</v>
      </c>
      <c r="BL32">
        <v>1</v>
      </c>
      <c r="BM32">
        <v>1</v>
      </c>
      <c r="BN32">
        <v>1</v>
      </c>
      <c r="BO32">
        <v>1</v>
      </c>
      <c r="BP32">
        <v>1</v>
      </c>
      <c r="BQ32">
        <v>0</v>
      </c>
      <c r="BR32">
        <v>1</v>
      </c>
      <c r="BS32">
        <v>1</v>
      </c>
      <c r="BT32">
        <v>1</v>
      </c>
      <c r="BU32">
        <v>1</v>
      </c>
      <c r="BV32">
        <v>1</v>
      </c>
      <c r="BW32">
        <v>0</v>
      </c>
      <c r="BX32">
        <v>1</v>
      </c>
      <c r="BY32">
        <v>0</v>
      </c>
      <c r="BZ32">
        <v>0</v>
      </c>
      <c r="CA32">
        <v>1</v>
      </c>
      <c r="CB32">
        <v>0</v>
      </c>
      <c r="CC32">
        <v>1</v>
      </c>
      <c r="CD32">
        <v>0</v>
      </c>
      <c r="CE32">
        <v>0</v>
      </c>
      <c r="CF32">
        <v>0</v>
      </c>
      <c r="CG32">
        <v>1</v>
      </c>
      <c r="CH32">
        <v>0</v>
      </c>
      <c r="CI32">
        <v>1</v>
      </c>
      <c r="CJ32">
        <v>0</v>
      </c>
      <c r="CK32">
        <v>0</v>
      </c>
      <c r="CL32" s="6">
        <v>0</v>
      </c>
      <c r="CM32" s="5">
        <f t="shared" si="0"/>
        <v>3</v>
      </c>
      <c r="CN32">
        <v>0</v>
      </c>
      <c r="CO32">
        <v>0</v>
      </c>
      <c r="CP32">
        <v>0</v>
      </c>
      <c r="CQ32">
        <v>0</v>
      </c>
      <c r="CR32">
        <v>1</v>
      </c>
      <c r="CS32">
        <v>0</v>
      </c>
      <c r="CT32">
        <v>0</v>
      </c>
      <c r="CU32">
        <v>0</v>
      </c>
      <c r="CV32">
        <v>0</v>
      </c>
      <c r="CW32">
        <v>1</v>
      </c>
      <c r="CX32">
        <v>0</v>
      </c>
      <c r="CY32">
        <v>0</v>
      </c>
      <c r="CZ32" t="s">
        <v>42</v>
      </c>
      <c r="DA32">
        <v>1</v>
      </c>
      <c r="DB32">
        <v>1</v>
      </c>
      <c r="DC32">
        <v>1</v>
      </c>
      <c r="DD32">
        <v>1</v>
      </c>
      <c r="DE32">
        <v>0</v>
      </c>
      <c r="DF32">
        <v>0</v>
      </c>
    </row>
    <row r="33" spans="1:110" x14ac:dyDescent="0.25">
      <c r="A33" t="s">
        <v>63</v>
      </c>
      <c r="B33" s="1">
        <v>43191</v>
      </c>
      <c r="C33" s="1">
        <v>43385</v>
      </c>
      <c r="D33">
        <v>1</v>
      </c>
      <c r="E33">
        <v>1</v>
      </c>
      <c r="F33">
        <v>1</v>
      </c>
      <c r="G33">
        <v>1</v>
      </c>
      <c r="H33">
        <v>0</v>
      </c>
      <c r="I33">
        <v>1</v>
      </c>
      <c r="J33">
        <v>1</v>
      </c>
      <c r="K33">
        <v>1</v>
      </c>
      <c r="L33">
        <v>1</v>
      </c>
      <c r="M33">
        <v>1</v>
      </c>
      <c r="N33">
        <v>1</v>
      </c>
      <c r="O33">
        <v>1</v>
      </c>
      <c r="P33">
        <v>1</v>
      </c>
      <c r="Q33">
        <v>1</v>
      </c>
      <c r="R33">
        <v>0</v>
      </c>
      <c r="S33">
        <v>1</v>
      </c>
      <c r="T33">
        <v>1</v>
      </c>
      <c r="U33">
        <v>0</v>
      </c>
      <c r="V33">
        <v>0</v>
      </c>
      <c r="W33" s="5">
        <v>1</v>
      </c>
      <c r="X33">
        <v>0</v>
      </c>
      <c r="Y33">
        <v>1</v>
      </c>
      <c r="Z33">
        <v>0</v>
      </c>
      <c r="AA33">
        <v>0</v>
      </c>
      <c r="AB33">
        <v>0</v>
      </c>
      <c r="AC33">
        <v>0</v>
      </c>
      <c r="AD33">
        <v>0</v>
      </c>
      <c r="AE33">
        <v>1</v>
      </c>
      <c r="AF33">
        <v>0</v>
      </c>
      <c r="AG33">
        <v>0</v>
      </c>
      <c r="AH33">
        <v>0</v>
      </c>
      <c r="AI33">
        <v>0</v>
      </c>
      <c r="AJ33">
        <v>0</v>
      </c>
      <c r="AK33">
        <v>0</v>
      </c>
      <c r="AL33">
        <v>0</v>
      </c>
      <c r="AM33">
        <v>0</v>
      </c>
      <c r="AN33">
        <v>0</v>
      </c>
      <c r="AO33">
        <v>0</v>
      </c>
      <c r="AP33">
        <v>0</v>
      </c>
      <c r="AQ33">
        <v>0</v>
      </c>
      <c r="AR33">
        <v>0</v>
      </c>
      <c r="AS33" t="s">
        <v>42</v>
      </c>
      <c r="AT33" t="s">
        <v>42</v>
      </c>
      <c r="AU33" t="s">
        <v>42</v>
      </c>
      <c r="AV33" t="s">
        <v>42</v>
      </c>
      <c r="AW33" t="s">
        <v>42</v>
      </c>
      <c r="AX33" t="s">
        <v>42</v>
      </c>
      <c r="AY33" t="s">
        <v>42</v>
      </c>
      <c r="AZ33" t="s">
        <v>42</v>
      </c>
      <c r="BA33" t="s">
        <v>42</v>
      </c>
      <c r="BB33" t="s">
        <v>42</v>
      </c>
      <c r="BC33" t="s">
        <v>42</v>
      </c>
      <c r="BD33" t="s">
        <v>42</v>
      </c>
      <c r="BE33" t="s">
        <v>42</v>
      </c>
      <c r="BF33" t="s">
        <v>42</v>
      </c>
      <c r="BG33" t="s">
        <v>42</v>
      </c>
      <c r="BH33" t="s">
        <v>42</v>
      </c>
      <c r="BI33" t="s">
        <v>42</v>
      </c>
      <c r="BJ33" t="s">
        <v>42</v>
      </c>
      <c r="BK33">
        <v>1</v>
      </c>
      <c r="BL33">
        <v>1</v>
      </c>
      <c r="BM33">
        <v>1</v>
      </c>
      <c r="BN33">
        <v>1</v>
      </c>
      <c r="BO33">
        <v>1</v>
      </c>
      <c r="BP33">
        <v>1</v>
      </c>
      <c r="BQ33">
        <v>0</v>
      </c>
      <c r="BR33">
        <v>1</v>
      </c>
      <c r="BS33">
        <v>1</v>
      </c>
      <c r="BT33">
        <v>1</v>
      </c>
      <c r="BU33">
        <v>1</v>
      </c>
      <c r="BV33">
        <v>1</v>
      </c>
      <c r="BW33">
        <v>0</v>
      </c>
      <c r="BX33">
        <v>1</v>
      </c>
      <c r="BY33">
        <v>0</v>
      </c>
      <c r="BZ33">
        <v>0</v>
      </c>
      <c r="CA33">
        <v>1</v>
      </c>
      <c r="CB33">
        <v>0</v>
      </c>
      <c r="CC33">
        <v>1</v>
      </c>
      <c r="CD33">
        <v>0</v>
      </c>
      <c r="CE33">
        <v>0</v>
      </c>
      <c r="CF33">
        <v>0</v>
      </c>
      <c r="CG33">
        <v>1</v>
      </c>
      <c r="CH33">
        <v>0</v>
      </c>
      <c r="CI33">
        <v>1</v>
      </c>
      <c r="CJ33">
        <v>0</v>
      </c>
      <c r="CK33">
        <v>0</v>
      </c>
      <c r="CL33" s="6">
        <v>0</v>
      </c>
      <c r="CM33" s="5">
        <f t="shared" si="0"/>
        <v>3</v>
      </c>
      <c r="CN33">
        <v>0</v>
      </c>
      <c r="CO33">
        <v>0</v>
      </c>
      <c r="CP33">
        <v>0</v>
      </c>
      <c r="CQ33">
        <v>0</v>
      </c>
      <c r="CR33">
        <v>1</v>
      </c>
      <c r="CS33">
        <v>0</v>
      </c>
      <c r="CT33">
        <v>0</v>
      </c>
      <c r="CU33">
        <v>0</v>
      </c>
      <c r="CV33">
        <v>0</v>
      </c>
      <c r="CW33">
        <v>1</v>
      </c>
      <c r="CX33">
        <v>0</v>
      </c>
      <c r="CY33">
        <v>0</v>
      </c>
      <c r="CZ33" t="s">
        <v>42</v>
      </c>
      <c r="DA33">
        <v>1</v>
      </c>
      <c r="DB33">
        <v>1</v>
      </c>
      <c r="DC33">
        <v>1</v>
      </c>
      <c r="DD33">
        <v>1</v>
      </c>
      <c r="DE33">
        <v>0</v>
      </c>
      <c r="DF33">
        <v>0</v>
      </c>
    </row>
    <row r="34" spans="1:110" x14ac:dyDescent="0.25">
      <c r="A34" t="s">
        <v>63</v>
      </c>
      <c r="B34" s="1">
        <v>43386</v>
      </c>
      <c r="C34" s="1">
        <v>43678</v>
      </c>
      <c r="D34">
        <v>1</v>
      </c>
      <c r="E34">
        <v>1</v>
      </c>
      <c r="F34">
        <v>1</v>
      </c>
      <c r="G34">
        <v>1</v>
      </c>
      <c r="H34">
        <v>0</v>
      </c>
      <c r="I34">
        <v>1</v>
      </c>
      <c r="J34">
        <v>1</v>
      </c>
      <c r="K34">
        <v>1</v>
      </c>
      <c r="L34">
        <v>1</v>
      </c>
      <c r="M34">
        <v>1</v>
      </c>
      <c r="N34">
        <v>1</v>
      </c>
      <c r="O34">
        <v>1</v>
      </c>
      <c r="P34">
        <v>1</v>
      </c>
      <c r="Q34">
        <v>1</v>
      </c>
      <c r="R34">
        <v>0</v>
      </c>
      <c r="S34">
        <v>1</v>
      </c>
      <c r="T34">
        <v>1</v>
      </c>
      <c r="U34">
        <v>0</v>
      </c>
      <c r="V34">
        <v>0</v>
      </c>
      <c r="W34" s="5">
        <v>1</v>
      </c>
      <c r="X34">
        <v>0</v>
      </c>
      <c r="Y34">
        <v>1</v>
      </c>
      <c r="Z34">
        <v>0</v>
      </c>
      <c r="AA34">
        <v>0</v>
      </c>
      <c r="AB34">
        <v>0</v>
      </c>
      <c r="AC34">
        <v>0</v>
      </c>
      <c r="AD34">
        <v>0</v>
      </c>
      <c r="AE34">
        <v>1</v>
      </c>
      <c r="AF34">
        <v>0</v>
      </c>
      <c r="AG34">
        <v>0</v>
      </c>
      <c r="AH34">
        <v>0</v>
      </c>
      <c r="AI34">
        <v>0</v>
      </c>
      <c r="AJ34">
        <v>0</v>
      </c>
      <c r="AK34">
        <v>0</v>
      </c>
      <c r="AL34">
        <v>0</v>
      </c>
      <c r="AM34">
        <v>0</v>
      </c>
      <c r="AN34">
        <v>0</v>
      </c>
      <c r="AO34">
        <v>0</v>
      </c>
      <c r="AP34">
        <v>0</v>
      </c>
      <c r="AQ34">
        <v>0</v>
      </c>
      <c r="AR34">
        <v>0</v>
      </c>
      <c r="AS34" t="s">
        <v>42</v>
      </c>
      <c r="AT34" t="s">
        <v>42</v>
      </c>
      <c r="AU34" t="s">
        <v>42</v>
      </c>
      <c r="AV34" t="s">
        <v>42</v>
      </c>
      <c r="AW34" t="s">
        <v>42</v>
      </c>
      <c r="AX34" t="s">
        <v>42</v>
      </c>
      <c r="AY34" t="s">
        <v>42</v>
      </c>
      <c r="AZ34" t="s">
        <v>42</v>
      </c>
      <c r="BA34" t="s">
        <v>42</v>
      </c>
      <c r="BB34" t="s">
        <v>42</v>
      </c>
      <c r="BC34" t="s">
        <v>42</v>
      </c>
      <c r="BD34" t="s">
        <v>42</v>
      </c>
      <c r="BE34" t="s">
        <v>42</v>
      </c>
      <c r="BF34" t="s">
        <v>42</v>
      </c>
      <c r="BG34" t="s">
        <v>42</v>
      </c>
      <c r="BH34" t="s">
        <v>42</v>
      </c>
      <c r="BI34" t="s">
        <v>42</v>
      </c>
      <c r="BJ34" t="s">
        <v>42</v>
      </c>
      <c r="BK34">
        <v>1</v>
      </c>
      <c r="BL34">
        <v>1</v>
      </c>
      <c r="BM34">
        <v>1</v>
      </c>
      <c r="BN34">
        <v>1</v>
      </c>
      <c r="BO34">
        <v>1</v>
      </c>
      <c r="BP34">
        <v>1</v>
      </c>
      <c r="BQ34">
        <v>0</v>
      </c>
      <c r="BR34">
        <v>1</v>
      </c>
      <c r="BS34">
        <v>1</v>
      </c>
      <c r="BT34">
        <v>1</v>
      </c>
      <c r="BU34">
        <v>1</v>
      </c>
      <c r="BV34">
        <v>1</v>
      </c>
      <c r="BW34">
        <v>0</v>
      </c>
      <c r="BX34">
        <v>1</v>
      </c>
      <c r="BY34">
        <v>0</v>
      </c>
      <c r="BZ34">
        <v>0</v>
      </c>
      <c r="CA34">
        <v>1</v>
      </c>
      <c r="CB34">
        <v>0</v>
      </c>
      <c r="CC34">
        <v>1</v>
      </c>
      <c r="CD34">
        <v>0</v>
      </c>
      <c r="CE34">
        <v>0</v>
      </c>
      <c r="CF34">
        <v>0</v>
      </c>
      <c r="CG34">
        <v>1</v>
      </c>
      <c r="CH34">
        <v>0</v>
      </c>
      <c r="CI34">
        <v>1</v>
      </c>
      <c r="CJ34">
        <v>0</v>
      </c>
      <c r="CK34">
        <v>0</v>
      </c>
      <c r="CL34" s="6">
        <v>0</v>
      </c>
      <c r="CM34" s="5">
        <f t="shared" si="0"/>
        <v>3</v>
      </c>
      <c r="CN34">
        <v>0</v>
      </c>
      <c r="CO34">
        <v>0</v>
      </c>
      <c r="CP34">
        <v>0</v>
      </c>
      <c r="CQ34">
        <v>0</v>
      </c>
      <c r="CR34">
        <v>1</v>
      </c>
      <c r="CS34">
        <v>0</v>
      </c>
      <c r="CT34">
        <v>0</v>
      </c>
      <c r="CU34">
        <v>0</v>
      </c>
      <c r="CV34">
        <v>0</v>
      </c>
      <c r="CW34">
        <v>1</v>
      </c>
      <c r="CX34">
        <v>0</v>
      </c>
      <c r="CY34">
        <v>0</v>
      </c>
      <c r="CZ34" t="s">
        <v>42</v>
      </c>
      <c r="DA34">
        <v>1</v>
      </c>
      <c r="DB34">
        <v>1</v>
      </c>
      <c r="DC34">
        <v>1</v>
      </c>
      <c r="DD34">
        <v>1</v>
      </c>
      <c r="DE34">
        <v>0</v>
      </c>
      <c r="DF34">
        <v>0</v>
      </c>
    </row>
    <row r="35" spans="1:110" x14ac:dyDescent="0.25">
      <c r="A35" t="s">
        <v>64</v>
      </c>
      <c r="B35" s="1">
        <v>42948</v>
      </c>
      <c r="C35" s="1">
        <v>43678</v>
      </c>
      <c r="D35">
        <v>1</v>
      </c>
      <c r="E35">
        <v>1</v>
      </c>
      <c r="F35">
        <v>1</v>
      </c>
      <c r="G35">
        <v>1</v>
      </c>
      <c r="H35">
        <v>1</v>
      </c>
      <c r="I35">
        <v>1</v>
      </c>
      <c r="J35">
        <v>1</v>
      </c>
      <c r="K35">
        <v>1</v>
      </c>
      <c r="L35">
        <v>1</v>
      </c>
      <c r="M35">
        <v>1</v>
      </c>
      <c r="N35">
        <v>0</v>
      </c>
      <c r="O35">
        <v>0</v>
      </c>
      <c r="P35">
        <v>1</v>
      </c>
      <c r="Q35">
        <v>0</v>
      </c>
      <c r="R35">
        <v>0</v>
      </c>
      <c r="S35">
        <v>0</v>
      </c>
      <c r="T35">
        <v>0</v>
      </c>
      <c r="U35">
        <v>1</v>
      </c>
      <c r="V35">
        <v>0</v>
      </c>
      <c r="W35" s="5">
        <v>2</v>
      </c>
      <c r="X35">
        <v>3</v>
      </c>
      <c r="Y35">
        <v>0</v>
      </c>
      <c r="Z35" t="s">
        <v>42</v>
      </c>
      <c r="AA35" t="s">
        <v>42</v>
      </c>
      <c r="AB35" t="s">
        <v>42</v>
      </c>
      <c r="AC35" t="s">
        <v>42</v>
      </c>
      <c r="AD35" t="s">
        <v>42</v>
      </c>
      <c r="AE35" t="s">
        <v>42</v>
      </c>
      <c r="AF35" t="s">
        <v>42</v>
      </c>
      <c r="AG35" t="s">
        <v>42</v>
      </c>
      <c r="AH35" t="s">
        <v>42</v>
      </c>
      <c r="AI35" t="s">
        <v>42</v>
      </c>
      <c r="AJ35" t="s">
        <v>42</v>
      </c>
      <c r="AK35" t="s">
        <v>42</v>
      </c>
      <c r="AL35" t="s">
        <v>42</v>
      </c>
      <c r="AM35" t="s">
        <v>42</v>
      </c>
      <c r="AN35" t="s">
        <v>42</v>
      </c>
      <c r="AO35" t="s">
        <v>42</v>
      </c>
      <c r="AP35" t="s">
        <v>42</v>
      </c>
      <c r="AQ35" t="s">
        <v>42</v>
      </c>
      <c r="AR35">
        <v>1</v>
      </c>
      <c r="AS35">
        <v>1</v>
      </c>
      <c r="AT35">
        <v>1</v>
      </c>
      <c r="AU35">
        <v>1</v>
      </c>
      <c r="AV35">
        <v>1</v>
      </c>
      <c r="AW35">
        <v>1</v>
      </c>
      <c r="AX35">
        <v>1</v>
      </c>
      <c r="AY35">
        <v>1</v>
      </c>
      <c r="AZ35">
        <v>1</v>
      </c>
      <c r="BA35">
        <v>1</v>
      </c>
      <c r="BB35">
        <v>0</v>
      </c>
      <c r="BC35">
        <v>0</v>
      </c>
      <c r="BD35">
        <v>1</v>
      </c>
      <c r="BE35">
        <v>0</v>
      </c>
      <c r="BF35">
        <v>0</v>
      </c>
      <c r="BG35">
        <v>0</v>
      </c>
      <c r="BH35">
        <v>0</v>
      </c>
      <c r="BI35">
        <v>1</v>
      </c>
      <c r="BJ35">
        <v>0</v>
      </c>
      <c r="BK35">
        <v>1</v>
      </c>
      <c r="BL35">
        <v>1</v>
      </c>
      <c r="BM35">
        <v>1</v>
      </c>
      <c r="BN35">
        <v>1</v>
      </c>
      <c r="BO35">
        <v>1</v>
      </c>
      <c r="BP35">
        <v>1</v>
      </c>
      <c r="BQ35">
        <v>1</v>
      </c>
      <c r="BR35">
        <v>1</v>
      </c>
      <c r="BS35">
        <v>1</v>
      </c>
      <c r="BT35">
        <v>1</v>
      </c>
      <c r="BU35">
        <v>1</v>
      </c>
      <c r="BV35">
        <v>0</v>
      </c>
      <c r="BW35">
        <v>0</v>
      </c>
      <c r="BX35">
        <v>1</v>
      </c>
      <c r="BY35">
        <v>1</v>
      </c>
      <c r="BZ35">
        <v>0</v>
      </c>
      <c r="CA35">
        <v>1</v>
      </c>
      <c r="CB35">
        <v>0</v>
      </c>
      <c r="CC35">
        <v>1</v>
      </c>
      <c r="CD35">
        <v>1</v>
      </c>
      <c r="CE35">
        <v>0</v>
      </c>
      <c r="CF35">
        <v>0</v>
      </c>
      <c r="CG35">
        <v>1</v>
      </c>
      <c r="CH35">
        <v>0</v>
      </c>
      <c r="CI35">
        <v>1</v>
      </c>
      <c r="CJ35">
        <v>0</v>
      </c>
      <c r="CK35">
        <v>0</v>
      </c>
      <c r="CL35" s="6">
        <v>0</v>
      </c>
      <c r="CM35" s="5">
        <f t="shared" si="0"/>
        <v>4</v>
      </c>
      <c r="CN35">
        <v>0</v>
      </c>
      <c r="CO35">
        <v>0</v>
      </c>
      <c r="CP35">
        <v>0</v>
      </c>
      <c r="CQ35">
        <v>0</v>
      </c>
      <c r="CR35">
        <v>0</v>
      </c>
      <c r="CS35">
        <v>1</v>
      </c>
      <c r="CT35">
        <v>0</v>
      </c>
      <c r="CU35">
        <v>0</v>
      </c>
      <c r="CV35">
        <v>0</v>
      </c>
      <c r="CW35">
        <v>0</v>
      </c>
      <c r="CX35">
        <v>1</v>
      </c>
      <c r="CY35">
        <v>0</v>
      </c>
      <c r="CZ35" t="s">
        <v>42</v>
      </c>
      <c r="DA35">
        <v>0</v>
      </c>
      <c r="DB35">
        <v>1</v>
      </c>
      <c r="DC35">
        <v>1</v>
      </c>
      <c r="DD35">
        <v>0</v>
      </c>
      <c r="DE35">
        <v>0</v>
      </c>
      <c r="DF35">
        <v>0</v>
      </c>
    </row>
    <row r="36" spans="1:110" x14ac:dyDescent="0.25">
      <c r="A36" t="s">
        <v>65</v>
      </c>
      <c r="B36" s="1">
        <v>42948</v>
      </c>
      <c r="C36" s="1">
        <v>43678</v>
      </c>
      <c r="D36">
        <v>1</v>
      </c>
      <c r="E36">
        <v>1</v>
      </c>
      <c r="F36">
        <v>1</v>
      </c>
      <c r="G36">
        <v>1</v>
      </c>
      <c r="H36">
        <v>1</v>
      </c>
      <c r="I36">
        <v>1</v>
      </c>
      <c r="J36">
        <v>1</v>
      </c>
      <c r="K36">
        <v>1</v>
      </c>
      <c r="L36">
        <v>0</v>
      </c>
      <c r="M36">
        <v>1</v>
      </c>
      <c r="N36">
        <v>1</v>
      </c>
      <c r="O36">
        <v>1</v>
      </c>
      <c r="P36">
        <v>1</v>
      </c>
      <c r="Q36">
        <v>0</v>
      </c>
      <c r="R36">
        <v>0</v>
      </c>
      <c r="S36">
        <v>1</v>
      </c>
      <c r="T36">
        <v>0</v>
      </c>
      <c r="U36">
        <v>1</v>
      </c>
      <c r="V36">
        <v>0</v>
      </c>
      <c r="W36" s="5">
        <v>1</v>
      </c>
      <c r="X36">
        <v>4</v>
      </c>
      <c r="Y36">
        <v>1</v>
      </c>
      <c r="Z36">
        <v>0</v>
      </c>
      <c r="AA36">
        <v>0</v>
      </c>
      <c r="AB36">
        <v>0</v>
      </c>
      <c r="AC36">
        <v>0</v>
      </c>
      <c r="AD36">
        <v>0</v>
      </c>
      <c r="AE36">
        <v>1</v>
      </c>
      <c r="AF36">
        <v>0</v>
      </c>
      <c r="AG36">
        <v>0</v>
      </c>
      <c r="AH36">
        <v>0</v>
      </c>
      <c r="AI36">
        <v>1</v>
      </c>
      <c r="AJ36">
        <v>1</v>
      </c>
      <c r="AK36">
        <v>0</v>
      </c>
      <c r="AL36">
        <v>0</v>
      </c>
      <c r="AM36">
        <v>0</v>
      </c>
      <c r="AN36">
        <v>0</v>
      </c>
      <c r="AO36">
        <v>0</v>
      </c>
      <c r="AP36">
        <v>0</v>
      </c>
      <c r="AQ36">
        <v>0</v>
      </c>
      <c r="AR36">
        <v>1</v>
      </c>
      <c r="AS36">
        <v>1</v>
      </c>
      <c r="AT36">
        <v>1</v>
      </c>
      <c r="AU36">
        <v>0</v>
      </c>
      <c r="AV36">
        <v>0</v>
      </c>
      <c r="AW36">
        <v>1</v>
      </c>
      <c r="AX36">
        <v>1</v>
      </c>
      <c r="AY36">
        <v>1</v>
      </c>
      <c r="AZ36">
        <v>0</v>
      </c>
      <c r="BA36">
        <v>1</v>
      </c>
      <c r="BB36">
        <v>1</v>
      </c>
      <c r="BC36">
        <v>0</v>
      </c>
      <c r="BD36">
        <v>0</v>
      </c>
      <c r="BE36">
        <v>0</v>
      </c>
      <c r="BF36">
        <v>0</v>
      </c>
      <c r="BG36">
        <v>0</v>
      </c>
      <c r="BH36">
        <v>0</v>
      </c>
      <c r="BI36">
        <v>0</v>
      </c>
      <c r="BJ36">
        <v>0</v>
      </c>
      <c r="BK36">
        <v>1</v>
      </c>
      <c r="BL36">
        <v>1</v>
      </c>
      <c r="BM36">
        <v>1</v>
      </c>
      <c r="BN36">
        <v>0</v>
      </c>
      <c r="BO36">
        <v>1</v>
      </c>
      <c r="BP36">
        <v>1</v>
      </c>
      <c r="BQ36">
        <v>0</v>
      </c>
      <c r="BR36">
        <v>1</v>
      </c>
      <c r="BS36">
        <v>1</v>
      </c>
      <c r="BT36">
        <v>1</v>
      </c>
      <c r="BU36">
        <v>1</v>
      </c>
      <c r="BV36">
        <v>0</v>
      </c>
      <c r="BW36">
        <v>0</v>
      </c>
      <c r="BX36">
        <v>1</v>
      </c>
      <c r="BY36">
        <v>1</v>
      </c>
      <c r="BZ36">
        <v>0</v>
      </c>
      <c r="CA36">
        <v>0</v>
      </c>
      <c r="CB36">
        <v>0</v>
      </c>
      <c r="CC36">
        <v>1</v>
      </c>
      <c r="CD36">
        <v>1</v>
      </c>
      <c r="CE36">
        <v>0</v>
      </c>
      <c r="CF36">
        <v>0</v>
      </c>
      <c r="CG36">
        <v>1</v>
      </c>
      <c r="CH36">
        <v>1</v>
      </c>
      <c r="CI36">
        <v>1</v>
      </c>
      <c r="CJ36">
        <v>1</v>
      </c>
      <c r="CK36">
        <v>0</v>
      </c>
      <c r="CL36" s="6">
        <v>0</v>
      </c>
      <c r="CM36" s="5">
        <f t="shared" si="0"/>
        <v>6</v>
      </c>
      <c r="CN36">
        <v>1</v>
      </c>
      <c r="CO36">
        <v>1</v>
      </c>
      <c r="CP36">
        <v>0</v>
      </c>
      <c r="CQ36">
        <v>1</v>
      </c>
      <c r="CR36">
        <v>0</v>
      </c>
      <c r="CS36">
        <v>0</v>
      </c>
      <c r="CT36">
        <v>1</v>
      </c>
      <c r="CU36">
        <v>1</v>
      </c>
      <c r="CV36">
        <v>1</v>
      </c>
      <c r="CW36">
        <v>0</v>
      </c>
      <c r="CX36">
        <v>0</v>
      </c>
      <c r="CY36">
        <v>0</v>
      </c>
      <c r="CZ36" t="s">
        <v>42</v>
      </c>
      <c r="DA36">
        <v>0</v>
      </c>
      <c r="DB36">
        <v>1</v>
      </c>
      <c r="DC36">
        <v>1</v>
      </c>
      <c r="DD36">
        <v>0</v>
      </c>
      <c r="DE36">
        <v>0</v>
      </c>
      <c r="DF36">
        <v>1</v>
      </c>
    </row>
    <row r="37" spans="1:110" x14ac:dyDescent="0.25">
      <c r="A37" t="s">
        <v>66</v>
      </c>
      <c r="B37" s="1">
        <v>42948</v>
      </c>
      <c r="C37" s="1">
        <v>43678</v>
      </c>
      <c r="D37">
        <v>0</v>
      </c>
      <c r="E37" t="s">
        <v>42</v>
      </c>
      <c r="F37" t="s">
        <v>42</v>
      </c>
      <c r="G37" t="s">
        <v>42</v>
      </c>
      <c r="H37" t="s">
        <v>42</v>
      </c>
      <c r="I37" t="s">
        <v>42</v>
      </c>
      <c r="J37" t="s">
        <v>42</v>
      </c>
      <c r="K37" t="s">
        <v>42</v>
      </c>
      <c r="L37" t="s">
        <v>42</v>
      </c>
      <c r="M37" t="s">
        <v>42</v>
      </c>
      <c r="N37" t="s">
        <v>42</v>
      </c>
      <c r="O37" t="s">
        <v>42</v>
      </c>
      <c r="P37" t="s">
        <v>42</v>
      </c>
      <c r="Q37" t="s">
        <v>42</v>
      </c>
      <c r="R37" t="s">
        <v>42</v>
      </c>
      <c r="S37" t="s">
        <v>42</v>
      </c>
      <c r="T37" t="s">
        <v>42</v>
      </c>
      <c r="U37" t="s">
        <v>42</v>
      </c>
      <c r="V37" t="s">
        <v>42</v>
      </c>
      <c r="W37" s="5" t="s">
        <v>42</v>
      </c>
      <c r="X37" t="s">
        <v>42</v>
      </c>
      <c r="Y37" t="s">
        <v>42</v>
      </c>
      <c r="Z37" t="s">
        <v>42</v>
      </c>
      <c r="AA37" t="s">
        <v>42</v>
      </c>
      <c r="AB37" t="s">
        <v>42</v>
      </c>
      <c r="AC37" t="s">
        <v>42</v>
      </c>
      <c r="AD37" t="s">
        <v>42</v>
      </c>
      <c r="AE37" t="s">
        <v>42</v>
      </c>
      <c r="AF37" t="s">
        <v>42</v>
      </c>
      <c r="AG37" t="s">
        <v>42</v>
      </c>
      <c r="AH37" t="s">
        <v>42</v>
      </c>
      <c r="AI37" t="s">
        <v>42</v>
      </c>
      <c r="AJ37" t="s">
        <v>42</v>
      </c>
      <c r="AK37" t="s">
        <v>42</v>
      </c>
      <c r="AL37" t="s">
        <v>42</v>
      </c>
      <c r="AM37" t="s">
        <v>42</v>
      </c>
      <c r="AN37" t="s">
        <v>42</v>
      </c>
      <c r="AO37" t="s">
        <v>42</v>
      </c>
      <c r="AP37" t="s">
        <v>42</v>
      </c>
      <c r="AQ37" t="s">
        <v>42</v>
      </c>
      <c r="AR37" t="s">
        <v>42</v>
      </c>
      <c r="AS37" t="s">
        <v>42</v>
      </c>
      <c r="AT37" t="s">
        <v>42</v>
      </c>
      <c r="AU37" t="s">
        <v>42</v>
      </c>
      <c r="AV37" t="s">
        <v>42</v>
      </c>
      <c r="AW37" t="s">
        <v>42</v>
      </c>
      <c r="AX37" t="s">
        <v>42</v>
      </c>
      <c r="AY37" t="s">
        <v>42</v>
      </c>
      <c r="AZ37" t="s">
        <v>42</v>
      </c>
      <c r="BA37" t="s">
        <v>42</v>
      </c>
      <c r="BB37" t="s">
        <v>42</v>
      </c>
      <c r="BC37" t="s">
        <v>42</v>
      </c>
      <c r="BD37" t="s">
        <v>42</v>
      </c>
      <c r="BE37" t="s">
        <v>42</v>
      </c>
      <c r="BF37" t="s">
        <v>42</v>
      </c>
      <c r="BG37" t="s">
        <v>42</v>
      </c>
      <c r="BH37" t="s">
        <v>42</v>
      </c>
      <c r="BI37" t="s">
        <v>42</v>
      </c>
      <c r="BJ37" t="s">
        <v>42</v>
      </c>
      <c r="BK37" t="s">
        <v>42</v>
      </c>
      <c r="BL37" t="s">
        <v>42</v>
      </c>
      <c r="BM37" t="s">
        <v>42</v>
      </c>
      <c r="BN37" t="s">
        <v>42</v>
      </c>
      <c r="BO37" t="s">
        <v>42</v>
      </c>
      <c r="BP37" t="s">
        <v>42</v>
      </c>
      <c r="BQ37" t="s">
        <v>42</v>
      </c>
      <c r="BR37" t="s">
        <v>42</v>
      </c>
      <c r="BS37" t="s">
        <v>42</v>
      </c>
      <c r="BT37" t="s">
        <v>42</v>
      </c>
      <c r="BU37" t="s">
        <v>42</v>
      </c>
      <c r="BV37" t="s">
        <v>42</v>
      </c>
      <c r="BW37" t="s">
        <v>42</v>
      </c>
      <c r="BX37" t="s">
        <v>42</v>
      </c>
      <c r="BY37" t="s">
        <v>42</v>
      </c>
      <c r="BZ37" t="s">
        <v>42</v>
      </c>
      <c r="CA37" t="s">
        <v>42</v>
      </c>
      <c r="CB37" t="s">
        <v>42</v>
      </c>
      <c r="CC37" t="s">
        <v>42</v>
      </c>
      <c r="CD37" t="s">
        <v>42</v>
      </c>
      <c r="CE37" t="s">
        <v>42</v>
      </c>
      <c r="CF37" t="s">
        <v>42</v>
      </c>
      <c r="CG37" t="s">
        <v>42</v>
      </c>
      <c r="CH37" t="s">
        <v>42</v>
      </c>
      <c r="CI37" t="s">
        <v>42</v>
      </c>
      <c r="CJ37" t="s">
        <v>42</v>
      </c>
      <c r="CK37" t="s">
        <v>42</v>
      </c>
      <c r="CL37" s="6" t="s">
        <v>42</v>
      </c>
      <c r="CM37" s="5" t="e">
        <f t="shared" si="0"/>
        <v>#VALUE!</v>
      </c>
      <c r="CN37" t="s">
        <v>42</v>
      </c>
      <c r="CO37" t="s">
        <v>42</v>
      </c>
      <c r="CP37" t="s">
        <v>42</v>
      </c>
      <c r="CQ37" t="s">
        <v>42</v>
      </c>
      <c r="CR37" t="s">
        <v>42</v>
      </c>
      <c r="CS37" t="s">
        <v>42</v>
      </c>
      <c r="CT37" t="s">
        <v>42</v>
      </c>
      <c r="CU37" t="s">
        <v>42</v>
      </c>
      <c r="CV37" t="s">
        <v>42</v>
      </c>
      <c r="CW37" t="s">
        <v>42</v>
      </c>
      <c r="CX37" t="s">
        <v>42</v>
      </c>
      <c r="CY37" t="s">
        <v>42</v>
      </c>
      <c r="CZ37" t="s">
        <v>42</v>
      </c>
      <c r="DA37" t="s">
        <v>42</v>
      </c>
      <c r="DB37" t="s">
        <v>42</v>
      </c>
      <c r="DC37" t="s">
        <v>42</v>
      </c>
      <c r="DD37" t="s">
        <v>42</v>
      </c>
      <c r="DE37" t="s">
        <v>42</v>
      </c>
      <c r="DF37" t="s">
        <v>42</v>
      </c>
    </row>
    <row r="38" spans="1:110" x14ac:dyDescent="0.25">
      <c r="A38" t="s">
        <v>67</v>
      </c>
      <c r="B38" s="1">
        <v>42948</v>
      </c>
      <c r="C38" s="1">
        <v>42974</v>
      </c>
      <c r="D38">
        <v>1</v>
      </c>
      <c r="E38">
        <v>1</v>
      </c>
      <c r="F38">
        <v>1</v>
      </c>
      <c r="G38">
        <v>1</v>
      </c>
      <c r="H38">
        <v>1</v>
      </c>
      <c r="I38">
        <v>1</v>
      </c>
      <c r="J38">
        <v>1</v>
      </c>
      <c r="K38">
        <v>1</v>
      </c>
      <c r="L38">
        <v>0</v>
      </c>
      <c r="M38">
        <v>1</v>
      </c>
      <c r="N38">
        <v>0</v>
      </c>
      <c r="O38">
        <v>0</v>
      </c>
      <c r="P38">
        <v>0</v>
      </c>
      <c r="Q38">
        <v>0</v>
      </c>
      <c r="R38">
        <v>0</v>
      </c>
      <c r="S38">
        <v>0</v>
      </c>
      <c r="T38">
        <v>0</v>
      </c>
      <c r="U38">
        <v>1</v>
      </c>
      <c r="V38">
        <v>0</v>
      </c>
      <c r="W38" s="5">
        <v>2</v>
      </c>
      <c r="X38">
        <v>4</v>
      </c>
      <c r="Y38">
        <v>1</v>
      </c>
      <c r="Z38">
        <v>0</v>
      </c>
      <c r="AA38">
        <v>0</v>
      </c>
      <c r="AB38">
        <v>0</v>
      </c>
      <c r="AC38">
        <v>0</v>
      </c>
      <c r="AD38">
        <v>0</v>
      </c>
      <c r="AE38">
        <v>1</v>
      </c>
      <c r="AF38">
        <v>0</v>
      </c>
      <c r="AG38">
        <v>0</v>
      </c>
      <c r="AH38">
        <v>0</v>
      </c>
      <c r="AI38">
        <v>0</v>
      </c>
      <c r="AJ38">
        <v>0</v>
      </c>
      <c r="AK38">
        <v>0</v>
      </c>
      <c r="AL38">
        <v>0</v>
      </c>
      <c r="AM38">
        <v>0</v>
      </c>
      <c r="AN38">
        <v>0</v>
      </c>
      <c r="AO38">
        <v>0</v>
      </c>
      <c r="AP38">
        <v>0</v>
      </c>
      <c r="AQ38">
        <v>0</v>
      </c>
      <c r="AR38">
        <v>1</v>
      </c>
      <c r="AS38">
        <v>1</v>
      </c>
      <c r="AT38">
        <v>1</v>
      </c>
      <c r="AU38">
        <v>1</v>
      </c>
      <c r="AV38">
        <v>1</v>
      </c>
      <c r="AW38">
        <v>1</v>
      </c>
      <c r="AX38">
        <v>1</v>
      </c>
      <c r="AY38">
        <v>1</v>
      </c>
      <c r="AZ38">
        <v>0</v>
      </c>
      <c r="BA38">
        <v>1</v>
      </c>
      <c r="BB38">
        <v>0</v>
      </c>
      <c r="BC38">
        <v>0</v>
      </c>
      <c r="BD38">
        <v>0</v>
      </c>
      <c r="BE38">
        <v>0</v>
      </c>
      <c r="BF38">
        <v>0</v>
      </c>
      <c r="BG38">
        <v>0</v>
      </c>
      <c r="BH38">
        <v>0</v>
      </c>
      <c r="BI38">
        <v>1</v>
      </c>
      <c r="BJ38">
        <v>0</v>
      </c>
      <c r="BK38">
        <v>1</v>
      </c>
      <c r="BL38">
        <v>1</v>
      </c>
      <c r="BM38">
        <v>1</v>
      </c>
      <c r="BN38">
        <v>1</v>
      </c>
      <c r="BO38">
        <v>0</v>
      </c>
      <c r="BP38">
        <v>1</v>
      </c>
      <c r="BQ38">
        <v>1</v>
      </c>
      <c r="BR38">
        <v>1</v>
      </c>
      <c r="BS38">
        <v>1</v>
      </c>
      <c r="BT38">
        <v>1</v>
      </c>
      <c r="BU38">
        <v>1</v>
      </c>
      <c r="BV38">
        <v>0</v>
      </c>
      <c r="BW38">
        <v>0</v>
      </c>
      <c r="BX38">
        <v>0</v>
      </c>
      <c r="BY38">
        <v>1</v>
      </c>
      <c r="BZ38">
        <v>0</v>
      </c>
      <c r="CA38">
        <v>0</v>
      </c>
      <c r="CB38">
        <v>0</v>
      </c>
      <c r="CC38">
        <v>1</v>
      </c>
      <c r="CD38">
        <v>1</v>
      </c>
      <c r="CE38">
        <v>0</v>
      </c>
      <c r="CF38">
        <v>1</v>
      </c>
      <c r="CG38">
        <v>1</v>
      </c>
      <c r="CH38">
        <v>0</v>
      </c>
      <c r="CI38">
        <v>1</v>
      </c>
      <c r="CJ38">
        <v>1</v>
      </c>
      <c r="CK38">
        <v>0</v>
      </c>
      <c r="CL38" s="6">
        <v>1</v>
      </c>
      <c r="CM38" s="5">
        <f t="shared" si="0"/>
        <v>7</v>
      </c>
      <c r="CN38">
        <v>0</v>
      </c>
      <c r="CO38">
        <v>0</v>
      </c>
      <c r="CP38">
        <v>0</v>
      </c>
      <c r="CQ38">
        <v>0</v>
      </c>
      <c r="CR38">
        <v>0</v>
      </c>
      <c r="CS38">
        <v>1</v>
      </c>
      <c r="CT38">
        <v>0</v>
      </c>
      <c r="CU38">
        <v>0</v>
      </c>
      <c r="CV38">
        <v>0</v>
      </c>
      <c r="CW38">
        <v>0</v>
      </c>
      <c r="CX38">
        <v>1</v>
      </c>
      <c r="CY38">
        <v>0</v>
      </c>
      <c r="CZ38" t="s">
        <v>42</v>
      </c>
      <c r="DA38">
        <v>0</v>
      </c>
      <c r="DB38">
        <v>1</v>
      </c>
      <c r="DC38">
        <v>1</v>
      </c>
      <c r="DD38">
        <v>0</v>
      </c>
      <c r="DE38">
        <v>1</v>
      </c>
      <c r="DF38">
        <v>0</v>
      </c>
    </row>
    <row r="39" spans="1:110" x14ac:dyDescent="0.25">
      <c r="A39" t="s">
        <v>67</v>
      </c>
      <c r="B39" s="1">
        <v>42975</v>
      </c>
      <c r="C39" s="1">
        <v>43678</v>
      </c>
      <c r="D39">
        <v>1</v>
      </c>
      <c r="E39">
        <v>1</v>
      </c>
      <c r="F39">
        <v>1</v>
      </c>
      <c r="G39">
        <v>1</v>
      </c>
      <c r="H39">
        <v>1</v>
      </c>
      <c r="I39">
        <v>1</v>
      </c>
      <c r="J39">
        <v>1</v>
      </c>
      <c r="K39">
        <v>1</v>
      </c>
      <c r="L39">
        <v>0</v>
      </c>
      <c r="M39">
        <v>1</v>
      </c>
      <c r="N39">
        <v>0</v>
      </c>
      <c r="O39">
        <v>0</v>
      </c>
      <c r="P39">
        <v>0</v>
      </c>
      <c r="Q39">
        <v>0</v>
      </c>
      <c r="R39">
        <v>0</v>
      </c>
      <c r="S39">
        <v>0</v>
      </c>
      <c r="T39">
        <v>0</v>
      </c>
      <c r="U39">
        <v>1</v>
      </c>
      <c r="V39">
        <v>0</v>
      </c>
      <c r="W39" s="5">
        <v>2</v>
      </c>
      <c r="X39">
        <v>4</v>
      </c>
      <c r="Y39">
        <v>1</v>
      </c>
      <c r="Z39">
        <v>0</v>
      </c>
      <c r="AA39">
        <v>0</v>
      </c>
      <c r="AB39">
        <v>0</v>
      </c>
      <c r="AC39">
        <v>0</v>
      </c>
      <c r="AD39">
        <v>0</v>
      </c>
      <c r="AE39">
        <v>1</v>
      </c>
      <c r="AF39">
        <v>0</v>
      </c>
      <c r="AG39">
        <v>0</v>
      </c>
      <c r="AH39">
        <v>0</v>
      </c>
      <c r="AI39">
        <v>0</v>
      </c>
      <c r="AJ39">
        <v>0</v>
      </c>
      <c r="AK39">
        <v>0</v>
      </c>
      <c r="AL39">
        <v>0</v>
      </c>
      <c r="AM39">
        <v>0</v>
      </c>
      <c r="AN39">
        <v>0</v>
      </c>
      <c r="AO39">
        <v>0</v>
      </c>
      <c r="AP39">
        <v>0</v>
      </c>
      <c r="AQ39">
        <v>0</v>
      </c>
      <c r="AR39">
        <v>1</v>
      </c>
      <c r="AS39">
        <v>1</v>
      </c>
      <c r="AT39">
        <v>1</v>
      </c>
      <c r="AU39">
        <v>1</v>
      </c>
      <c r="AV39">
        <v>1</v>
      </c>
      <c r="AW39">
        <v>1</v>
      </c>
      <c r="AX39">
        <v>1</v>
      </c>
      <c r="AY39">
        <v>1</v>
      </c>
      <c r="AZ39">
        <v>0</v>
      </c>
      <c r="BA39">
        <v>1</v>
      </c>
      <c r="BB39">
        <v>0</v>
      </c>
      <c r="BC39">
        <v>0</v>
      </c>
      <c r="BD39">
        <v>0</v>
      </c>
      <c r="BE39">
        <v>0</v>
      </c>
      <c r="BF39">
        <v>0</v>
      </c>
      <c r="BG39">
        <v>0</v>
      </c>
      <c r="BH39">
        <v>0</v>
      </c>
      <c r="BI39">
        <v>1</v>
      </c>
      <c r="BJ39">
        <v>0</v>
      </c>
      <c r="BK39">
        <v>1</v>
      </c>
      <c r="BL39">
        <v>1</v>
      </c>
      <c r="BM39">
        <v>1</v>
      </c>
      <c r="BN39">
        <v>1</v>
      </c>
      <c r="BO39">
        <v>0</v>
      </c>
      <c r="BP39">
        <v>1</v>
      </c>
      <c r="BQ39">
        <v>1</v>
      </c>
      <c r="BR39">
        <v>1</v>
      </c>
      <c r="BS39">
        <v>1</v>
      </c>
      <c r="BT39">
        <v>1</v>
      </c>
      <c r="BU39">
        <v>1</v>
      </c>
      <c r="BV39">
        <v>0</v>
      </c>
      <c r="BW39">
        <v>0</v>
      </c>
      <c r="BX39">
        <v>0</v>
      </c>
      <c r="BY39">
        <v>1</v>
      </c>
      <c r="BZ39">
        <v>0</v>
      </c>
      <c r="CA39">
        <v>0</v>
      </c>
      <c r="CB39">
        <v>0</v>
      </c>
      <c r="CC39">
        <v>1</v>
      </c>
      <c r="CD39">
        <v>1</v>
      </c>
      <c r="CE39">
        <v>0</v>
      </c>
      <c r="CF39">
        <v>1</v>
      </c>
      <c r="CG39">
        <v>1</v>
      </c>
      <c r="CH39">
        <v>0</v>
      </c>
      <c r="CI39">
        <v>1</v>
      </c>
      <c r="CJ39">
        <v>1</v>
      </c>
      <c r="CK39">
        <v>0</v>
      </c>
      <c r="CL39" s="6">
        <v>1</v>
      </c>
      <c r="CM39" s="5">
        <f t="shared" si="0"/>
        <v>7</v>
      </c>
      <c r="CN39">
        <v>0</v>
      </c>
      <c r="CO39">
        <v>0</v>
      </c>
      <c r="CP39">
        <v>0</v>
      </c>
      <c r="CQ39">
        <v>0</v>
      </c>
      <c r="CR39">
        <v>0</v>
      </c>
      <c r="CS39">
        <v>1</v>
      </c>
      <c r="CT39">
        <v>0</v>
      </c>
      <c r="CU39">
        <v>0</v>
      </c>
      <c r="CV39">
        <v>0</v>
      </c>
      <c r="CW39">
        <v>0</v>
      </c>
      <c r="CX39">
        <v>1</v>
      </c>
      <c r="CY39">
        <v>0</v>
      </c>
      <c r="CZ39" t="s">
        <v>42</v>
      </c>
      <c r="DA39">
        <v>0</v>
      </c>
      <c r="DB39">
        <v>1</v>
      </c>
      <c r="DC39">
        <v>1</v>
      </c>
      <c r="DD39">
        <v>0</v>
      </c>
      <c r="DE39">
        <v>1</v>
      </c>
      <c r="DF39">
        <v>0</v>
      </c>
    </row>
    <row r="40" spans="1:110" x14ac:dyDescent="0.25">
      <c r="A40" t="s">
        <v>68</v>
      </c>
      <c r="B40" s="1">
        <v>42948</v>
      </c>
      <c r="C40" s="1">
        <v>43678</v>
      </c>
      <c r="D40">
        <v>1</v>
      </c>
      <c r="E40">
        <v>1</v>
      </c>
      <c r="F40">
        <v>1</v>
      </c>
      <c r="G40">
        <v>1</v>
      </c>
      <c r="H40">
        <v>1</v>
      </c>
      <c r="I40">
        <v>1</v>
      </c>
      <c r="J40">
        <v>1</v>
      </c>
      <c r="K40">
        <v>1</v>
      </c>
      <c r="L40">
        <v>1</v>
      </c>
      <c r="M40">
        <v>1</v>
      </c>
      <c r="N40">
        <v>0</v>
      </c>
      <c r="O40">
        <v>0</v>
      </c>
      <c r="P40">
        <v>1</v>
      </c>
      <c r="Q40">
        <v>0</v>
      </c>
      <c r="R40">
        <v>0</v>
      </c>
      <c r="S40">
        <v>0</v>
      </c>
      <c r="T40">
        <v>0</v>
      </c>
      <c r="U40">
        <v>0</v>
      </c>
      <c r="V40">
        <v>0</v>
      </c>
      <c r="W40" s="5">
        <v>2</v>
      </c>
      <c r="X40">
        <v>3</v>
      </c>
      <c r="Y40">
        <v>1</v>
      </c>
      <c r="Z40">
        <v>0</v>
      </c>
      <c r="AA40">
        <v>0</v>
      </c>
      <c r="AB40">
        <v>0</v>
      </c>
      <c r="AC40">
        <v>0</v>
      </c>
      <c r="AD40">
        <v>0</v>
      </c>
      <c r="AE40">
        <v>1</v>
      </c>
      <c r="AF40">
        <v>0</v>
      </c>
      <c r="AG40">
        <v>0</v>
      </c>
      <c r="AH40">
        <v>0</v>
      </c>
      <c r="AI40">
        <v>0</v>
      </c>
      <c r="AJ40">
        <v>0</v>
      </c>
      <c r="AK40">
        <v>0</v>
      </c>
      <c r="AL40">
        <v>0</v>
      </c>
      <c r="AM40">
        <v>0</v>
      </c>
      <c r="AN40">
        <v>0</v>
      </c>
      <c r="AO40">
        <v>0</v>
      </c>
      <c r="AP40">
        <v>0</v>
      </c>
      <c r="AQ40">
        <v>0</v>
      </c>
      <c r="AR40">
        <v>1</v>
      </c>
      <c r="AS40">
        <v>0</v>
      </c>
      <c r="AT40">
        <v>0</v>
      </c>
      <c r="AU40">
        <v>0</v>
      </c>
      <c r="AV40">
        <v>0</v>
      </c>
      <c r="AW40">
        <v>0</v>
      </c>
      <c r="AX40">
        <v>1</v>
      </c>
      <c r="AY40">
        <v>0</v>
      </c>
      <c r="AZ40">
        <v>0</v>
      </c>
      <c r="BA40">
        <v>0</v>
      </c>
      <c r="BB40">
        <v>0</v>
      </c>
      <c r="BC40">
        <v>0</v>
      </c>
      <c r="BD40">
        <v>0</v>
      </c>
      <c r="BE40">
        <v>0</v>
      </c>
      <c r="BF40">
        <v>0</v>
      </c>
      <c r="BG40">
        <v>0</v>
      </c>
      <c r="BH40">
        <v>0</v>
      </c>
      <c r="BI40">
        <v>0</v>
      </c>
      <c r="BJ40">
        <v>0</v>
      </c>
      <c r="BK40">
        <v>1</v>
      </c>
      <c r="BL40">
        <v>1</v>
      </c>
      <c r="BM40">
        <v>1</v>
      </c>
      <c r="BN40">
        <v>1</v>
      </c>
      <c r="BO40">
        <v>1</v>
      </c>
      <c r="BP40">
        <v>1</v>
      </c>
      <c r="BQ40">
        <v>1</v>
      </c>
      <c r="BR40">
        <v>1</v>
      </c>
      <c r="BS40">
        <v>1</v>
      </c>
      <c r="BT40">
        <v>1</v>
      </c>
      <c r="BU40">
        <v>1</v>
      </c>
      <c r="BV40">
        <v>0</v>
      </c>
      <c r="BW40">
        <v>0</v>
      </c>
      <c r="BX40">
        <v>1</v>
      </c>
      <c r="BY40">
        <v>0</v>
      </c>
      <c r="BZ40">
        <v>0</v>
      </c>
      <c r="CA40">
        <v>0</v>
      </c>
      <c r="CB40">
        <v>0</v>
      </c>
      <c r="CC40">
        <v>1</v>
      </c>
      <c r="CD40">
        <v>1</v>
      </c>
      <c r="CE40">
        <v>0</v>
      </c>
      <c r="CF40">
        <v>0</v>
      </c>
      <c r="CG40">
        <v>0</v>
      </c>
      <c r="CH40">
        <v>0</v>
      </c>
      <c r="CI40">
        <v>1</v>
      </c>
      <c r="CJ40">
        <v>0</v>
      </c>
      <c r="CK40">
        <v>0</v>
      </c>
      <c r="CL40" s="6">
        <v>0</v>
      </c>
      <c r="CM40" s="5">
        <f t="shared" si="0"/>
        <v>3</v>
      </c>
      <c r="CN40">
        <v>0</v>
      </c>
      <c r="CO40">
        <v>0</v>
      </c>
      <c r="CP40">
        <v>0</v>
      </c>
      <c r="CQ40">
        <v>0</v>
      </c>
      <c r="CR40">
        <v>0</v>
      </c>
      <c r="CS40">
        <v>1</v>
      </c>
      <c r="CT40">
        <v>0</v>
      </c>
      <c r="CU40">
        <v>0</v>
      </c>
      <c r="CV40">
        <v>0</v>
      </c>
      <c r="CW40">
        <v>0</v>
      </c>
      <c r="CX40">
        <v>1</v>
      </c>
      <c r="CY40">
        <v>0</v>
      </c>
      <c r="CZ40" t="s">
        <v>42</v>
      </c>
      <c r="DA40">
        <v>0</v>
      </c>
      <c r="DB40">
        <v>1</v>
      </c>
      <c r="DC40">
        <v>1</v>
      </c>
      <c r="DD40">
        <v>1</v>
      </c>
      <c r="DE40">
        <v>1</v>
      </c>
      <c r="DF40">
        <v>0</v>
      </c>
    </row>
    <row r="41" spans="1:110" x14ac:dyDescent="0.25">
      <c r="A41" t="s">
        <v>69</v>
      </c>
      <c r="B41" s="1">
        <v>42948</v>
      </c>
      <c r="C41" s="1">
        <v>43678</v>
      </c>
      <c r="D41">
        <v>1</v>
      </c>
      <c r="E41">
        <v>1</v>
      </c>
      <c r="F41">
        <v>1</v>
      </c>
      <c r="G41">
        <v>1</v>
      </c>
      <c r="H41">
        <v>1</v>
      </c>
      <c r="I41">
        <v>1</v>
      </c>
      <c r="J41">
        <v>1</v>
      </c>
      <c r="K41">
        <v>1</v>
      </c>
      <c r="L41">
        <v>0</v>
      </c>
      <c r="M41">
        <v>0</v>
      </c>
      <c r="N41">
        <v>0</v>
      </c>
      <c r="O41">
        <v>0</v>
      </c>
      <c r="P41">
        <v>0</v>
      </c>
      <c r="Q41">
        <v>0</v>
      </c>
      <c r="R41">
        <v>0</v>
      </c>
      <c r="S41">
        <v>0</v>
      </c>
      <c r="T41">
        <v>0</v>
      </c>
      <c r="U41">
        <v>0</v>
      </c>
      <c r="V41">
        <v>0</v>
      </c>
      <c r="W41" s="5">
        <v>2</v>
      </c>
      <c r="X41">
        <v>4</v>
      </c>
      <c r="Y41">
        <v>1</v>
      </c>
      <c r="Z41">
        <v>0</v>
      </c>
      <c r="AA41">
        <v>0</v>
      </c>
      <c r="AB41">
        <v>0</v>
      </c>
      <c r="AC41">
        <v>0</v>
      </c>
      <c r="AD41">
        <v>0</v>
      </c>
      <c r="AE41">
        <v>1</v>
      </c>
      <c r="AF41">
        <v>0</v>
      </c>
      <c r="AG41">
        <v>0</v>
      </c>
      <c r="AH41">
        <v>0</v>
      </c>
      <c r="AI41">
        <v>0</v>
      </c>
      <c r="AJ41">
        <v>0</v>
      </c>
      <c r="AK41">
        <v>0</v>
      </c>
      <c r="AL41">
        <v>0</v>
      </c>
      <c r="AM41">
        <v>0</v>
      </c>
      <c r="AN41">
        <v>0</v>
      </c>
      <c r="AO41">
        <v>0</v>
      </c>
      <c r="AP41">
        <v>0</v>
      </c>
      <c r="AQ41">
        <v>0</v>
      </c>
      <c r="AR41">
        <v>1</v>
      </c>
      <c r="AS41">
        <v>0</v>
      </c>
      <c r="AT41">
        <v>0</v>
      </c>
      <c r="AU41">
        <v>0</v>
      </c>
      <c r="AV41">
        <v>0</v>
      </c>
      <c r="AW41">
        <v>0</v>
      </c>
      <c r="AX41">
        <v>1</v>
      </c>
      <c r="AY41">
        <v>0</v>
      </c>
      <c r="AZ41">
        <v>0</v>
      </c>
      <c r="BA41">
        <v>0</v>
      </c>
      <c r="BB41">
        <v>0</v>
      </c>
      <c r="BC41">
        <v>0</v>
      </c>
      <c r="BD41">
        <v>0</v>
      </c>
      <c r="BE41">
        <v>0</v>
      </c>
      <c r="BF41">
        <v>0</v>
      </c>
      <c r="BG41">
        <v>0</v>
      </c>
      <c r="BH41">
        <v>0</v>
      </c>
      <c r="BI41">
        <v>0</v>
      </c>
      <c r="BJ41">
        <v>0</v>
      </c>
      <c r="BK41">
        <v>1</v>
      </c>
      <c r="BL41">
        <v>1</v>
      </c>
      <c r="BM41">
        <v>1</v>
      </c>
      <c r="BN41">
        <v>1</v>
      </c>
      <c r="BO41">
        <v>1</v>
      </c>
      <c r="BP41">
        <v>1</v>
      </c>
      <c r="BQ41">
        <v>1</v>
      </c>
      <c r="BR41">
        <v>1</v>
      </c>
      <c r="BS41">
        <v>1</v>
      </c>
      <c r="BT41">
        <v>1</v>
      </c>
      <c r="BU41">
        <v>1</v>
      </c>
      <c r="BV41">
        <v>0</v>
      </c>
      <c r="BW41">
        <v>0</v>
      </c>
      <c r="BX41">
        <v>1</v>
      </c>
      <c r="BY41">
        <v>0</v>
      </c>
      <c r="BZ41">
        <v>0</v>
      </c>
      <c r="CA41">
        <v>1</v>
      </c>
      <c r="CB41">
        <v>0</v>
      </c>
      <c r="CC41">
        <v>0</v>
      </c>
      <c r="CD41">
        <v>1</v>
      </c>
      <c r="CE41">
        <v>0</v>
      </c>
      <c r="CF41">
        <v>0</v>
      </c>
      <c r="CG41">
        <v>1</v>
      </c>
      <c r="CH41">
        <v>0</v>
      </c>
      <c r="CI41">
        <v>1</v>
      </c>
      <c r="CJ41">
        <v>1</v>
      </c>
      <c r="CK41">
        <v>0</v>
      </c>
      <c r="CL41" s="6">
        <v>1</v>
      </c>
      <c r="CM41" s="5">
        <f t="shared" si="0"/>
        <v>5</v>
      </c>
      <c r="CN41">
        <v>0</v>
      </c>
      <c r="CO41">
        <v>0</v>
      </c>
      <c r="CP41">
        <v>0</v>
      </c>
      <c r="CQ41">
        <v>0</v>
      </c>
      <c r="CR41">
        <v>0</v>
      </c>
      <c r="CS41">
        <v>1</v>
      </c>
      <c r="CT41">
        <v>0</v>
      </c>
      <c r="CU41">
        <v>0</v>
      </c>
      <c r="CV41">
        <v>0</v>
      </c>
      <c r="CW41">
        <v>0</v>
      </c>
      <c r="CX41">
        <v>1</v>
      </c>
      <c r="CY41">
        <v>0</v>
      </c>
      <c r="CZ41" t="s">
        <v>42</v>
      </c>
      <c r="DA41">
        <v>1</v>
      </c>
      <c r="DB41">
        <v>1</v>
      </c>
      <c r="DC41">
        <v>1</v>
      </c>
      <c r="DD41">
        <v>0</v>
      </c>
      <c r="DE41">
        <v>1</v>
      </c>
      <c r="DF41">
        <v>0</v>
      </c>
    </row>
    <row r="42" spans="1:110" x14ac:dyDescent="0.25">
      <c r="A42" t="s">
        <v>70</v>
      </c>
      <c r="B42" s="1">
        <v>42948</v>
      </c>
      <c r="C42" s="1">
        <v>43678</v>
      </c>
      <c r="D42">
        <v>1</v>
      </c>
      <c r="E42">
        <v>1</v>
      </c>
      <c r="F42">
        <v>1</v>
      </c>
      <c r="G42">
        <v>1</v>
      </c>
      <c r="H42">
        <v>1</v>
      </c>
      <c r="I42">
        <v>1</v>
      </c>
      <c r="J42">
        <v>1</v>
      </c>
      <c r="K42">
        <v>1</v>
      </c>
      <c r="L42">
        <v>0</v>
      </c>
      <c r="M42">
        <v>1</v>
      </c>
      <c r="N42">
        <v>1</v>
      </c>
      <c r="O42">
        <v>1</v>
      </c>
      <c r="P42">
        <v>0</v>
      </c>
      <c r="Q42">
        <v>0</v>
      </c>
      <c r="R42">
        <v>0</v>
      </c>
      <c r="S42">
        <v>0</v>
      </c>
      <c r="T42">
        <v>0</v>
      </c>
      <c r="U42">
        <v>0</v>
      </c>
      <c r="V42">
        <v>0</v>
      </c>
      <c r="W42" s="5">
        <v>2</v>
      </c>
      <c r="X42">
        <v>4</v>
      </c>
      <c r="Y42">
        <v>1</v>
      </c>
      <c r="Z42">
        <v>0</v>
      </c>
      <c r="AA42">
        <v>0</v>
      </c>
      <c r="AB42">
        <v>0</v>
      </c>
      <c r="AC42">
        <v>0</v>
      </c>
      <c r="AD42">
        <v>0</v>
      </c>
      <c r="AE42">
        <v>1</v>
      </c>
      <c r="AF42">
        <v>0</v>
      </c>
      <c r="AG42">
        <v>0</v>
      </c>
      <c r="AH42">
        <v>0</v>
      </c>
      <c r="AI42">
        <v>1</v>
      </c>
      <c r="AJ42">
        <v>0</v>
      </c>
      <c r="AK42">
        <v>0</v>
      </c>
      <c r="AL42">
        <v>0</v>
      </c>
      <c r="AM42">
        <v>0</v>
      </c>
      <c r="AN42">
        <v>0</v>
      </c>
      <c r="AO42">
        <v>0</v>
      </c>
      <c r="AP42">
        <v>0</v>
      </c>
      <c r="AQ42">
        <v>0</v>
      </c>
      <c r="AR42">
        <v>1</v>
      </c>
      <c r="AS42">
        <v>1</v>
      </c>
      <c r="AT42">
        <v>1</v>
      </c>
      <c r="AU42">
        <v>1</v>
      </c>
      <c r="AV42">
        <v>1</v>
      </c>
      <c r="AW42">
        <v>1</v>
      </c>
      <c r="AX42">
        <v>1</v>
      </c>
      <c r="AY42">
        <v>1</v>
      </c>
      <c r="AZ42">
        <v>0</v>
      </c>
      <c r="BA42">
        <v>1</v>
      </c>
      <c r="BB42">
        <v>1</v>
      </c>
      <c r="BC42">
        <v>1</v>
      </c>
      <c r="BD42">
        <v>0</v>
      </c>
      <c r="BE42">
        <v>0</v>
      </c>
      <c r="BF42">
        <v>0</v>
      </c>
      <c r="BG42">
        <v>0</v>
      </c>
      <c r="BH42">
        <v>0</v>
      </c>
      <c r="BI42">
        <v>0</v>
      </c>
      <c r="BJ42">
        <v>0</v>
      </c>
      <c r="BK42">
        <v>1</v>
      </c>
      <c r="BL42">
        <v>1</v>
      </c>
      <c r="BM42">
        <v>1</v>
      </c>
      <c r="BN42">
        <v>1</v>
      </c>
      <c r="BO42">
        <v>0</v>
      </c>
      <c r="BP42">
        <v>1</v>
      </c>
      <c r="BQ42">
        <v>1</v>
      </c>
      <c r="BR42">
        <v>1</v>
      </c>
      <c r="BS42">
        <v>1</v>
      </c>
      <c r="BT42">
        <v>1</v>
      </c>
      <c r="BU42">
        <v>1</v>
      </c>
      <c r="BV42">
        <v>0</v>
      </c>
      <c r="BW42">
        <v>0</v>
      </c>
      <c r="BX42">
        <v>1</v>
      </c>
      <c r="BY42">
        <v>0</v>
      </c>
      <c r="BZ42">
        <v>0</v>
      </c>
      <c r="CA42">
        <v>0</v>
      </c>
      <c r="CB42">
        <v>0</v>
      </c>
      <c r="CC42">
        <v>1</v>
      </c>
      <c r="CD42">
        <v>1</v>
      </c>
      <c r="CE42">
        <v>0</v>
      </c>
      <c r="CF42">
        <v>1</v>
      </c>
      <c r="CG42">
        <v>0</v>
      </c>
      <c r="CH42">
        <v>0</v>
      </c>
      <c r="CI42">
        <v>0</v>
      </c>
      <c r="CJ42">
        <v>0</v>
      </c>
      <c r="CK42">
        <v>0</v>
      </c>
      <c r="CL42" s="6">
        <v>0</v>
      </c>
      <c r="CM42" s="5">
        <f t="shared" si="0"/>
        <v>3</v>
      </c>
      <c r="CN42">
        <v>0</v>
      </c>
      <c r="CO42">
        <v>0</v>
      </c>
      <c r="CP42">
        <v>0</v>
      </c>
      <c r="CQ42">
        <v>0</v>
      </c>
      <c r="CR42">
        <v>1</v>
      </c>
      <c r="CS42">
        <v>0</v>
      </c>
      <c r="CT42">
        <v>0</v>
      </c>
      <c r="CU42">
        <v>0</v>
      </c>
      <c r="CV42">
        <v>0</v>
      </c>
      <c r="CW42">
        <v>1</v>
      </c>
      <c r="CX42">
        <v>0</v>
      </c>
      <c r="CY42">
        <v>0</v>
      </c>
      <c r="CZ42" t="s">
        <v>42</v>
      </c>
      <c r="DA42">
        <v>0</v>
      </c>
      <c r="DB42">
        <v>1</v>
      </c>
      <c r="DC42">
        <v>0</v>
      </c>
      <c r="DD42">
        <v>0</v>
      </c>
      <c r="DE42">
        <v>1</v>
      </c>
      <c r="DF42">
        <v>2</v>
      </c>
    </row>
    <row r="43" spans="1:110" x14ac:dyDescent="0.25">
      <c r="A43" t="s">
        <v>71</v>
      </c>
      <c r="B43" s="1">
        <v>42948</v>
      </c>
      <c r="C43" s="1">
        <v>43288</v>
      </c>
      <c r="D43">
        <v>1</v>
      </c>
      <c r="E43">
        <v>1</v>
      </c>
      <c r="F43">
        <v>1</v>
      </c>
      <c r="G43">
        <v>1</v>
      </c>
      <c r="H43">
        <v>1</v>
      </c>
      <c r="I43">
        <v>1</v>
      </c>
      <c r="J43">
        <v>1</v>
      </c>
      <c r="K43">
        <v>1</v>
      </c>
      <c r="L43">
        <v>1</v>
      </c>
      <c r="M43">
        <v>0</v>
      </c>
      <c r="N43">
        <v>1</v>
      </c>
      <c r="O43">
        <v>0</v>
      </c>
      <c r="P43">
        <v>1</v>
      </c>
      <c r="Q43">
        <v>0</v>
      </c>
      <c r="R43">
        <v>0</v>
      </c>
      <c r="S43">
        <v>0</v>
      </c>
      <c r="T43">
        <v>0</v>
      </c>
      <c r="U43">
        <v>0</v>
      </c>
      <c r="V43">
        <v>1</v>
      </c>
      <c r="W43" s="5">
        <v>2</v>
      </c>
      <c r="X43">
        <v>3</v>
      </c>
      <c r="Y43">
        <v>1</v>
      </c>
      <c r="Z43">
        <v>0</v>
      </c>
      <c r="AA43">
        <v>0</v>
      </c>
      <c r="AB43">
        <v>0</v>
      </c>
      <c r="AC43">
        <v>0</v>
      </c>
      <c r="AD43">
        <v>0</v>
      </c>
      <c r="AE43">
        <v>1</v>
      </c>
      <c r="AF43">
        <v>0</v>
      </c>
      <c r="AG43">
        <v>0</v>
      </c>
      <c r="AH43">
        <v>0</v>
      </c>
      <c r="AI43">
        <v>1</v>
      </c>
      <c r="AJ43">
        <v>0</v>
      </c>
      <c r="AK43">
        <v>0</v>
      </c>
      <c r="AL43">
        <v>0</v>
      </c>
      <c r="AM43">
        <v>0</v>
      </c>
      <c r="AN43">
        <v>0</v>
      </c>
      <c r="AO43">
        <v>0</v>
      </c>
      <c r="AP43">
        <v>0</v>
      </c>
      <c r="AQ43">
        <v>1</v>
      </c>
      <c r="AR43">
        <v>1</v>
      </c>
      <c r="AS43">
        <v>0</v>
      </c>
      <c r="AT43">
        <v>0</v>
      </c>
      <c r="AU43">
        <v>0</v>
      </c>
      <c r="AV43">
        <v>0</v>
      </c>
      <c r="AW43">
        <v>0</v>
      </c>
      <c r="AX43">
        <v>1</v>
      </c>
      <c r="AY43">
        <v>0</v>
      </c>
      <c r="AZ43">
        <v>0</v>
      </c>
      <c r="BA43">
        <v>0</v>
      </c>
      <c r="BB43">
        <v>0</v>
      </c>
      <c r="BC43">
        <v>0</v>
      </c>
      <c r="BD43">
        <v>0</v>
      </c>
      <c r="BE43">
        <v>0</v>
      </c>
      <c r="BF43">
        <v>0</v>
      </c>
      <c r="BG43">
        <v>0</v>
      </c>
      <c r="BH43">
        <v>0</v>
      </c>
      <c r="BI43">
        <v>0</v>
      </c>
      <c r="BJ43">
        <v>0</v>
      </c>
      <c r="BK43">
        <v>1</v>
      </c>
      <c r="BL43">
        <v>1</v>
      </c>
      <c r="BM43">
        <v>1</v>
      </c>
      <c r="BN43">
        <v>1</v>
      </c>
      <c r="BO43">
        <v>0</v>
      </c>
      <c r="BP43">
        <v>1</v>
      </c>
      <c r="BQ43">
        <v>1</v>
      </c>
      <c r="BR43">
        <v>1</v>
      </c>
      <c r="BS43">
        <v>1</v>
      </c>
      <c r="BT43">
        <v>1</v>
      </c>
      <c r="BU43">
        <v>1</v>
      </c>
      <c r="BV43">
        <v>0</v>
      </c>
      <c r="BW43">
        <v>1</v>
      </c>
      <c r="BX43">
        <v>1</v>
      </c>
      <c r="BY43">
        <v>0</v>
      </c>
      <c r="BZ43">
        <v>0</v>
      </c>
      <c r="CA43">
        <v>0</v>
      </c>
      <c r="CB43">
        <v>0</v>
      </c>
      <c r="CC43">
        <v>1</v>
      </c>
      <c r="CD43">
        <v>1</v>
      </c>
      <c r="CE43">
        <v>0</v>
      </c>
      <c r="CF43">
        <v>1</v>
      </c>
      <c r="CG43">
        <v>1</v>
      </c>
      <c r="CH43">
        <v>0</v>
      </c>
      <c r="CI43">
        <v>1</v>
      </c>
      <c r="CJ43">
        <v>1</v>
      </c>
      <c r="CK43">
        <v>0</v>
      </c>
      <c r="CL43" s="6">
        <v>0</v>
      </c>
      <c r="CM43" s="5">
        <f t="shared" si="0"/>
        <v>6</v>
      </c>
      <c r="CN43">
        <v>0</v>
      </c>
      <c r="CO43">
        <v>0</v>
      </c>
      <c r="CP43">
        <v>0</v>
      </c>
      <c r="CQ43">
        <v>1</v>
      </c>
      <c r="CR43">
        <v>0</v>
      </c>
      <c r="CS43">
        <v>0</v>
      </c>
      <c r="CT43">
        <v>0</v>
      </c>
      <c r="CU43">
        <v>0</v>
      </c>
      <c r="CV43">
        <v>0</v>
      </c>
      <c r="CW43">
        <v>0</v>
      </c>
      <c r="CX43">
        <v>1</v>
      </c>
      <c r="CY43">
        <v>0</v>
      </c>
      <c r="CZ43" t="s">
        <v>42</v>
      </c>
      <c r="DA43">
        <v>0</v>
      </c>
      <c r="DB43">
        <v>1</v>
      </c>
      <c r="DC43">
        <v>1</v>
      </c>
      <c r="DD43">
        <v>0</v>
      </c>
      <c r="DE43">
        <v>1</v>
      </c>
      <c r="DF43">
        <v>0</v>
      </c>
    </row>
    <row r="44" spans="1:110" x14ac:dyDescent="0.25">
      <c r="A44" t="s">
        <v>71</v>
      </c>
      <c r="B44" s="1">
        <v>43289</v>
      </c>
      <c r="C44" s="1">
        <v>43678</v>
      </c>
      <c r="D44">
        <v>1</v>
      </c>
      <c r="E44">
        <v>1</v>
      </c>
      <c r="F44">
        <v>1</v>
      </c>
      <c r="G44">
        <v>1</v>
      </c>
      <c r="H44">
        <v>1</v>
      </c>
      <c r="I44">
        <v>1</v>
      </c>
      <c r="J44">
        <v>1</v>
      </c>
      <c r="K44">
        <v>1</v>
      </c>
      <c r="L44">
        <v>1</v>
      </c>
      <c r="M44">
        <v>0</v>
      </c>
      <c r="N44">
        <v>1</v>
      </c>
      <c r="O44">
        <v>1</v>
      </c>
      <c r="P44">
        <v>1</v>
      </c>
      <c r="Q44">
        <v>0</v>
      </c>
      <c r="R44">
        <v>0</v>
      </c>
      <c r="S44">
        <v>0</v>
      </c>
      <c r="T44">
        <v>0</v>
      </c>
      <c r="U44">
        <v>0</v>
      </c>
      <c r="V44">
        <v>1</v>
      </c>
      <c r="W44" s="5">
        <v>2</v>
      </c>
      <c r="X44">
        <v>3</v>
      </c>
      <c r="Y44">
        <v>1</v>
      </c>
      <c r="Z44">
        <v>0</v>
      </c>
      <c r="AA44">
        <v>0</v>
      </c>
      <c r="AB44">
        <v>0</v>
      </c>
      <c r="AC44">
        <v>0</v>
      </c>
      <c r="AD44">
        <v>0</v>
      </c>
      <c r="AE44">
        <v>1</v>
      </c>
      <c r="AF44">
        <v>0</v>
      </c>
      <c r="AG44">
        <v>0</v>
      </c>
      <c r="AH44">
        <v>0</v>
      </c>
      <c r="AI44">
        <v>1</v>
      </c>
      <c r="AJ44">
        <v>0</v>
      </c>
      <c r="AK44">
        <v>0</v>
      </c>
      <c r="AL44">
        <v>0</v>
      </c>
      <c r="AM44">
        <v>0</v>
      </c>
      <c r="AN44">
        <v>0</v>
      </c>
      <c r="AO44">
        <v>0</v>
      </c>
      <c r="AP44">
        <v>0</v>
      </c>
      <c r="AQ44">
        <v>1</v>
      </c>
      <c r="AR44">
        <v>1</v>
      </c>
      <c r="AS44">
        <v>0</v>
      </c>
      <c r="AT44">
        <v>0</v>
      </c>
      <c r="AU44">
        <v>0</v>
      </c>
      <c r="AV44">
        <v>0</v>
      </c>
      <c r="AW44">
        <v>0</v>
      </c>
      <c r="AX44">
        <v>1</v>
      </c>
      <c r="AY44">
        <v>0</v>
      </c>
      <c r="AZ44">
        <v>0</v>
      </c>
      <c r="BA44">
        <v>0</v>
      </c>
      <c r="BB44">
        <v>0</v>
      </c>
      <c r="BC44">
        <v>0</v>
      </c>
      <c r="BD44">
        <v>0</v>
      </c>
      <c r="BE44">
        <v>0</v>
      </c>
      <c r="BF44">
        <v>0</v>
      </c>
      <c r="BG44">
        <v>0</v>
      </c>
      <c r="BH44">
        <v>0</v>
      </c>
      <c r="BI44">
        <v>0</v>
      </c>
      <c r="BJ44">
        <v>0</v>
      </c>
      <c r="BK44">
        <v>1</v>
      </c>
      <c r="BL44">
        <v>1</v>
      </c>
      <c r="BM44">
        <v>1</v>
      </c>
      <c r="BN44">
        <v>1</v>
      </c>
      <c r="BO44">
        <v>0</v>
      </c>
      <c r="BP44">
        <v>1</v>
      </c>
      <c r="BQ44">
        <v>1</v>
      </c>
      <c r="BR44">
        <v>1</v>
      </c>
      <c r="BS44">
        <v>1</v>
      </c>
      <c r="BT44">
        <v>1</v>
      </c>
      <c r="BU44">
        <v>1</v>
      </c>
      <c r="BV44">
        <v>0</v>
      </c>
      <c r="BW44">
        <v>1</v>
      </c>
      <c r="BX44">
        <v>1</v>
      </c>
      <c r="BY44">
        <v>0</v>
      </c>
      <c r="BZ44">
        <v>0</v>
      </c>
      <c r="CA44">
        <v>0</v>
      </c>
      <c r="CB44">
        <v>0</v>
      </c>
      <c r="CC44">
        <v>1</v>
      </c>
      <c r="CD44">
        <v>1</v>
      </c>
      <c r="CE44">
        <v>0</v>
      </c>
      <c r="CF44">
        <v>1</v>
      </c>
      <c r="CG44">
        <v>1</v>
      </c>
      <c r="CH44">
        <v>0</v>
      </c>
      <c r="CI44">
        <v>1</v>
      </c>
      <c r="CJ44">
        <v>1</v>
      </c>
      <c r="CK44">
        <v>0</v>
      </c>
      <c r="CL44" s="6">
        <v>0</v>
      </c>
      <c r="CM44" s="5">
        <f t="shared" si="0"/>
        <v>6</v>
      </c>
      <c r="CN44">
        <v>0</v>
      </c>
      <c r="CO44">
        <v>0</v>
      </c>
      <c r="CP44">
        <v>0</v>
      </c>
      <c r="CQ44">
        <v>1</v>
      </c>
      <c r="CR44">
        <v>0</v>
      </c>
      <c r="CS44">
        <v>0</v>
      </c>
      <c r="CT44">
        <v>0</v>
      </c>
      <c r="CU44">
        <v>0</v>
      </c>
      <c r="CV44">
        <v>0</v>
      </c>
      <c r="CW44">
        <v>1</v>
      </c>
      <c r="CX44">
        <v>0</v>
      </c>
      <c r="CY44">
        <v>0</v>
      </c>
      <c r="CZ44" t="s">
        <v>42</v>
      </c>
      <c r="DA44">
        <v>0</v>
      </c>
      <c r="DB44">
        <v>1</v>
      </c>
      <c r="DC44">
        <v>1</v>
      </c>
      <c r="DD44">
        <v>0</v>
      </c>
      <c r="DE44">
        <v>1</v>
      </c>
      <c r="DF44">
        <v>0</v>
      </c>
    </row>
    <row r="45" spans="1:110" x14ac:dyDescent="0.25">
      <c r="A45" t="s">
        <v>72</v>
      </c>
      <c r="B45" s="1">
        <v>42948</v>
      </c>
      <c r="C45" s="1">
        <v>42953</v>
      </c>
      <c r="D45">
        <v>1</v>
      </c>
      <c r="E45">
        <v>1</v>
      </c>
      <c r="F45">
        <v>1</v>
      </c>
      <c r="G45">
        <v>1</v>
      </c>
      <c r="H45">
        <v>1</v>
      </c>
      <c r="I45">
        <v>1</v>
      </c>
      <c r="J45">
        <v>1</v>
      </c>
      <c r="K45">
        <v>1</v>
      </c>
      <c r="L45">
        <v>0</v>
      </c>
      <c r="M45">
        <v>1</v>
      </c>
      <c r="N45">
        <v>1</v>
      </c>
      <c r="O45">
        <v>1</v>
      </c>
      <c r="P45">
        <v>1</v>
      </c>
      <c r="Q45">
        <v>0</v>
      </c>
      <c r="R45">
        <v>0</v>
      </c>
      <c r="S45">
        <v>1</v>
      </c>
      <c r="T45">
        <v>0</v>
      </c>
      <c r="U45">
        <v>1</v>
      </c>
      <c r="V45">
        <v>1</v>
      </c>
      <c r="W45" s="5">
        <v>1</v>
      </c>
      <c r="X45">
        <v>4</v>
      </c>
      <c r="Y45">
        <v>1</v>
      </c>
      <c r="Z45">
        <v>0</v>
      </c>
      <c r="AA45">
        <v>0</v>
      </c>
      <c r="AB45">
        <v>0</v>
      </c>
      <c r="AC45">
        <v>0</v>
      </c>
      <c r="AD45">
        <v>0</v>
      </c>
      <c r="AE45">
        <v>0</v>
      </c>
      <c r="AF45">
        <v>0</v>
      </c>
      <c r="AG45">
        <v>0</v>
      </c>
      <c r="AH45">
        <v>0</v>
      </c>
      <c r="AI45">
        <v>1</v>
      </c>
      <c r="AJ45">
        <v>1</v>
      </c>
      <c r="AK45">
        <v>0</v>
      </c>
      <c r="AL45">
        <v>0</v>
      </c>
      <c r="AM45">
        <v>0</v>
      </c>
      <c r="AN45">
        <v>0</v>
      </c>
      <c r="AO45">
        <v>0</v>
      </c>
      <c r="AP45">
        <v>0</v>
      </c>
      <c r="AQ45">
        <v>0</v>
      </c>
      <c r="AR45">
        <v>1</v>
      </c>
      <c r="AS45">
        <v>0</v>
      </c>
      <c r="AT45">
        <v>0</v>
      </c>
      <c r="AU45">
        <v>0</v>
      </c>
      <c r="AV45">
        <v>0</v>
      </c>
      <c r="AW45">
        <v>0</v>
      </c>
      <c r="AX45">
        <v>1</v>
      </c>
      <c r="AY45">
        <v>0</v>
      </c>
      <c r="AZ45">
        <v>0</v>
      </c>
      <c r="BA45">
        <v>0</v>
      </c>
      <c r="BB45">
        <v>0</v>
      </c>
      <c r="BC45">
        <v>0</v>
      </c>
      <c r="BD45">
        <v>0</v>
      </c>
      <c r="BE45">
        <v>0</v>
      </c>
      <c r="BF45">
        <v>0</v>
      </c>
      <c r="BG45">
        <v>0</v>
      </c>
      <c r="BH45">
        <v>0</v>
      </c>
      <c r="BI45">
        <v>0</v>
      </c>
      <c r="BJ45">
        <v>1</v>
      </c>
      <c r="BK45">
        <v>1</v>
      </c>
      <c r="BL45">
        <v>1</v>
      </c>
      <c r="BM45">
        <v>1</v>
      </c>
      <c r="BN45">
        <v>1</v>
      </c>
      <c r="BO45">
        <v>1</v>
      </c>
      <c r="BP45">
        <v>1</v>
      </c>
      <c r="BQ45">
        <v>1</v>
      </c>
      <c r="BR45">
        <v>1</v>
      </c>
      <c r="BS45">
        <v>1</v>
      </c>
      <c r="BT45">
        <v>0</v>
      </c>
      <c r="BU45">
        <v>1</v>
      </c>
      <c r="BV45">
        <v>0</v>
      </c>
      <c r="BW45">
        <v>1</v>
      </c>
      <c r="BX45">
        <v>1</v>
      </c>
      <c r="BY45">
        <v>1</v>
      </c>
      <c r="BZ45">
        <v>0</v>
      </c>
      <c r="CA45">
        <v>0</v>
      </c>
      <c r="CB45">
        <v>1</v>
      </c>
      <c r="CC45">
        <v>1</v>
      </c>
      <c r="CD45">
        <v>1</v>
      </c>
      <c r="CE45">
        <v>0</v>
      </c>
      <c r="CF45">
        <v>0</v>
      </c>
      <c r="CG45">
        <v>1</v>
      </c>
      <c r="CH45">
        <v>1</v>
      </c>
      <c r="CI45">
        <v>1</v>
      </c>
      <c r="CJ45">
        <v>0</v>
      </c>
      <c r="CK45">
        <v>0</v>
      </c>
      <c r="CL45" s="6">
        <v>0</v>
      </c>
      <c r="CM45" s="5">
        <f t="shared" si="0"/>
        <v>5</v>
      </c>
      <c r="CN45">
        <v>0</v>
      </c>
      <c r="CO45">
        <v>0</v>
      </c>
      <c r="CP45">
        <v>0</v>
      </c>
      <c r="CQ45">
        <v>0</v>
      </c>
      <c r="CR45">
        <v>1</v>
      </c>
      <c r="CS45">
        <v>0</v>
      </c>
      <c r="CT45">
        <v>0</v>
      </c>
      <c r="CU45">
        <v>0</v>
      </c>
      <c r="CV45">
        <v>0</v>
      </c>
      <c r="CW45">
        <v>1</v>
      </c>
      <c r="CX45">
        <v>0</v>
      </c>
      <c r="CY45">
        <v>0</v>
      </c>
      <c r="CZ45" t="s">
        <v>42</v>
      </c>
      <c r="DA45">
        <v>0</v>
      </c>
      <c r="DB45">
        <v>1</v>
      </c>
      <c r="DC45">
        <v>1</v>
      </c>
      <c r="DD45">
        <v>0</v>
      </c>
      <c r="DE45">
        <v>0</v>
      </c>
      <c r="DF45">
        <v>0</v>
      </c>
    </row>
    <row r="46" spans="1:110" x14ac:dyDescent="0.25">
      <c r="A46" t="s">
        <v>72</v>
      </c>
      <c r="B46" s="1">
        <v>42954</v>
      </c>
      <c r="C46" s="1">
        <v>43107</v>
      </c>
      <c r="D46">
        <v>1</v>
      </c>
      <c r="E46">
        <v>1</v>
      </c>
      <c r="F46">
        <v>1</v>
      </c>
      <c r="G46">
        <v>1</v>
      </c>
      <c r="H46">
        <v>1</v>
      </c>
      <c r="I46">
        <v>1</v>
      </c>
      <c r="J46">
        <v>1</v>
      </c>
      <c r="K46">
        <v>1</v>
      </c>
      <c r="L46">
        <v>0</v>
      </c>
      <c r="M46">
        <v>1</v>
      </c>
      <c r="N46">
        <v>1</v>
      </c>
      <c r="O46">
        <v>1</v>
      </c>
      <c r="P46">
        <v>1</v>
      </c>
      <c r="Q46">
        <v>1</v>
      </c>
      <c r="R46">
        <v>0</v>
      </c>
      <c r="S46">
        <v>1</v>
      </c>
      <c r="T46">
        <v>0</v>
      </c>
      <c r="U46">
        <v>1</v>
      </c>
      <c r="V46">
        <v>1</v>
      </c>
      <c r="W46" s="5">
        <v>1</v>
      </c>
      <c r="X46">
        <v>4</v>
      </c>
      <c r="Y46">
        <v>1</v>
      </c>
      <c r="Z46">
        <v>0</v>
      </c>
      <c r="AA46">
        <v>0</v>
      </c>
      <c r="AB46">
        <v>0</v>
      </c>
      <c r="AC46">
        <v>0</v>
      </c>
      <c r="AD46">
        <v>0</v>
      </c>
      <c r="AE46">
        <v>0</v>
      </c>
      <c r="AF46">
        <v>0</v>
      </c>
      <c r="AG46">
        <v>0</v>
      </c>
      <c r="AH46">
        <v>0</v>
      </c>
      <c r="AI46">
        <v>1</v>
      </c>
      <c r="AJ46">
        <v>1</v>
      </c>
      <c r="AK46">
        <v>0</v>
      </c>
      <c r="AL46">
        <v>0</v>
      </c>
      <c r="AM46">
        <v>0</v>
      </c>
      <c r="AN46">
        <v>0</v>
      </c>
      <c r="AO46">
        <v>0</v>
      </c>
      <c r="AP46">
        <v>0</v>
      </c>
      <c r="AQ46">
        <v>0</v>
      </c>
      <c r="AR46">
        <v>1</v>
      </c>
      <c r="AS46">
        <v>0</v>
      </c>
      <c r="AT46">
        <v>0</v>
      </c>
      <c r="AU46">
        <v>0</v>
      </c>
      <c r="AV46">
        <v>0</v>
      </c>
      <c r="AW46">
        <v>0</v>
      </c>
      <c r="AX46">
        <v>1</v>
      </c>
      <c r="AY46">
        <v>0</v>
      </c>
      <c r="AZ46">
        <v>0</v>
      </c>
      <c r="BA46">
        <v>0</v>
      </c>
      <c r="BB46">
        <v>0</v>
      </c>
      <c r="BC46">
        <v>0</v>
      </c>
      <c r="BD46">
        <v>0</v>
      </c>
      <c r="BE46">
        <v>0</v>
      </c>
      <c r="BF46">
        <v>0</v>
      </c>
      <c r="BG46">
        <v>0</v>
      </c>
      <c r="BH46">
        <v>0</v>
      </c>
      <c r="BI46">
        <v>0</v>
      </c>
      <c r="BJ46">
        <v>1</v>
      </c>
      <c r="BK46">
        <v>1</v>
      </c>
      <c r="BL46">
        <v>1</v>
      </c>
      <c r="BM46">
        <v>1</v>
      </c>
      <c r="BN46">
        <v>1</v>
      </c>
      <c r="BO46">
        <v>1</v>
      </c>
      <c r="BP46">
        <v>1</v>
      </c>
      <c r="BQ46">
        <v>1</v>
      </c>
      <c r="BR46">
        <v>1</v>
      </c>
      <c r="BS46">
        <v>1</v>
      </c>
      <c r="BT46">
        <v>0</v>
      </c>
      <c r="BU46">
        <v>1</v>
      </c>
      <c r="BV46">
        <v>0</v>
      </c>
      <c r="BW46">
        <v>1</v>
      </c>
      <c r="BX46">
        <v>1</v>
      </c>
      <c r="BY46">
        <v>1</v>
      </c>
      <c r="BZ46">
        <v>0</v>
      </c>
      <c r="CA46">
        <v>0</v>
      </c>
      <c r="CB46">
        <v>1</v>
      </c>
      <c r="CC46">
        <v>1</v>
      </c>
      <c r="CD46">
        <v>1</v>
      </c>
      <c r="CE46">
        <v>0</v>
      </c>
      <c r="CF46">
        <v>0</v>
      </c>
      <c r="CG46">
        <v>1</v>
      </c>
      <c r="CH46">
        <v>1</v>
      </c>
      <c r="CI46">
        <v>1</v>
      </c>
      <c r="CJ46">
        <v>0</v>
      </c>
      <c r="CK46">
        <v>0</v>
      </c>
      <c r="CL46" s="6">
        <v>0</v>
      </c>
      <c r="CM46" s="5">
        <f t="shared" si="0"/>
        <v>5</v>
      </c>
      <c r="CN46">
        <v>0</v>
      </c>
      <c r="CO46">
        <v>0</v>
      </c>
      <c r="CP46">
        <v>0</v>
      </c>
      <c r="CQ46">
        <v>0</v>
      </c>
      <c r="CR46">
        <v>1</v>
      </c>
      <c r="CS46">
        <v>0</v>
      </c>
      <c r="CT46">
        <v>0</v>
      </c>
      <c r="CU46">
        <v>0</v>
      </c>
      <c r="CV46">
        <v>0</v>
      </c>
      <c r="CW46">
        <v>1</v>
      </c>
      <c r="CX46">
        <v>0</v>
      </c>
      <c r="CY46">
        <v>0</v>
      </c>
      <c r="CZ46" t="s">
        <v>42</v>
      </c>
      <c r="DA46">
        <v>0</v>
      </c>
      <c r="DB46">
        <v>1</v>
      </c>
      <c r="DC46">
        <v>1</v>
      </c>
      <c r="DD46">
        <v>0</v>
      </c>
      <c r="DE46">
        <v>0</v>
      </c>
      <c r="DF46">
        <v>0</v>
      </c>
    </row>
    <row r="47" spans="1:110" x14ac:dyDescent="0.25">
      <c r="A47" t="s">
        <v>72</v>
      </c>
      <c r="B47" s="1">
        <v>43108</v>
      </c>
      <c r="C47" s="1">
        <v>43281</v>
      </c>
      <c r="D47">
        <v>1</v>
      </c>
      <c r="E47">
        <v>1</v>
      </c>
      <c r="F47">
        <v>1</v>
      </c>
      <c r="G47">
        <v>1</v>
      </c>
      <c r="H47">
        <v>1</v>
      </c>
      <c r="I47">
        <v>1</v>
      </c>
      <c r="J47">
        <v>1</v>
      </c>
      <c r="K47">
        <v>1</v>
      </c>
      <c r="L47">
        <v>0</v>
      </c>
      <c r="M47">
        <v>1</v>
      </c>
      <c r="N47">
        <v>1</v>
      </c>
      <c r="O47">
        <v>1</v>
      </c>
      <c r="P47">
        <v>1</v>
      </c>
      <c r="Q47">
        <v>1</v>
      </c>
      <c r="R47">
        <v>0</v>
      </c>
      <c r="S47">
        <v>1</v>
      </c>
      <c r="T47">
        <v>0</v>
      </c>
      <c r="U47">
        <v>1</v>
      </c>
      <c r="V47">
        <v>1</v>
      </c>
      <c r="W47" s="5">
        <v>1</v>
      </c>
      <c r="X47">
        <v>4</v>
      </c>
      <c r="Y47">
        <v>1</v>
      </c>
      <c r="Z47">
        <v>0</v>
      </c>
      <c r="AA47">
        <v>0</v>
      </c>
      <c r="AB47">
        <v>0</v>
      </c>
      <c r="AC47">
        <v>0</v>
      </c>
      <c r="AD47">
        <v>0</v>
      </c>
      <c r="AE47">
        <v>0</v>
      </c>
      <c r="AF47">
        <v>0</v>
      </c>
      <c r="AG47">
        <v>0</v>
      </c>
      <c r="AH47">
        <v>0</v>
      </c>
      <c r="AI47">
        <v>1</v>
      </c>
      <c r="AJ47">
        <v>1</v>
      </c>
      <c r="AK47">
        <v>0</v>
      </c>
      <c r="AL47">
        <v>0</v>
      </c>
      <c r="AM47">
        <v>0</v>
      </c>
      <c r="AN47">
        <v>0</v>
      </c>
      <c r="AO47">
        <v>0</v>
      </c>
      <c r="AP47">
        <v>0</v>
      </c>
      <c r="AQ47">
        <v>0</v>
      </c>
      <c r="AR47">
        <v>1</v>
      </c>
      <c r="AS47">
        <v>0</v>
      </c>
      <c r="AT47">
        <v>0</v>
      </c>
      <c r="AU47">
        <v>0</v>
      </c>
      <c r="AV47">
        <v>0</v>
      </c>
      <c r="AW47">
        <v>0</v>
      </c>
      <c r="AX47">
        <v>1</v>
      </c>
      <c r="AY47">
        <v>0</v>
      </c>
      <c r="AZ47">
        <v>0</v>
      </c>
      <c r="BA47">
        <v>0</v>
      </c>
      <c r="BB47">
        <v>0</v>
      </c>
      <c r="BC47">
        <v>0</v>
      </c>
      <c r="BD47">
        <v>0</v>
      </c>
      <c r="BE47">
        <v>0</v>
      </c>
      <c r="BF47">
        <v>0</v>
      </c>
      <c r="BG47">
        <v>0</v>
      </c>
      <c r="BH47">
        <v>0</v>
      </c>
      <c r="BI47">
        <v>0</v>
      </c>
      <c r="BJ47">
        <v>1</v>
      </c>
      <c r="BK47">
        <v>1</v>
      </c>
      <c r="BL47">
        <v>1</v>
      </c>
      <c r="BM47">
        <v>1</v>
      </c>
      <c r="BN47">
        <v>1</v>
      </c>
      <c r="BO47">
        <v>1</v>
      </c>
      <c r="BP47">
        <v>1</v>
      </c>
      <c r="BQ47">
        <v>1</v>
      </c>
      <c r="BR47">
        <v>1</v>
      </c>
      <c r="BS47">
        <v>1</v>
      </c>
      <c r="BT47">
        <v>0</v>
      </c>
      <c r="BU47">
        <v>1</v>
      </c>
      <c r="BV47">
        <v>0</v>
      </c>
      <c r="BW47">
        <v>1</v>
      </c>
      <c r="BX47">
        <v>1</v>
      </c>
      <c r="BY47">
        <v>1</v>
      </c>
      <c r="BZ47">
        <v>0</v>
      </c>
      <c r="CA47">
        <v>0</v>
      </c>
      <c r="CB47">
        <v>1</v>
      </c>
      <c r="CC47">
        <v>1</v>
      </c>
      <c r="CD47">
        <v>1</v>
      </c>
      <c r="CE47">
        <v>0</v>
      </c>
      <c r="CF47">
        <v>0</v>
      </c>
      <c r="CG47">
        <v>1</v>
      </c>
      <c r="CH47">
        <v>1</v>
      </c>
      <c r="CI47">
        <v>1</v>
      </c>
      <c r="CJ47">
        <v>0</v>
      </c>
      <c r="CK47">
        <v>0</v>
      </c>
      <c r="CL47" s="6">
        <v>0</v>
      </c>
      <c r="CM47" s="5">
        <f t="shared" si="0"/>
        <v>5</v>
      </c>
      <c r="CN47">
        <v>0</v>
      </c>
      <c r="CO47">
        <v>0</v>
      </c>
      <c r="CP47">
        <v>0</v>
      </c>
      <c r="CQ47">
        <v>0</v>
      </c>
      <c r="CR47">
        <v>1</v>
      </c>
      <c r="CS47">
        <v>0</v>
      </c>
      <c r="CT47">
        <v>0</v>
      </c>
      <c r="CU47">
        <v>0</v>
      </c>
      <c r="CV47">
        <v>0</v>
      </c>
      <c r="CW47">
        <v>1</v>
      </c>
      <c r="CX47">
        <v>0</v>
      </c>
      <c r="CY47">
        <v>0</v>
      </c>
      <c r="CZ47" t="s">
        <v>42</v>
      </c>
      <c r="DA47">
        <v>0</v>
      </c>
      <c r="DB47">
        <v>1</v>
      </c>
      <c r="DC47">
        <v>1</v>
      </c>
      <c r="DD47">
        <v>0</v>
      </c>
      <c r="DE47">
        <v>0</v>
      </c>
      <c r="DF47">
        <v>0</v>
      </c>
    </row>
    <row r="48" spans="1:110" x14ac:dyDescent="0.25">
      <c r="A48" t="s">
        <v>72</v>
      </c>
      <c r="B48" s="1">
        <v>43282</v>
      </c>
      <c r="C48" s="1">
        <v>43450</v>
      </c>
      <c r="D48">
        <v>1</v>
      </c>
      <c r="E48">
        <v>1</v>
      </c>
      <c r="F48">
        <v>1</v>
      </c>
      <c r="G48">
        <v>1</v>
      </c>
      <c r="H48">
        <v>1</v>
      </c>
      <c r="I48">
        <v>1</v>
      </c>
      <c r="J48">
        <v>1</v>
      </c>
      <c r="K48">
        <v>1</v>
      </c>
      <c r="L48">
        <v>0</v>
      </c>
      <c r="M48">
        <v>1</v>
      </c>
      <c r="N48">
        <v>1</v>
      </c>
      <c r="O48">
        <v>1</v>
      </c>
      <c r="P48">
        <v>1</v>
      </c>
      <c r="Q48">
        <v>1</v>
      </c>
      <c r="R48">
        <v>0</v>
      </c>
      <c r="S48">
        <v>1</v>
      </c>
      <c r="T48">
        <v>0</v>
      </c>
      <c r="U48">
        <v>1</v>
      </c>
      <c r="V48">
        <v>1</v>
      </c>
      <c r="W48" s="5">
        <v>1</v>
      </c>
      <c r="X48">
        <v>4</v>
      </c>
      <c r="Y48">
        <v>1</v>
      </c>
      <c r="Z48">
        <v>0</v>
      </c>
      <c r="AA48">
        <v>0</v>
      </c>
      <c r="AB48">
        <v>0</v>
      </c>
      <c r="AC48">
        <v>0</v>
      </c>
      <c r="AD48">
        <v>0</v>
      </c>
      <c r="AE48">
        <v>0</v>
      </c>
      <c r="AF48">
        <v>0</v>
      </c>
      <c r="AG48">
        <v>0</v>
      </c>
      <c r="AH48">
        <v>0</v>
      </c>
      <c r="AI48">
        <v>1</v>
      </c>
      <c r="AJ48">
        <v>1</v>
      </c>
      <c r="AK48">
        <v>0</v>
      </c>
      <c r="AL48">
        <v>0</v>
      </c>
      <c r="AM48">
        <v>0</v>
      </c>
      <c r="AN48">
        <v>0</v>
      </c>
      <c r="AO48">
        <v>0</v>
      </c>
      <c r="AP48">
        <v>0</v>
      </c>
      <c r="AQ48">
        <v>0</v>
      </c>
      <c r="AR48">
        <v>1</v>
      </c>
      <c r="AS48">
        <v>0</v>
      </c>
      <c r="AT48">
        <v>0</v>
      </c>
      <c r="AU48">
        <v>0</v>
      </c>
      <c r="AV48">
        <v>0</v>
      </c>
      <c r="AW48">
        <v>0</v>
      </c>
      <c r="AX48">
        <v>1</v>
      </c>
      <c r="AY48">
        <v>0</v>
      </c>
      <c r="AZ48">
        <v>0</v>
      </c>
      <c r="BA48">
        <v>0</v>
      </c>
      <c r="BB48">
        <v>0</v>
      </c>
      <c r="BC48">
        <v>0</v>
      </c>
      <c r="BD48">
        <v>0</v>
      </c>
      <c r="BE48">
        <v>0</v>
      </c>
      <c r="BF48">
        <v>0</v>
      </c>
      <c r="BG48">
        <v>0</v>
      </c>
      <c r="BH48">
        <v>0</v>
      </c>
      <c r="BI48">
        <v>0</v>
      </c>
      <c r="BJ48">
        <v>1</v>
      </c>
      <c r="BK48">
        <v>1</v>
      </c>
      <c r="BL48">
        <v>1</v>
      </c>
      <c r="BM48">
        <v>1</v>
      </c>
      <c r="BN48">
        <v>1</v>
      </c>
      <c r="BO48">
        <v>1</v>
      </c>
      <c r="BP48">
        <v>1</v>
      </c>
      <c r="BQ48">
        <v>1</v>
      </c>
      <c r="BR48">
        <v>1</v>
      </c>
      <c r="BS48">
        <v>1</v>
      </c>
      <c r="BT48">
        <v>0</v>
      </c>
      <c r="BU48">
        <v>1</v>
      </c>
      <c r="BV48">
        <v>0</v>
      </c>
      <c r="BW48">
        <v>1</v>
      </c>
      <c r="BX48">
        <v>1</v>
      </c>
      <c r="BY48">
        <v>1</v>
      </c>
      <c r="BZ48">
        <v>0</v>
      </c>
      <c r="CA48">
        <v>0</v>
      </c>
      <c r="CB48">
        <v>1</v>
      </c>
      <c r="CC48">
        <v>1</v>
      </c>
      <c r="CD48">
        <v>1</v>
      </c>
      <c r="CE48">
        <v>0</v>
      </c>
      <c r="CF48">
        <v>0</v>
      </c>
      <c r="CG48">
        <v>1</v>
      </c>
      <c r="CH48">
        <v>1</v>
      </c>
      <c r="CI48">
        <v>1</v>
      </c>
      <c r="CJ48">
        <v>0</v>
      </c>
      <c r="CK48">
        <v>0</v>
      </c>
      <c r="CL48" s="6">
        <v>0</v>
      </c>
      <c r="CM48" s="5">
        <f t="shared" si="0"/>
        <v>5</v>
      </c>
      <c r="CN48">
        <v>0</v>
      </c>
      <c r="CO48">
        <v>0</v>
      </c>
      <c r="CP48">
        <v>0</v>
      </c>
      <c r="CQ48">
        <v>0</v>
      </c>
      <c r="CR48">
        <v>1</v>
      </c>
      <c r="CS48">
        <v>0</v>
      </c>
      <c r="CT48">
        <v>0</v>
      </c>
      <c r="CU48">
        <v>0</v>
      </c>
      <c r="CV48">
        <v>0</v>
      </c>
      <c r="CW48">
        <v>1</v>
      </c>
      <c r="CX48">
        <v>0</v>
      </c>
      <c r="CY48">
        <v>0</v>
      </c>
      <c r="CZ48" t="s">
        <v>42</v>
      </c>
      <c r="DA48">
        <v>0</v>
      </c>
      <c r="DB48">
        <v>1</v>
      </c>
      <c r="DC48">
        <v>1</v>
      </c>
      <c r="DD48">
        <v>0</v>
      </c>
      <c r="DE48">
        <v>0</v>
      </c>
      <c r="DF48">
        <v>0</v>
      </c>
    </row>
    <row r="49" spans="1:110" x14ac:dyDescent="0.25">
      <c r="A49" t="s">
        <v>72</v>
      </c>
      <c r="B49" s="1">
        <v>43451</v>
      </c>
      <c r="C49" s="1">
        <v>43514</v>
      </c>
      <c r="D49">
        <v>1</v>
      </c>
      <c r="E49">
        <v>1</v>
      </c>
      <c r="F49">
        <v>1</v>
      </c>
      <c r="G49">
        <v>1</v>
      </c>
      <c r="H49">
        <v>1</v>
      </c>
      <c r="I49">
        <v>1</v>
      </c>
      <c r="J49">
        <v>1</v>
      </c>
      <c r="K49">
        <v>1</v>
      </c>
      <c r="L49">
        <v>0</v>
      </c>
      <c r="M49">
        <v>1</v>
      </c>
      <c r="N49">
        <v>1</v>
      </c>
      <c r="O49">
        <v>1</v>
      </c>
      <c r="P49">
        <v>1</v>
      </c>
      <c r="Q49">
        <v>1</v>
      </c>
      <c r="R49">
        <v>0</v>
      </c>
      <c r="S49">
        <v>1</v>
      </c>
      <c r="T49">
        <v>0</v>
      </c>
      <c r="U49">
        <v>1</v>
      </c>
      <c r="V49">
        <v>1</v>
      </c>
      <c r="W49" s="5">
        <v>1</v>
      </c>
      <c r="X49">
        <v>4</v>
      </c>
      <c r="Y49">
        <v>1</v>
      </c>
      <c r="Z49">
        <v>0</v>
      </c>
      <c r="AA49">
        <v>0</v>
      </c>
      <c r="AB49">
        <v>0</v>
      </c>
      <c r="AC49">
        <v>0</v>
      </c>
      <c r="AD49">
        <v>0</v>
      </c>
      <c r="AE49">
        <v>0</v>
      </c>
      <c r="AF49">
        <v>0</v>
      </c>
      <c r="AG49">
        <v>0</v>
      </c>
      <c r="AH49">
        <v>0</v>
      </c>
      <c r="AI49">
        <v>1</v>
      </c>
      <c r="AJ49">
        <v>1</v>
      </c>
      <c r="AK49">
        <v>0</v>
      </c>
      <c r="AL49">
        <v>0</v>
      </c>
      <c r="AM49">
        <v>0</v>
      </c>
      <c r="AN49">
        <v>0</v>
      </c>
      <c r="AO49">
        <v>0</v>
      </c>
      <c r="AP49">
        <v>0</v>
      </c>
      <c r="AQ49">
        <v>0</v>
      </c>
      <c r="AR49">
        <v>1</v>
      </c>
      <c r="AS49">
        <v>0</v>
      </c>
      <c r="AT49">
        <v>0</v>
      </c>
      <c r="AU49">
        <v>0</v>
      </c>
      <c r="AV49">
        <v>0</v>
      </c>
      <c r="AW49">
        <v>0</v>
      </c>
      <c r="AX49">
        <v>1</v>
      </c>
      <c r="AY49">
        <v>0</v>
      </c>
      <c r="AZ49">
        <v>0</v>
      </c>
      <c r="BA49">
        <v>0</v>
      </c>
      <c r="BB49">
        <v>0</v>
      </c>
      <c r="BC49">
        <v>0</v>
      </c>
      <c r="BD49">
        <v>0</v>
      </c>
      <c r="BE49">
        <v>0</v>
      </c>
      <c r="BF49">
        <v>0</v>
      </c>
      <c r="BG49">
        <v>0</v>
      </c>
      <c r="BH49">
        <v>0</v>
      </c>
      <c r="BI49">
        <v>0</v>
      </c>
      <c r="BJ49">
        <v>1</v>
      </c>
      <c r="BK49">
        <v>1</v>
      </c>
      <c r="BL49">
        <v>1</v>
      </c>
      <c r="BM49">
        <v>1</v>
      </c>
      <c r="BN49">
        <v>1</v>
      </c>
      <c r="BO49">
        <v>1</v>
      </c>
      <c r="BP49">
        <v>1</v>
      </c>
      <c r="BQ49">
        <v>1</v>
      </c>
      <c r="BR49">
        <v>1</v>
      </c>
      <c r="BS49">
        <v>1</v>
      </c>
      <c r="BT49">
        <v>0</v>
      </c>
      <c r="BU49">
        <v>1</v>
      </c>
      <c r="BV49">
        <v>0</v>
      </c>
      <c r="BW49">
        <v>1</v>
      </c>
      <c r="BX49">
        <v>1</v>
      </c>
      <c r="BY49">
        <v>1</v>
      </c>
      <c r="BZ49">
        <v>0</v>
      </c>
      <c r="CA49">
        <v>0</v>
      </c>
      <c r="CB49">
        <v>1</v>
      </c>
      <c r="CC49">
        <v>1</v>
      </c>
      <c r="CD49">
        <v>1</v>
      </c>
      <c r="CE49">
        <v>0</v>
      </c>
      <c r="CF49">
        <v>0</v>
      </c>
      <c r="CG49">
        <v>1</v>
      </c>
      <c r="CH49">
        <v>1</v>
      </c>
      <c r="CI49">
        <v>1</v>
      </c>
      <c r="CJ49">
        <v>0</v>
      </c>
      <c r="CK49">
        <v>0</v>
      </c>
      <c r="CL49" s="6">
        <v>0</v>
      </c>
      <c r="CM49" s="5">
        <f t="shared" si="0"/>
        <v>5</v>
      </c>
      <c r="CN49">
        <v>0</v>
      </c>
      <c r="CO49">
        <v>0</v>
      </c>
      <c r="CP49">
        <v>0</v>
      </c>
      <c r="CQ49">
        <v>0</v>
      </c>
      <c r="CR49">
        <v>1</v>
      </c>
      <c r="CS49">
        <v>0</v>
      </c>
      <c r="CT49">
        <v>0</v>
      </c>
      <c r="CU49">
        <v>0</v>
      </c>
      <c r="CV49">
        <v>0</v>
      </c>
      <c r="CW49">
        <v>1</v>
      </c>
      <c r="CX49">
        <v>0</v>
      </c>
      <c r="CY49">
        <v>0</v>
      </c>
      <c r="CZ49" t="s">
        <v>42</v>
      </c>
      <c r="DA49">
        <v>0</v>
      </c>
      <c r="DB49">
        <v>1</v>
      </c>
      <c r="DC49">
        <v>1</v>
      </c>
      <c r="DD49">
        <v>0</v>
      </c>
      <c r="DE49">
        <v>0</v>
      </c>
      <c r="DF49">
        <v>0</v>
      </c>
    </row>
    <row r="50" spans="1:110" x14ac:dyDescent="0.25">
      <c r="A50" t="s">
        <v>72</v>
      </c>
      <c r="B50" s="1">
        <v>43515</v>
      </c>
      <c r="C50" s="1">
        <v>43678</v>
      </c>
      <c r="D50">
        <v>1</v>
      </c>
      <c r="E50">
        <v>1</v>
      </c>
      <c r="F50">
        <v>1</v>
      </c>
      <c r="G50">
        <v>1</v>
      </c>
      <c r="H50">
        <v>1</v>
      </c>
      <c r="I50">
        <v>1</v>
      </c>
      <c r="J50">
        <v>1</v>
      </c>
      <c r="K50">
        <v>1</v>
      </c>
      <c r="L50">
        <v>0</v>
      </c>
      <c r="M50">
        <v>1</v>
      </c>
      <c r="N50">
        <v>1</v>
      </c>
      <c r="O50">
        <v>1</v>
      </c>
      <c r="P50">
        <v>1</v>
      </c>
      <c r="Q50">
        <v>1</v>
      </c>
      <c r="R50">
        <v>0</v>
      </c>
      <c r="S50">
        <v>1</v>
      </c>
      <c r="T50">
        <v>0</v>
      </c>
      <c r="U50">
        <v>1</v>
      </c>
      <c r="V50">
        <v>1</v>
      </c>
      <c r="W50" s="5">
        <v>1</v>
      </c>
      <c r="X50">
        <v>4</v>
      </c>
      <c r="Y50">
        <v>1</v>
      </c>
      <c r="Z50">
        <v>0</v>
      </c>
      <c r="AA50">
        <v>0</v>
      </c>
      <c r="AB50">
        <v>0</v>
      </c>
      <c r="AC50">
        <v>0</v>
      </c>
      <c r="AD50">
        <v>0</v>
      </c>
      <c r="AE50">
        <v>0</v>
      </c>
      <c r="AF50">
        <v>0</v>
      </c>
      <c r="AG50">
        <v>0</v>
      </c>
      <c r="AH50">
        <v>0</v>
      </c>
      <c r="AI50">
        <v>1</v>
      </c>
      <c r="AJ50">
        <v>1</v>
      </c>
      <c r="AK50">
        <v>0</v>
      </c>
      <c r="AL50">
        <v>0</v>
      </c>
      <c r="AM50">
        <v>0</v>
      </c>
      <c r="AN50">
        <v>0</v>
      </c>
      <c r="AO50">
        <v>0</v>
      </c>
      <c r="AP50">
        <v>0</v>
      </c>
      <c r="AQ50">
        <v>0</v>
      </c>
      <c r="AR50">
        <v>1</v>
      </c>
      <c r="AS50">
        <v>0</v>
      </c>
      <c r="AT50">
        <v>0</v>
      </c>
      <c r="AU50">
        <v>0</v>
      </c>
      <c r="AV50">
        <v>0</v>
      </c>
      <c r="AW50">
        <v>0</v>
      </c>
      <c r="AX50">
        <v>1</v>
      </c>
      <c r="AY50">
        <v>0</v>
      </c>
      <c r="AZ50">
        <v>0</v>
      </c>
      <c r="BA50">
        <v>0</v>
      </c>
      <c r="BB50">
        <v>0</v>
      </c>
      <c r="BC50">
        <v>0</v>
      </c>
      <c r="BD50">
        <v>0</v>
      </c>
      <c r="BE50">
        <v>0</v>
      </c>
      <c r="BF50">
        <v>0</v>
      </c>
      <c r="BG50">
        <v>0</v>
      </c>
      <c r="BH50">
        <v>0</v>
      </c>
      <c r="BI50">
        <v>0</v>
      </c>
      <c r="BJ50">
        <v>1</v>
      </c>
      <c r="BK50">
        <v>1</v>
      </c>
      <c r="BL50">
        <v>1</v>
      </c>
      <c r="BM50">
        <v>1</v>
      </c>
      <c r="BN50">
        <v>1</v>
      </c>
      <c r="BO50">
        <v>1</v>
      </c>
      <c r="BP50">
        <v>1</v>
      </c>
      <c r="BQ50">
        <v>1</v>
      </c>
      <c r="BR50">
        <v>1</v>
      </c>
      <c r="BS50">
        <v>1</v>
      </c>
      <c r="BT50">
        <v>0</v>
      </c>
      <c r="BU50">
        <v>1</v>
      </c>
      <c r="BV50">
        <v>0</v>
      </c>
      <c r="BW50">
        <v>1</v>
      </c>
      <c r="BX50">
        <v>1</v>
      </c>
      <c r="BY50">
        <v>1</v>
      </c>
      <c r="BZ50">
        <v>0</v>
      </c>
      <c r="CA50">
        <v>0</v>
      </c>
      <c r="CB50">
        <v>1</v>
      </c>
      <c r="CC50">
        <v>1</v>
      </c>
      <c r="CD50">
        <v>1</v>
      </c>
      <c r="CE50">
        <v>0</v>
      </c>
      <c r="CF50">
        <v>0</v>
      </c>
      <c r="CG50">
        <v>1</v>
      </c>
      <c r="CH50">
        <v>1</v>
      </c>
      <c r="CI50">
        <v>1</v>
      </c>
      <c r="CJ50">
        <v>0</v>
      </c>
      <c r="CK50">
        <v>0</v>
      </c>
      <c r="CL50" s="6">
        <v>0</v>
      </c>
      <c r="CM50" s="5">
        <f t="shared" si="0"/>
        <v>5</v>
      </c>
      <c r="CN50">
        <v>0</v>
      </c>
      <c r="CO50">
        <v>0</v>
      </c>
      <c r="CP50">
        <v>0</v>
      </c>
      <c r="CQ50">
        <v>0</v>
      </c>
      <c r="CR50">
        <v>1</v>
      </c>
      <c r="CS50">
        <v>0</v>
      </c>
      <c r="CT50">
        <v>0</v>
      </c>
      <c r="CU50">
        <v>0</v>
      </c>
      <c r="CV50">
        <v>0</v>
      </c>
      <c r="CW50">
        <v>1</v>
      </c>
      <c r="CX50">
        <v>0</v>
      </c>
      <c r="CY50">
        <v>0</v>
      </c>
      <c r="CZ50" t="s">
        <v>42</v>
      </c>
      <c r="DA50">
        <v>0</v>
      </c>
      <c r="DB50">
        <v>1</v>
      </c>
      <c r="DC50">
        <v>1</v>
      </c>
      <c r="DD50">
        <v>0</v>
      </c>
      <c r="DE50">
        <v>0</v>
      </c>
      <c r="DF50">
        <v>0</v>
      </c>
    </row>
    <row r="51" spans="1:110" x14ac:dyDescent="0.25">
      <c r="A51" t="s">
        <v>73</v>
      </c>
      <c r="B51" s="1">
        <v>42948</v>
      </c>
      <c r="C51" s="1">
        <v>43678</v>
      </c>
      <c r="D51">
        <v>1</v>
      </c>
      <c r="E51">
        <v>1</v>
      </c>
      <c r="F51">
        <v>1</v>
      </c>
      <c r="G51">
        <v>1</v>
      </c>
      <c r="H51">
        <v>0</v>
      </c>
      <c r="I51">
        <v>1</v>
      </c>
      <c r="J51">
        <v>1</v>
      </c>
      <c r="K51">
        <v>1</v>
      </c>
      <c r="L51">
        <v>0</v>
      </c>
      <c r="M51">
        <v>1</v>
      </c>
      <c r="N51">
        <v>1</v>
      </c>
      <c r="O51">
        <v>1</v>
      </c>
      <c r="P51">
        <v>1</v>
      </c>
      <c r="Q51">
        <v>0</v>
      </c>
      <c r="R51">
        <v>0</v>
      </c>
      <c r="S51">
        <v>0</v>
      </c>
      <c r="T51">
        <v>0</v>
      </c>
      <c r="U51">
        <v>0</v>
      </c>
      <c r="V51">
        <v>0</v>
      </c>
      <c r="W51" s="5">
        <v>2</v>
      </c>
      <c r="X51">
        <v>4</v>
      </c>
      <c r="Y51">
        <v>1</v>
      </c>
      <c r="Z51">
        <v>0</v>
      </c>
      <c r="AA51">
        <v>0</v>
      </c>
      <c r="AB51">
        <v>0</v>
      </c>
      <c r="AC51">
        <v>0</v>
      </c>
      <c r="AD51">
        <v>0</v>
      </c>
      <c r="AE51">
        <v>1</v>
      </c>
      <c r="AF51">
        <v>0</v>
      </c>
      <c r="AG51">
        <v>0</v>
      </c>
      <c r="AH51">
        <v>0</v>
      </c>
      <c r="AI51">
        <v>1</v>
      </c>
      <c r="AJ51">
        <v>1</v>
      </c>
      <c r="AK51">
        <v>0</v>
      </c>
      <c r="AL51">
        <v>0</v>
      </c>
      <c r="AM51">
        <v>0</v>
      </c>
      <c r="AN51">
        <v>0</v>
      </c>
      <c r="AO51">
        <v>0</v>
      </c>
      <c r="AP51">
        <v>0</v>
      </c>
      <c r="AQ51">
        <v>0</v>
      </c>
      <c r="AR51">
        <v>0</v>
      </c>
      <c r="AS51" t="s">
        <v>42</v>
      </c>
      <c r="AT51" t="s">
        <v>42</v>
      </c>
      <c r="AU51" t="s">
        <v>42</v>
      </c>
      <c r="AV51" t="s">
        <v>42</v>
      </c>
      <c r="AW51" t="s">
        <v>42</v>
      </c>
      <c r="AX51" t="s">
        <v>42</v>
      </c>
      <c r="AY51" t="s">
        <v>42</v>
      </c>
      <c r="AZ51" t="s">
        <v>42</v>
      </c>
      <c r="BA51" t="s">
        <v>42</v>
      </c>
      <c r="BB51" t="s">
        <v>42</v>
      </c>
      <c r="BC51" t="s">
        <v>42</v>
      </c>
      <c r="BD51" t="s">
        <v>42</v>
      </c>
      <c r="BE51" t="s">
        <v>42</v>
      </c>
      <c r="BF51" t="s">
        <v>42</v>
      </c>
      <c r="BG51" t="s">
        <v>42</v>
      </c>
      <c r="BH51" t="s">
        <v>42</v>
      </c>
      <c r="BI51" t="s">
        <v>42</v>
      </c>
      <c r="BJ51" t="s">
        <v>42</v>
      </c>
      <c r="BK51">
        <v>1</v>
      </c>
      <c r="BL51">
        <v>1</v>
      </c>
      <c r="BM51">
        <v>1</v>
      </c>
      <c r="BN51">
        <v>0</v>
      </c>
      <c r="BO51">
        <v>1</v>
      </c>
      <c r="BP51">
        <v>1</v>
      </c>
      <c r="BQ51">
        <v>0</v>
      </c>
      <c r="BR51">
        <v>0</v>
      </c>
      <c r="BS51">
        <v>0</v>
      </c>
      <c r="BT51">
        <v>0</v>
      </c>
      <c r="BU51">
        <v>0</v>
      </c>
      <c r="BV51">
        <v>0</v>
      </c>
      <c r="BW51">
        <v>0</v>
      </c>
      <c r="BX51">
        <v>0</v>
      </c>
      <c r="BY51">
        <v>1</v>
      </c>
      <c r="BZ51">
        <v>0</v>
      </c>
      <c r="CA51">
        <v>0</v>
      </c>
      <c r="CB51">
        <v>0</v>
      </c>
      <c r="CC51">
        <v>1</v>
      </c>
      <c r="CD51">
        <v>1</v>
      </c>
      <c r="CE51">
        <v>0</v>
      </c>
      <c r="CF51">
        <v>1</v>
      </c>
      <c r="CG51">
        <v>1</v>
      </c>
      <c r="CH51">
        <v>1</v>
      </c>
      <c r="CI51">
        <v>0</v>
      </c>
      <c r="CJ51">
        <v>0</v>
      </c>
      <c r="CK51">
        <v>0</v>
      </c>
      <c r="CL51" s="6">
        <v>0</v>
      </c>
      <c r="CM51" s="5">
        <f t="shared" si="0"/>
        <v>5</v>
      </c>
      <c r="CN51">
        <v>0</v>
      </c>
      <c r="CO51">
        <v>0</v>
      </c>
      <c r="CP51">
        <v>0</v>
      </c>
      <c r="CQ51">
        <v>1</v>
      </c>
      <c r="CR51">
        <v>0</v>
      </c>
      <c r="CS51">
        <v>0</v>
      </c>
      <c r="CT51">
        <v>0</v>
      </c>
      <c r="CU51">
        <v>0</v>
      </c>
      <c r="CV51">
        <v>1</v>
      </c>
      <c r="CW51">
        <v>0</v>
      </c>
      <c r="CX51">
        <v>0</v>
      </c>
      <c r="CY51">
        <v>0</v>
      </c>
      <c r="CZ51" t="s">
        <v>42</v>
      </c>
      <c r="DA51">
        <v>0</v>
      </c>
      <c r="DB51">
        <v>0</v>
      </c>
      <c r="DC51" t="s">
        <v>42</v>
      </c>
      <c r="DD51" t="s">
        <v>42</v>
      </c>
      <c r="DE51" t="s">
        <v>42</v>
      </c>
      <c r="DF51" t="s">
        <v>42</v>
      </c>
    </row>
    <row r="52" spans="1:110" x14ac:dyDescent="0.25">
      <c r="A52" t="s">
        <v>74</v>
      </c>
      <c r="B52" s="1">
        <v>42948</v>
      </c>
      <c r="C52" s="1">
        <v>43014</v>
      </c>
      <c r="D52">
        <v>1</v>
      </c>
      <c r="E52">
        <v>1</v>
      </c>
      <c r="F52">
        <v>1</v>
      </c>
      <c r="G52">
        <v>1</v>
      </c>
      <c r="H52">
        <v>1</v>
      </c>
      <c r="I52">
        <v>1</v>
      </c>
      <c r="J52">
        <v>1</v>
      </c>
      <c r="K52">
        <v>1</v>
      </c>
      <c r="L52">
        <v>1</v>
      </c>
      <c r="M52">
        <v>1</v>
      </c>
      <c r="N52">
        <v>1</v>
      </c>
      <c r="O52">
        <v>1</v>
      </c>
      <c r="P52">
        <v>1</v>
      </c>
      <c r="Q52">
        <v>1</v>
      </c>
      <c r="R52">
        <v>0</v>
      </c>
      <c r="S52">
        <v>0</v>
      </c>
      <c r="T52">
        <v>0</v>
      </c>
      <c r="U52">
        <v>1</v>
      </c>
      <c r="V52">
        <v>0</v>
      </c>
      <c r="W52" s="5">
        <v>2</v>
      </c>
      <c r="X52">
        <v>0</v>
      </c>
      <c r="Y52">
        <v>1</v>
      </c>
      <c r="Z52">
        <v>0</v>
      </c>
      <c r="AA52">
        <v>0</v>
      </c>
      <c r="AB52">
        <v>0</v>
      </c>
      <c r="AC52">
        <v>0</v>
      </c>
      <c r="AD52">
        <v>0</v>
      </c>
      <c r="AE52">
        <v>0</v>
      </c>
      <c r="AF52">
        <v>0</v>
      </c>
      <c r="AG52">
        <v>0</v>
      </c>
      <c r="AH52">
        <v>0</v>
      </c>
      <c r="AI52">
        <v>1</v>
      </c>
      <c r="AJ52">
        <v>1</v>
      </c>
      <c r="AK52">
        <v>0</v>
      </c>
      <c r="AL52">
        <v>0</v>
      </c>
      <c r="AM52">
        <v>0</v>
      </c>
      <c r="AN52">
        <v>0</v>
      </c>
      <c r="AO52">
        <v>0</v>
      </c>
      <c r="AP52">
        <v>0</v>
      </c>
      <c r="AQ52">
        <v>0</v>
      </c>
      <c r="AR52">
        <v>1</v>
      </c>
      <c r="AS52">
        <v>1</v>
      </c>
      <c r="AT52">
        <v>1</v>
      </c>
      <c r="AU52">
        <v>1</v>
      </c>
      <c r="AV52">
        <v>1</v>
      </c>
      <c r="AW52">
        <v>1</v>
      </c>
      <c r="AX52">
        <v>1</v>
      </c>
      <c r="AY52">
        <v>1</v>
      </c>
      <c r="AZ52">
        <v>1</v>
      </c>
      <c r="BA52">
        <v>1</v>
      </c>
      <c r="BB52">
        <v>1</v>
      </c>
      <c r="BC52">
        <v>1</v>
      </c>
      <c r="BD52">
        <v>1</v>
      </c>
      <c r="BE52">
        <v>1</v>
      </c>
      <c r="BF52">
        <v>0</v>
      </c>
      <c r="BG52">
        <v>0</v>
      </c>
      <c r="BH52">
        <v>0</v>
      </c>
      <c r="BI52">
        <v>1</v>
      </c>
      <c r="BJ52">
        <v>0</v>
      </c>
      <c r="BK52">
        <v>1</v>
      </c>
      <c r="BL52">
        <v>1</v>
      </c>
      <c r="BM52">
        <v>1</v>
      </c>
      <c r="BN52">
        <v>1</v>
      </c>
      <c r="BO52">
        <v>1</v>
      </c>
      <c r="BP52">
        <v>1</v>
      </c>
      <c r="BQ52">
        <v>1</v>
      </c>
      <c r="BR52">
        <v>1</v>
      </c>
      <c r="BS52">
        <v>1</v>
      </c>
      <c r="BT52">
        <v>0</v>
      </c>
      <c r="BU52">
        <v>1</v>
      </c>
      <c r="BV52">
        <v>0</v>
      </c>
      <c r="BW52">
        <v>0</v>
      </c>
      <c r="BX52">
        <v>0</v>
      </c>
      <c r="BY52">
        <v>1</v>
      </c>
      <c r="BZ52">
        <v>0</v>
      </c>
      <c r="CA52">
        <v>0</v>
      </c>
      <c r="CB52">
        <v>0</v>
      </c>
      <c r="CC52">
        <v>1</v>
      </c>
      <c r="CD52">
        <v>1</v>
      </c>
      <c r="CE52">
        <v>0</v>
      </c>
      <c r="CF52">
        <v>0</v>
      </c>
      <c r="CG52">
        <v>1</v>
      </c>
      <c r="CH52">
        <v>1</v>
      </c>
      <c r="CI52">
        <v>1</v>
      </c>
      <c r="CJ52">
        <v>0</v>
      </c>
      <c r="CK52">
        <v>0</v>
      </c>
      <c r="CL52" s="6">
        <v>0</v>
      </c>
      <c r="CM52" s="5">
        <f t="shared" si="0"/>
        <v>5</v>
      </c>
      <c r="CN52">
        <v>0</v>
      </c>
      <c r="CO52">
        <v>0</v>
      </c>
      <c r="CP52">
        <v>0</v>
      </c>
      <c r="CQ52">
        <v>0</v>
      </c>
      <c r="CR52">
        <v>1</v>
      </c>
      <c r="CS52">
        <v>0</v>
      </c>
      <c r="CT52">
        <v>0</v>
      </c>
      <c r="CU52">
        <v>0</v>
      </c>
      <c r="CV52">
        <v>0</v>
      </c>
      <c r="CW52">
        <v>1</v>
      </c>
      <c r="CX52">
        <v>0</v>
      </c>
      <c r="CY52">
        <v>0</v>
      </c>
      <c r="CZ52" t="s">
        <v>42</v>
      </c>
      <c r="DA52">
        <v>0</v>
      </c>
      <c r="DB52">
        <v>1</v>
      </c>
      <c r="DC52">
        <v>1</v>
      </c>
      <c r="DD52">
        <v>1</v>
      </c>
      <c r="DE52">
        <v>1</v>
      </c>
      <c r="DF52">
        <v>1</v>
      </c>
    </row>
    <row r="53" spans="1:110" x14ac:dyDescent="0.25">
      <c r="A53" t="s">
        <v>74</v>
      </c>
      <c r="B53" s="1">
        <v>43015</v>
      </c>
      <c r="C53" s="1">
        <v>43201</v>
      </c>
      <c r="D53">
        <v>1</v>
      </c>
      <c r="E53">
        <v>1</v>
      </c>
      <c r="F53">
        <v>1</v>
      </c>
      <c r="G53">
        <v>1</v>
      </c>
      <c r="H53">
        <v>1</v>
      </c>
      <c r="I53">
        <v>1</v>
      </c>
      <c r="J53">
        <v>1</v>
      </c>
      <c r="K53">
        <v>1</v>
      </c>
      <c r="L53">
        <v>1</v>
      </c>
      <c r="M53">
        <v>1</v>
      </c>
      <c r="N53">
        <v>1</v>
      </c>
      <c r="O53">
        <v>1</v>
      </c>
      <c r="P53">
        <v>1</v>
      </c>
      <c r="Q53">
        <v>1</v>
      </c>
      <c r="R53">
        <v>0</v>
      </c>
      <c r="S53">
        <v>0</v>
      </c>
      <c r="T53">
        <v>0</v>
      </c>
      <c r="U53">
        <v>1</v>
      </c>
      <c r="V53">
        <v>0</v>
      </c>
      <c r="W53" s="5">
        <v>2</v>
      </c>
      <c r="X53">
        <v>0</v>
      </c>
      <c r="Y53">
        <v>1</v>
      </c>
      <c r="Z53">
        <v>0</v>
      </c>
      <c r="AA53">
        <v>0</v>
      </c>
      <c r="AB53">
        <v>0</v>
      </c>
      <c r="AC53">
        <v>0</v>
      </c>
      <c r="AD53">
        <v>0</v>
      </c>
      <c r="AE53">
        <v>0</v>
      </c>
      <c r="AF53">
        <v>0</v>
      </c>
      <c r="AG53">
        <v>0</v>
      </c>
      <c r="AH53">
        <v>0</v>
      </c>
      <c r="AI53">
        <v>1</v>
      </c>
      <c r="AJ53">
        <v>1</v>
      </c>
      <c r="AK53">
        <v>0</v>
      </c>
      <c r="AL53">
        <v>0</v>
      </c>
      <c r="AM53">
        <v>0</v>
      </c>
      <c r="AN53">
        <v>0</v>
      </c>
      <c r="AO53">
        <v>0</v>
      </c>
      <c r="AP53">
        <v>0</v>
      </c>
      <c r="AQ53">
        <v>0</v>
      </c>
      <c r="AR53">
        <v>1</v>
      </c>
      <c r="AS53">
        <v>1</v>
      </c>
      <c r="AT53">
        <v>1</v>
      </c>
      <c r="AU53">
        <v>1</v>
      </c>
      <c r="AV53">
        <v>1</v>
      </c>
      <c r="AW53">
        <v>1</v>
      </c>
      <c r="AX53">
        <v>1</v>
      </c>
      <c r="AY53">
        <v>1</v>
      </c>
      <c r="AZ53">
        <v>1</v>
      </c>
      <c r="BA53">
        <v>1</v>
      </c>
      <c r="BB53">
        <v>1</v>
      </c>
      <c r="BC53">
        <v>1</v>
      </c>
      <c r="BD53">
        <v>1</v>
      </c>
      <c r="BE53">
        <v>1</v>
      </c>
      <c r="BF53">
        <v>0</v>
      </c>
      <c r="BG53">
        <v>0</v>
      </c>
      <c r="BH53">
        <v>0</v>
      </c>
      <c r="BI53">
        <v>1</v>
      </c>
      <c r="BJ53">
        <v>0</v>
      </c>
      <c r="BK53">
        <v>1</v>
      </c>
      <c r="BL53">
        <v>1</v>
      </c>
      <c r="BM53">
        <v>1</v>
      </c>
      <c r="BN53">
        <v>1</v>
      </c>
      <c r="BO53">
        <v>1</v>
      </c>
      <c r="BP53">
        <v>1</v>
      </c>
      <c r="BQ53">
        <v>1</v>
      </c>
      <c r="BR53">
        <v>1</v>
      </c>
      <c r="BS53">
        <v>1</v>
      </c>
      <c r="BT53">
        <v>0</v>
      </c>
      <c r="BU53">
        <v>1</v>
      </c>
      <c r="BV53">
        <v>0</v>
      </c>
      <c r="BW53">
        <v>0</v>
      </c>
      <c r="BX53">
        <v>0</v>
      </c>
      <c r="BY53">
        <v>1</v>
      </c>
      <c r="BZ53">
        <v>0</v>
      </c>
      <c r="CA53">
        <v>0</v>
      </c>
      <c r="CB53">
        <v>0</v>
      </c>
      <c r="CC53">
        <v>1</v>
      </c>
      <c r="CD53">
        <v>1</v>
      </c>
      <c r="CE53">
        <v>0</v>
      </c>
      <c r="CF53">
        <v>0</v>
      </c>
      <c r="CG53">
        <v>1</v>
      </c>
      <c r="CH53">
        <v>1</v>
      </c>
      <c r="CI53">
        <v>1</v>
      </c>
      <c r="CJ53">
        <v>0</v>
      </c>
      <c r="CK53">
        <v>0</v>
      </c>
      <c r="CL53" s="6">
        <v>0</v>
      </c>
      <c r="CM53" s="5">
        <f t="shared" si="0"/>
        <v>5</v>
      </c>
      <c r="CN53">
        <v>0</v>
      </c>
      <c r="CO53">
        <v>0</v>
      </c>
      <c r="CP53">
        <v>0</v>
      </c>
      <c r="CQ53">
        <v>0</v>
      </c>
      <c r="CR53">
        <v>1</v>
      </c>
      <c r="CS53">
        <v>0</v>
      </c>
      <c r="CT53">
        <v>0</v>
      </c>
      <c r="CU53">
        <v>0</v>
      </c>
      <c r="CV53">
        <v>0</v>
      </c>
      <c r="CW53">
        <v>1</v>
      </c>
      <c r="CX53">
        <v>0</v>
      </c>
      <c r="CY53">
        <v>0</v>
      </c>
      <c r="CZ53" t="s">
        <v>42</v>
      </c>
      <c r="DA53">
        <v>0</v>
      </c>
      <c r="DB53">
        <v>1</v>
      </c>
      <c r="DC53">
        <v>1</v>
      </c>
      <c r="DD53">
        <v>1</v>
      </c>
      <c r="DE53">
        <v>1</v>
      </c>
      <c r="DF53">
        <v>1</v>
      </c>
    </row>
    <row r="54" spans="1:110" x14ac:dyDescent="0.25">
      <c r="A54" t="s">
        <v>74</v>
      </c>
      <c r="B54" s="1">
        <v>43202</v>
      </c>
      <c r="C54" s="1">
        <v>43335</v>
      </c>
      <c r="D54">
        <v>1</v>
      </c>
      <c r="E54">
        <v>1</v>
      </c>
      <c r="F54">
        <v>1</v>
      </c>
      <c r="G54">
        <v>1</v>
      </c>
      <c r="H54">
        <v>1</v>
      </c>
      <c r="I54">
        <v>1</v>
      </c>
      <c r="J54">
        <v>1</v>
      </c>
      <c r="K54">
        <v>1</v>
      </c>
      <c r="L54">
        <v>1</v>
      </c>
      <c r="M54">
        <v>1</v>
      </c>
      <c r="N54">
        <v>1</v>
      </c>
      <c r="O54">
        <v>1</v>
      </c>
      <c r="P54">
        <v>1</v>
      </c>
      <c r="Q54">
        <v>1</v>
      </c>
      <c r="R54">
        <v>0</v>
      </c>
      <c r="S54">
        <v>0</v>
      </c>
      <c r="T54">
        <v>0</v>
      </c>
      <c r="U54">
        <v>1</v>
      </c>
      <c r="V54">
        <v>0</v>
      </c>
      <c r="W54" s="5">
        <v>2</v>
      </c>
      <c r="X54">
        <v>0</v>
      </c>
      <c r="Y54">
        <v>1</v>
      </c>
      <c r="Z54">
        <v>0</v>
      </c>
      <c r="AA54">
        <v>0</v>
      </c>
      <c r="AB54">
        <v>0</v>
      </c>
      <c r="AC54">
        <v>0</v>
      </c>
      <c r="AD54">
        <v>0</v>
      </c>
      <c r="AE54">
        <v>0</v>
      </c>
      <c r="AF54">
        <v>0</v>
      </c>
      <c r="AG54">
        <v>0</v>
      </c>
      <c r="AH54">
        <v>0</v>
      </c>
      <c r="AI54">
        <v>1</v>
      </c>
      <c r="AJ54">
        <v>1</v>
      </c>
      <c r="AK54">
        <v>0</v>
      </c>
      <c r="AL54">
        <v>0</v>
      </c>
      <c r="AM54">
        <v>0</v>
      </c>
      <c r="AN54">
        <v>0</v>
      </c>
      <c r="AO54">
        <v>0</v>
      </c>
      <c r="AP54">
        <v>0</v>
      </c>
      <c r="AQ54">
        <v>0</v>
      </c>
      <c r="AR54">
        <v>1</v>
      </c>
      <c r="AS54">
        <v>1</v>
      </c>
      <c r="AT54">
        <v>1</v>
      </c>
      <c r="AU54">
        <v>1</v>
      </c>
      <c r="AV54">
        <v>1</v>
      </c>
      <c r="AW54">
        <v>1</v>
      </c>
      <c r="AX54">
        <v>1</v>
      </c>
      <c r="AY54">
        <v>1</v>
      </c>
      <c r="AZ54">
        <v>1</v>
      </c>
      <c r="BA54">
        <v>1</v>
      </c>
      <c r="BB54">
        <v>1</v>
      </c>
      <c r="BC54">
        <v>1</v>
      </c>
      <c r="BD54">
        <v>1</v>
      </c>
      <c r="BE54">
        <v>1</v>
      </c>
      <c r="BF54">
        <v>0</v>
      </c>
      <c r="BG54">
        <v>0</v>
      </c>
      <c r="BH54">
        <v>0</v>
      </c>
      <c r="BI54">
        <v>1</v>
      </c>
      <c r="BJ54">
        <v>0</v>
      </c>
      <c r="BK54">
        <v>1</v>
      </c>
      <c r="BL54">
        <v>1</v>
      </c>
      <c r="BM54">
        <v>1</v>
      </c>
      <c r="BN54">
        <v>1</v>
      </c>
      <c r="BO54">
        <v>1</v>
      </c>
      <c r="BP54">
        <v>1</v>
      </c>
      <c r="BQ54">
        <v>1</v>
      </c>
      <c r="BR54">
        <v>1</v>
      </c>
      <c r="BS54">
        <v>1</v>
      </c>
      <c r="BT54">
        <v>0</v>
      </c>
      <c r="BU54">
        <v>1</v>
      </c>
      <c r="BV54">
        <v>0</v>
      </c>
      <c r="BW54">
        <v>0</v>
      </c>
      <c r="BX54">
        <v>0</v>
      </c>
      <c r="BY54">
        <v>1</v>
      </c>
      <c r="BZ54">
        <v>0</v>
      </c>
      <c r="CA54">
        <v>0</v>
      </c>
      <c r="CB54">
        <v>0</v>
      </c>
      <c r="CC54">
        <v>1</v>
      </c>
      <c r="CD54">
        <v>1</v>
      </c>
      <c r="CE54">
        <v>0</v>
      </c>
      <c r="CF54">
        <v>0</v>
      </c>
      <c r="CG54">
        <v>1</v>
      </c>
      <c r="CH54">
        <v>1</v>
      </c>
      <c r="CI54">
        <v>1</v>
      </c>
      <c r="CJ54">
        <v>0</v>
      </c>
      <c r="CK54">
        <v>0</v>
      </c>
      <c r="CL54" s="6">
        <v>0</v>
      </c>
      <c r="CM54" s="5">
        <f t="shared" si="0"/>
        <v>5</v>
      </c>
      <c r="CN54">
        <v>0</v>
      </c>
      <c r="CO54">
        <v>0</v>
      </c>
      <c r="CP54">
        <v>0</v>
      </c>
      <c r="CQ54">
        <v>0</v>
      </c>
      <c r="CR54">
        <v>1</v>
      </c>
      <c r="CS54">
        <v>0</v>
      </c>
      <c r="CT54">
        <v>0</v>
      </c>
      <c r="CU54">
        <v>0</v>
      </c>
      <c r="CV54">
        <v>0</v>
      </c>
      <c r="CW54">
        <v>1</v>
      </c>
      <c r="CX54">
        <v>0</v>
      </c>
      <c r="CY54">
        <v>0</v>
      </c>
      <c r="CZ54" t="s">
        <v>42</v>
      </c>
      <c r="DA54">
        <v>0</v>
      </c>
      <c r="DB54">
        <v>1</v>
      </c>
      <c r="DC54">
        <v>1</v>
      </c>
      <c r="DD54">
        <v>1</v>
      </c>
      <c r="DE54">
        <v>1</v>
      </c>
      <c r="DF54">
        <v>1</v>
      </c>
    </row>
    <row r="55" spans="1:110" x14ac:dyDescent="0.25">
      <c r="A55" t="s">
        <v>74</v>
      </c>
      <c r="B55" s="1">
        <v>43336</v>
      </c>
      <c r="C55" s="1">
        <v>43519</v>
      </c>
      <c r="D55">
        <v>1</v>
      </c>
      <c r="E55">
        <v>1</v>
      </c>
      <c r="F55">
        <v>1</v>
      </c>
      <c r="G55">
        <v>1</v>
      </c>
      <c r="H55">
        <v>1</v>
      </c>
      <c r="I55">
        <v>1</v>
      </c>
      <c r="J55">
        <v>1</v>
      </c>
      <c r="K55">
        <v>1</v>
      </c>
      <c r="L55">
        <v>1</v>
      </c>
      <c r="M55">
        <v>1</v>
      </c>
      <c r="N55">
        <v>1</v>
      </c>
      <c r="O55">
        <v>1</v>
      </c>
      <c r="P55">
        <v>1</v>
      </c>
      <c r="Q55">
        <v>1</v>
      </c>
      <c r="R55">
        <v>0</v>
      </c>
      <c r="S55">
        <v>0</v>
      </c>
      <c r="T55">
        <v>0</v>
      </c>
      <c r="U55">
        <v>1</v>
      </c>
      <c r="V55">
        <v>0</v>
      </c>
      <c r="W55" s="5">
        <v>2</v>
      </c>
      <c r="X55">
        <v>0</v>
      </c>
      <c r="Y55">
        <v>1</v>
      </c>
      <c r="Z55">
        <v>0</v>
      </c>
      <c r="AA55">
        <v>0</v>
      </c>
      <c r="AB55">
        <v>0</v>
      </c>
      <c r="AC55">
        <v>0</v>
      </c>
      <c r="AD55">
        <v>0</v>
      </c>
      <c r="AE55">
        <v>0</v>
      </c>
      <c r="AF55">
        <v>0</v>
      </c>
      <c r="AG55">
        <v>0</v>
      </c>
      <c r="AH55">
        <v>0</v>
      </c>
      <c r="AI55">
        <v>1</v>
      </c>
      <c r="AJ55">
        <v>1</v>
      </c>
      <c r="AK55">
        <v>0</v>
      </c>
      <c r="AL55">
        <v>0</v>
      </c>
      <c r="AM55">
        <v>0</v>
      </c>
      <c r="AN55">
        <v>0</v>
      </c>
      <c r="AO55">
        <v>0</v>
      </c>
      <c r="AP55">
        <v>0</v>
      </c>
      <c r="AQ55">
        <v>0</v>
      </c>
      <c r="AR55">
        <v>1</v>
      </c>
      <c r="AS55">
        <v>1</v>
      </c>
      <c r="AT55">
        <v>1</v>
      </c>
      <c r="AU55">
        <v>1</v>
      </c>
      <c r="AV55">
        <v>1</v>
      </c>
      <c r="AW55">
        <v>1</v>
      </c>
      <c r="AX55">
        <v>1</v>
      </c>
      <c r="AY55">
        <v>1</v>
      </c>
      <c r="AZ55">
        <v>1</v>
      </c>
      <c r="BA55">
        <v>1</v>
      </c>
      <c r="BB55">
        <v>1</v>
      </c>
      <c r="BC55">
        <v>1</v>
      </c>
      <c r="BD55">
        <v>1</v>
      </c>
      <c r="BE55">
        <v>1</v>
      </c>
      <c r="BF55">
        <v>0</v>
      </c>
      <c r="BG55">
        <v>0</v>
      </c>
      <c r="BH55">
        <v>0</v>
      </c>
      <c r="BI55">
        <v>1</v>
      </c>
      <c r="BJ55">
        <v>0</v>
      </c>
      <c r="BK55">
        <v>1</v>
      </c>
      <c r="BL55">
        <v>1</v>
      </c>
      <c r="BM55">
        <v>1</v>
      </c>
      <c r="BN55">
        <v>1</v>
      </c>
      <c r="BO55">
        <v>1</v>
      </c>
      <c r="BP55">
        <v>1</v>
      </c>
      <c r="BQ55">
        <v>1</v>
      </c>
      <c r="BR55">
        <v>1</v>
      </c>
      <c r="BS55">
        <v>1</v>
      </c>
      <c r="BT55">
        <v>0</v>
      </c>
      <c r="BU55">
        <v>1</v>
      </c>
      <c r="BV55">
        <v>0</v>
      </c>
      <c r="BW55">
        <v>0</v>
      </c>
      <c r="BX55">
        <v>0</v>
      </c>
      <c r="BY55">
        <v>1</v>
      </c>
      <c r="BZ55">
        <v>0</v>
      </c>
      <c r="CA55">
        <v>0</v>
      </c>
      <c r="CB55">
        <v>0</v>
      </c>
      <c r="CC55">
        <v>1</v>
      </c>
      <c r="CD55">
        <v>1</v>
      </c>
      <c r="CE55">
        <v>0</v>
      </c>
      <c r="CF55">
        <v>0</v>
      </c>
      <c r="CG55">
        <v>1</v>
      </c>
      <c r="CH55">
        <v>1</v>
      </c>
      <c r="CI55">
        <v>1</v>
      </c>
      <c r="CJ55">
        <v>0</v>
      </c>
      <c r="CK55">
        <v>0</v>
      </c>
      <c r="CL55" s="6">
        <v>0</v>
      </c>
      <c r="CM55" s="5">
        <f t="shared" si="0"/>
        <v>5</v>
      </c>
      <c r="CN55">
        <v>0</v>
      </c>
      <c r="CO55">
        <v>0</v>
      </c>
      <c r="CP55">
        <v>0</v>
      </c>
      <c r="CQ55">
        <v>0</v>
      </c>
      <c r="CR55">
        <v>1</v>
      </c>
      <c r="CS55">
        <v>0</v>
      </c>
      <c r="CT55">
        <v>0</v>
      </c>
      <c r="CU55">
        <v>0</v>
      </c>
      <c r="CV55">
        <v>0</v>
      </c>
      <c r="CW55">
        <v>1</v>
      </c>
      <c r="CX55">
        <v>0</v>
      </c>
      <c r="CY55">
        <v>0</v>
      </c>
      <c r="CZ55" t="s">
        <v>42</v>
      </c>
      <c r="DA55">
        <v>0</v>
      </c>
      <c r="DB55">
        <v>1</v>
      </c>
      <c r="DC55">
        <v>1</v>
      </c>
      <c r="DD55">
        <v>1</v>
      </c>
      <c r="DE55">
        <v>1</v>
      </c>
      <c r="DF55">
        <v>1</v>
      </c>
    </row>
    <row r="56" spans="1:110" x14ac:dyDescent="0.25">
      <c r="A56" t="s">
        <v>74</v>
      </c>
      <c r="B56" s="1">
        <v>43520</v>
      </c>
      <c r="C56" s="1">
        <v>43566</v>
      </c>
      <c r="D56">
        <v>1</v>
      </c>
      <c r="E56">
        <v>1</v>
      </c>
      <c r="F56">
        <v>1</v>
      </c>
      <c r="G56">
        <v>1</v>
      </c>
      <c r="H56">
        <v>1</v>
      </c>
      <c r="I56">
        <v>1</v>
      </c>
      <c r="J56">
        <v>1</v>
      </c>
      <c r="K56">
        <v>1</v>
      </c>
      <c r="L56">
        <v>1</v>
      </c>
      <c r="M56">
        <v>1</v>
      </c>
      <c r="N56">
        <v>1</v>
      </c>
      <c r="O56">
        <v>1</v>
      </c>
      <c r="P56">
        <v>1</v>
      </c>
      <c r="Q56">
        <v>1</v>
      </c>
      <c r="R56">
        <v>0</v>
      </c>
      <c r="S56">
        <v>0</v>
      </c>
      <c r="T56">
        <v>0</v>
      </c>
      <c r="U56">
        <v>1</v>
      </c>
      <c r="V56">
        <v>0</v>
      </c>
      <c r="W56" s="5">
        <v>2</v>
      </c>
      <c r="X56">
        <v>0</v>
      </c>
      <c r="Y56">
        <v>1</v>
      </c>
      <c r="Z56">
        <v>0</v>
      </c>
      <c r="AA56">
        <v>0</v>
      </c>
      <c r="AB56">
        <v>0</v>
      </c>
      <c r="AC56">
        <v>0</v>
      </c>
      <c r="AD56">
        <v>0</v>
      </c>
      <c r="AE56">
        <v>0</v>
      </c>
      <c r="AF56">
        <v>0</v>
      </c>
      <c r="AG56">
        <v>0</v>
      </c>
      <c r="AH56">
        <v>0</v>
      </c>
      <c r="AI56">
        <v>1</v>
      </c>
      <c r="AJ56">
        <v>1</v>
      </c>
      <c r="AK56">
        <v>0</v>
      </c>
      <c r="AL56">
        <v>0</v>
      </c>
      <c r="AM56">
        <v>0</v>
      </c>
      <c r="AN56">
        <v>0</v>
      </c>
      <c r="AO56">
        <v>0</v>
      </c>
      <c r="AP56">
        <v>0</v>
      </c>
      <c r="AQ56">
        <v>0</v>
      </c>
      <c r="AR56">
        <v>1</v>
      </c>
      <c r="AS56">
        <v>1</v>
      </c>
      <c r="AT56">
        <v>1</v>
      </c>
      <c r="AU56">
        <v>1</v>
      </c>
      <c r="AV56">
        <v>1</v>
      </c>
      <c r="AW56">
        <v>1</v>
      </c>
      <c r="AX56">
        <v>1</v>
      </c>
      <c r="AY56">
        <v>1</v>
      </c>
      <c r="AZ56">
        <v>1</v>
      </c>
      <c r="BA56">
        <v>1</v>
      </c>
      <c r="BB56">
        <v>1</v>
      </c>
      <c r="BC56">
        <v>1</v>
      </c>
      <c r="BD56">
        <v>1</v>
      </c>
      <c r="BE56">
        <v>1</v>
      </c>
      <c r="BF56">
        <v>0</v>
      </c>
      <c r="BG56">
        <v>0</v>
      </c>
      <c r="BH56">
        <v>0</v>
      </c>
      <c r="BI56">
        <v>1</v>
      </c>
      <c r="BJ56">
        <v>0</v>
      </c>
      <c r="BK56">
        <v>1</v>
      </c>
      <c r="BL56">
        <v>1</v>
      </c>
      <c r="BM56">
        <v>1</v>
      </c>
      <c r="BN56">
        <v>1</v>
      </c>
      <c r="BO56">
        <v>1</v>
      </c>
      <c r="BP56">
        <v>1</v>
      </c>
      <c r="BQ56">
        <v>1</v>
      </c>
      <c r="BR56">
        <v>1</v>
      </c>
      <c r="BS56">
        <v>1</v>
      </c>
      <c r="BT56">
        <v>0</v>
      </c>
      <c r="BU56">
        <v>1</v>
      </c>
      <c r="BV56">
        <v>0</v>
      </c>
      <c r="BW56">
        <v>0</v>
      </c>
      <c r="BX56">
        <v>0</v>
      </c>
      <c r="BY56">
        <v>1</v>
      </c>
      <c r="BZ56">
        <v>0</v>
      </c>
      <c r="CA56">
        <v>0</v>
      </c>
      <c r="CB56">
        <v>0</v>
      </c>
      <c r="CC56">
        <v>1</v>
      </c>
      <c r="CD56">
        <v>1</v>
      </c>
      <c r="CE56">
        <v>0</v>
      </c>
      <c r="CF56">
        <v>0</v>
      </c>
      <c r="CG56">
        <v>1</v>
      </c>
      <c r="CH56">
        <v>1</v>
      </c>
      <c r="CI56">
        <v>1</v>
      </c>
      <c r="CJ56">
        <v>0</v>
      </c>
      <c r="CK56">
        <v>0</v>
      </c>
      <c r="CL56" s="6">
        <v>0</v>
      </c>
      <c r="CM56" s="5">
        <f t="shared" si="0"/>
        <v>5</v>
      </c>
      <c r="CN56">
        <v>0</v>
      </c>
      <c r="CO56">
        <v>0</v>
      </c>
      <c r="CP56">
        <v>0</v>
      </c>
      <c r="CQ56">
        <v>0</v>
      </c>
      <c r="CR56">
        <v>1</v>
      </c>
      <c r="CS56">
        <v>0</v>
      </c>
      <c r="CT56">
        <v>0</v>
      </c>
      <c r="CU56">
        <v>0</v>
      </c>
      <c r="CV56">
        <v>0</v>
      </c>
      <c r="CW56">
        <v>1</v>
      </c>
      <c r="CX56">
        <v>0</v>
      </c>
      <c r="CY56">
        <v>0</v>
      </c>
      <c r="CZ56" t="s">
        <v>42</v>
      </c>
      <c r="DA56">
        <v>0</v>
      </c>
      <c r="DB56">
        <v>1</v>
      </c>
      <c r="DC56">
        <v>1</v>
      </c>
      <c r="DD56">
        <v>1</v>
      </c>
      <c r="DE56">
        <v>1</v>
      </c>
      <c r="DF56">
        <v>1</v>
      </c>
    </row>
    <row r="57" spans="1:110" x14ac:dyDescent="0.25">
      <c r="A57" t="s">
        <v>74</v>
      </c>
      <c r="B57" s="1">
        <v>43567</v>
      </c>
      <c r="C57" s="1">
        <v>43656</v>
      </c>
      <c r="D57">
        <v>1</v>
      </c>
      <c r="E57">
        <v>1</v>
      </c>
      <c r="F57">
        <v>1</v>
      </c>
      <c r="G57">
        <v>1</v>
      </c>
      <c r="H57">
        <v>1</v>
      </c>
      <c r="I57">
        <v>1</v>
      </c>
      <c r="J57">
        <v>1</v>
      </c>
      <c r="K57">
        <v>1</v>
      </c>
      <c r="L57">
        <v>1</v>
      </c>
      <c r="M57">
        <v>1</v>
      </c>
      <c r="N57">
        <v>1</v>
      </c>
      <c r="O57">
        <v>1</v>
      </c>
      <c r="P57">
        <v>1</v>
      </c>
      <c r="Q57">
        <v>1</v>
      </c>
      <c r="R57">
        <v>0</v>
      </c>
      <c r="S57">
        <v>0</v>
      </c>
      <c r="T57">
        <v>0</v>
      </c>
      <c r="U57">
        <v>1</v>
      </c>
      <c r="V57">
        <v>0</v>
      </c>
      <c r="W57" s="5">
        <v>2</v>
      </c>
      <c r="X57">
        <v>0</v>
      </c>
      <c r="Y57">
        <v>1</v>
      </c>
      <c r="Z57">
        <v>0</v>
      </c>
      <c r="AA57">
        <v>0</v>
      </c>
      <c r="AB57">
        <v>0</v>
      </c>
      <c r="AC57">
        <v>0</v>
      </c>
      <c r="AD57">
        <v>0</v>
      </c>
      <c r="AE57">
        <v>0</v>
      </c>
      <c r="AF57">
        <v>0</v>
      </c>
      <c r="AG57">
        <v>0</v>
      </c>
      <c r="AH57">
        <v>0</v>
      </c>
      <c r="AI57">
        <v>1</v>
      </c>
      <c r="AJ57">
        <v>1</v>
      </c>
      <c r="AK57">
        <v>0</v>
      </c>
      <c r="AL57">
        <v>0</v>
      </c>
      <c r="AM57">
        <v>0</v>
      </c>
      <c r="AN57">
        <v>0</v>
      </c>
      <c r="AO57">
        <v>0</v>
      </c>
      <c r="AP57">
        <v>0</v>
      </c>
      <c r="AQ57">
        <v>0</v>
      </c>
      <c r="AR57">
        <v>1</v>
      </c>
      <c r="AS57">
        <v>1</v>
      </c>
      <c r="AT57">
        <v>1</v>
      </c>
      <c r="AU57">
        <v>1</v>
      </c>
      <c r="AV57">
        <v>1</v>
      </c>
      <c r="AW57">
        <v>1</v>
      </c>
      <c r="AX57">
        <v>1</v>
      </c>
      <c r="AY57">
        <v>1</v>
      </c>
      <c r="AZ57">
        <v>1</v>
      </c>
      <c r="BA57">
        <v>1</v>
      </c>
      <c r="BB57">
        <v>1</v>
      </c>
      <c r="BC57">
        <v>1</v>
      </c>
      <c r="BD57">
        <v>1</v>
      </c>
      <c r="BE57">
        <v>1</v>
      </c>
      <c r="BF57">
        <v>0</v>
      </c>
      <c r="BG57">
        <v>0</v>
      </c>
      <c r="BH57">
        <v>0</v>
      </c>
      <c r="BI57">
        <v>1</v>
      </c>
      <c r="BJ57">
        <v>0</v>
      </c>
      <c r="BK57">
        <v>1</v>
      </c>
      <c r="BL57">
        <v>1</v>
      </c>
      <c r="BM57">
        <v>1</v>
      </c>
      <c r="BN57">
        <v>1</v>
      </c>
      <c r="BO57">
        <v>1</v>
      </c>
      <c r="BP57">
        <v>1</v>
      </c>
      <c r="BQ57">
        <v>1</v>
      </c>
      <c r="BR57">
        <v>1</v>
      </c>
      <c r="BS57">
        <v>1</v>
      </c>
      <c r="BT57">
        <v>0</v>
      </c>
      <c r="BU57">
        <v>1</v>
      </c>
      <c r="BV57">
        <v>0</v>
      </c>
      <c r="BW57">
        <v>0</v>
      </c>
      <c r="BX57">
        <v>0</v>
      </c>
      <c r="BY57">
        <v>1</v>
      </c>
      <c r="BZ57">
        <v>0</v>
      </c>
      <c r="CA57">
        <v>0</v>
      </c>
      <c r="CB57">
        <v>0</v>
      </c>
      <c r="CC57">
        <v>1</v>
      </c>
      <c r="CD57">
        <v>1</v>
      </c>
      <c r="CE57">
        <v>0</v>
      </c>
      <c r="CF57">
        <v>0</v>
      </c>
      <c r="CG57">
        <v>1</v>
      </c>
      <c r="CH57">
        <v>1</v>
      </c>
      <c r="CI57">
        <v>1</v>
      </c>
      <c r="CJ57">
        <v>0</v>
      </c>
      <c r="CK57">
        <v>0</v>
      </c>
      <c r="CL57" s="6">
        <v>0</v>
      </c>
      <c r="CM57" s="5">
        <f t="shared" si="0"/>
        <v>5</v>
      </c>
      <c r="CN57">
        <v>0</v>
      </c>
      <c r="CO57">
        <v>0</v>
      </c>
      <c r="CP57">
        <v>0</v>
      </c>
      <c r="CQ57">
        <v>0</v>
      </c>
      <c r="CR57">
        <v>1</v>
      </c>
      <c r="CS57">
        <v>0</v>
      </c>
      <c r="CT57">
        <v>0</v>
      </c>
      <c r="CU57">
        <v>0</v>
      </c>
      <c r="CV57">
        <v>0</v>
      </c>
      <c r="CW57">
        <v>1</v>
      </c>
      <c r="CX57">
        <v>0</v>
      </c>
      <c r="CY57">
        <v>0</v>
      </c>
      <c r="CZ57" t="s">
        <v>42</v>
      </c>
      <c r="DA57">
        <v>0</v>
      </c>
      <c r="DB57">
        <v>1</v>
      </c>
      <c r="DC57">
        <v>1</v>
      </c>
      <c r="DD57">
        <v>1</v>
      </c>
      <c r="DE57">
        <v>1</v>
      </c>
      <c r="DF57">
        <v>1</v>
      </c>
    </row>
    <row r="58" spans="1:110" x14ac:dyDescent="0.25">
      <c r="A58" t="s">
        <v>74</v>
      </c>
      <c r="B58" s="1">
        <v>43657</v>
      </c>
      <c r="C58" s="1">
        <v>43657</v>
      </c>
      <c r="D58">
        <v>1</v>
      </c>
      <c r="E58">
        <v>1</v>
      </c>
      <c r="F58">
        <v>1</v>
      </c>
      <c r="G58">
        <v>1</v>
      </c>
      <c r="H58">
        <v>1</v>
      </c>
      <c r="I58">
        <v>1</v>
      </c>
      <c r="J58">
        <v>1</v>
      </c>
      <c r="K58">
        <v>1</v>
      </c>
      <c r="L58">
        <v>1</v>
      </c>
      <c r="M58">
        <v>1</v>
      </c>
      <c r="N58">
        <v>1</v>
      </c>
      <c r="O58">
        <v>1</v>
      </c>
      <c r="P58">
        <v>1</v>
      </c>
      <c r="Q58">
        <v>1</v>
      </c>
      <c r="R58">
        <v>0</v>
      </c>
      <c r="S58">
        <v>0</v>
      </c>
      <c r="T58">
        <v>0</v>
      </c>
      <c r="U58">
        <v>1</v>
      </c>
      <c r="V58">
        <v>0</v>
      </c>
      <c r="W58" s="5">
        <v>2</v>
      </c>
      <c r="X58">
        <v>0</v>
      </c>
      <c r="Y58">
        <v>1</v>
      </c>
      <c r="Z58">
        <v>0</v>
      </c>
      <c r="AA58">
        <v>0</v>
      </c>
      <c r="AB58">
        <v>0</v>
      </c>
      <c r="AC58">
        <v>0</v>
      </c>
      <c r="AD58">
        <v>0</v>
      </c>
      <c r="AE58">
        <v>0</v>
      </c>
      <c r="AF58">
        <v>0</v>
      </c>
      <c r="AG58">
        <v>0</v>
      </c>
      <c r="AH58">
        <v>0</v>
      </c>
      <c r="AI58">
        <v>1</v>
      </c>
      <c r="AJ58">
        <v>1</v>
      </c>
      <c r="AK58">
        <v>0</v>
      </c>
      <c r="AL58">
        <v>0</v>
      </c>
      <c r="AM58">
        <v>0</v>
      </c>
      <c r="AN58">
        <v>0</v>
      </c>
      <c r="AO58">
        <v>0</v>
      </c>
      <c r="AP58">
        <v>0</v>
      </c>
      <c r="AQ58">
        <v>0</v>
      </c>
      <c r="AR58">
        <v>1</v>
      </c>
      <c r="AS58">
        <v>1</v>
      </c>
      <c r="AT58">
        <v>1</v>
      </c>
      <c r="AU58">
        <v>1</v>
      </c>
      <c r="AV58">
        <v>1</v>
      </c>
      <c r="AW58">
        <v>1</v>
      </c>
      <c r="AX58">
        <v>1</v>
      </c>
      <c r="AY58">
        <v>1</v>
      </c>
      <c r="AZ58">
        <v>1</v>
      </c>
      <c r="BA58">
        <v>1</v>
      </c>
      <c r="BB58">
        <v>1</v>
      </c>
      <c r="BC58">
        <v>1</v>
      </c>
      <c r="BD58">
        <v>1</v>
      </c>
      <c r="BE58">
        <v>1</v>
      </c>
      <c r="BF58">
        <v>0</v>
      </c>
      <c r="BG58">
        <v>0</v>
      </c>
      <c r="BH58">
        <v>0</v>
      </c>
      <c r="BI58">
        <v>1</v>
      </c>
      <c r="BJ58">
        <v>0</v>
      </c>
      <c r="BK58">
        <v>1</v>
      </c>
      <c r="BL58">
        <v>1</v>
      </c>
      <c r="BM58">
        <v>1</v>
      </c>
      <c r="BN58">
        <v>1</v>
      </c>
      <c r="BO58">
        <v>1</v>
      </c>
      <c r="BP58">
        <v>1</v>
      </c>
      <c r="BQ58">
        <v>1</v>
      </c>
      <c r="BR58">
        <v>1</v>
      </c>
      <c r="BS58">
        <v>1</v>
      </c>
      <c r="BT58">
        <v>0</v>
      </c>
      <c r="BU58">
        <v>1</v>
      </c>
      <c r="BV58">
        <v>0</v>
      </c>
      <c r="BW58">
        <v>0</v>
      </c>
      <c r="BX58">
        <v>0</v>
      </c>
      <c r="BY58">
        <v>1</v>
      </c>
      <c r="BZ58">
        <v>0</v>
      </c>
      <c r="CA58">
        <v>0</v>
      </c>
      <c r="CB58">
        <v>0</v>
      </c>
      <c r="CC58">
        <v>1</v>
      </c>
      <c r="CD58">
        <v>1</v>
      </c>
      <c r="CE58">
        <v>0</v>
      </c>
      <c r="CF58">
        <v>0</v>
      </c>
      <c r="CG58">
        <v>1</v>
      </c>
      <c r="CH58">
        <v>1</v>
      </c>
      <c r="CI58">
        <v>1</v>
      </c>
      <c r="CJ58">
        <v>0</v>
      </c>
      <c r="CK58">
        <v>0</v>
      </c>
      <c r="CL58" s="6">
        <v>0</v>
      </c>
      <c r="CM58" s="5">
        <f t="shared" si="0"/>
        <v>5</v>
      </c>
      <c r="CN58">
        <v>0</v>
      </c>
      <c r="CO58">
        <v>0</v>
      </c>
      <c r="CP58">
        <v>0</v>
      </c>
      <c r="CQ58">
        <v>0</v>
      </c>
      <c r="CR58">
        <v>1</v>
      </c>
      <c r="CS58">
        <v>0</v>
      </c>
      <c r="CT58">
        <v>0</v>
      </c>
      <c r="CU58">
        <v>0</v>
      </c>
      <c r="CV58">
        <v>0</v>
      </c>
      <c r="CW58">
        <v>1</v>
      </c>
      <c r="CX58">
        <v>0</v>
      </c>
      <c r="CY58">
        <v>0</v>
      </c>
      <c r="CZ58" t="s">
        <v>42</v>
      </c>
      <c r="DA58">
        <v>0</v>
      </c>
      <c r="DB58">
        <v>1</v>
      </c>
      <c r="DC58">
        <v>1</v>
      </c>
      <c r="DD58">
        <v>1</v>
      </c>
      <c r="DE58">
        <v>1</v>
      </c>
      <c r="DF58">
        <v>1</v>
      </c>
    </row>
    <row r="59" spans="1:110" x14ac:dyDescent="0.25">
      <c r="A59" t="s">
        <v>74</v>
      </c>
      <c r="B59" s="1">
        <v>43658</v>
      </c>
      <c r="C59" s="1">
        <v>43670</v>
      </c>
      <c r="D59">
        <v>1</v>
      </c>
      <c r="E59">
        <v>1</v>
      </c>
      <c r="F59">
        <v>1</v>
      </c>
      <c r="G59">
        <v>1</v>
      </c>
      <c r="H59">
        <v>1</v>
      </c>
      <c r="I59">
        <v>1</v>
      </c>
      <c r="J59">
        <v>1</v>
      </c>
      <c r="K59">
        <v>1</v>
      </c>
      <c r="L59">
        <v>1</v>
      </c>
      <c r="M59">
        <v>1</v>
      </c>
      <c r="N59">
        <v>1</v>
      </c>
      <c r="O59">
        <v>1</v>
      </c>
      <c r="P59">
        <v>1</v>
      </c>
      <c r="Q59">
        <v>1</v>
      </c>
      <c r="R59">
        <v>0</v>
      </c>
      <c r="S59">
        <v>0</v>
      </c>
      <c r="T59">
        <v>0</v>
      </c>
      <c r="U59">
        <v>1</v>
      </c>
      <c r="V59">
        <v>0</v>
      </c>
      <c r="W59" s="5">
        <v>2</v>
      </c>
      <c r="X59">
        <v>0</v>
      </c>
      <c r="Y59">
        <v>1</v>
      </c>
      <c r="Z59">
        <v>0</v>
      </c>
      <c r="AA59">
        <v>0</v>
      </c>
      <c r="AB59">
        <v>0</v>
      </c>
      <c r="AC59">
        <v>0</v>
      </c>
      <c r="AD59">
        <v>0</v>
      </c>
      <c r="AE59">
        <v>0</v>
      </c>
      <c r="AF59">
        <v>0</v>
      </c>
      <c r="AG59">
        <v>0</v>
      </c>
      <c r="AH59">
        <v>0</v>
      </c>
      <c r="AI59">
        <v>1</v>
      </c>
      <c r="AJ59">
        <v>1</v>
      </c>
      <c r="AK59">
        <v>0</v>
      </c>
      <c r="AL59">
        <v>0</v>
      </c>
      <c r="AM59">
        <v>0</v>
      </c>
      <c r="AN59">
        <v>0</v>
      </c>
      <c r="AO59">
        <v>0</v>
      </c>
      <c r="AP59">
        <v>0</v>
      </c>
      <c r="AQ59">
        <v>0</v>
      </c>
      <c r="AR59">
        <v>1</v>
      </c>
      <c r="AS59">
        <v>1</v>
      </c>
      <c r="AT59">
        <v>1</v>
      </c>
      <c r="AU59">
        <v>1</v>
      </c>
      <c r="AV59">
        <v>1</v>
      </c>
      <c r="AW59">
        <v>1</v>
      </c>
      <c r="AX59">
        <v>1</v>
      </c>
      <c r="AY59">
        <v>1</v>
      </c>
      <c r="AZ59">
        <v>1</v>
      </c>
      <c r="BA59">
        <v>1</v>
      </c>
      <c r="BB59">
        <v>1</v>
      </c>
      <c r="BC59">
        <v>1</v>
      </c>
      <c r="BD59">
        <v>1</v>
      </c>
      <c r="BE59">
        <v>1</v>
      </c>
      <c r="BF59">
        <v>0</v>
      </c>
      <c r="BG59">
        <v>0</v>
      </c>
      <c r="BH59">
        <v>0</v>
      </c>
      <c r="BI59">
        <v>1</v>
      </c>
      <c r="BJ59">
        <v>0</v>
      </c>
      <c r="BK59">
        <v>1</v>
      </c>
      <c r="BL59">
        <v>1</v>
      </c>
      <c r="BM59">
        <v>1</v>
      </c>
      <c r="BN59">
        <v>1</v>
      </c>
      <c r="BO59">
        <v>1</v>
      </c>
      <c r="BP59">
        <v>1</v>
      </c>
      <c r="BQ59">
        <v>1</v>
      </c>
      <c r="BR59">
        <v>1</v>
      </c>
      <c r="BS59">
        <v>1</v>
      </c>
      <c r="BT59">
        <v>0</v>
      </c>
      <c r="BU59">
        <v>1</v>
      </c>
      <c r="BV59">
        <v>0</v>
      </c>
      <c r="BW59">
        <v>0</v>
      </c>
      <c r="BX59">
        <v>0</v>
      </c>
      <c r="BY59">
        <v>1</v>
      </c>
      <c r="BZ59">
        <v>0</v>
      </c>
      <c r="CA59">
        <v>0</v>
      </c>
      <c r="CB59">
        <v>0</v>
      </c>
      <c r="CC59">
        <v>1</v>
      </c>
      <c r="CD59">
        <v>1</v>
      </c>
      <c r="CE59">
        <v>0</v>
      </c>
      <c r="CF59">
        <v>0</v>
      </c>
      <c r="CG59">
        <v>1</v>
      </c>
      <c r="CH59">
        <v>1</v>
      </c>
      <c r="CI59">
        <v>1</v>
      </c>
      <c r="CJ59">
        <v>0</v>
      </c>
      <c r="CK59">
        <v>0</v>
      </c>
      <c r="CL59" s="6">
        <v>0</v>
      </c>
      <c r="CM59" s="5">
        <f t="shared" si="0"/>
        <v>5</v>
      </c>
      <c r="CN59">
        <v>0</v>
      </c>
      <c r="CO59">
        <v>0</v>
      </c>
      <c r="CP59">
        <v>0</v>
      </c>
      <c r="CQ59">
        <v>0</v>
      </c>
      <c r="CR59">
        <v>1</v>
      </c>
      <c r="CS59">
        <v>0</v>
      </c>
      <c r="CT59">
        <v>0</v>
      </c>
      <c r="CU59">
        <v>0</v>
      </c>
      <c r="CV59">
        <v>0</v>
      </c>
      <c r="CW59">
        <v>1</v>
      </c>
      <c r="CX59">
        <v>0</v>
      </c>
      <c r="CY59">
        <v>0</v>
      </c>
      <c r="CZ59" t="s">
        <v>42</v>
      </c>
      <c r="DA59">
        <v>0</v>
      </c>
      <c r="DB59">
        <v>1</v>
      </c>
      <c r="DC59">
        <v>1</v>
      </c>
      <c r="DD59">
        <v>1</v>
      </c>
      <c r="DE59">
        <v>1</v>
      </c>
      <c r="DF59">
        <v>1</v>
      </c>
    </row>
    <row r="60" spans="1:110" x14ac:dyDescent="0.25">
      <c r="A60" t="s">
        <v>74</v>
      </c>
      <c r="B60" s="1">
        <v>43671</v>
      </c>
      <c r="C60" s="1">
        <v>43678</v>
      </c>
      <c r="D60">
        <v>1</v>
      </c>
      <c r="E60">
        <v>1</v>
      </c>
      <c r="F60">
        <v>1</v>
      </c>
      <c r="G60">
        <v>1</v>
      </c>
      <c r="H60">
        <v>1</v>
      </c>
      <c r="I60">
        <v>1</v>
      </c>
      <c r="J60">
        <v>1</v>
      </c>
      <c r="K60">
        <v>1</v>
      </c>
      <c r="L60">
        <v>1</v>
      </c>
      <c r="M60">
        <v>1</v>
      </c>
      <c r="N60">
        <v>1</v>
      </c>
      <c r="O60">
        <v>1</v>
      </c>
      <c r="P60">
        <v>1</v>
      </c>
      <c r="Q60">
        <v>1</v>
      </c>
      <c r="R60">
        <v>0</v>
      </c>
      <c r="S60">
        <v>1</v>
      </c>
      <c r="T60">
        <v>0</v>
      </c>
      <c r="U60">
        <v>1</v>
      </c>
      <c r="V60">
        <v>0</v>
      </c>
      <c r="W60" s="5">
        <v>1</v>
      </c>
      <c r="X60">
        <v>0</v>
      </c>
      <c r="Y60">
        <v>1</v>
      </c>
      <c r="Z60">
        <v>0</v>
      </c>
      <c r="AA60">
        <v>0</v>
      </c>
      <c r="AB60">
        <v>0</v>
      </c>
      <c r="AC60">
        <v>0</v>
      </c>
      <c r="AD60">
        <v>0</v>
      </c>
      <c r="AE60">
        <v>0</v>
      </c>
      <c r="AF60">
        <v>0</v>
      </c>
      <c r="AG60">
        <v>0</v>
      </c>
      <c r="AH60">
        <v>0</v>
      </c>
      <c r="AI60">
        <v>1</v>
      </c>
      <c r="AJ60">
        <v>1</v>
      </c>
      <c r="AK60">
        <v>0</v>
      </c>
      <c r="AL60">
        <v>0</v>
      </c>
      <c r="AM60">
        <v>0</v>
      </c>
      <c r="AN60">
        <v>0</v>
      </c>
      <c r="AO60">
        <v>0</v>
      </c>
      <c r="AP60">
        <v>0</v>
      </c>
      <c r="AQ60">
        <v>0</v>
      </c>
      <c r="AR60">
        <v>1</v>
      </c>
      <c r="AS60">
        <v>1</v>
      </c>
      <c r="AT60">
        <v>1</v>
      </c>
      <c r="AU60">
        <v>1</v>
      </c>
      <c r="AV60">
        <v>1</v>
      </c>
      <c r="AW60">
        <v>1</v>
      </c>
      <c r="AX60">
        <v>1</v>
      </c>
      <c r="AY60">
        <v>1</v>
      </c>
      <c r="AZ60">
        <v>1</v>
      </c>
      <c r="BA60">
        <v>1</v>
      </c>
      <c r="BB60">
        <v>1</v>
      </c>
      <c r="BC60">
        <v>1</v>
      </c>
      <c r="BD60">
        <v>1</v>
      </c>
      <c r="BE60">
        <v>1</v>
      </c>
      <c r="BF60">
        <v>0</v>
      </c>
      <c r="BG60">
        <v>1</v>
      </c>
      <c r="BH60">
        <v>0</v>
      </c>
      <c r="BI60">
        <v>1</v>
      </c>
      <c r="BJ60">
        <v>0</v>
      </c>
      <c r="BK60">
        <v>1</v>
      </c>
      <c r="BL60">
        <v>1</v>
      </c>
      <c r="BM60">
        <v>1</v>
      </c>
      <c r="BN60">
        <v>1</v>
      </c>
      <c r="BO60">
        <v>1</v>
      </c>
      <c r="BP60">
        <v>1</v>
      </c>
      <c r="BQ60">
        <v>1</v>
      </c>
      <c r="BR60">
        <v>1</v>
      </c>
      <c r="BS60">
        <v>1</v>
      </c>
      <c r="BT60">
        <v>0</v>
      </c>
      <c r="BU60">
        <v>1</v>
      </c>
      <c r="BV60">
        <v>0</v>
      </c>
      <c r="BW60">
        <v>0</v>
      </c>
      <c r="BX60">
        <v>0</v>
      </c>
      <c r="BY60">
        <v>1</v>
      </c>
      <c r="BZ60">
        <v>0</v>
      </c>
      <c r="CA60">
        <v>0</v>
      </c>
      <c r="CB60">
        <v>0</v>
      </c>
      <c r="CC60">
        <v>1</v>
      </c>
      <c r="CD60">
        <v>1</v>
      </c>
      <c r="CE60">
        <v>0</v>
      </c>
      <c r="CF60">
        <v>0</v>
      </c>
      <c r="CG60">
        <v>1</v>
      </c>
      <c r="CH60">
        <v>1</v>
      </c>
      <c r="CI60">
        <v>1</v>
      </c>
      <c r="CJ60">
        <v>0</v>
      </c>
      <c r="CK60">
        <v>0</v>
      </c>
      <c r="CL60" s="6">
        <v>0</v>
      </c>
      <c r="CM60" s="5">
        <f t="shared" si="0"/>
        <v>5</v>
      </c>
      <c r="CN60">
        <v>0</v>
      </c>
      <c r="CO60">
        <v>0</v>
      </c>
      <c r="CP60">
        <v>0</v>
      </c>
      <c r="CQ60">
        <v>0</v>
      </c>
      <c r="CR60">
        <v>1</v>
      </c>
      <c r="CS60">
        <v>0</v>
      </c>
      <c r="CT60">
        <v>0</v>
      </c>
      <c r="CU60">
        <v>0</v>
      </c>
      <c r="CV60">
        <v>0</v>
      </c>
      <c r="CW60">
        <v>1</v>
      </c>
      <c r="CX60">
        <v>0</v>
      </c>
      <c r="CY60">
        <v>0</v>
      </c>
      <c r="CZ60" t="s">
        <v>42</v>
      </c>
      <c r="DA60">
        <v>0</v>
      </c>
      <c r="DB60">
        <v>1</v>
      </c>
      <c r="DC60">
        <v>1</v>
      </c>
      <c r="DD60">
        <v>1</v>
      </c>
      <c r="DE60">
        <v>1</v>
      </c>
      <c r="DF60">
        <v>1</v>
      </c>
    </row>
    <row r="61" spans="1:110" x14ac:dyDescent="0.25">
      <c r="A61" t="s">
        <v>75</v>
      </c>
      <c r="B61" s="1">
        <v>42948</v>
      </c>
      <c r="C61" s="1">
        <v>43678</v>
      </c>
      <c r="D61">
        <v>1</v>
      </c>
      <c r="E61">
        <v>1</v>
      </c>
      <c r="F61">
        <v>1</v>
      </c>
      <c r="G61">
        <v>1</v>
      </c>
      <c r="H61">
        <v>1</v>
      </c>
      <c r="I61">
        <v>1</v>
      </c>
      <c r="J61">
        <v>1</v>
      </c>
      <c r="K61">
        <v>1</v>
      </c>
      <c r="L61">
        <v>0</v>
      </c>
      <c r="M61">
        <v>0</v>
      </c>
      <c r="N61">
        <v>0</v>
      </c>
      <c r="O61">
        <v>0</v>
      </c>
      <c r="P61">
        <v>0</v>
      </c>
      <c r="Q61">
        <v>0</v>
      </c>
      <c r="R61">
        <v>0</v>
      </c>
      <c r="S61">
        <v>0</v>
      </c>
      <c r="T61">
        <v>0</v>
      </c>
      <c r="U61">
        <v>1</v>
      </c>
      <c r="V61">
        <v>0</v>
      </c>
      <c r="W61" s="5">
        <v>2</v>
      </c>
      <c r="X61">
        <v>4</v>
      </c>
      <c r="Y61">
        <v>1</v>
      </c>
      <c r="Z61">
        <v>0</v>
      </c>
      <c r="AA61">
        <v>0</v>
      </c>
      <c r="AB61">
        <v>0</v>
      </c>
      <c r="AC61">
        <v>0</v>
      </c>
      <c r="AD61">
        <v>0</v>
      </c>
      <c r="AE61">
        <v>1</v>
      </c>
      <c r="AF61">
        <v>0</v>
      </c>
      <c r="AG61">
        <v>0</v>
      </c>
      <c r="AH61">
        <v>0</v>
      </c>
      <c r="AI61">
        <v>0</v>
      </c>
      <c r="AJ61">
        <v>0</v>
      </c>
      <c r="AK61">
        <v>0</v>
      </c>
      <c r="AL61">
        <v>0</v>
      </c>
      <c r="AM61">
        <v>0</v>
      </c>
      <c r="AN61">
        <v>0</v>
      </c>
      <c r="AO61">
        <v>0</v>
      </c>
      <c r="AP61">
        <v>0</v>
      </c>
      <c r="AQ61">
        <v>0</v>
      </c>
      <c r="AR61">
        <v>1</v>
      </c>
      <c r="AS61">
        <v>0</v>
      </c>
      <c r="AT61">
        <v>0</v>
      </c>
      <c r="AU61">
        <v>0</v>
      </c>
      <c r="AV61">
        <v>0</v>
      </c>
      <c r="AW61">
        <v>0</v>
      </c>
      <c r="AX61">
        <v>1</v>
      </c>
      <c r="AY61">
        <v>0</v>
      </c>
      <c r="AZ61">
        <v>0</v>
      </c>
      <c r="BA61">
        <v>0</v>
      </c>
      <c r="BB61">
        <v>0</v>
      </c>
      <c r="BC61">
        <v>0</v>
      </c>
      <c r="BD61">
        <v>0</v>
      </c>
      <c r="BE61">
        <v>0</v>
      </c>
      <c r="BF61">
        <v>0</v>
      </c>
      <c r="BG61">
        <v>0</v>
      </c>
      <c r="BH61">
        <v>0</v>
      </c>
      <c r="BI61">
        <v>0</v>
      </c>
      <c r="BJ61">
        <v>0</v>
      </c>
      <c r="BK61">
        <v>1</v>
      </c>
      <c r="BL61">
        <v>1</v>
      </c>
      <c r="BM61">
        <v>1</v>
      </c>
      <c r="BN61">
        <v>1</v>
      </c>
      <c r="BO61">
        <v>1</v>
      </c>
      <c r="BP61">
        <v>1</v>
      </c>
      <c r="BQ61">
        <v>1</v>
      </c>
      <c r="BR61">
        <v>1</v>
      </c>
      <c r="BS61">
        <v>1</v>
      </c>
      <c r="BT61">
        <v>1</v>
      </c>
      <c r="BU61">
        <v>1</v>
      </c>
      <c r="BV61">
        <v>0</v>
      </c>
      <c r="BW61">
        <v>0</v>
      </c>
      <c r="BX61">
        <v>1</v>
      </c>
      <c r="BY61">
        <v>0</v>
      </c>
      <c r="BZ61">
        <v>0</v>
      </c>
      <c r="CA61">
        <v>0</v>
      </c>
      <c r="CB61">
        <v>1</v>
      </c>
      <c r="CC61">
        <v>1</v>
      </c>
      <c r="CD61">
        <v>1</v>
      </c>
      <c r="CE61">
        <v>0</v>
      </c>
      <c r="CF61">
        <v>0</v>
      </c>
      <c r="CG61">
        <v>1</v>
      </c>
      <c r="CH61">
        <v>1</v>
      </c>
      <c r="CI61">
        <v>1</v>
      </c>
      <c r="CJ61">
        <v>1</v>
      </c>
      <c r="CK61">
        <v>0</v>
      </c>
      <c r="CL61" s="6">
        <v>0</v>
      </c>
      <c r="CM61" s="5">
        <f t="shared" si="0"/>
        <v>6</v>
      </c>
      <c r="CN61">
        <v>0</v>
      </c>
      <c r="CO61">
        <v>0</v>
      </c>
      <c r="CP61">
        <v>0</v>
      </c>
      <c r="CQ61">
        <v>0</v>
      </c>
      <c r="CR61">
        <v>0</v>
      </c>
      <c r="CS61">
        <v>1</v>
      </c>
      <c r="CT61">
        <v>0</v>
      </c>
      <c r="CU61">
        <v>0</v>
      </c>
      <c r="CV61">
        <v>0</v>
      </c>
      <c r="CW61">
        <v>0</v>
      </c>
      <c r="CX61">
        <v>1</v>
      </c>
      <c r="CY61">
        <v>0</v>
      </c>
      <c r="CZ61" t="s">
        <v>42</v>
      </c>
      <c r="DA61">
        <v>0</v>
      </c>
      <c r="DB61">
        <v>1</v>
      </c>
      <c r="DC61">
        <v>1</v>
      </c>
      <c r="DD61">
        <v>0</v>
      </c>
      <c r="DE61">
        <v>0</v>
      </c>
      <c r="DF61">
        <v>0</v>
      </c>
    </row>
    <row r="62" spans="1:110" x14ac:dyDescent="0.25">
      <c r="A62" t="s">
        <v>75</v>
      </c>
      <c r="B62" s="1">
        <v>42948</v>
      </c>
      <c r="C62" s="1">
        <v>43678</v>
      </c>
      <c r="D62">
        <v>1</v>
      </c>
      <c r="E62">
        <v>1</v>
      </c>
      <c r="F62">
        <v>1</v>
      </c>
      <c r="G62">
        <v>1</v>
      </c>
      <c r="H62">
        <v>1</v>
      </c>
      <c r="I62">
        <v>1</v>
      </c>
      <c r="J62">
        <v>1</v>
      </c>
      <c r="K62">
        <v>1</v>
      </c>
      <c r="L62">
        <v>0</v>
      </c>
      <c r="M62">
        <v>0</v>
      </c>
      <c r="N62">
        <v>0</v>
      </c>
      <c r="O62">
        <v>0</v>
      </c>
      <c r="P62">
        <v>0</v>
      </c>
      <c r="Q62">
        <v>0</v>
      </c>
      <c r="R62">
        <v>0</v>
      </c>
      <c r="S62">
        <v>0</v>
      </c>
      <c r="T62">
        <v>0</v>
      </c>
      <c r="U62">
        <v>1</v>
      </c>
      <c r="V62">
        <v>0</v>
      </c>
      <c r="W62" s="5">
        <v>2</v>
      </c>
      <c r="X62">
        <v>4</v>
      </c>
      <c r="Y62">
        <v>1</v>
      </c>
      <c r="Z62">
        <v>0</v>
      </c>
      <c r="AA62">
        <v>0</v>
      </c>
      <c r="AB62">
        <v>0</v>
      </c>
      <c r="AC62">
        <v>0</v>
      </c>
      <c r="AD62">
        <v>0</v>
      </c>
      <c r="AE62">
        <v>1</v>
      </c>
      <c r="AF62">
        <v>0</v>
      </c>
      <c r="AG62">
        <v>0</v>
      </c>
      <c r="AH62">
        <v>0</v>
      </c>
      <c r="AI62">
        <v>0</v>
      </c>
      <c r="AJ62">
        <v>0</v>
      </c>
      <c r="AK62">
        <v>0</v>
      </c>
      <c r="AL62">
        <v>0</v>
      </c>
      <c r="AM62">
        <v>0</v>
      </c>
      <c r="AN62">
        <v>0</v>
      </c>
      <c r="AO62">
        <v>0</v>
      </c>
      <c r="AP62">
        <v>0</v>
      </c>
      <c r="AQ62">
        <v>0</v>
      </c>
      <c r="AR62">
        <v>1</v>
      </c>
      <c r="AS62">
        <v>0</v>
      </c>
      <c r="AT62">
        <v>0</v>
      </c>
      <c r="AU62">
        <v>0</v>
      </c>
      <c r="AV62">
        <v>0</v>
      </c>
      <c r="AW62">
        <v>0</v>
      </c>
      <c r="AX62">
        <v>1</v>
      </c>
      <c r="AY62">
        <v>0</v>
      </c>
      <c r="AZ62">
        <v>0</v>
      </c>
      <c r="BA62">
        <v>0</v>
      </c>
      <c r="BB62">
        <v>0</v>
      </c>
      <c r="BC62">
        <v>0</v>
      </c>
      <c r="BD62">
        <v>0</v>
      </c>
      <c r="BE62">
        <v>0</v>
      </c>
      <c r="BF62">
        <v>0</v>
      </c>
      <c r="BG62">
        <v>0</v>
      </c>
      <c r="BH62">
        <v>0</v>
      </c>
      <c r="BI62">
        <v>0</v>
      </c>
      <c r="BJ62">
        <v>0</v>
      </c>
      <c r="BK62">
        <v>1</v>
      </c>
      <c r="BL62">
        <v>1</v>
      </c>
      <c r="BM62">
        <v>1</v>
      </c>
      <c r="BN62">
        <v>1</v>
      </c>
      <c r="BO62">
        <v>1</v>
      </c>
      <c r="BP62">
        <v>1</v>
      </c>
      <c r="BQ62">
        <v>1</v>
      </c>
      <c r="BR62">
        <v>1</v>
      </c>
      <c r="BS62">
        <v>1</v>
      </c>
      <c r="BT62">
        <v>1</v>
      </c>
      <c r="BU62">
        <v>1</v>
      </c>
      <c r="BV62">
        <v>0</v>
      </c>
      <c r="BW62">
        <v>0</v>
      </c>
      <c r="BX62">
        <v>1</v>
      </c>
      <c r="BY62">
        <v>0</v>
      </c>
      <c r="BZ62">
        <v>0</v>
      </c>
      <c r="CA62">
        <v>0</v>
      </c>
      <c r="CB62">
        <v>1</v>
      </c>
      <c r="CC62">
        <v>1</v>
      </c>
      <c r="CD62">
        <v>1</v>
      </c>
      <c r="CE62">
        <v>0</v>
      </c>
      <c r="CF62">
        <v>0</v>
      </c>
      <c r="CG62">
        <v>1</v>
      </c>
      <c r="CH62">
        <v>1</v>
      </c>
      <c r="CI62">
        <v>1</v>
      </c>
      <c r="CJ62">
        <v>1</v>
      </c>
      <c r="CK62">
        <v>0</v>
      </c>
      <c r="CL62" s="6">
        <v>0</v>
      </c>
      <c r="CM62" s="5">
        <f t="shared" si="0"/>
        <v>6</v>
      </c>
      <c r="CN62">
        <v>0</v>
      </c>
      <c r="CO62">
        <v>0</v>
      </c>
      <c r="CP62">
        <v>0</v>
      </c>
      <c r="CQ62">
        <v>0</v>
      </c>
      <c r="CR62">
        <v>0</v>
      </c>
      <c r="CS62">
        <v>1</v>
      </c>
      <c r="CT62">
        <v>0</v>
      </c>
      <c r="CU62">
        <v>0</v>
      </c>
      <c r="CV62">
        <v>0</v>
      </c>
      <c r="CW62">
        <v>0</v>
      </c>
      <c r="CX62">
        <v>1</v>
      </c>
      <c r="CY62">
        <v>0</v>
      </c>
      <c r="CZ62" t="s">
        <v>42</v>
      </c>
      <c r="DA62">
        <v>0</v>
      </c>
      <c r="DB62">
        <v>1</v>
      </c>
      <c r="DC62">
        <v>1</v>
      </c>
      <c r="DD62">
        <v>0</v>
      </c>
      <c r="DE62">
        <v>0</v>
      </c>
      <c r="DF62">
        <v>0</v>
      </c>
    </row>
    <row r="63" spans="1:110" x14ac:dyDescent="0.25">
      <c r="A63" t="s">
        <v>76</v>
      </c>
      <c r="B63" s="1">
        <v>42948</v>
      </c>
      <c r="C63" s="1">
        <v>43678</v>
      </c>
      <c r="D63">
        <v>1</v>
      </c>
      <c r="E63">
        <v>1</v>
      </c>
      <c r="F63">
        <v>1</v>
      </c>
      <c r="G63">
        <v>1</v>
      </c>
      <c r="H63">
        <v>1</v>
      </c>
      <c r="I63">
        <v>1</v>
      </c>
      <c r="J63">
        <v>1</v>
      </c>
      <c r="K63">
        <v>1</v>
      </c>
      <c r="L63">
        <v>1</v>
      </c>
      <c r="M63">
        <v>0</v>
      </c>
      <c r="N63">
        <v>0</v>
      </c>
      <c r="O63">
        <v>0</v>
      </c>
      <c r="P63">
        <v>1</v>
      </c>
      <c r="Q63">
        <v>0</v>
      </c>
      <c r="R63">
        <v>0</v>
      </c>
      <c r="S63">
        <v>1</v>
      </c>
      <c r="T63">
        <v>0</v>
      </c>
      <c r="U63">
        <v>1</v>
      </c>
      <c r="V63">
        <v>0</v>
      </c>
      <c r="W63" s="5">
        <v>1</v>
      </c>
      <c r="X63">
        <v>3</v>
      </c>
      <c r="Y63">
        <v>1</v>
      </c>
      <c r="Z63">
        <v>0</v>
      </c>
      <c r="AA63">
        <v>0</v>
      </c>
      <c r="AB63">
        <v>0</v>
      </c>
      <c r="AC63">
        <v>0</v>
      </c>
      <c r="AD63">
        <v>0</v>
      </c>
      <c r="AE63">
        <v>1</v>
      </c>
      <c r="AF63">
        <v>0</v>
      </c>
      <c r="AG63">
        <v>0</v>
      </c>
      <c r="AH63">
        <v>0</v>
      </c>
      <c r="AI63">
        <v>0</v>
      </c>
      <c r="AJ63">
        <v>0</v>
      </c>
      <c r="AK63">
        <v>0</v>
      </c>
      <c r="AL63">
        <v>0</v>
      </c>
      <c r="AM63">
        <v>0</v>
      </c>
      <c r="AN63">
        <v>0</v>
      </c>
      <c r="AO63">
        <v>0</v>
      </c>
      <c r="AP63">
        <v>0</v>
      </c>
      <c r="AQ63">
        <v>0</v>
      </c>
      <c r="AR63">
        <v>1</v>
      </c>
      <c r="AS63">
        <v>0</v>
      </c>
      <c r="AT63">
        <v>0</v>
      </c>
      <c r="AU63">
        <v>0</v>
      </c>
      <c r="AV63">
        <v>0</v>
      </c>
      <c r="AW63">
        <v>0</v>
      </c>
      <c r="AX63">
        <v>1</v>
      </c>
      <c r="AY63">
        <v>0</v>
      </c>
      <c r="AZ63">
        <v>0</v>
      </c>
      <c r="BA63">
        <v>0</v>
      </c>
      <c r="BB63">
        <v>0</v>
      </c>
      <c r="BC63">
        <v>0</v>
      </c>
      <c r="BD63">
        <v>0</v>
      </c>
      <c r="BE63">
        <v>0</v>
      </c>
      <c r="BF63">
        <v>0</v>
      </c>
      <c r="BG63">
        <v>0</v>
      </c>
      <c r="BH63">
        <v>0</v>
      </c>
      <c r="BI63">
        <v>0</v>
      </c>
      <c r="BJ63">
        <v>0</v>
      </c>
      <c r="BK63">
        <v>1</v>
      </c>
      <c r="BL63">
        <v>1</v>
      </c>
      <c r="BM63">
        <v>1</v>
      </c>
      <c r="BN63">
        <v>0</v>
      </c>
      <c r="BO63">
        <v>0</v>
      </c>
      <c r="BP63">
        <v>1</v>
      </c>
      <c r="BQ63">
        <v>1</v>
      </c>
      <c r="BR63">
        <v>1</v>
      </c>
      <c r="BS63">
        <v>1</v>
      </c>
      <c r="BT63">
        <v>1</v>
      </c>
      <c r="BU63">
        <v>1</v>
      </c>
      <c r="BV63">
        <v>0</v>
      </c>
      <c r="BW63">
        <v>0</v>
      </c>
      <c r="BX63">
        <v>1</v>
      </c>
      <c r="BY63">
        <v>0</v>
      </c>
      <c r="BZ63">
        <v>0</v>
      </c>
      <c r="CA63">
        <v>0</v>
      </c>
      <c r="CB63">
        <v>0</v>
      </c>
      <c r="CC63">
        <v>1</v>
      </c>
      <c r="CD63">
        <v>1</v>
      </c>
      <c r="CE63">
        <v>0</v>
      </c>
      <c r="CF63">
        <v>1</v>
      </c>
      <c r="CG63">
        <v>1</v>
      </c>
      <c r="CH63">
        <v>0</v>
      </c>
      <c r="CI63">
        <v>1</v>
      </c>
      <c r="CJ63">
        <v>1</v>
      </c>
      <c r="CK63">
        <v>0</v>
      </c>
      <c r="CL63" s="6">
        <v>1</v>
      </c>
      <c r="CM63" s="5">
        <f t="shared" si="0"/>
        <v>7</v>
      </c>
      <c r="CN63">
        <v>0</v>
      </c>
      <c r="CO63">
        <v>0</v>
      </c>
      <c r="CP63">
        <v>0</v>
      </c>
      <c r="CQ63">
        <v>0</v>
      </c>
      <c r="CR63">
        <v>0</v>
      </c>
      <c r="CS63">
        <v>1</v>
      </c>
      <c r="CT63">
        <v>0</v>
      </c>
      <c r="CU63">
        <v>0</v>
      </c>
      <c r="CV63">
        <v>0</v>
      </c>
      <c r="CW63">
        <v>0</v>
      </c>
      <c r="CX63">
        <v>1</v>
      </c>
      <c r="CY63">
        <v>0</v>
      </c>
      <c r="CZ63" t="s">
        <v>42</v>
      </c>
      <c r="DA63">
        <v>0</v>
      </c>
      <c r="DB63">
        <v>1</v>
      </c>
      <c r="DC63">
        <v>1</v>
      </c>
      <c r="DD63">
        <v>0</v>
      </c>
      <c r="DE63">
        <v>1</v>
      </c>
      <c r="DF63">
        <v>0</v>
      </c>
    </row>
    <row r="64" spans="1:110" x14ac:dyDescent="0.25">
      <c r="A64" t="s">
        <v>77</v>
      </c>
      <c r="B64" s="1">
        <v>42948</v>
      </c>
      <c r="C64" s="1">
        <v>43006</v>
      </c>
      <c r="D64">
        <v>1</v>
      </c>
      <c r="E64">
        <v>1</v>
      </c>
      <c r="F64">
        <v>1</v>
      </c>
      <c r="G64">
        <v>1</v>
      </c>
      <c r="H64">
        <v>1</v>
      </c>
      <c r="I64">
        <v>1</v>
      </c>
      <c r="J64">
        <v>1</v>
      </c>
      <c r="K64">
        <v>1</v>
      </c>
      <c r="L64">
        <v>0</v>
      </c>
      <c r="M64">
        <v>1</v>
      </c>
      <c r="N64">
        <v>0</v>
      </c>
      <c r="O64">
        <v>0</v>
      </c>
      <c r="P64">
        <v>0</v>
      </c>
      <c r="Q64">
        <v>1</v>
      </c>
      <c r="R64">
        <v>0</v>
      </c>
      <c r="S64">
        <v>0</v>
      </c>
      <c r="T64">
        <v>0</v>
      </c>
      <c r="U64">
        <v>1</v>
      </c>
      <c r="V64">
        <v>0</v>
      </c>
      <c r="W64" s="5">
        <v>2</v>
      </c>
      <c r="X64">
        <v>4</v>
      </c>
      <c r="Y64">
        <v>1</v>
      </c>
      <c r="Z64">
        <v>0</v>
      </c>
      <c r="AA64">
        <v>0</v>
      </c>
      <c r="AB64">
        <v>0</v>
      </c>
      <c r="AC64">
        <v>0</v>
      </c>
      <c r="AD64">
        <v>0</v>
      </c>
      <c r="AE64">
        <v>1</v>
      </c>
      <c r="AF64">
        <v>0</v>
      </c>
      <c r="AG64">
        <v>0</v>
      </c>
      <c r="AH64">
        <v>0</v>
      </c>
      <c r="AI64">
        <v>0</v>
      </c>
      <c r="AJ64">
        <v>0</v>
      </c>
      <c r="AK64">
        <v>0</v>
      </c>
      <c r="AL64">
        <v>0</v>
      </c>
      <c r="AM64">
        <v>0</v>
      </c>
      <c r="AN64">
        <v>0</v>
      </c>
      <c r="AO64">
        <v>0</v>
      </c>
      <c r="AP64">
        <v>0</v>
      </c>
      <c r="AQ64">
        <v>0</v>
      </c>
      <c r="AR64">
        <v>1</v>
      </c>
      <c r="AS64">
        <v>0</v>
      </c>
      <c r="AT64">
        <v>0</v>
      </c>
      <c r="AU64">
        <v>0</v>
      </c>
      <c r="AV64">
        <v>0</v>
      </c>
      <c r="AW64">
        <v>0</v>
      </c>
      <c r="AX64">
        <v>1</v>
      </c>
      <c r="AY64">
        <v>0</v>
      </c>
      <c r="AZ64">
        <v>0</v>
      </c>
      <c r="BA64">
        <v>0</v>
      </c>
      <c r="BB64">
        <v>0</v>
      </c>
      <c r="BC64">
        <v>0</v>
      </c>
      <c r="BD64">
        <v>0</v>
      </c>
      <c r="BE64">
        <v>0</v>
      </c>
      <c r="BF64">
        <v>0</v>
      </c>
      <c r="BG64">
        <v>0</v>
      </c>
      <c r="BH64">
        <v>0</v>
      </c>
      <c r="BI64">
        <v>0</v>
      </c>
      <c r="BJ64">
        <v>0</v>
      </c>
      <c r="BK64">
        <v>1</v>
      </c>
      <c r="BL64">
        <v>1</v>
      </c>
      <c r="BM64">
        <v>1</v>
      </c>
      <c r="BN64">
        <v>1</v>
      </c>
      <c r="BO64">
        <v>1</v>
      </c>
      <c r="BP64">
        <v>1</v>
      </c>
      <c r="BQ64">
        <v>1</v>
      </c>
      <c r="BR64">
        <v>1</v>
      </c>
      <c r="BS64">
        <v>1</v>
      </c>
      <c r="BT64">
        <v>1</v>
      </c>
      <c r="BU64">
        <v>1</v>
      </c>
      <c r="BV64">
        <v>1</v>
      </c>
      <c r="BW64">
        <v>0</v>
      </c>
      <c r="BX64">
        <v>1</v>
      </c>
      <c r="BY64">
        <v>1</v>
      </c>
      <c r="BZ64">
        <v>0</v>
      </c>
      <c r="CA64">
        <v>1</v>
      </c>
      <c r="CB64">
        <v>0</v>
      </c>
      <c r="CC64">
        <v>0</v>
      </c>
      <c r="CD64">
        <v>0</v>
      </c>
      <c r="CE64">
        <v>0</v>
      </c>
      <c r="CF64">
        <v>0</v>
      </c>
      <c r="CG64">
        <v>1</v>
      </c>
      <c r="CH64">
        <v>0</v>
      </c>
      <c r="CI64">
        <v>1</v>
      </c>
      <c r="CJ64">
        <v>1</v>
      </c>
      <c r="CK64">
        <v>0</v>
      </c>
      <c r="CL64" s="6">
        <v>0</v>
      </c>
      <c r="CM64" s="5">
        <f t="shared" si="0"/>
        <v>3</v>
      </c>
      <c r="CN64">
        <v>0</v>
      </c>
      <c r="CO64">
        <v>0</v>
      </c>
      <c r="CP64">
        <v>0</v>
      </c>
      <c r="CQ64">
        <v>0</v>
      </c>
      <c r="CR64">
        <v>0</v>
      </c>
      <c r="CS64">
        <v>1</v>
      </c>
      <c r="CT64">
        <v>0</v>
      </c>
      <c r="CU64">
        <v>0</v>
      </c>
      <c r="CV64">
        <v>0</v>
      </c>
      <c r="CW64">
        <v>0</v>
      </c>
      <c r="CX64">
        <v>1</v>
      </c>
      <c r="CY64">
        <v>0</v>
      </c>
      <c r="CZ64" t="s">
        <v>42</v>
      </c>
      <c r="DA64">
        <v>0</v>
      </c>
      <c r="DB64">
        <v>1</v>
      </c>
      <c r="DC64">
        <v>1</v>
      </c>
      <c r="DD64">
        <v>0</v>
      </c>
      <c r="DE64">
        <v>0</v>
      </c>
      <c r="DF64">
        <v>0</v>
      </c>
    </row>
    <row r="65" spans="1:110" x14ac:dyDescent="0.25">
      <c r="A65" t="s">
        <v>77</v>
      </c>
      <c r="B65" s="1">
        <v>43007</v>
      </c>
      <c r="C65" s="1">
        <v>43678</v>
      </c>
      <c r="D65">
        <v>1</v>
      </c>
      <c r="E65">
        <v>1</v>
      </c>
      <c r="F65">
        <v>1</v>
      </c>
      <c r="G65">
        <v>1</v>
      </c>
      <c r="H65">
        <v>1</v>
      </c>
      <c r="I65">
        <v>1</v>
      </c>
      <c r="J65">
        <v>1</v>
      </c>
      <c r="K65">
        <v>1</v>
      </c>
      <c r="L65">
        <v>0</v>
      </c>
      <c r="M65">
        <v>1</v>
      </c>
      <c r="N65">
        <v>0</v>
      </c>
      <c r="O65">
        <v>0</v>
      </c>
      <c r="P65">
        <v>0</v>
      </c>
      <c r="Q65">
        <v>1</v>
      </c>
      <c r="R65">
        <v>0</v>
      </c>
      <c r="S65">
        <v>0</v>
      </c>
      <c r="T65">
        <v>0</v>
      </c>
      <c r="U65">
        <v>1</v>
      </c>
      <c r="V65">
        <v>0</v>
      </c>
      <c r="W65" s="5">
        <v>2</v>
      </c>
      <c r="X65">
        <v>4</v>
      </c>
      <c r="Y65">
        <v>1</v>
      </c>
      <c r="Z65">
        <v>0</v>
      </c>
      <c r="AA65">
        <v>0</v>
      </c>
      <c r="AB65">
        <v>0</v>
      </c>
      <c r="AC65">
        <v>0</v>
      </c>
      <c r="AD65">
        <v>0</v>
      </c>
      <c r="AE65">
        <v>1</v>
      </c>
      <c r="AF65">
        <v>0</v>
      </c>
      <c r="AG65">
        <v>0</v>
      </c>
      <c r="AH65">
        <v>0</v>
      </c>
      <c r="AI65">
        <v>0</v>
      </c>
      <c r="AJ65">
        <v>0</v>
      </c>
      <c r="AK65">
        <v>0</v>
      </c>
      <c r="AL65">
        <v>0</v>
      </c>
      <c r="AM65">
        <v>0</v>
      </c>
      <c r="AN65">
        <v>0</v>
      </c>
      <c r="AO65">
        <v>0</v>
      </c>
      <c r="AP65">
        <v>0</v>
      </c>
      <c r="AQ65">
        <v>0</v>
      </c>
      <c r="AR65">
        <v>1</v>
      </c>
      <c r="AS65">
        <v>0</v>
      </c>
      <c r="AT65">
        <v>0</v>
      </c>
      <c r="AU65">
        <v>0</v>
      </c>
      <c r="AV65">
        <v>0</v>
      </c>
      <c r="AW65">
        <v>0</v>
      </c>
      <c r="AX65">
        <v>1</v>
      </c>
      <c r="AY65">
        <v>0</v>
      </c>
      <c r="AZ65">
        <v>0</v>
      </c>
      <c r="BA65">
        <v>0</v>
      </c>
      <c r="BB65">
        <v>0</v>
      </c>
      <c r="BC65">
        <v>0</v>
      </c>
      <c r="BD65">
        <v>0</v>
      </c>
      <c r="BE65">
        <v>0</v>
      </c>
      <c r="BF65">
        <v>0</v>
      </c>
      <c r="BG65">
        <v>0</v>
      </c>
      <c r="BH65">
        <v>0</v>
      </c>
      <c r="BI65">
        <v>0</v>
      </c>
      <c r="BJ65">
        <v>0</v>
      </c>
      <c r="BK65">
        <v>1</v>
      </c>
      <c r="BL65">
        <v>1</v>
      </c>
      <c r="BM65">
        <v>1</v>
      </c>
      <c r="BN65">
        <v>1</v>
      </c>
      <c r="BO65">
        <v>1</v>
      </c>
      <c r="BP65">
        <v>1</v>
      </c>
      <c r="BQ65">
        <v>1</v>
      </c>
      <c r="BR65">
        <v>1</v>
      </c>
      <c r="BS65">
        <v>1</v>
      </c>
      <c r="BT65">
        <v>1</v>
      </c>
      <c r="BU65">
        <v>1</v>
      </c>
      <c r="BV65">
        <v>1</v>
      </c>
      <c r="BW65">
        <v>0</v>
      </c>
      <c r="BX65">
        <v>1</v>
      </c>
      <c r="BY65">
        <v>1</v>
      </c>
      <c r="BZ65">
        <v>0</v>
      </c>
      <c r="CA65">
        <v>1</v>
      </c>
      <c r="CB65">
        <v>0</v>
      </c>
      <c r="CC65">
        <v>0</v>
      </c>
      <c r="CD65">
        <v>0</v>
      </c>
      <c r="CE65">
        <v>0</v>
      </c>
      <c r="CF65">
        <v>0</v>
      </c>
      <c r="CG65">
        <v>1</v>
      </c>
      <c r="CH65">
        <v>0</v>
      </c>
      <c r="CI65">
        <v>1</v>
      </c>
      <c r="CJ65">
        <v>1</v>
      </c>
      <c r="CK65">
        <v>0</v>
      </c>
      <c r="CL65" s="6">
        <v>0</v>
      </c>
      <c r="CM65" s="5">
        <f t="shared" si="0"/>
        <v>3</v>
      </c>
      <c r="CN65">
        <v>0</v>
      </c>
      <c r="CO65">
        <v>0</v>
      </c>
      <c r="CP65">
        <v>0</v>
      </c>
      <c r="CQ65">
        <v>0</v>
      </c>
      <c r="CR65">
        <v>0</v>
      </c>
      <c r="CS65">
        <v>1</v>
      </c>
      <c r="CT65">
        <v>0</v>
      </c>
      <c r="CU65">
        <v>0</v>
      </c>
      <c r="CV65">
        <v>0</v>
      </c>
      <c r="CW65">
        <v>0</v>
      </c>
      <c r="CX65">
        <v>1</v>
      </c>
      <c r="CY65">
        <v>0</v>
      </c>
      <c r="CZ65" t="s">
        <v>42</v>
      </c>
      <c r="DA65">
        <v>0</v>
      </c>
      <c r="DB65">
        <v>1</v>
      </c>
      <c r="DC65">
        <v>1</v>
      </c>
      <c r="DD65">
        <v>0</v>
      </c>
      <c r="DE65">
        <v>0</v>
      </c>
      <c r="DF65">
        <v>0</v>
      </c>
    </row>
    <row r="66" spans="1:110" x14ac:dyDescent="0.25">
      <c r="A66" t="s">
        <v>78</v>
      </c>
      <c r="B66" s="1">
        <v>42948</v>
      </c>
      <c r="C66" s="1">
        <v>43678</v>
      </c>
      <c r="D66">
        <v>1</v>
      </c>
      <c r="E66">
        <v>1</v>
      </c>
      <c r="F66">
        <v>1</v>
      </c>
      <c r="G66">
        <v>1</v>
      </c>
      <c r="H66">
        <v>1</v>
      </c>
      <c r="I66">
        <v>1</v>
      </c>
      <c r="J66">
        <v>1</v>
      </c>
      <c r="K66">
        <v>1</v>
      </c>
      <c r="L66">
        <v>1</v>
      </c>
      <c r="M66">
        <v>0</v>
      </c>
      <c r="N66">
        <v>0</v>
      </c>
      <c r="O66">
        <v>0</v>
      </c>
      <c r="P66">
        <v>0</v>
      </c>
      <c r="Q66">
        <v>0</v>
      </c>
      <c r="R66">
        <v>0</v>
      </c>
      <c r="S66">
        <v>1</v>
      </c>
      <c r="T66">
        <v>0</v>
      </c>
      <c r="U66">
        <v>1</v>
      </c>
      <c r="V66">
        <v>0</v>
      </c>
      <c r="W66" s="5">
        <v>0</v>
      </c>
      <c r="X66">
        <v>0</v>
      </c>
      <c r="Y66">
        <v>1</v>
      </c>
      <c r="Z66">
        <v>0</v>
      </c>
      <c r="AA66">
        <v>0</v>
      </c>
      <c r="AB66">
        <v>0</v>
      </c>
      <c r="AC66">
        <v>0</v>
      </c>
      <c r="AD66">
        <v>0</v>
      </c>
      <c r="AE66">
        <v>1</v>
      </c>
      <c r="AF66">
        <v>0</v>
      </c>
      <c r="AG66">
        <v>0</v>
      </c>
      <c r="AH66">
        <v>0</v>
      </c>
      <c r="AI66">
        <v>0</v>
      </c>
      <c r="AJ66">
        <v>0</v>
      </c>
      <c r="AK66">
        <v>0</v>
      </c>
      <c r="AL66">
        <v>0</v>
      </c>
      <c r="AM66">
        <v>0</v>
      </c>
      <c r="AN66">
        <v>0</v>
      </c>
      <c r="AO66">
        <v>0</v>
      </c>
      <c r="AP66">
        <v>0</v>
      </c>
      <c r="AQ66">
        <v>0</v>
      </c>
      <c r="AR66">
        <v>1</v>
      </c>
      <c r="AS66">
        <v>0</v>
      </c>
      <c r="AT66">
        <v>0</v>
      </c>
      <c r="AU66">
        <v>0</v>
      </c>
      <c r="AV66">
        <v>0</v>
      </c>
      <c r="AW66">
        <v>0</v>
      </c>
      <c r="AX66">
        <v>1</v>
      </c>
      <c r="AY66">
        <v>0</v>
      </c>
      <c r="AZ66">
        <v>0</v>
      </c>
      <c r="BA66">
        <v>0</v>
      </c>
      <c r="BB66">
        <v>0</v>
      </c>
      <c r="BC66">
        <v>0</v>
      </c>
      <c r="BD66">
        <v>0</v>
      </c>
      <c r="BE66">
        <v>0</v>
      </c>
      <c r="BF66">
        <v>0</v>
      </c>
      <c r="BG66">
        <v>0</v>
      </c>
      <c r="BH66">
        <v>0</v>
      </c>
      <c r="BI66">
        <v>0</v>
      </c>
      <c r="BJ66">
        <v>0</v>
      </c>
      <c r="BK66">
        <v>1</v>
      </c>
      <c r="BL66">
        <v>1</v>
      </c>
      <c r="BM66">
        <v>1</v>
      </c>
      <c r="BN66">
        <v>1</v>
      </c>
      <c r="BO66">
        <v>0</v>
      </c>
      <c r="BP66">
        <v>1</v>
      </c>
      <c r="BQ66">
        <v>1</v>
      </c>
      <c r="BR66">
        <v>1</v>
      </c>
      <c r="BS66">
        <v>1</v>
      </c>
      <c r="BT66">
        <v>1</v>
      </c>
      <c r="BU66">
        <v>1</v>
      </c>
      <c r="BV66">
        <v>1</v>
      </c>
      <c r="BW66">
        <v>0</v>
      </c>
      <c r="BX66">
        <v>0</v>
      </c>
      <c r="BY66">
        <v>1</v>
      </c>
      <c r="BZ66">
        <v>0</v>
      </c>
      <c r="CA66">
        <v>1</v>
      </c>
      <c r="CB66">
        <v>0</v>
      </c>
      <c r="CC66">
        <v>1</v>
      </c>
      <c r="CD66">
        <v>1</v>
      </c>
      <c r="CE66">
        <v>0</v>
      </c>
      <c r="CF66">
        <v>1</v>
      </c>
      <c r="CG66">
        <v>1</v>
      </c>
      <c r="CH66">
        <v>0</v>
      </c>
      <c r="CI66">
        <v>1</v>
      </c>
      <c r="CJ66">
        <v>1</v>
      </c>
      <c r="CK66">
        <v>0</v>
      </c>
      <c r="CL66" s="6">
        <v>1</v>
      </c>
      <c r="CM66" s="5">
        <f t="shared" si="0"/>
        <v>7</v>
      </c>
      <c r="CN66">
        <v>0</v>
      </c>
      <c r="CO66">
        <v>0</v>
      </c>
      <c r="CP66">
        <v>0</v>
      </c>
      <c r="CQ66">
        <v>0</v>
      </c>
      <c r="CR66">
        <v>0</v>
      </c>
      <c r="CS66">
        <v>1</v>
      </c>
      <c r="CT66">
        <v>0</v>
      </c>
      <c r="CU66">
        <v>0</v>
      </c>
      <c r="CV66">
        <v>0</v>
      </c>
      <c r="CW66">
        <v>0</v>
      </c>
      <c r="CX66">
        <v>1</v>
      </c>
      <c r="CY66">
        <v>0</v>
      </c>
      <c r="CZ66" t="s">
        <v>42</v>
      </c>
      <c r="DA66">
        <v>0</v>
      </c>
      <c r="DB66">
        <v>1</v>
      </c>
      <c r="DC66">
        <v>1</v>
      </c>
      <c r="DD66">
        <v>0</v>
      </c>
      <c r="DE66">
        <v>1</v>
      </c>
      <c r="DF66">
        <v>0</v>
      </c>
    </row>
    <row r="67" spans="1:110" x14ac:dyDescent="0.25">
      <c r="A67" t="s">
        <v>79</v>
      </c>
      <c r="B67" s="1">
        <v>42948</v>
      </c>
      <c r="C67" s="1">
        <v>43678</v>
      </c>
      <c r="D67">
        <v>1</v>
      </c>
      <c r="E67">
        <v>1</v>
      </c>
      <c r="F67">
        <v>1</v>
      </c>
      <c r="G67">
        <v>1</v>
      </c>
      <c r="H67">
        <v>1</v>
      </c>
      <c r="I67">
        <v>1</v>
      </c>
      <c r="J67">
        <v>1</v>
      </c>
      <c r="K67">
        <v>1</v>
      </c>
      <c r="L67">
        <v>0</v>
      </c>
      <c r="M67">
        <v>1</v>
      </c>
      <c r="N67">
        <v>1</v>
      </c>
      <c r="O67">
        <v>0</v>
      </c>
      <c r="P67">
        <v>1</v>
      </c>
      <c r="Q67">
        <v>0</v>
      </c>
      <c r="R67">
        <v>0</v>
      </c>
      <c r="S67">
        <v>1</v>
      </c>
      <c r="T67">
        <v>0</v>
      </c>
      <c r="U67">
        <v>1</v>
      </c>
      <c r="V67">
        <v>0</v>
      </c>
      <c r="W67" s="5">
        <v>1</v>
      </c>
      <c r="X67">
        <v>4</v>
      </c>
      <c r="Y67">
        <v>1</v>
      </c>
      <c r="Z67">
        <v>0</v>
      </c>
      <c r="AA67">
        <v>0</v>
      </c>
      <c r="AB67">
        <v>0</v>
      </c>
      <c r="AC67">
        <v>0</v>
      </c>
      <c r="AD67">
        <v>0</v>
      </c>
      <c r="AE67">
        <v>1</v>
      </c>
      <c r="AF67">
        <v>0</v>
      </c>
      <c r="AG67">
        <v>0</v>
      </c>
      <c r="AH67">
        <v>0</v>
      </c>
      <c r="AI67">
        <v>0</v>
      </c>
      <c r="AJ67">
        <v>0</v>
      </c>
      <c r="AK67">
        <v>0</v>
      </c>
      <c r="AL67">
        <v>0</v>
      </c>
      <c r="AM67">
        <v>0</v>
      </c>
      <c r="AN67">
        <v>0</v>
      </c>
      <c r="AO67">
        <v>0</v>
      </c>
      <c r="AP67">
        <v>0</v>
      </c>
      <c r="AQ67">
        <v>0</v>
      </c>
      <c r="AR67">
        <v>1</v>
      </c>
      <c r="AS67">
        <v>0</v>
      </c>
      <c r="AT67">
        <v>0</v>
      </c>
      <c r="AU67">
        <v>0</v>
      </c>
      <c r="AV67">
        <v>0</v>
      </c>
      <c r="AW67">
        <v>0</v>
      </c>
      <c r="AX67">
        <v>1</v>
      </c>
      <c r="AY67">
        <v>0</v>
      </c>
      <c r="AZ67">
        <v>0</v>
      </c>
      <c r="BA67">
        <v>0</v>
      </c>
      <c r="BB67">
        <v>0</v>
      </c>
      <c r="BC67">
        <v>0</v>
      </c>
      <c r="BD67">
        <v>0</v>
      </c>
      <c r="BE67">
        <v>0</v>
      </c>
      <c r="BF67">
        <v>0</v>
      </c>
      <c r="BG67">
        <v>0</v>
      </c>
      <c r="BH67">
        <v>0</v>
      </c>
      <c r="BI67">
        <v>0</v>
      </c>
      <c r="BJ67">
        <v>0</v>
      </c>
      <c r="BK67">
        <v>1</v>
      </c>
      <c r="BL67">
        <v>1</v>
      </c>
      <c r="BM67">
        <v>1</v>
      </c>
      <c r="BN67">
        <v>1</v>
      </c>
      <c r="BO67">
        <v>0</v>
      </c>
      <c r="BP67">
        <v>1</v>
      </c>
      <c r="BQ67">
        <v>1</v>
      </c>
      <c r="BR67">
        <v>1</v>
      </c>
      <c r="BS67">
        <v>1</v>
      </c>
      <c r="BT67">
        <v>1</v>
      </c>
      <c r="BU67">
        <v>1</v>
      </c>
      <c r="BV67">
        <v>1</v>
      </c>
      <c r="BW67">
        <v>1</v>
      </c>
      <c r="BX67">
        <v>1</v>
      </c>
      <c r="BY67">
        <v>1</v>
      </c>
      <c r="BZ67">
        <v>0</v>
      </c>
      <c r="CA67">
        <v>0</v>
      </c>
      <c r="CB67">
        <v>0</v>
      </c>
      <c r="CC67">
        <v>0</v>
      </c>
      <c r="CD67">
        <v>1</v>
      </c>
      <c r="CE67">
        <v>1</v>
      </c>
      <c r="CF67">
        <v>0</v>
      </c>
      <c r="CG67">
        <v>1</v>
      </c>
      <c r="CH67">
        <v>0</v>
      </c>
      <c r="CI67">
        <v>1</v>
      </c>
      <c r="CJ67">
        <v>0</v>
      </c>
      <c r="CK67">
        <v>0</v>
      </c>
      <c r="CL67" s="6">
        <v>0</v>
      </c>
      <c r="CM67" s="5">
        <f t="shared" ref="CM67:CM88" si="1">CL67+CK67+CJ67+CI67+CH67+CG67+CF67+CE67+CD67+CC67</f>
        <v>4</v>
      </c>
      <c r="CN67">
        <v>0</v>
      </c>
      <c r="CO67">
        <v>1</v>
      </c>
      <c r="CP67">
        <v>1</v>
      </c>
      <c r="CQ67">
        <v>1</v>
      </c>
      <c r="CR67">
        <v>0</v>
      </c>
      <c r="CS67">
        <v>0</v>
      </c>
      <c r="CT67">
        <v>0</v>
      </c>
      <c r="CU67">
        <v>0</v>
      </c>
      <c r="CV67">
        <v>0</v>
      </c>
      <c r="CW67">
        <v>0</v>
      </c>
      <c r="CX67">
        <v>1</v>
      </c>
      <c r="CY67">
        <v>0</v>
      </c>
      <c r="CZ67" t="s">
        <v>42</v>
      </c>
      <c r="DA67">
        <v>0</v>
      </c>
      <c r="DB67">
        <v>1</v>
      </c>
      <c r="DC67">
        <v>1</v>
      </c>
      <c r="DD67">
        <v>0</v>
      </c>
      <c r="DE67">
        <v>0</v>
      </c>
      <c r="DF67">
        <v>1</v>
      </c>
    </row>
    <row r="68" spans="1:110" x14ac:dyDescent="0.25">
      <c r="A68" t="s">
        <v>80</v>
      </c>
      <c r="B68" s="1">
        <v>42948</v>
      </c>
      <c r="C68" s="1">
        <v>43678</v>
      </c>
      <c r="D68">
        <v>1</v>
      </c>
      <c r="E68">
        <v>1</v>
      </c>
      <c r="F68">
        <v>1</v>
      </c>
      <c r="G68">
        <v>1</v>
      </c>
      <c r="H68">
        <v>1</v>
      </c>
      <c r="I68">
        <v>1</v>
      </c>
      <c r="J68">
        <v>1</v>
      </c>
      <c r="K68">
        <v>1</v>
      </c>
      <c r="L68">
        <v>1</v>
      </c>
      <c r="M68">
        <v>1</v>
      </c>
      <c r="N68">
        <v>0</v>
      </c>
      <c r="O68">
        <v>0</v>
      </c>
      <c r="P68">
        <v>0</v>
      </c>
      <c r="Q68">
        <v>0</v>
      </c>
      <c r="R68">
        <v>0</v>
      </c>
      <c r="S68">
        <v>0</v>
      </c>
      <c r="T68">
        <v>0</v>
      </c>
      <c r="U68">
        <v>1</v>
      </c>
      <c r="V68">
        <v>0</v>
      </c>
      <c r="W68" s="5">
        <v>2</v>
      </c>
      <c r="X68">
        <v>1</v>
      </c>
      <c r="Y68">
        <v>1</v>
      </c>
      <c r="Z68">
        <v>0</v>
      </c>
      <c r="AA68">
        <v>0</v>
      </c>
      <c r="AB68">
        <v>0</v>
      </c>
      <c r="AC68">
        <v>0</v>
      </c>
      <c r="AD68">
        <v>0</v>
      </c>
      <c r="AE68">
        <v>1</v>
      </c>
      <c r="AF68">
        <v>0</v>
      </c>
      <c r="AG68">
        <v>0</v>
      </c>
      <c r="AH68">
        <v>0</v>
      </c>
      <c r="AI68">
        <v>0</v>
      </c>
      <c r="AJ68">
        <v>0</v>
      </c>
      <c r="AK68">
        <v>0</v>
      </c>
      <c r="AL68">
        <v>0</v>
      </c>
      <c r="AM68">
        <v>0</v>
      </c>
      <c r="AN68">
        <v>0</v>
      </c>
      <c r="AO68">
        <v>0</v>
      </c>
      <c r="AP68">
        <v>0</v>
      </c>
      <c r="AQ68">
        <v>0</v>
      </c>
      <c r="AR68">
        <v>1</v>
      </c>
      <c r="AS68">
        <v>0</v>
      </c>
      <c r="AT68">
        <v>0</v>
      </c>
      <c r="AU68">
        <v>0</v>
      </c>
      <c r="AV68">
        <v>0</v>
      </c>
      <c r="AW68">
        <v>0</v>
      </c>
      <c r="AX68">
        <v>1</v>
      </c>
      <c r="AY68">
        <v>0</v>
      </c>
      <c r="AZ68">
        <v>0</v>
      </c>
      <c r="BA68">
        <v>0</v>
      </c>
      <c r="BB68">
        <v>0</v>
      </c>
      <c r="BC68">
        <v>0</v>
      </c>
      <c r="BD68">
        <v>0</v>
      </c>
      <c r="BE68">
        <v>0</v>
      </c>
      <c r="BF68">
        <v>0</v>
      </c>
      <c r="BG68">
        <v>0</v>
      </c>
      <c r="BH68">
        <v>0</v>
      </c>
      <c r="BI68">
        <v>0</v>
      </c>
      <c r="BJ68">
        <v>0</v>
      </c>
      <c r="BK68">
        <v>1</v>
      </c>
      <c r="BL68">
        <v>1</v>
      </c>
      <c r="BM68">
        <v>1</v>
      </c>
      <c r="BN68">
        <v>1</v>
      </c>
      <c r="BO68">
        <v>1</v>
      </c>
      <c r="BP68">
        <v>1</v>
      </c>
      <c r="BQ68">
        <v>1</v>
      </c>
      <c r="BR68">
        <v>1</v>
      </c>
      <c r="BS68">
        <v>1</v>
      </c>
      <c r="BT68">
        <v>1</v>
      </c>
      <c r="BU68">
        <v>1</v>
      </c>
      <c r="BV68">
        <v>1</v>
      </c>
      <c r="BW68">
        <v>1</v>
      </c>
      <c r="BX68">
        <v>1</v>
      </c>
      <c r="BY68">
        <v>1</v>
      </c>
      <c r="BZ68">
        <v>0</v>
      </c>
      <c r="CA68">
        <v>0</v>
      </c>
      <c r="CB68">
        <v>0</v>
      </c>
      <c r="CC68">
        <v>1</v>
      </c>
      <c r="CD68">
        <v>1</v>
      </c>
      <c r="CE68">
        <v>1</v>
      </c>
      <c r="CF68">
        <v>0</v>
      </c>
      <c r="CG68">
        <v>1</v>
      </c>
      <c r="CH68">
        <v>1</v>
      </c>
      <c r="CI68">
        <v>1</v>
      </c>
      <c r="CJ68">
        <v>0</v>
      </c>
      <c r="CK68">
        <v>0</v>
      </c>
      <c r="CL68" s="6">
        <v>0</v>
      </c>
      <c r="CM68" s="5">
        <f t="shared" si="1"/>
        <v>6</v>
      </c>
      <c r="CN68">
        <v>0</v>
      </c>
      <c r="CO68">
        <v>0</v>
      </c>
      <c r="CP68">
        <v>0</v>
      </c>
      <c r="CQ68">
        <v>0</v>
      </c>
      <c r="CR68">
        <v>0</v>
      </c>
      <c r="CS68">
        <v>1</v>
      </c>
      <c r="CT68">
        <v>0</v>
      </c>
      <c r="CU68">
        <v>0</v>
      </c>
      <c r="CV68">
        <v>0</v>
      </c>
      <c r="CW68">
        <v>0</v>
      </c>
      <c r="CX68">
        <v>1</v>
      </c>
      <c r="CY68">
        <v>0</v>
      </c>
      <c r="CZ68" t="s">
        <v>42</v>
      </c>
      <c r="DA68">
        <v>0</v>
      </c>
      <c r="DB68">
        <v>1</v>
      </c>
      <c r="DC68">
        <v>1</v>
      </c>
      <c r="DD68">
        <v>1</v>
      </c>
      <c r="DE68">
        <v>1</v>
      </c>
      <c r="DF68">
        <v>1</v>
      </c>
    </row>
    <row r="69" spans="1:110" x14ac:dyDescent="0.25">
      <c r="A69" t="s">
        <v>81</v>
      </c>
      <c r="B69" s="1">
        <v>42948</v>
      </c>
      <c r="C69" s="1">
        <v>43472</v>
      </c>
      <c r="D69">
        <v>1</v>
      </c>
      <c r="E69">
        <v>1</v>
      </c>
      <c r="F69">
        <v>1</v>
      </c>
      <c r="G69">
        <v>1</v>
      </c>
      <c r="H69">
        <v>1</v>
      </c>
      <c r="I69">
        <v>1</v>
      </c>
      <c r="J69">
        <v>1</v>
      </c>
      <c r="K69">
        <v>1</v>
      </c>
      <c r="L69">
        <v>1</v>
      </c>
      <c r="M69">
        <v>1</v>
      </c>
      <c r="N69">
        <v>1</v>
      </c>
      <c r="O69">
        <v>1</v>
      </c>
      <c r="P69">
        <v>1</v>
      </c>
      <c r="Q69">
        <v>1</v>
      </c>
      <c r="R69">
        <v>1</v>
      </c>
      <c r="S69">
        <v>0</v>
      </c>
      <c r="T69">
        <v>0</v>
      </c>
      <c r="U69">
        <v>1</v>
      </c>
      <c r="V69">
        <v>1</v>
      </c>
      <c r="W69" s="5">
        <v>2</v>
      </c>
      <c r="X69">
        <v>0</v>
      </c>
      <c r="Y69">
        <v>1</v>
      </c>
      <c r="Z69">
        <v>0</v>
      </c>
      <c r="AA69">
        <v>0</v>
      </c>
      <c r="AB69">
        <v>0</v>
      </c>
      <c r="AC69">
        <v>0</v>
      </c>
      <c r="AD69">
        <v>0</v>
      </c>
      <c r="AE69">
        <v>0</v>
      </c>
      <c r="AF69">
        <v>0</v>
      </c>
      <c r="AG69">
        <v>0</v>
      </c>
      <c r="AH69">
        <v>0</v>
      </c>
      <c r="AI69">
        <v>1</v>
      </c>
      <c r="AJ69">
        <v>1</v>
      </c>
      <c r="AK69">
        <v>0</v>
      </c>
      <c r="AL69">
        <v>0</v>
      </c>
      <c r="AM69">
        <v>0</v>
      </c>
      <c r="AN69">
        <v>0</v>
      </c>
      <c r="AO69">
        <v>0</v>
      </c>
      <c r="AP69">
        <v>0</v>
      </c>
      <c r="AQ69">
        <v>0</v>
      </c>
      <c r="AR69">
        <v>1</v>
      </c>
      <c r="AS69">
        <v>1</v>
      </c>
      <c r="AT69">
        <v>1</v>
      </c>
      <c r="AU69">
        <v>1</v>
      </c>
      <c r="AV69">
        <v>1</v>
      </c>
      <c r="AW69">
        <v>1</v>
      </c>
      <c r="AX69">
        <v>1</v>
      </c>
      <c r="AY69">
        <v>1</v>
      </c>
      <c r="AZ69">
        <v>1</v>
      </c>
      <c r="BA69">
        <v>1</v>
      </c>
      <c r="BB69">
        <v>1</v>
      </c>
      <c r="BC69">
        <v>1</v>
      </c>
      <c r="BD69">
        <v>1</v>
      </c>
      <c r="BE69">
        <v>1</v>
      </c>
      <c r="BF69">
        <v>1</v>
      </c>
      <c r="BG69">
        <v>0</v>
      </c>
      <c r="BH69">
        <v>0</v>
      </c>
      <c r="BI69">
        <v>1</v>
      </c>
      <c r="BJ69">
        <v>0</v>
      </c>
      <c r="BK69">
        <v>1</v>
      </c>
      <c r="BL69">
        <v>1</v>
      </c>
      <c r="BM69">
        <v>1</v>
      </c>
      <c r="BN69">
        <v>0</v>
      </c>
      <c r="BO69">
        <v>1</v>
      </c>
      <c r="BP69">
        <v>1</v>
      </c>
      <c r="BQ69">
        <v>0</v>
      </c>
      <c r="BR69">
        <v>1</v>
      </c>
      <c r="BS69">
        <v>1</v>
      </c>
      <c r="BT69">
        <v>1</v>
      </c>
      <c r="BU69">
        <v>1</v>
      </c>
      <c r="BV69">
        <v>0</v>
      </c>
      <c r="BW69">
        <v>0</v>
      </c>
      <c r="BX69">
        <v>1</v>
      </c>
      <c r="BY69">
        <v>0</v>
      </c>
      <c r="BZ69">
        <v>0</v>
      </c>
      <c r="CA69">
        <v>0</v>
      </c>
      <c r="CB69">
        <v>0</v>
      </c>
      <c r="CC69">
        <v>1</v>
      </c>
      <c r="CD69">
        <v>1</v>
      </c>
      <c r="CE69">
        <v>0</v>
      </c>
      <c r="CF69">
        <v>0</v>
      </c>
      <c r="CG69">
        <v>1</v>
      </c>
      <c r="CH69">
        <v>0</v>
      </c>
      <c r="CI69">
        <v>1</v>
      </c>
      <c r="CJ69">
        <v>1</v>
      </c>
      <c r="CK69">
        <v>1</v>
      </c>
      <c r="CL69" s="6">
        <v>0</v>
      </c>
      <c r="CM69" s="5">
        <f t="shared" si="1"/>
        <v>6</v>
      </c>
      <c r="CN69">
        <v>1</v>
      </c>
      <c r="CO69">
        <v>0</v>
      </c>
      <c r="CP69">
        <v>0</v>
      </c>
      <c r="CQ69">
        <v>1</v>
      </c>
      <c r="CR69">
        <v>0</v>
      </c>
      <c r="CS69">
        <v>0</v>
      </c>
      <c r="CT69">
        <v>1</v>
      </c>
      <c r="CU69">
        <v>0</v>
      </c>
      <c r="CV69">
        <v>0</v>
      </c>
      <c r="CW69">
        <v>0</v>
      </c>
      <c r="CX69">
        <v>0</v>
      </c>
      <c r="CY69">
        <v>0</v>
      </c>
      <c r="CZ69" t="s">
        <v>42</v>
      </c>
      <c r="DA69">
        <v>0</v>
      </c>
      <c r="DB69">
        <v>1</v>
      </c>
      <c r="DC69">
        <v>1</v>
      </c>
      <c r="DD69">
        <v>0</v>
      </c>
      <c r="DE69">
        <v>0</v>
      </c>
      <c r="DF69">
        <v>0</v>
      </c>
    </row>
    <row r="70" spans="1:110" x14ac:dyDescent="0.25">
      <c r="A70" t="s">
        <v>81</v>
      </c>
      <c r="B70" s="1">
        <v>43473</v>
      </c>
      <c r="C70" s="1">
        <v>43678</v>
      </c>
      <c r="D70">
        <v>1</v>
      </c>
      <c r="E70">
        <v>1</v>
      </c>
      <c r="F70">
        <v>1</v>
      </c>
      <c r="G70">
        <v>1</v>
      </c>
      <c r="H70">
        <v>1</v>
      </c>
      <c r="I70">
        <v>1</v>
      </c>
      <c r="J70">
        <v>1</v>
      </c>
      <c r="K70">
        <v>1</v>
      </c>
      <c r="L70">
        <v>1</v>
      </c>
      <c r="M70">
        <v>1</v>
      </c>
      <c r="N70">
        <v>1</v>
      </c>
      <c r="O70">
        <v>1</v>
      </c>
      <c r="P70">
        <v>1</v>
      </c>
      <c r="Q70">
        <v>1</v>
      </c>
      <c r="R70">
        <v>1</v>
      </c>
      <c r="S70">
        <v>0</v>
      </c>
      <c r="T70">
        <v>0</v>
      </c>
      <c r="U70">
        <v>1</v>
      </c>
      <c r="V70">
        <v>1</v>
      </c>
      <c r="W70" s="5">
        <v>2</v>
      </c>
      <c r="X70">
        <v>0</v>
      </c>
      <c r="Y70">
        <v>1</v>
      </c>
      <c r="Z70">
        <v>0</v>
      </c>
      <c r="AA70">
        <v>0</v>
      </c>
      <c r="AB70">
        <v>0</v>
      </c>
      <c r="AC70">
        <v>0</v>
      </c>
      <c r="AD70">
        <v>0</v>
      </c>
      <c r="AE70">
        <v>0</v>
      </c>
      <c r="AF70">
        <v>0</v>
      </c>
      <c r="AG70">
        <v>0</v>
      </c>
      <c r="AH70">
        <v>0</v>
      </c>
      <c r="AI70">
        <v>1</v>
      </c>
      <c r="AJ70">
        <v>1</v>
      </c>
      <c r="AK70">
        <v>0</v>
      </c>
      <c r="AL70">
        <v>0</v>
      </c>
      <c r="AM70">
        <v>0</v>
      </c>
      <c r="AN70">
        <v>0</v>
      </c>
      <c r="AO70">
        <v>0</v>
      </c>
      <c r="AP70">
        <v>0</v>
      </c>
      <c r="AQ70">
        <v>0</v>
      </c>
      <c r="AR70">
        <v>1</v>
      </c>
      <c r="AS70">
        <v>1</v>
      </c>
      <c r="AT70">
        <v>1</v>
      </c>
      <c r="AU70">
        <v>1</v>
      </c>
      <c r="AV70">
        <v>1</v>
      </c>
      <c r="AW70">
        <v>1</v>
      </c>
      <c r="AX70">
        <v>1</v>
      </c>
      <c r="AY70">
        <v>1</v>
      </c>
      <c r="AZ70">
        <v>1</v>
      </c>
      <c r="BA70">
        <v>1</v>
      </c>
      <c r="BB70">
        <v>1</v>
      </c>
      <c r="BC70">
        <v>1</v>
      </c>
      <c r="BD70">
        <v>1</v>
      </c>
      <c r="BE70">
        <v>1</v>
      </c>
      <c r="BF70">
        <v>1</v>
      </c>
      <c r="BG70">
        <v>0</v>
      </c>
      <c r="BH70">
        <v>0</v>
      </c>
      <c r="BI70">
        <v>1</v>
      </c>
      <c r="BJ70">
        <v>0</v>
      </c>
      <c r="BK70">
        <v>1</v>
      </c>
      <c r="BL70">
        <v>1</v>
      </c>
      <c r="BM70">
        <v>1</v>
      </c>
      <c r="BN70">
        <v>0</v>
      </c>
      <c r="BO70">
        <v>1</v>
      </c>
      <c r="BP70">
        <v>1</v>
      </c>
      <c r="BQ70">
        <v>0</v>
      </c>
      <c r="BR70">
        <v>1</v>
      </c>
      <c r="BS70">
        <v>1</v>
      </c>
      <c r="BT70">
        <v>1</v>
      </c>
      <c r="BU70">
        <v>1</v>
      </c>
      <c r="BV70">
        <v>0</v>
      </c>
      <c r="BW70">
        <v>0</v>
      </c>
      <c r="BX70">
        <v>1</v>
      </c>
      <c r="BY70">
        <v>0</v>
      </c>
      <c r="BZ70">
        <v>0</v>
      </c>
      <c r="CA70">
        <v>0</v>
      </c>
      <c r="CB70">
        <v>0</v>
      </c>
      <c r="CC70">
        <v>1</v>
      </c>
      <c r="CD70">
        <v>1</v>
      </c>
      <c r="CE70">
        <v>0</v>
      </c>
      <c r="CF70">
        <v>0</v>
      </c>
      <c r="CG70">
        <v>1</v>
      </c>
      <c r="CH70">
        <v>0</v>
      </c>
      <c r="CI70">
        <v>1</v>
      </c>
      <c r="CJ70">
        <v>1</v>
      </c>
      <c r="CK70">
        <v>1</v>
      </c>
      <c r="CL70" s="6">
        <v>0</v>
      </c>
      <c r="CM70" s="5">
        <f t="shared" si="1"/>
        <v>6</v>
      </c>
      <c r="CN70">
        <v>1</v>
      </c>
      <c r="CO70">
        <v>0</v>
      </c>
      <c r="CP70">
        <v>0</v>
      </c>
      <c r="CQ70">
        <v>1</v>
      </c>
      <c r="CR70">
        <v>0</v>
      </c>
      <c r="CS70">
        <v>0</v>
      </c>
      <c r="CT70">
        <v>1</v>
      </c>
      <c r="CU70">
        <v>0</v>
      </c>
      <c r="CV70">
        <v>0</v>
      </c>
      <c r="CW70">
        <v>0</v>
      </c>
      <c r="CX70">
        <v>0</v>
      </c>
      <c r="CY70">
        <v>0</v>
      </c>
      <c r="CZ70" t="s">
        <v>42</v>
      </c>
      <c r="DA70">
        <v>0</v>
      </c>
      <c r="DB70">
        <v>1</v>
      </c>
      <c r="DC70">
        <v>1</v>
      </c>
      <c r="DD70">
        <v>0</v>
      </c>
      <c r="DE70">
        <v>0</v>
      </c>
      <c r="DF70">
        <v>0</v>
      </c>
    </row>
    <row r="71" spans="1:110" x14ac:dyDescent="0.25">
      <c r="A71" t="s">
        <v>82</v>
      </c>
      <c r="B71" s="1">
        <v>42948</v>
      </c>
      <c r="C71" s="1">
        <v>43600</v>
      </c>
      <c r="D71">
        <v>1</v>
      </c>
      <c r="E71">
        <v>1</v>
      </c>
      <c r="F71">
        <v>1</v>
      </c>
      <c r="G71">
        <v>1</v>
      </c>
      <c r="H71">
        <v>1</v>
      </c>
      <c r="I71">
        <v>1</v>
      </c>
      <c r="J71">
        <v>1</v>
      </c>
      <c r="K71">
        <v>1</v>
      </c>
      <c r="L71">
        <v>0</v>
      </c>
      <c r="M71">
        <v>0</v>
      </c>
      <c r="N71">
        <v>0</v>
      </c>
      <c r="O71">
        <v>0</v>
      </c>
      <c r="P71">
        <v>0</v>
      </c>
      <c r="Q71">
        <v>0</v>
      </c>
      <c r="R71">
        <v>0</v>
      </c>
      <c r="S71">
        <v>0</v>
      </c>
      <c r="T71">
        <v>0</v>
      </c>
      <c r="U71">
        <v>1</v>
      </c>
      <c r="V71">
        <v>0</v>
      </c>
      <c r="W71" s="5">
        <v>2</v>
      </c>
      <c r="X71">
        <v>4</v>
      </c>
      <c r="Y71">
        <v>1</v>
      </c>
      <c r="Z71">
        <v>0</v>
      </c>
      <c r="AA71">
        <v>0</v>
      </c>
      <c r="AB71">
        <v>0</v>
      </c>
      <c r="AC71">
        <v>0</v>
      </c>
      <c r="AD71">
        <v>0</v>
      </c>
      <c r="AE71">
        <v>1</v>
      </c>
      <c r="AF71">
        <v>0</v>
      </c>
      <c r="AG71">
        <v>0</v>
      </c>
      <c r="AH71">
        <v>0</v>
      </c>
      <c r="AI71">
        <v>0</v>
      </c>
      <c r="AJ71">
        <v>0</v>
      </c>
      <c r="AK71">
        <v>0</v>
      </c>
      <c r="AL71">
        <v>0</v>
      </c>
      <c r="AM71">
        <v>0</v>
      </c>
      <c r="AN71">
        <v>0</v>
      </c>
      <c r="AO71">
        <v>0</v>
      </c>
      <c r="AP71">
        <v>0</v>
      </c>
      <c r="AQ71">
        <v>0</v>
      </c>
      <c r="AR71">
        <v>1</v>
      </c>
      <c r="AS71">
        <v>0</v>
      </c>
      <c r="AT71">
        <v>0</v>
      </c>
      <c r="AU71">
        <v>0</v>
      </c>
      <c r="AV71">
        <v>0</v>
      </c>
      <c r="AW71">
        <v>0</v>
      </c>
      <c r="AX71">
        <v>1</v>
      </c>
      <c r="AY71">
        <v>0</v>
      </c>
      <c r="AZ71">
        <v>0</v>
      </c>
      <c r="BA71">
        <v>0</v>
      </c>
      <c r="BB71">
        <v>0</v>
      </c>
      <c r="BC71">
        <v>0</v>
      </c>
      <c r="BD71">
        <v>0</v>
      </c>
      <c r="BE71">
        <v>0</v>
      </c>
      <c r="BF71">
        <v>0</v>
      </c>
      <c r="BG71">
        <v>0</v>
      </c>
      <c r="BH71">
        <v>0</v>
      </c>
      <c r="BI71">
        <v>0</v>
      </c>
      <c r="BJ71">
        <v>0</v>
      </c>
      <c r="BK71">
        <v>1</v>
      </c>
      <c r="BL71">
        <v>1</v>
      </c>
      <c r="BM71">
        <v>1</v>
      </c>
      <c r="BN71">
        <v>1</v>
      </c>
      <c r="BO71">
        <v>0</v>
      </c>
      <c r="BP71">
        <v>1</v>
      </c>
      <c r="BQ71">
        <v>1</v>
      </c>
      <c r="BR71">
        <v>1</v>
      </c>
      <c r="BS71">
        <v>1</v>
      </c>
      <c r="BT71">
        <v>1</v>
      </c>
      <c r="BU71">
        <v>1</v>
      </c>
      <c r="BV71">
        <v>0</v>
      </c>
      <c r="BW71">
        <v>0</v>
      </c>
      <c r="BX71">
        <v>1</v>
      </c>
      <c r="BY71">
        <v>0</v>
      </c>
      <c r="BZ71">
        <v>0</v>
      </c>
      <c r="CA71">
        <v>0</v>
      </c>
      <c r="CB71">
        <v>0</v>
      </c>
      <c r="CC71">
        <v>1</v>
      </c>
      <c r="CD71">
        <v>1</v>
      </c>
      <c r="CE71">
        <v>0</v>
      </c>
      <c r="CF71">
        <v>1</v>
      </c>
      <c r="CG71">
        <v>1</v>
      </c>
      <c r="CH71">
        <v>1</v>
      </c>
      <c r="CI71">
        <v>1</v>
      </c>
      <c r="CJ71">
        <v>1</v>
      </c>
      <c r="CK71">
        <v>0</v>
      </c>
      <c r="CL71" s="6">
        <v>1</v>
      </c>
      <c r="CM71" s="5">
        <f t="shared" si="1"/>
        <v>8</v>
      </c>
      <c r="CN71">
        <v>0</v>
      </c>
      <c r="CO71">
        <v>0</v>
      </c>
      <c r="CP71">
        <v>0</v>
      </c>
      <c r="CQ71">
        <v>0</v>
      </c>
      <c r="CR71">
        <v>0</v>
      </c>
      <c r="CS71">
        <v>1</v>
      </c>
      <c r="CT71">
        <v>0</v>
      </c>
      <c r="CU71">
        <v>0</v>
      </c>
      <c r="CV71">
        <v>0</v>
      </c>
      <c r="CW71">
        <v>0</v>
      </c>
      <c r="CX71">
        <v>1</v>
      </c>
      <c r="CY71">
        <v>0</v>
      </c>
      <c r="CZ71" t="s">
        <v>42</v>
      </c>
      <c r="DA71">
        <v>0</v>
      </c>
      <c r="DB71">
        <v>0</v>
      </c>
      <c r="DC71" t="s">
        <v>42</v>
      </c>
      <c r="DD71" t="s">
        <v>42</v>
      </c>
      <c r="DE71" t="s">
        <v>42</v>
      </c>
      <c r="DF71" t="s">
        <v>42</v>
      </c>
    </row>
    <row r="72" spans="1:110" x14ac:dyDescent="0.25">
      <c r="A72" t="s">
        <v>82</v>
      </c>
      <c r="B72" s="1">
        <v>43601</v>
      </c>
      <c r="C72" s="1">
        <v>43678</v>
      </c>
      <c r="D72">
        <v>1</v>
      </c>
      <c r="E72">
        <v>1</v>
      </c>
      <c r="F72">
        <v>1</v>
      </c>
      <c r="G72">
        <v>1</v>
      </c>
      <c r="H72">
        <v>1</v>
      </c>
      <c r="I72">
        <v>1</v>
      </c>
      <c r="J72">
        <v>1</v>
      </c>
      <c r="K72">
        <v>1</v>
      </c>
      <c r="L72">
        <v>0</v>
      </c>
      <c r="M72">
        <v>0</v>
      </c>
      <c r="N72">
        <v>0</v>
      </c>
      <c r="O72">
        <v>0</v>
      </c>
      <c r="P72">
        <v>0</v>
      </c>
      <c r="Q72">
        <v>0</v>
      </c>
      <c r="R72">
        <v>0</v>
      </c>
      <c r="S72">
        <v>0</v>
      </c>
      <c r="T72">
        <v>0</v>
      </c>
      <c r="U72">
        <v>1</v>
      </c>
      <c r="V72">
        <v>0</v>
      </c>
      <c r="W72" s="5">
        <v>2</v>
      </c>
      <c r="X72">
        <v>4</v>
      </c>
      <c r="Y72">
        <v>1</v>
      </c>
      <c r="Z72">
        <v>0</v>
      </c>
      <c r="AA72">
        <v>0</v>
      </c>
      <c r="AB72">
        <v>0</v>
      </c>
      <c r="AC72">
        <v>0</v>
      </c>
      <c r="AD72">
        <v>0</v>
      </c>
      <c r="AE72">
        <v>1</v>
      </c>
      <c r="AF72">
        <v>0</v>
      </c>
      <c r="AG72">
        <v>0</v>
      </c>
      <c r="AH72">
        <v>0</v>
      </c>
      <c r="AI72">
        <v>0</v>
      </c>
      <c r="AJ72">
        <v>0</v>
      </c>
      <c r="AK72">
        <v>0</v>
      </c>
      <c r="AL72">
        <v>0</v>
      </c>
      <c r="AM72">
        <v>0</v>
      </c>
      <c r="AN72">
        <v>0</v>
      </c>
      <c r="AO72">
        <v>0</v>
      </c>
      <c r="AP72">
        <v>0</v>
      </c>
      <c r="AQ72">
        <v>0</v>
      </c>
      <c r="AR72">
        <v>1</v>
      </c>
      <c r="AS72">
        <v>0</v>
      </c>
      <c r="AT72">
        <v>0</v>
      </c>
      <c r="AU72">
        <v>0</v>
      </c>
      <c r="AV72">
        <v>0</v>
      </c>
      <c r="AW72">
        <v>0</v>
      </c>
      <c r="AX72">
        <v>1</v>
      </c>
      <c r="AY72">
        <v>0</v>
      </c>
      <c r="AZ72">
        <v>0</v>
      </c>
      <c r="BA72">
        <v>0</v>
      </c>
      <c r="BB72">
        <v>0</v>
      </c>
      <c r="BC72">
        <v>0</v>
      </c>
      <c r="BD72">
        <v>0</v>
      </c>
      <c r="BE72">
        <v>0</v>
      </c>
      <c r="BF72">
        <v>0</v>
      </c>
      <c r="BG72">
        <v>0</v>
      </c>
      <c r="BH72">
        <v>0</v>
      </c>
      <c r="BI72">
        <v>0</v>
      </c>
      <c r="BJ72">
        <v>0</v>
      </c>
      <c r="BK72">
        <v>1</v>
      </c>
      <c r="BL72">
        <v>1</v>
      </c>
      <c r="BM72">
        <v>1</v>
      </c>
      <c r="BN72">
        <v>1</v>
      </c>
      <c r="BO72">
        <v>0</v>
      </c>
      <c r="BP72">
        <v>1</v>
      </c>
      <c r="BQ72">
        <v>1</v>
      </c>
      <c r="BR72">
        <v>1</v>
      </c>
      <c r="BS72">
        <v>1</v>
      </c>
      <c r="BT72">
        <v>1</v>
      </c>
      <c r="BU72">
        <v>1</v>
      </c>
      <c r="BV72">
        <v>0</v>
      </c>
      <c r="BW72">
        <v>0</v>
      </c>
      <c r="BX72">
        <v>1</v>
      </c>
      <c r="BY72">
        <v>0</v>
      </c>
      <c r="BZ72">
        <v>0</v>
      </c>
      <c r="CA72">
        <v>0</v>
      </c>
      <c r="CB72">
        <v>0</v>
      </c>
      <c r="CC72">
        <v>1</v>
      </c>
      <c r="CD72">
        <v>1</v>
      </c>
      <c r="CE72">
        <v>0</v>
      </c>
      <c r="CF72">
        <v>1</v>
      </c>
      <c r="CG72">
        <v>1</v>
      </c>
      <c r="CH72">
        <v>1</v>
      </c>
      <c r="CI72">
        <v>1</v>
      </c>
      <c r="CJ72">
        <v>1</v>
      </c>
      <c r="CK72">
        <v>0</v>
      </c>
      <c r="CL72" s="6">
        <v>1</v>
      </c>
      <c r="CM72" s="5">
        <f t="shared" si="1"/>
        <v>8</v>
      </c>
      <c r="CN72">
        <v>0</v>
      </c>
      <c r="CO72">
        <v>0</v>
      </c>
      <c r="CP72">
        <v>0</v>
      </c>
      <c r="CQ72">
        <v>0</v>
      </c>
      <c r="CR72">
        <v>0</v>
      </c>
      <c r="CS72">
        <v>1</v>
      </c>
      <c r="CT72">
        <v>0</v>
      </c>
      <c r="CU72">
        <v>0</v>
      </c>
      <c r="CV72">
        <v>0</v>
      </c>
      <c r="CW72">
        <v>0</v>
      </c>
      <c r="CX72">
        <v>1</v>
      </c>
      <c r="CY72">
        <v>0</v>
      </c>
      <c r="CZ72" t="s">
        <v>42</v>
      </c>
      <c r="DA72">
        <v>0</v>
      </c>
      <c r="DB72">
        <v>0</v>
      </c>
      <c r="DC72" t="s">
        <v>42</v>
      </c>
      <c r="DD72" t="s">
        <v>42</v>
      </c>
      <c r="DE72" t="s">
        <v>42</v>
      </c>
      <c r="DF72" t="s">
        <v>42</v>
      </c>
    </row>
    <row r="73" spans="1:110" x14ac:dyDescent="0.25">
      <c r="A73" t="s">
        <v>83</v>
      </c>
      <c r="B73" s="1">
        <v>42948</v>
      </c>
      <c r="C73" s="1">
        <v>43678</v>
      </c>
      <c r="D73">
        <v>1</v>
      </c>
      <c r="E73">
        <v>1</v>
      </c>
      <c r="F73">
        <v>1</v>
      </c>
      <c r="G73">
        <v>1</v>
      </c>
      <c r="H73">
        <v>1</v>
      </c>
      <c r="I73">
        <v>1</v>
      </c>
      <c r="J73">
        <v>1</v>
      </c>
      <c r="K73">
        <v>1</v>
      </c>
      <c r="L73">
        <v>0</v>
      </c>
      <c r="M73">
        <v>1</v>
      </c>
      <c r="N73">
        <v>0</v>
      </c>
      <c r="O73">
        <v>0</v>
      </c>
      <c r="P73">
        <v>0</v>
      </c>
      <c r="Q73">
        <v>0</v>
      </c>
      <c r="R73">
        <v>0</v>
      </c>
      <c r="S73">
        <v>0</v>
      </c>
      <c r="T73">
        <v>0</v>
      </c>
      <c r="U73">
        <v>1</v>
      </c>
      <c r="V73">
        <v>0</v>
      </c>
      <c r="W73" s="5">
        <v>2</v>
      </c>
      <c r="X73">
        <v>4</v>
      </c>
      <c r="Y73">
        <v>1</v>
      </c>
      <c r="Z73">
        <v>0</v>
      </c>
      <c r="AA73">
        <v>0</v>
      </c>
      <c r="AB73">
        <v>0</v>
      </c>
      <c r="AC73">
        <v>0</v>
      </c>
      <c r="AD73">
        <v>0</v>
      </c>
      <c r="AE73">
        <v>1</v>
      </c>
      <c r="AF73">
        <v>0</v>
      </c>
      <c r="AG73">
        <v>0</v>
      </c>
      <c r="AH73">
        <v>0</v>
      </c>
      <c r="AI73">
        <v>0</v>
      </c>
      <c r="AJ73">
        <v>0</v>
      </c>
      <c r="AK73">
        <v>0</v>
      </c>
      <c r="AL73">
        <v>0</v>
      </c>
      <c r="AM73">
        <v>0</v>
      </c>
      <c r="AN73">
        <v>0</v>
      </c>
      <c r="AO73">
        <v>0</v>
      </c>
      <c r="AP73">
        <v>0</v>
      </c>
      <c r="AQ73">
        <v>0</v>
      </c>
      <c r="AR73">
        <v>1</v>
      </c>
      <c r="AS73">
        <v>1</v>
      </c>
      <c r="AT73">
        <v>1</v>
      </c>
      <c r="AU73">
        <v>1</v>
      </c>
      <c r="AV73">
        <v>1</v>
      </c>
      <c r="AW73">
        <v>1</v>
      </c>
      <c r="AX73">
        <v>1</v>
      </c>
      <c r="AY73">
        <v>1</v>
      </c>
      <c r="AZ73">
        <v>0</v>
      </c>
      <c r="BA73">
        <v>1</v>
      </c>
      <c r="BB73">
        <v>0</v>
      </c>
      <c r="BC73">
        <v>0</v>
      </c>
      <c r="BD73">
        <v>0</v>
      </c>
      <c r="BE73">
        <v>0</v>
      </c>
      <c r="BF73">
        <v>0</v>
      </c>
      <c r="BG73">
        <v>0</v>
      </c>
      <c r="BH73">
        <v>0</v>
      </c>
      <c r="BI73">
        <v>1</v>
      </c>
      <c r="BJ73">
        <v>0</v>
      </c>
      <c r="BK73">
        <v>1</v>
      </c>
      <c r="BL73">
        <v>1</v>
      </c>
      <c r="BM73">
        <v>1</v>
      </c>
      <c r="BN73">
        <v>0</v>
      </c>
      <c r="BO73">
        <v>1</v>
      </c>
      <c r="BP73">
        <v>1</v>
      </c>
      <c r="BQ73">
        <v>0</v>
      </c>
      <c r="BR73">
        <v>0</v>
      </c>
      <c r="BS73">
        <v>1</v>
      </c>
      <c r="BT73">
        <v>1</v>
      </c>
      <c r="BU73">
        <v>0</v>
      </c>
      <c r="BV73">
        <v>0</v>
      </c>
      <c r="BW73">
        <v>0</v>
      </c>
      <c r="BX73">
        <v>0</v>
      </c>
      <c r="BY73">
        <v>1</v>
      </c>
      <c r="BZ73">
        <v>0</v>
      </c>
      <c r="CA73">
        <v>0</v>
      </c>
      <c r="CB73">
        <v>0</v>
      </c>
      <c r="CC73">
        <v>1</v>
      </c>
      <c r="CD73">
        <v>1</v>
      </c>
      <c r="CE73">
        <v>0</v>
      </c>
      <c r="CF73">
        <v>0</v>
      </c>
      <c r="CG73">
        <v>0</v>
      </c>
      <c r="CH73">
        <v>1</v>
      </c>
      <c r="CI73">
        <v>1</v>
      </c>
      <c r="CJ73">
        <v>0</v>
      </c>
      <c r="CK73">
        <v>0</v>
      </c>
      <c r="CL73" s="6">
        <v>0</v>
      </c>
      <c r="CM73" s="5">
        <f t="shared" si="1"/>
        <v>4</v>
      </c>
      <c r="CN73">
        <v>0</v>
      </c>
      <c r="CO73">
        <v>0</v>
      </c>
      <c r="CP73">
        <v>0</v>
      </c>
      <c r="CQ73">
        <v>0</v>
      </c>
      <c r="CR73">
        <v>0</v>
      </c>
      <c r="CS73">
        <v>1</v>
      </c>
      <c r="CT73">
        <v>0</v>
      </c>
      <c r="CU73">
        <v>0</v>
      </c>
      <c r="CV73">
        <v>0</v>
      </c>
      <c r="CW73">
        <v>0</v>
      </c>
      <c r="CX73">
        <v>1</v>
      </c>
      <c r="CY73">
        <v>0</v>
      </c>
      <c r="CZ73" t="s">
        <v>42</v>
      </c>
      <c r="DA73">
        <v>0</v>
      </c>
      <c r="DB73">
        <v>0</v>
      </c>
      <c r="DC73" t="s">
        <v>42</v>
      </c>
      <c r="DD73" t="s">
        <v>42</v>
      </c>
      <c r="DE73" t="s">
        <v>42</v>
      </c>
      <c r="DF73" t="s">
        <v>42</v>
      </c>
    </row>
    <row r="74" spans="1:110" x14ac:dyDescent="0.25">
      <c r="A74" t="s">
        <v>84</v>
      </c>
      <c r="B74" s="1">
        <v>42948</v>
      </c>
      <c r="C74" s="1">
        <v>43678</v>
      </c>
      <c r="D74">
        <v>1</v>
      </c>
      <c r="E74">
        <v>1</v>
      </c>
      <c r="F74">
        <v>1</v>
      </c>
      <c r="G74">
        <v>1</v>
      </c>
      <c r="H74">
        <v>1</v>
      </c>
      <c r="I74">
        <v>1</v>
      </c>
      <c r="J74">
        <v>1</v>
      </c>
      <c r="K74">
        <v>1</v>
      </c>
      <c r="L74">
        <v>0</v>
      </c>
      <c r="M74">
        <v>1</v>
      </c>
      <c r="N74">
        <v>0</v>
      </c>
      <c r="O74">
        <v>0</v>
      </c>
      <c r="P74">
        <v>0</v>
      </c>
      <c r="Q74">
        <v>0</v>
      </c>
      <c r="R74">
        <v>0</v>
      </c>
      <c r="S74">
        <v>0</v>
      </c>
      <c r="T74">
        <v>0</v>
      </c>
      <c r="U74">
        <v>1</v>
      </c>
      <c r="V74">
        <v>0</v>
      </c>
      <c r="W74" s="5">
        <v>2</v>
      </c>
      <c r="X74">
        <v>4</v>
      </c>
      <c r="Y74">
        <v>1</v>
      </c>
      <c r="Z74">
        <v>0</v>
      </c>
      <c r="AA74">
        <v>0</v>
      </c>
      <c r="AB74">
        <v>0</v>
      </c>
      <c r="AC74">
        <v>0</v>
      </c>
      <c r="AD74">
        <v>0</v>
      </c>
      <c r="AE74">
        <v>1</v>
      </c>
      <c r="AF74">
        <v>0</v>
      </c>
      <c r="AG74">
        <v>0</v>
      </c>
      <c r="AH74">
        <v>0</v>
      </c>
      <c r="AI74">
        <v>0</v>
      </c>
      <c r="AJ74">
        <v>0</v>
      </c>
      <c r="AK74">
        <v>0</v>
      </c>
      <c r="AL74">
        <v>0</v>
      </c>
      <c r="AM74">
        <v>0</v>
      </c>
      <c r="AN74">
        <v>0</v>
      </c>
      <c r="AO74">
        <v>0</v>
      </c>
      <c r="AP74">
        <v>0</v>
      </c>
      <c r="AQ74">
        <v>0</v>
      </c>
      <c r="AR74">
        <v>1</v>
      </c>
      <c r="AS74">
        <v>0</v>
      </c>
      <c r="AT74">
        <v>0</v>
      </c>
      <c r="AU74">
        <v>0</v>
      </c>
      <c r="AV74">
        <v>0</v>
      </c>
      <c r="AW74">
        <v>0</v>
      </c>
      <c r="AX74">
        <v>1</v>
      </c>
      <c r="AY74">
        <v>0</v>
      </c>
      <c r="AZ74">
        <v>0</v>
      </c>
      <c r="BA74">
        <v>0</v>
      </c>
      <c r="BB74">
        <v>0</v>
      </c>
      <c r="BC74">
        <v>0</v>
      </c>
      <c r="BD74">
        <v>0</v>
      </c>
      <c r="BE74">
        <v>0</v>
      </c>
      <c r="BF74">
        <v>0</v>
      </c>
      <c r="BG74">
        <v>0</v>
      </c>
      <c r="BH74">
        <v>0</v>
      </c>
      <c r="BI74">
        <v>0</v>
      </c>
      <c r="BJ74">
        <v>0</v>
      </c>
      <c r="BK74">
        <v>1</v>
      </c>
      <c r="BL74">
        <v>1</v>
      </c>
      <c r="BM74">
        <v>1</v>
      </c>
      <c r="BN74">
        <v>1</v>
      </c>
      <c r="BO74">
        <v>1</v>
      </c>
      <c r="BP74">
        <v>1</v>
      </c>
      <c r="BQ74">
        <v>1</v>
      </c>
      <c r="BR74">
        <v>1</v>
      </c>
      <c r="BS74">
        <v>1</v>
      </c>
      <c r="BT74">
        <v>1</v>
      </c>
      <c r="BU74">
        <v>1</v>
      </c>
      <c r="BV74">
        <v>0</v>
      </c>
      <c r="BW74">
        <v>0</v>
      </c>
      <c r="BX74">
        <v>1</v>
      </c>
      <c r="BY74">
        <v>1</v>
      </c>
      <c r="BZ74">
        <v>0</v>
      </c>
      <c r="CA74">
        <v>1</v>
      </c>
      <c r="CB74">
        <v>0</v>
      </c>
      <c r="CC74">
        <v>1</v>
      </c>
      <c r="CD74">
        <v>1</v>
      </c>
      <c r="CE74">
        <v>1</v>
      </c>
      <c r="CF74">
        <v>0</v>
      </c>
      <c r="CG74">
        <v>1</v>
      </c>
      <c r="CH74">
        <v>1</v>
      </c>
      <c r="CI74">
        <v>1</v>
      </c>
      <c r="CJ74">
        <v>1</v>
      </c>
      <c r="CK74">
        <v>0</v>
      </c>
      <c r="CL74" s="6">
        <v>1</v>
      </c>
      <c r="CM74" s="5">
        <f t="shared" si="1"/>
        <v>8</v>
      </c>
      <c r="CN74">
        <v>0</v>
      </c>
      <c r="CO74">
        <v>0</v>
      </c>
      <c r="CP74">
        <v>0</v>
      </c>
      <c r="CQ74">
        <v>0</v>
      </c>
      <c r="CR74">
        <v>0</v>
      </c>
      <c r="CS74">
        <v>1</v>
      </c>
      <c r="CT74">
        <v>0</v>
      </c>
      <c r="CU74">
        <v>0</v>
      </c>
      <c r="CV74">
        <v>0</v>
      </c>
      <c r="CW74">
        <v>0</v>
      </c>
      <c r="CX74">
        <v>1</v>
      </c>
      <c r="CY74">
        <v>0</v>
      </c>
      <c r="CZ74" t="s">
        <v>42</v>
      </c>
      <c r="DA74">
        <v>0</v>
      </c>
      <c r="DB74">
        <v>1</v>
      </c>
      <c r="DC74">
        <v>1</v>
      </c>
      <c r="DD74">
        <v>0</v>
      </c>
      <c r="DE74">
        <v>0</v>
      </c>
      <c r="DF74">
        <v>0</v>
      </c>
    </row>
    <row r="75" spans="1:110" x14ac:dyDescent="0.25">
      <c r="A75" t="s">
        <v>85</v>
      </c>
      <c r="B75" s="1">
        <v>42948</v>
      </c>
      <c r="C75" s="1">
        <v>42978</v>
      </c>
      <c r="D75">
        <v>1</v>
      </c>
      <c r="E75">
        <v>1</v>
      </c>
      <c r="F75">
        <v>1</v>
      </c>
      <c r="G75">
        <v>1</v>
      </c>
      <c r="H75">
        <v>1</v>
      </c>
      <c r="I75">
        <v>1</v>
      </c>
      <c r="J75">
        <v>1</v>
      </c>
      <c r="K75">
        <v>1</v>
      </c>
      <c r="L75">
        <v>0</v>
      </c>
      <c r="M75">
        <v>0</v>
      </c>
      <c r="N75">
        <v>0</v>
      </c>
      <c r="O75">
        <v>0</v>
      </c>
      <c r="P75">
        <v>0</v>
      </c>
      <c r="Q75">
        <v>0</v>
      </c>
      <c r="R75">
        <v>0</v>
      </c>
      <c r="S75">
        <v>0</v>
      </c>
      <c r="T75">
        <v>0</v>
      </c>
      <c r="U75">
        <v>1</v>
      </c>
      <c r="V75">
        <v>0</v>
      </c>
      <c r="W75" s="5">
        <v>2</v>
      </c>
      <c r="X75">
        <v>4</v>
      </c>
      <c r="Y75">
        <v>1</v>
      </c>
      <c r="Z75">
        <v>0</v>
      </c>
      <c r="AA75">
        <v>0</v>
      </c>
      <c r="AB75">
        <v>0</v>
      </c>
      <c r="AC75">
        <v>0</v>
      </c>
      <c r="AD75">
        <v>0</v>
      </c>
      <c r="AE75">
        <v>1</v>
      </c>
      <c r="AF75">
        <v>0</v>
      </c>
      <c r="AG75">
        <v>0</v>
      </c>
      <c r="AH75">
        <v>0</v>
      </c>
      <c r="AI75">
        <v>0</v>
      </c>
      <c r="AJ75">
        <v>0</v>
      </c>
      <c r="AK75">
        <v>0</v>
      </c>
      <c r="AL75">
        <v>0</v>
      </c>
      <c r="AM75">
        <v>0</v>
      </c>
      <c r="AN75">
        <v>0</v>
      </c>
      <c r="AO75">
        <v>0</v>
      </c>
      <c r="AP75">
        <v>0</v>
      </c>
      <c r="AQ75">
        <v>0</v>
      </c>
      <c r="AR75">
        <v>1</v>
      </c>
      <c r="AS75">
        <v>0</v>
      </c>
      <c r="AT75">
        <v>0</v>
      </c>
      <c r="AU75">
        <v>0</v>
      </c>
      <c r="AV75">
        <v>0</v>
      </c>
      <c r="AW75">
        <v>0</v>
      </c>
      <c r="AX75">
        <v>1</v>
      </c>
      <c r="AY75">
        <v>0</v>
      </c>
      <c r="AZ75">
        <v>0</v>
      </c>
      <c r="BA75">
        <v>0</v>
      </c>
      <c r="BB75">
        <v>0</v>
      </c>
      <c r="BC75">
        <v>0</v>
      </c>
      <c r="BD75">
        <v>0</v>
      </c>
      <c r="BE75">
        <v>0</v>
      </c>
      <c r="BF75">
        <v>0</v>
      </c>
      <c r="BG75">
        <v>0</v>
      </c>
      <c r="BH75">
        <v>0</v>
      </c>
      <c r="BI75">
        <v>0</v>
      </c>
      <c r="BJ75">
        <v>0</v>
      </c>
      <c r="BK75">
        <v>1</v>
      </c>
      <c r="BL75">
        <v>1</v>
      </c>
      <c r="BM75">
        <v>1</v>
      </c>
      <c r="BN75">
        <v>1</v>
      </c>
      <c r="BO75">
        <v>0</v>
      </c>
      <c r="BP75">
        <v>1</v>
      </c>
      <c r="BQ75">
        <v>1</v>
      </c>
      <c r="BR75">
        <v>1</v>
      </c>
      <c r="BS75">
        <v>1</v>
      </c>
      <c r="BT75">
        <v>1</v>
      </c>
      <c r="BU75">
        <v>1</v>
      </c>
      <c r="BV75">
        <v>1</v>
      </c>
      <c r="BW75">
        <v>0</v>
      </c>
      <c r="BX75">
        <v>1</v>
      </c>
      <c r="BY75">
        <v>0</v>
      </c>
      <c r="BZ75">
        <v>1</v>
      </c>
      <c r="CA75">
        <v>1</v>
      </c>
      <c r="CB75">
        <v>0</v>
      </c>
      <c r="CC75">
        <v>1</v>
      </c>
      <c r="CD75">
        <v>1</v>
      </c>
      <c r="CE75">
        <v>0</v>
      </c>
      <c r="CF75">
        <v>1</v>
      </c>
      <c r="CG75">
        <v>1</v>
      </c>
      <c r="CH75">
        <v>0</v>
      </c>
      <c r="CI75">
        <v>1</v>
      </c>
      <c r="CJ75">
        <v>1</v>
      </c>
      <c r="CK75">
        <v>0</v>
      </c>
      <c r="CL75" s="6">
        <v>1</v>
      </c>
      <c r="CM75" s="5">
        <f t="shared" si="1"/>
        <v>7</v>
      </c>
      <c r="CN75">
        <v>0</v>
      </c>
      <c r="CO75">
        <v>0</v>
      </c>
      <c r="CP75">
        <v>0</v>
      </c>
      <c r="CQ75">
        <v>0</v>
      </c>
      <c r="CR75">
        <v>0</v>
      </c>
      <c r="CS75">
        <v>1</v>
      </c>
      <c r="CT75">
        <v>0</v>
      </c>
      <c r="CU75">
        <v>0</v>
      </c>
      <c r="CV75">
        <v>0</v>
      </c>
      <c r="CW75">
        <v>0</v>
      </c>
      <c r="CX75">
        <v>1</v>
      </c>
      <c r="CY75">
        <v>1</v>
      </c>
      <c r="CZ75">
        <v>1</v>
      </c>
      <c r="DA75">
        <v>0</v>
      </c>
      <c r="DB75">
        <v>1</v>
      </c>
      <c r="DC75">
        <v>1</v>
      </c>
      <c r="DD75">
        <v>0</v>
      </c>
      <c r="DE75">
        <v>1</v>
      </c>
      <c r="DF75">
        <v>0</v>
      </c>
    </row>
    <row r="76" spans="1:110" x14ac:dyDescent="0.25">
      <c r="A76" t="s">
        <v>85</v>
      </c>
      <c r="B76" s="1">
        <v>42979</v>
      </c>
      <c r="C76" s="1">
        <v>43233</v>
      </c>
      <c r="D76">
        <v>1</v>
      </c>
      <c r="E76">
        <v>1</v>
      </c>
      <c r="F76">
        <v>1</v>
      </c>
      <c r="G76">
        <v>1</v>
      </c>
      <c r="H76">
        <v>1</v>
      </c>
      <c r="I76">
        <v>1</v>
      </c>
      <c r="J76">
        <v>1</v>
      </c>
      <c r="K76">
        <v>1</v>
      </c>
      <c r="L76">
        <v>0</v>
      </c>
      <c r="M76">
        <v>0</v>
      </c>
      <c r="N76">
        <v>0</v>
      </c>
      <c r="O76">
        <v>0</v>
      </c>
      <c r="P76">
        <v>0</v>
      </c>
      <c r="Q76">
        <v>0</v>
      </c>
      <c r="R76">
        <v>0</v>
      </c>
      <c r="S76">
        <v>0</v>
      </c>
      <c r="T76">
        <v>0</v>
      </c>
      <c r="U76">
        <v>1</v>
      </c>
      <c r="V76">
        <v>0</v>
      </c>
      <c r="W76" s="5">
        <v>2</v>
      </c>
      <c r="X76">
        <v>4</v>
      </c>
      <c r="Y76">
        <v>1</v>
      </c>
      <c r="Z76">
        <v>0</v>
      </c>
      <c r="AA76">
        <v>0</v>
      </c>
      <c r="AB76">
        <v>0</v>
      </c>
      <c r="AC76">
        <v>0</v>
      </c>
      <c r="AD76">
        <v>0</v>
      </c>
      <c r="AE76">
        <v>1</v>
      </c>
      <c r="AF76">
        <v>0</v>
      </c>
      <c r="AG76">
        <v>0</v>
      </c>
      <c r="AH76">
        <v>0</v>
      </c>
      <c r="AI76">
        <v>0</v>
      </c>
      <c r="AJ76">
        <v>0</v>
      </c>
      <c r="AK76">
        <v>0</v>
      </c>
      <c r="AL76">
        <v>0</v>
      </c>
      <c r="AM76">
        <v>0</v>
      </c>
      <c r="AN76">
        <v>0</v>
      </c>
      <c r="AO76">
        <v>0</v>
      </c>
      <c r="AP76">
        <v>0</v>
      </c>
      <c r="AQ76">
        <v>0</v>
      </c>
      <c r="AR76">
        <v>1</v>
      </c>
      <c r="AS76">
        <v>0</v>
      </c>
      <c r="AT76">
        <v>0</v>
      </c>
      <c r="AU76">
        <v>0</v>
      </c>
      <c r="AV76">
        <v>0</v>
      </c>
      <c r="AW76">
        <v>0</v>
      </c>
      <c r="AX76">
        <v>1</v>
      </c>
      <c r="AY76">
        <v>0</v>
      </c>
      <c r="AZ76">
        <v>0</v>
      </c>
      <c r="BA76">
        <v>0</v>
      </c>
      <c r="BB76">
        <v>0</v>
      </c>
      <c r="BC76">
        <v>0</v>
      </c>
      <c r="BD76">
        <v>0</v>
      </c>
      <c r="BE76">
        <v>0</v>
      </c>
      <c r="BF76">
        <v>0</v>
      </c>
      <c r="BG76">
        <v>0</v>
      </c>
      <c r="BH76">
        <v>0</v>
      </c>
      <c r="BI76">
        <v>0</v>
      </c>
      <c r="BJ76">
        <v>0</v>
      </c>
      <c r="BK76">
        <v>1</v>
      </c>
      <c r="BL76">
        <v>1</v>
      </c>
      <c r="BM76">
        <v>1</v>
      </c>
      <c r="BN76">
        <v>1</v>
      </c>
      <c r="BO76">
        <v>0</v>
      </c>
      <c r="BP76">
        <v>1</v>
      </c>
      <c r="BQ76">
        <v>1</v>
      </c>
      <c r="BR76">
        <v>1</v>
      </c>
      <c r="BS76">
        <v>1</v>
      </c>
      <c r="BT76">
        <v>1</v>
      </c>
      <c r="BU76">
        <v>1</v>
      </c>
      <c r="BV76">
        <v>1</v>
      </c>
      <c r="BW76">
        <v>0</v>
      </c>
      <c r="BX76">
        <v>1</v>
      </c>
      <c r="BY76">
        <v>0</v>
      </c>
      <c r="BZ76">
        <v>1</v>
      </c>
      <c r="CA76">
        <v>1</v>
      </c>
      <c r="CB76">
        <v>0</v>
      </c>
      <c r="CC76">
        <v>1</v>
      </c>
      <c r="CD76">
        <v>1</v>
      </c>
      <c r="CE76">
        <v>0</v>
      </c>
      <c r="CF76">
        <v>1</v>
      </c>
      <c r="CG76">
        <v>1</v>
      </c>
      <c r="CH76">
        <v>0</v>
      </c>
      <c r="CI76">
        <v>1</v>
      </c>
      <c r="CJ76">
        <v>1</v>
      </c>
      <c r="CK76">
        <v>0</v>
      </c>
      <c r="CL76" s="6">
        <v>1</v>
      </c>
      <c r="CM76" s="5">
        <f t="shared" si="1"/>
        <v>7</v>
      </c>
      <c r="CN76">
        <v>0</v>
      </c>
      <c r="CO76">
        <v>0</v>
      </c>
      <c r="CP76">
        <v>0</v>
      </c>
      <c r="CQ76">
        <v>0</v>
      </c>
      <c r="CR76">
        <v>0</v>
      </c>
      <c r="CS76">
        <v>1</v>
      </c>
      <c r="CT76">
        <v>0</v>
      </c>
      <c r="CU76">
        <v>0</v>
      </c>
      <c r="CV76">
        <v>0</v>
      </c>
      <c r="CW76">
        <v>0</v>
      </c>
      <c r="CX76">
        <v>1</v>
      </c>
      <c r="CY76">
        <v>1</v>
      </c>
      <c r="CZ76">
        <v>1</v>
      </c>
      <c r="DA76">
        <v>0</v>
      </c>
      <c r="DB76">
        <v>1</v>
      </c>
      <c r="DC76">
        <v>1</v>
      </c>
      <c r="DD76">
        <v>0</v>
      </c>
      <c r="DE76">
        <v>1</v>
      </c>
      <c r="DF76">
        <v>0</v>
      </c>
    </row>
    <row r="77" spans="1:110" x14ac:dyDescent="0.25">
      <c r="A77" t="s">
        <v>85</v>
      </c>
      <c r="B77" s="1">
        <v>43234</v>
      </c>
      <c r="C77" s="1">
        <v>43678</v>
      </c>
      <c r="D77">
        <v>1</v>
      </c>
      <c r="E77">
        <v>1</v>
      </c>
      <c r="F77">
        <v>1</v>
      </c>
      <c r="G77">
        <v>1</v>
      </c>
      <c r="H77">
        <v>1</v>
      </c>
      <c r="I77">
        <v>1</v>
      </c>
      <c r="J77">
        <v>1</v>
      </c>
      <c r="K77">
        <v>1</v>
      </c>
      <c r="L77">
        <v>0</v>
      </c>
      <c r="M77">
        <v>0</v>
      </c>
      <c r="N77">
        <v>0</v>
      </c>
      <c r="O77">
        <v>0</v>
      </c>
      <c r="P77">
        <v>0</v>
      </c>
      <c r="Q77">
        <v>0</v>
      </c>
      <c r="R77">
        <v>0</v>
      </c>
      <c r="S77">
        <v>0</v>
      </c>
      <c r="T77">
        <v>0</v>
      </c>
      <c r="U77">
        <v>1</v>
      </c>
      <c r="V77">
        <v>0</v>
      </c>
      <c r="W77" s="5">
        <v>2</v>
      </c>
      <c r="X77">
        <v>4</v>
      </c>
      <c r="Y77">
        <v>1</v>
      </c>
      <c r="Z77">
        <v>0</v>
      </c>
      <c r="AA77">
        <v>0</v>
      </c>
      <c r="AB77">
        <v>0</v>
      </c>
      <c r="AC77">
        <v>0</v>
      </c>
      <c r="AD77">
        <v>0</v>
      </c>
      <c r="AE77">
        <v>1</v>
      </c>
      <c r="AF77">
        <v>0</v>
      </c>
      <c r="AG77">
        <v>0</v>
      </c>
      <c r="AH77">
        <v>0</v>
      </c>
      <c r="AI77">
        <v>0</v>
      </c>
      <c r="AJ77">
        <v>0</v>
      </c>
      <c r="AK77">
        <v>0</v>
      </c>
      <c r="AL77">
        <v>0</v>
      </c>
      <c r="AM77">
        <v>0</v>
      </c>
      <c r="AN77">
        <v>0</v>
      </c>
      <c r="AO77">
        <v>0</v>
      </c>
      <c r="AP77">
        <v>0</v>
      </c>
      <c r="AQ77">
        <v>0</v>
      </c>
      <c r="AR77">
        <v>1</v>
      </c>
      <c r="AS77">
        <v>0</v>
      </c>
      <c r="AT77">
        <v>0</v>
      </c>
      <c r="AU77">
        <v>0</v>
      </c>
      <c r="AV77">
        <v>0</v>
      </c>
      <c r="AW77">
        <v>0</v>
      </c>
      <c r="AX77">
        <v>1</v>
      </c>
      <c r="AY77">
        <v>0</v>
      </c>
      <c r="AZ77">
        <v>0</v>
      </c>
      <c r="BA77">
        <v>0</v>
      </c>
      <c r="BB77">
        <v>0</v>
      </c>
      <c r="BC77">
        <v>0</v>
      </c>
      <c r="BD77">
        <v>0</v>
      </c>
      <c r="BE77">
        <v>0</v>
      </c>
      <c r="BF77">
        <v>0</v>
      </c>
      <c r="BG77">
        <v>0</v>
      </c>
      <c r="BH77">
        <v>0</v>
      </c>
      <c r="BI77">
        <v>0</v>
      </c>
      <c r="BJ77">
        <v>0</v>
      </c>
      <c r="BK77">
        <v>1</v>
      </c>
      <c r="BL77">
        <v>1</v>
      </c>
      <c r="BM77">
        <v>1</v>
      </c>
      <c r="BN77">
        <v>1</v>
      </c>
      <c r="BO77">
        <v>0</v>
      </c>
      <c r="BP77">
        <v>1</v>
      </c>
      <c r="BQ77">
        <v>1</v>
      </c>
      <c r="BR77">
        <v>1</v>
      </c>
      <c r="BS77">
        <v>1</v>
      </c>
      <c r="BT77">
        <v>1</v>
      </c>
      <c r="BU77">
        <v>1</v>
      </c>
      <c r="BV77">
        <v>1</v>
      </c>
      <c r="BW77">
        <v>0</v>
      </c>
      <c r="BX77">
        <v>1</v>
      </c>
      <c r="BY77">
        <v>0</v>
      </c>
      <c r="BZ77">
        <v>1</v>
      </c>
      <c r="CA77">
        <v>1</v>
      </c>
      <c r="CB77">
        <v>0</v>
      </c>
      <c r="CC77">
        <v>1</v>
      </c>
      <c r="CD77">
        <v>1</v>
      </c>
      <c r="CE77">
        <v>0</v>
      </c>
      <c r="CF77">
        <v>1</v>
      </c>
      <c r="CG77">
        <v>1</v>
      </c>
      <c r="CH77">
        <v>0</v>
      </c>
      <c r="CI77">
        <v>1</v>
      </c>
      <c r="CJ77">
        <v>1</v>
      </c>
      <c r="CK77">
        <v>0</v>
      </c>
      <c r="CL77" s="6">
        <v>1</v>
      </c>
      <c r="CM77" s="5">
        <f t="shared" si="1"/>
        <v>7</v>
      </c>
      <c r="CN77">
        <v>0</v>
      </c>
      <c r="CO77">
        <v>0</v>
      </c>
      <c r="CP77">
        <v>0</v>
      </c>
      <c r="CQ77">
        <v>0</v>
      </c>
      <c r="CR77">
        <v>0</v>
      </c>
      <c r="CS77">
        <v>1</v>
      </c>
      <c r="CT77">
        <v>0</v>
      </c>
      <c r="CU77">
        <v>0</v>
      </c>
      <c r="CV77">
        <v>0</v>
      </c>
      <c r="CW77">
        <v>0</v>
      </c>
      <c r="CX77">
        <v>1</v>
      </c>
      <c r="CY77">
        <v>1</v>
      </c>
      <c r="CZ77">
        <v>1</v>
      </c>
      <c r="DA77">
        <v>0</v>
      </c>
      <c r="DB77">
        <v>1</v>
      </c>
      <c r="DC77">
        <v>1</v>
      </c>
      <c r="DD77">
        <v>0</v>
      </c>
      <c r="DE77">
        <v>1</v>
      </c>
      <c r="DF77">
        <v>0</v>
      </c>
    </row>
    <row r="78" spans="1:110" x14ac:dyDescent="0.25">
      <c r="A78" t="s">
        <v>86</v>
      </c>
      <c r="B78" s="1">
        <v>42948</v>
      </c>
      <c r="C78" s="1">
        <v>43678</v>
      </c>
      <c r="D78">
        <v>1</v>
      </c>
      <c r="E78">
        <v>1</v>
      </c>
      <c r="F78">
        <v>1</v>
      </c>
      <c r="G78">
        <v>1</v>
      </c>
      <c r="H78">
        <v>1</v>
      </c>
      <c r="I78">
        <v>1</v>
      </c>
      <c r="J78">
        <v>1</v>
      </c>
      <c r="K78">
        <v>1</v>
      </c>
      <c r="L78">
        <v>0</v>
      </c>
      <c r="M78">
        <v>1</v>
      </c>
      <c r="N78">
        <v>1</v>
      </c>
      <c r="O78">
        <v>1</v>
      </c>
      <c r="P78">
        <v>0</v>
      </c>
      <c r="Q78">
        <v>0</v>
      </c>
      <c r="R78">
        <v>0</v>
      </c>
      <c r="S78">
        <v>1</v>
      </c>
      <c r="T78">
        <v>0</v>
      </c>
      <c r="U78">
        <v>1</v>
      </c>
      <c r="V78">
        <v>0</v>
      </c>
      <c r="W78" s="5">
        <v>1</v>
      </c>
      <c r="X78">
        <v>4</v>
      </c>
      <c r="Y78">
        <v>1</v>
      </c>
      <c r="Z78">
        <v>0</v>
      </c>
      <c r="AA78">
        <v>0</v>
      </c>
      <c r="AB78">
        <v>0</v>
      </c>
      <c r="AC78">
        <v>0</v>
      </c>
      <c r="AD78">
        <v>0</v>
      </c>
      <c r="AE78">
        <v>1</v>
      </c>
      <c r="AF78">
        <v>0</v>
      </c>
      <c r="AG78">
        <v>0</v>
      </c>
      <c r="AH78">
        <v>0</v>
      </c>
      <c r="AI78">
        <v>1</v>
      </c>
      <c r="AJ78">
        <v>0</v>
      </c>
      <c r="AK78">
        <v>0</v>
      </c>
      <c r="AL78">
        <v>0</v>
      </c>
      <c r="AM78">
        <v>0</v>
      </c>
      <c r="AN78">
        <v>0</v>
      </c>
      <c r="AO78">
        <v>0</v>
      </c>
      <c r="AP78">
        <v>0</v>
      </c>
      <c r="AQ78">
        <v>0</v>
      </c>
      <c r="AR78">
        <v>1</v>
      </c>
      <c r="AS78">
        <v>1</v>
      </c>
      <c r="AT78">
        <v>1</v>
      </c>
      <c r="AU78">
        <v>1</v>
      </c>
      <c r="AV78">
        <v>1</v>
      </c>
      <c r="AW78">
        <v>1</v>
      </c>
      <c r="AX78">
        <v>1</v>
      </c>
      <c r="AY78">
        <v>1</v>
      </c>
      <c r="AZ78">
        <v>0</v>
      </c>
      <c r="BA78">
        <v>1</v>
      </c>
      <c r="BB78">
        <v>1</v>
      </c>
      <c r="BC78">
        <v>1</v>
      </c>
      <c r="BD78">
        <v>0</v>
      </c>
      <c r="BE78">
        <v>0</v>
      </c>
      <c r="BF78">
        <v>0</v>
      </c>
      <c r="BG78">
        <v>1</v>
      </c>
      <c r="BH78">
        <v>0</v>
      </c>
      <c r="BI78">
        <v>1</v>
      </c>
      <c r="BJ78">
        <v>0</v>
      </c>
      <c r="BK78">
        <v>1</v>
      </c>
      <c r="BL78">
        <v>1</v>
      </c>
      <c r="BM78">
        <v>1</v>
      </c>
      <c r="BN78">
        <v>1</v>
      </c>
      <c r="BO78">
        <v>0</v>
      </c>
      <c r="BP78">
        <v>1</v>
      </c>
      <c r="BQ78">
        <v>1</v>
      </c>
      <c r="BR78">
        <v>1</v>
      </c>
      <c r="BS78">
        <v>1</v>
      </c>
      <c r="BT78">
        <v>1</v>
      </c>
      <c r="BU78">
        <v>1</v>
      </c>
      <c r="BV78">
        <v>0</v>
      </c>
      <c r="BW78">
        <v>0</v>
      </c>
      <c r="BX78">
        <v>1</v>
      </c>
      <c r="BY78">
        <v>0</v>
      </c>
      <c r="BZ78">
        <v>0</v>
      </c>
      <c r="CA78">
        <v>0</v>
      </c>
      <c r="CB78">
        <v>0</v>
      </c>
      <c r="CC78">
        <v>1</v>
      </c>
      <c r="CD78">
        <v>1</v>
      </c>
      <c r="CE78">
        <v>0</v>
      </c>
      <c r="CF78">
        <v>1</v>
      </c>
      <c r="CG78">
        <v>1</v>
      </c>
      <c r="CH78">
        <v>1</v>
      </c>
      <c r="CI78">
        <v>1</v>
      </c>
      <c r="CJ78">
        <v>0</v>
      </c>
      <c r="CK78">
        <v>0</v>
      </c>
      <c r="CL78" s="6">
        <v>0</v>
      </c>
      <c r="CM78" s="5">
        <f t="shared" si="1"/>
        <v>6</v>
      </c>
      <c r="CN78">
        <v>0</v>
      </c>
      <c r="CO78">
        <v>0</v>
      </c>
      <c r="CP78">
        <v>0</v>
      </c>
      <c r="CQ78">
        <v>1</v>
      </c>
      <c r="CR78">
        <v>0</v>
      </c>
      <c r="CS78">
        <v>0</v>
      </c>
      <c r="CT78">
        <v>0</v>
      </c>
      <c r="CU78">
        <v>0</v>
      </c>
      <c r="CV78">
        <v>1</v>
      </c>
      <c r="CW78">
        <v>0</v>
      </c>
      <c r="CX78">
        <v>0</v>
      </c>
      <c r="CY78">
        <v>0</v>
      </c>
      <c r="CZ78" t="s">
        <v>42</v>
      </c>
      <c r="DA78">
        <v>0</v>
      </c>
      <c r="DB78">
        <v>1</v>
      </c>
      <c r="DC78">
        <v>1</v>
      </c>
      <c r="DD78">
        <v>0</v>
      </c>
      <c r="DE78">
        <v>0</v>
      </c>
      <c r="DF78">
        <v>0</v>
      </c>
    </row>
    <row r="79" spans="1:110" x14ac:dyDescent="0.25">
      <c r="A79" t="s">
        <v>87</v>
      </c>
      <c r="B79" s="1">
        <v>42948</v>
      </c>
      <c r="C79" s="1">
        <v>43646</v>
      </c>
      <c r="D79">
        <v>1</v>
      </c>
      <c r="E79">
        <v>1</v>
      </c>
      <c r="F79">
        <v>1</v>
      </c>
      <c r="G79">
        <v>1</v>
      </c>
      <c r="H79">
        <v>1</v>
      </c>
      <c r="I79">
        <v>1</v>
      </c>
      <c r="J79">
        <v>1</v>
      </c>
      <c r="K79">
        <v>1</v>
      </c>
      <c r="L79">
        <v>1</v>
      </c>
      <c r="M79">
        <v>0</v>
      </c>
      <c r="N79">
        <v>1</v>
      </c>
      <c r="O79">
        <v>1</v>
      </c>
      <c r="P79">
        <v>1</v>
      </c>
      <c r="Q79">
        <v>0</v>
      </c>
      <c r="R79">
        <v>0</v>
      </c>
      <c r="S79">
        <v>1</v>
      </c>
      <c r="T79">
        <v>0</v>
      </c>
      <c r="U79">
        <v>0</v>
      </c>
      <c r="V79">
        <v>0</v>
      </c>
      <c r="W79" s="5">
        <v>1</v>
      </c>
      <c r="X79">
        <v>3</v>
      </c>
      <c r="Y79">
        <v>1</v>
      </c>
      <c r="Z79">
        <v>0</v>
      </c>
      <c r="AA79">
        <v>0</v>
      </c>
      <c r="AB79">
        <v>0</v>
      </c>
      <c r="AC79">
        <v>0</v>
      </c>
      <c r="AD79">
        <v>0</v>
      </c>
      <c r="AE79">
        <v>1</v>
      </c>
      <c r="AF79">
        <v>0</v>
      </c>
      <c r="AG79">
        <v>0</v>
      </c>
      <c r="AH79">
        <v>0</v>
      </c>
      <c r="AI79">
        <v>0</v>
      </c>
      <c r="AJ79">
        <v>0</v>
      </c>
      <c r="AK79">
        <v>0</v>
      </c>
      <c r="AL79">
        <v>0</v>
      </c>
      <c r="AM79">
        <v>0</v>
      </c>
      <c r="AN79">
        <v>0</v>
      </c>
      <c r="AO79">
        <v>0</v>
      </c>
      <c r="AP79">
        <v>0</v>
      </c>
      <c r="AQ79">
        <v>0</v>
      </c>
      <c r="AR79">
        <v>0</v>
      </c>
      <c r="AS79" t="s">
        <v>42</v>
      </c>
      <c r="AT79" t="s">
        <v>42</v>
      </c>
      <c r="AU79" t="s">
        <v>42</v>
      </c>
      <c r="AV79" t="s">
        <v>42</v>
      </c>
      <c r="AW79" t="s">
        <v>42</v>
      </c>
      <c r="AX79" t="s">
        <v>42</v>
      </c>
      <c r="AY79" t="s">
        <v>42</v>
      </c>
      <c r="AZ79" t="s">
        <v>42</v>
      </c>
      <c r="BA79" t="s">
        <v>42</v>
      </c>
      <c r="BB79" t="s">
        <v>42</v>
      </c>
      <c r="BC79" t="s">
        <v>42</v>
      </c>
      <c r="BD79" t="s">
        <v>42</v>
      </c>
      <c r="BE79" t="s">
        <v>42</v>
      </c>
      <c r="BF79" t="s">
        <v>42</v>
      </c>
      <c r="BG79" t="s">
        <v>42</v>
      </c>
      <c r="BH79" t="s">
        <v>42</v>
      </c>
      <c r="BI79" t="s">
        <v>42</v>
      </c>
      <c r="BJ79" t="s">
        <v>42</v>
      </c>
      <c r="BK79">
        <v>1</v>
      </c>
      <c r="BL79">
        <v>1</v>
      </c>
      <c r="BM79">
        <v>1</v>
      </c>
      <c r="BN79">
        <v>1</v>
      </c>
      <c r="BO79">
        <v>0</v>
      </c>
      <c r="BP79">
        <v>1</v>
      </c>
      <c r="BQ79">
        <v>1</v>
      </c>
      <c r="BR79">
        <v>1</v>
      </c>
      <c r="BS79">
        <v>1</v>
      </c>
      <c r="BT79">
        <v>1</v>
      </c>
      <c r="BU79">
        <v>1</v>
      </c>
      <c r="BV79">
        <v>0</v>
      </c>
      <c r="BW79">
        <v>0</v>
      </c>
      <c r="BX79">
        <v>1</v>
      </c>
      <c r="BY79">
        <v>1</v>
      </c>
      <c r="BZ79">
        <v>0</v>
      </c>
      <c r="CA79">
        <v>0</v>
      </c>
      <c r="CB79">
        <v>1</v>
      </c>
      <c r="CC79">
        <v>1</v>
      </c>
      <c r="CD79">
        <v>0</v>
      </c>
      <c r="CE79">
        <v>0</v>
      </c>
      <c r="CF79">
        <v>0</v>
      </c>
      <c r="CG79">
        <v>1</v>
      </c>
      <c r="CH79">
        <v>0</v>
      </c>
      <c r="CI79">
        <v>1</v>
      </c>
      <c r="CJ79">
        <v>1</v>
      </c>
      <c r="CK79">
        <v>0</v>
      </c>
      <c r="CL79" s="6">
        <v>0</v>
      </c>
      <c r="CM79" s="5">
        <f t="shared" si="1"/>
        <v>4</v>
      </c>
      <c r="CN79">
        <v>0</v>
      </c>
      <c r="CO79">
        <v>0</v>
      </c>
      <c r="CP79">
        <v>0</v>
      </c>
      <c r="CQ79">
        <v>0</v>
      </c>
      <c r="CR79">
        <v>1</v>
      </c>
      <c r="CS79">
        <v>0</v>
      </c>
      <c r="CT79">
        <v>0</v>
      </c>
      <c r="CU79">
        <v>0</v>
      </c>
      <c r="CV79">
        <v>0</v>
      </c>
      <c r="CW79">
        <v>1</v>
      </c>
      <c r="CX79">
        <v>0</v>
      </c>
      <c r="CY79">
        <v>0</v>
      </c>
      <c r="CZ79" t="s">
        <v>42</v>
      </c>
      <c r="DA79">
        <v>0</v>
      </c>
      <c r="DB79">
        <v>1</v>
      </c>
      <c r="DC79">
        <v>1</v>
      </c>
      <c r="DD79">
        <v>0</v>
      </c>
      <c r="DE79">
        <v>0</v>
      </c>
      <c r="DF79">
        <v>1</v>
      </c>
    </row>
    <row r="80" spans="1:110" x14ac:dyDescent="0.25">
      <c r="A80" t="s">
        <v>87</v>
      </c>
      <c r="B80" s="1">
        <v>43647</v>
      </c>
      <c r="C80" s="1">
        <v>43678</v>
      </c>
      <c r="D80">
        <v>1</v>
      </c>
      <c r="E80">
        <v>1</v>
      </c>
      <c r="F80">
        <v>1</v>
      </c>
      <c r="G80">
        <v>1</v>
      </c>
      <c r="H80">
        <v>1</v>
      </c>
      <c r="I80">
        <v>1</v>
      </c>
      <c r="J80">
        <v>1</v>
      </c>
      <c r="K80">
        <v>1</v>
      </c>
      <c r="L80">
        <v>1</v>
      </c>
      <c r="M80">
        <v>0</v>
      </c>
      <c r="N80">
        <v>1</v>
      </c>
      <c r="O80">
        <v>1</v>
      </c>
      <c r="P80">
        <v>1</v>
      </c>
      <c r="Q80">
        <v>0</v>
      </c>
      <c r="R80">
        <v>1</v>
      </c>
      <c r="S80">
        <v>1</v>
      </c>
      <c r="T80">
        <v>0</v>
      </c>
      <c r="U80">
        <v>0</v>
      </c>
      <c r="V80">
        <v>0</v>
      </c>
      <c r="W80" s="5">
        <v>1</v>
      </c>
      <c r="X80">
        <v>3</v>
      </c>
      <c r="Y80">
        <v>1</v>
      </c>
      <c r="Z80">
        <v>0</v>
      </c>
      <c r="AA80">
        <v>0</v>
      </c>
      <c r="AB80">
        <v>0</v>
      </c>
      <c r="AC80">
        <v>0</v>
      </c>
      <c r="AD80">
        <v>0</v>
      </c>
      <c r="AE80">
        <v>1</v>
      </c>
      <c r="AF80">
        <v>0</v>
      </c>
      <c r="AG80">
        <v>0</v>
      </c>
      <c r="AH80">
        <v>0</v>
      </c>
      <c r="AI80">
        <v>0</v>
      </c>
      <c r="AJ80">
        <v>0</v>
      </c>
      <c r="AK80">
        <v>0</v>
      </c>
      <c r="AL80">
        <v>0</v>
      </c>
      <c r="AM80">
        <v>0</v>
      </c>
      <c r="AN80">
        <v>0</v>
      </c>
      <c r="AO80">
        <v>0</v>
      </c>
      <c r="AP80">
        <v>0</v>
      </c>
      <c r="AQ80">
        <v>0</v>
      </c>
      <c r="AR80">
        <v>0</v>
      </c>
      <c r="AS80" t="s">
        <v>42</v>
      </c>
      <c r="AT80" t="s">
        <v>42</v>
      </c>
      <c r="AU80" t="s">
        <v>42</v>
      </c>
      <c r="AV80" t="s">
        <v>42</v>
      </c>
      <c r="AW80" t="s">
        <v>42</v>
      </c>
      <c r="AX80" t="s">
        <v>42</v>
      </c>
      <c r="AY80" t="s">
        <v>42</v>
      </c>
      <c r="AZ80" t="s">
        <v>42</v>
      </c>
      <c r="BA80" t="s">
        <v>42</v>
      </c>
      <c r="BB80" t="s">
        <v>42</v>
      </c>
      <c r="BC80" t="s">
        <v>42</v>
      </c>
      <c r="BD80" t="s">
        <v>42</v>
      </c>
      <c r="BE80" t="s">
        <v>42</v>
      </c>
      <c r="BF80" t="s">
        <v>42</v>
      </c>
      <c r="BG80" t="s">
        <v>42</v>
      </c>
      <c r="BH80" t="s">
        <v>42</v>
      </c>
      <c r="BI80" t="s">
        <v>42</v>
      </c>
      <c r="BJ80" t="s">
        <v>42</v>
      </c>
      <c r="BK80">
        <v>1</v>
      </c>
      <c r="BL80">
        <v>1</v>
      </c>
      <c r="BM80">
        <v>1</v>
      </c>
      <c r="BN80">
        <v>1</v>
      </c>
      <c r="BO80">
        <v>0</v>
      </c>
      <c r="BP80">
        <v>1</v>
      </c>
      <c r="BQ80">
        <v>1</v>
      </c>
      <c r="BR80">
        <v>1</v>
      </c>
      <c r="BS80">
        <v>1</v>
      </c>
      <c r="BT80">
        <v>1</v>
      </c>
      <c r="BU80">
        <v>1</v>
      </c>
      <c r="BV80">
        <v>0</v>
      </c>
      <c r="BW80">
        <v>0</v>
      </c>
      <c r="BX80">
        <v>1</v>
      </c>
      <c r="BY80">
        <v>1</v>
      </c>
      <c r="BZ80">
        <v>0</v>
      </c>
      <c r="CA80">
        <v>0</v>
      </c>
      <c r="CB80">
        <v>1</v>
      </c>
      <c r="CC80">
        <v>1</v>
      </c>
      <c r="CD80">
        <v>0</v>
      </c>
      <c r="CE80">
        <v>0</v>
      </c>
      <c r="CF80">
        <v>0</v>
      </c>
      <c r="CG80">
        <v>1</v>
      </c>
      <c r="CH80">
        <v>0</v>
      </c>
      <c r="CI80">
        <v>1</v>
      </c>
      <c r="CJ80">
        <v>1</v>
      </c>
      <c r="CK80">
        <v>0</v>
      </c>
      <c r="CL80" s="6">
        <v>0</v>
      </c>
      <c r="CM80" s="5">
        <f t="shared" si="1"/>
        <v>4</v>
      </c>
      <c r="CN80">
        <v>0</v>
      </c>
      <c r="CO80">
        <v>0</v>
      </c>
      <c r="CP80">
        <v>0</v>
      </c>
      <c r="CQ80">
        <v>0</v>
      </c>
      <c r="CR80">
        <v>1</v>
      </c>
      <c r="CS80">
        <v>0</v>
      </c>
      <c r="CT80">
        <v>0</v>
      </c>
      <c r="CU80">
        <v>0</v>
      </c>
      <c r="CV80">
        <v>0</v>
      </c>
      <c r="CW80">
        <v>1</v>
      </c>
      <c r="CX80">
        <v>0</v>
      </c>
      <c r="CY80">
        <v>0</v>
      </c>
      <c r="CZ80" t="s">
        <v>42</v>
      </c>
      <c r="DA80">
        <v>0</v>
      </c>
      <c r="DB80">
        <v>1</v>
      </c>
      <c r="DC80">
        <v>1</v>
      </c>
      <c r="DD80">
        <v>0</v>
      </c>
      <c r="DE80">
        <v>0</v>
      </c>
      <c r="DF80">
        <v>1</v>
      </c>
    </row>
    <row r="81" spans="1:110" x14ac:dyDescent="0.25">
      <c r="A81" t="s">
        <v>88</v>
      </c>
      <c r="B81" s="1">
        <v>42948</v>
      </c>
      <c r="C81" s="1">
        <v>43646</v>
      </c>
      <c r="D81">
        <v>1</v>
      </c>
      <c r="E81">
        <v>1</v>
      </c>
      <c r="F81">
        <v>1</v>
      </c>
      <c r="G81">
        <v>1</v>
      </c>
      <c r="H81">
        <v>1</v>
      </c>
      <c r="I81">
        <v>1</v>
      </c>
      <c r="J81">
        <v>1</v>
      </c>
      <c r="K81">
        <v>1</v>
      </c>
      <c r="L81">
        <v>1</v>
      </c>
      <c r="M81">
        <v>0</v>
      </c>
      <c r="N81">
        <v>0</v>
      </c>
      <c r="O81">
        <v>0</v>
      </c>
      <c r="P81">
        <v>0</v>
      </c>
      <c r="Q81">
        <v>0</v>
      </c>
      <c r="R81">
        <v>0</v>
      </c>
      <c r="S81">
        <v>0</v>
      </c>
      <c r="T81">
        <v>0</v>
      </c>
      <c r="U81">
        <v>1</v>
      </c>
      <c r="V81">
        <v>0</v>
      </c>
      <c r="W81" s="5">
        <v>2</v>
      </c>
      <c r="X81">
        <v>2</v>
      </c>
      <c r="Y81">
        <v>1</v>
      </c>
      <c r="Z81">
        <v>0</v>
      </c>
      <c r="AA81">
        <v>0</v>
      </c>
      <c r="AB81">
        <v>0</v>
      </c>
      <c r="AC81">
        <v>0</v>
      </c>
      <c r="AD81">
        <v>0</v>
      </c>
      <c r="AE81">
        <v>1</v>
      </c>
      <c r="AF81">
        <v>0</v>
      </c>
      <c r="AG81">
        <v>0</v>
      </c>
      <c r="AH81">
        <v>0</v>
      </c>
      <c r="AI81">
        <v>0</v>
      </c>
      <c r="AJ81">
        <v>0</v>
      </c>
      <c r="AK81">
        <v>0</v>
      </c>
      <c r="AL81">
        <v>0</v>
      </c>
      <c r="AM81">
        <v>0</v>
      </c>
      <c r="AN81">
        <v>0</v>
      </c>
      <c r="AO81">
        <v>0</v>
      </c>
      <c r="AP81">
        <v>0</v>
      </c>
      <c r="AQ81">
        <v>0</v>
      </c>
      <c r="AR81">
        <v>1</v>
      </c>
      <c r="AS81">
        <v>0</v>
      </c>
      <c r="AT81">
        <v>0</v>
      </c>
      <c r="AU81">
        <v>0</v>
      </c>
      <c r="AV81">
        <v>0</v>
      </c>
      <c r="AW81">
        <v>0</v>
      </c>
      <c r="AX81">
        <v>1</v>
      </c>
      <c r="AY81">
        <v>0</v>
      </c>
      <c r="AZ81">
        <v>0</v>
      </c>
      <c r="BA81">
        <v>0</v>
      </c>
      <c r="BB81">
        <v>0</v>
      </c>
      <c r="BC81">
        <v>0</v>
      </c>
      <c r="BD81">
        <v>0</v>
      </c>
      <c r="BE81">
        <v>0</v>
      </c>
      <c r="BF81">
        <v>0</v>
      </c>
      <c r="BG81">
        <v>0</v>
      </c>
      <c r="BH81">
        <v>0</v>
      </c>
      <c r="BI81">
        <v>0</v>
      </c>
      <c r="BJ81">
        <v>0</v>
      </c>
      <c r="BK81">
        <v>1</v>
      </c>
      <c r="BL81">
        <v>1</v>
      </c>
      <c r="BM81">
        <v>1</v>
      </c>
      <c r="BN81">
        <v>1</v>
      </c>
      <c r="BO81">
        <v>0</v>
      </c>
      <c r="BP81">
        <v>1</v>
      </c>
      <c r="BQ81">
        <v>1</v>
      </c>
      <c r="BR81">
        <v>1</v>
      </c>
      <c r="BS81">
        <v>1</v>
      </c>
      <c r="BT81">
        <v>1</v>
      </c>
      <c r="BU81">
        <v>1</v>
      </c>
      <c r="BV81">
        <v>1</v>
      </c>
      <c r="BW81">
        <v>1</v>
      </c>
      <c r="BX81">
        <v>1</v>
      </c>
      <c r="BY81">
        <v>0</v>
      </c>
      <c r="BZ81">
        <v>1</v>
      </c>
      <c r="CA81">
        <v>1</v>
      </c>
      <c r="CB81">
        <v>0</v>
      </c>
      <c r="CC81">
        <v>1</v>
      </c>
      <c r="CD81">
        <v>1</v>
      </c>
      <c r="CE81">
        <v>0</v>
      </c>
      <c r="CF81">
        <v>1</v>
      </c>
      <c r="CG81">
        <v>1</v>
      </c>
      <c r="CH81">
        <v>1</v>
      </c>
      <c r="CI81">
        <v>1</v>
      </c>
      <c r="CJ81">
        <v>1</v>
      </c>
      <c r="CK81">
        <v>1</v>
      </c>
      <c r="CL81" s="6">
        <v>1</v>
      </c>
      <c r="CM81" s="5">
        <f t="shared" si="1"/>
        <v>9</v>
      </c>
      <c r="CN81">
        <v>0</v>
      </c>
      <c r="CO81">
        <v>0</v>
      </c>
      <c r="CP81">
        <v>0</v>
      </c>
      <c r="CQ81">
        <v>0</v>
      </c>
      <c r="CR81">
        <v>0</v>
      </c>
      <c r="CS81">
        <v>1</v>
      </c>
      <c r="CT81">
        <v>0</v>
      </c>
      <c r="CU81">
        <v>0</v>
      </c>
      <c r="CV81">
        <v>0</v>
      </c>
      <c r="CW81">
        <v>0</v>
      </c>
      <c r="CX81">
        <v>1</v>
      </c>
      <c r="CY81">
        <v>0</v>
      </c>
      <c r="CZ81" t="s">
        <v>42</v>
      </c>
      <c r="DA81">
        <v>0</v>
      </c>
      <c r="DB81">
        <v>1</v>
      </c>
      <c r="DC81">
        <v>1</v>
      </c>
      <c r="DD81">
        <v>0</v>
      </c>
      <c r="DE81">
        <v>0</v>
      </c>
      <c r="DF81">
        <v>0</v>
      </c>
    </row>
    <row r="82" spans="1:110" x14ac:dyDescent="0.25">
      <c r="A82" t="s">
        <v>88</v>
      </c>
      <c r="B82" s="1">
        <v>43647</v>
      </c>
      <c r="C82" s="1">
        <v>43678</v>
      </c>
      <c r="D82">
        <v>1</v>
      </c>
      <c r="E82">
        <v>1</v>
      </c>
      <c r="F82">
        <v>1</v>
      </c>
      <c r="G82">
        <v>1</v>
      </c>
      <c r="H82">
        <v>1</v>
      </c>
      <c r="I82">
        <v>1</v>
      </c>
      <c r="J82">
        <v>1</v>
      </c>
      <c r="K82">
        <v>1</v>
      </c>
      <c r="L82">
        <v>1</v>
      </c>
      <c r="M82">
        <v>0</v>
      </c>
      <c r="N82">
        <v>0</v>
      </c>
      <c r="O82">
        <v>0</v>
      </c>
      <c r="P82">
        <v>0</v>
      </c>
      <c r="Q82">
        <v>0</v>
      </c>
      <c r="R82">
        <v>0</v>
      </c>
      <c r="S82">
        <v>0</v>
      </c>
      <c r="T82">
        <v>0</v>
      </c>
      <c r="U82">
        <v>1</v>
      </c>
      <c r="V82">
        <v>0</v>
      </c>
      <c r="W82" s="5">
        <v>2</v>
      </c>
      <c r="X82">
        <v>2</v>
      </c>
      <c r="Y82">
        <v>1</v>
      </c>
      <c r="Z82">
        <v>0</v>
      </c>
      <c r="AA82">
        <v>0</v>
      </c>
      <c r="AB82">
        <v>0</v>
      </c>
      <c r="AC82">
        <v>0</v>
      </c>
      <c r="AD82">
        <v>0</v>
      </c>
      <c r="AE82">
        <v>1</v>
      </c>
      <c r="AF82">
        <v>0</v>
      </c>
      <c r="AG82">
        <v>0</v>
      </c>
      <c r="AH82">
        <v>0</v>
      </c>
      <c r="AI82">
        <v>0</v>
      </c>
      <c r="AJ82">
        <v>0</v>
      </c>
      <c r="AK82">
        <v>0</v>
      </c>
      <c r="AL82">
        <v>0</v>
      </c>
      <c r="AM82">
        <v>0</v>
      </c>
      <c r="AN82">
        <v>0</v>
      </c>
      <c r="AO82">
        <v>0</v>
      </c>
      <c r="AP82">
        <v>0</v>
      </c>
      <c r="AQ82">
        <v>0</v>
      </c>
      <c r="AR82">
        <v>1</v>
      </c>
      <c r="AS82">
        <v>0</v>
      </c>
      <c r="AT82">
        <v>0</v>
      </c>
      <c r="AU82">
        <v>0</v>
      </c>
      <c r="AV82">
        <v>0</v>
      </c>
      <c r="AW82">
        <v>0</v>
      </c>
      <c r="AX82">
        <v>1</v>
      </c>
      <c r="AY82">
        <v>0</v>
      </c>
      <c r="AZ82">
        <v>0</v>
      </c>
      <c r="BA82">
        <v>0</v>
      </c>
      <c r="BB82">
        <v>0</v>
      </c>
      <c r="BC82">
        <v>0</v>
      </c>
      <c r="BD82">
        <v>0</v>
      </c>
      <c r="BE82">
        <v>0</v>
      </c>
      <c r="BF82">
        <v>0</v>
      </c>
      <c r="BG82">
        <v>0</v>
      </c>
      <c r="BH82">
        <v>0</v>
      </c>
      <c r="BI82">
        <v>0</v>
      </c>
      <c r="BJ82">
        <v>0</v>
      </c>
      <c r="BK82">
        <v>1</v>
      </c>
      <c r="BL82">
        <v>1</v>
      </c>
      <c r="BM82">
        <v>1</v>
      </c>
      <c r="BN82">
        <v>1</v>
      </c>
      <c r="BO82">
        <v>0</v>
      </c>
      <c r="BP82">
        <v>1</v>
      </c>
      <c r="BQ82">
        <v>1</v>
      </c>
      <c r="BR82">
        <v>1</v>
      </c>
      <c r="BS82">
        <v>1</v>
      </c>
      <c r="BT82">
        <v>1</v>
      </c>
      <c r="BU82">
        <v>1</v>
      </c>
      <c r="BV82">
        <v>1</v>
      </c>
      <c r="BW82">
        <v>1</v>
      </c>
      <c r="BX82">
        <v>1</v>
      </c>
      <c r="BY82">
        <v>0</v>
      </c>
      <c r="BZ82">
        <v>1</v>
      </c>
      <c r="CA82">
        <v>1</v>
      </c>
      <c r="CB82">
        <v>0</v>
      </c>
      <c r="CC82">
        <v>1</v>
      </c>
      <c r="CD82">
        <v>1</v>
      </c>
      <c r="CE82">
        <v>0</v>
      </c>
      <c r="CF82">
        <v>1</v>
      </c>
      <c r="CG82">
        <v>1</v>
      </c>
      <c r="CH82">
        <v>1</v>
      </c>
      <c r="CI82">
        <v>1</v>
      </c>
      <c r="CJ82">
        <v>1</v>
      </c>
      <c r="CK82">
        <v>1</v>
      </c>
      <c r="CL82" s="6">
        <v>1</v>
      </c>
      <c r="CM82" s="5">
        <f t="shared" si="1"/>
        <v>9</v>
      </c>
      <c r="CN82">
        <v>0</v>
      </c>
      <c r="CO82">
        <v>0</v>
      </c>
      <c r="CP82">
        <v>0</v>
      </c>
      <c r="CQ82">
        <v>0</v>
      </c>
      <c r="CR82">
        <v>0</v>
      </c>
      <c r="CS82">
        <v>1</v>
      </c>
      <c r="CT82">
        <v>0</v>
      </c>
      <c r="CU82">
        <v>0</v>
      </c>
      <c r="CV82">
        <v>0</v>
      </c>
      <c r="CW82">
        <v>0</v>
      </c>
      <c r="CX82">
        <v>1</v>
      </c>
      <c r="CY82">
        <v>0</v>
      </c>
      <c r="CZ82" t="s">
        <v>42</v>
      </c>
      <c r="DA82">
        <v>0</v>
      </c>
      <c r="DB82">
        <v>1</v>
      </c>
      <c r="DC82">
        <v>1</v>
      </c>
      <c r="DD82">
        <v>0</v>
      </c>
      <c r="DE82">
        <v>0</v>
      </c>
      <c r="DF82">
        <v>0</v>
      </c>
    </row>
    <row r="83" spans="1:110" x14ac:dyDescent="0.25">
      <c r="A83" t="s">
        <v>89</v>
      </c>
      <c r="B83" s="1">
        <v>42948</v>
      </c>
      <c r="C83" s="1">
        <v>43465</v>
      </c>
      <c r="D83">
        <v>1</v>
      </c>
      <c r="E83">
        <v>1</v>
      </c>
      <c r="F83">
        <v>1</v>
      </c>
      <c r="G83">
        <v>1</v>
      </c>
      <c r="H83">
        <v>1</v>
      </c>
      <c r="I83">
        <v>1</v>
      </c>
      <c r="J83">
        <v>1</v>
      </c>
      <c r="K83">
        <v>1</v>
      </c>
      <c r="L83">
        <v>0</v>
      </c>
      <c r="M83">
        <v>1</v>
      </c>
      <c r="N83">
        <v>1</v>
      </c>
      <c r="O83">
        <v>1</v>
      </c>
      <c r="P83">
        <v>1</v>
      </c>
      <c r="Q83">
        <v>1</v>
      </c>
      <c r="R83">
        <v>0</v>
      </c>
      <c r="S83">
        <v>0</v>
      </c>
      <c r="T83">
        <v>0</v>
      </c>
      <c r="U83">
        <v>1</v>
      </c>
      <c r="V83">
        <v>0</v>
      </c>
      <c r="W83" s="5">
        <v>2</v>
      </c>
      <c r="X83">
        <v>4</v>
      </c>
      <c r="Y83">
        <v>1</v>
      </c>
      <c r="Z83">
        <v>0</v>
      </c>
      <c r="AA83">
        <v>0</v>
      </c>
      <c r="AB83">
        <v>0</v>
      </c>
      <c r="AC83">
        <v>0</v>
      </c>
      <c r="AD83">
        <v>0</v>
      </c>
      <c r="AE83">
        <v>1</v>
      </c>
      <c r="AF83">
        <v>0</v>
      </c>
      <c r="AG83">
        <v>0</v>
      </c>
      <c r="AH83">
        <v>0</v>
      </c>
      <c r="AI83">
        <v>0</v>
      </c>
      <c r="AJ83">
        <v>1</v>
      </c>
      <c r="AK83">
        <v>0</v>
      </c>
      <c r="AL83">
        <v>0</v>
      </c>
      <c r="AM83">
        <v>0</v>
      </c>
      <c r="AN83">
        <v>0</v>
      </c>
      <c r="AO83">
        <v>0</v>
      </c>
      <c r="AP83">
        <v>0</v>
      </c>
      <c r="AQ83">
        <v>0</v>
      </c>
      <c r="AR83">
        <v>1</v>
      </c>
      <c r="AS83">
        <v>1</v>
      </c>
      <c r="AT83">
        <v>1</v>
      </c>
      <c r="AU83">
        <v>1</v>
      </c>
      <c r="AV83">
        <v>1</v>
      </c>
      <c r="AW83">
        <v>1</v>
      </c>
      <c r="AX83">
        <v>1</v>
      </c>
      <c r="AY83">
        <v>1</v>
      </c>
      <c r="AZ83">
        <v>0</v>
      </c>
      <c r="BA83">
        <v>1</v>
      </c>
      <c r="BB83">
        <v>1</v>
      </c>
      <c r="BC83">
        <v>1</v>
      </c>
      <c r="BD83">
        <v>1</v>
      </c>
      <c r="BE83">
        <v>1</v>
      </c>
      <c r="BF83">
        <v>0</v>
      </c>
      <c r="BG83">
        <v>0</v>
      </c>
      <c r="BH83">
        <v>0</v>
      </c>
      <c r="BI83">
        <v>1</v>
      </c>
      <c r="BJ83">
        <v>0</v>
      </c>
      <c r="BK83">
        <v>1</v>
      </c>
      <c r="BL83">
        <v>1</v>
      </c>
      <c r="BM83">
        <v>1</v>
      </c>
      <c r="BN83">
        <v>1</v>
      </c>
      <c r="BO83">
        <v>1</v>
      </c>
      <c r="BP83">
        <v>1</v>
      </c>
      <c r="BQ83">
        <v>1</v>
      </c>
      <c r="BR83">
        <v>1</v>
      </c>
      <c r="BS83">
        <v>1</v>
      </c>
      <c r="BT83">
        <v>1</v>
      </c>
      <c r="BU83">
        <v>1</v>
      </c>
      <c r="BV83">
        <v>0</v>
      </c>
      <c r="BW83">
        <v>1</v>
      </c>
      <c r="BX83">
        <v>1</v>
      </c>
      <c r="BY83">
        <v>1</v>
      </c>
      <c r="BZ83">
        <v>0</v>
      </c>
      <c r="CA83">
        <v>1</v>
      </c>
      <c r="CB83">
        <v>0</v>
      </c>
      <c r="CC83">
        <v>1</v>
      </c>
      <c r="CD83">
        <v>1</v>
      </c>
      <c r="CE83">
        <v>0</v>
      </c>
      <c r="CF83">
        <v>1</v>
      </c>
      <c r="CG83">
        <v>0</v>
      </c>
      <c r="CH83">
        <v>1</v>
      </c>
      <c r="CI83">
        <v>1</v>
      </c>
      <c r="CJ83">
        <v>0</v>
      </c>
      <c r="CK83">
        <v>0</v>
      </c>
      <c r="CL83" s="6">
        <v>0</v>
      </c>
      <c r="CM83" s="5">
        <f t="shared" si="1"/>
        <v>5</v>
      </c>
      <c r="CN83">
        <v>0</v>
      </c>
      <c r="CO83">
        <v>0</v>
      </c>
      <c r="CP83">
        <v>0</v>
      </c>
      <c r="CQ83">
        <v>0</v>
      </c>
      <c r="CR83">
        <v>1</v>
      </c>
      <c r="CS83">
        <v>0</v>
      </c>
      <c r="CT83">
        <v>0</v>
      </c>
      <c r="CU83">
        <v>0</v>
      </c>
      <c r="CV83">
        <v>0</v>
      </c>
      <c r="CW83">
        <v>1</v>
      </c>
      <c r="CX83">
        <v>0</v>
      </c>
      <c r="CY83">
        <v>0</v>
      </c>
      <c r="CZ83" t="s">
        <v>42</v>
      </c>
      <c r="DA83">
        <v>0</v>
      </c>
      <c r="DB83">
        <v>1</v>
      </c>
      <c r="DC83">
        <v>1</v>
      </c>
      <c r="DD83">
        <v>0</v>
      </c>
      <c r="DE83">
        <v>1</v>
      </c>
      <c r="DF83">
        <v>0</v>
      </c>
    </row>
    <row r="84" spans="1:110" x14ac:dyDescent="0.25">
      <c r="A84" t="s">
        <v>89</v>
      </c>
      <c r="B84" s="1">
        <v>43466</v>
      </c>
      <c r="C84" s="1">
        <v>43678</v>
      </c>
      <c r="D84">
        <v>1</v>
      </c>
      <c r="E84">
        <v>1</v>
      </c>
      <c r="F84">
        <v>1</v>
      </c>
      <c r="G84">
        <v>1</v>
      </c>
      <c r="H84">
        <v>1</v>
      </c>
      <c r="I84">
        <v>1</v>
      </c>
      <c r="J84">
        <v>1</v>
      </c>
      <c r="K84">
        <v>1</v>
      </c>
      <c r="L84">
        <v>0</v>
      </c>
      <c r="M84">
        <v>1</v>
      </c>
      <c r="N84">
        <v>1</v>
      </c>
      <c r="O84">
        <v>1</v>
      </c>
      <c r="P84">
        <v>1</v>
      </c>
      <c r="Q84">
        <v>1</v>
      </c>
      <c r="R84">
        <v>0</v>
      </c>
      <c r="S84">
        <v>0</v>
      </c>
      <c r="T84">
        <v>0</v>
      </c>
      <c r="U84">
        <v>1</v>
      </c>
      <c r="V84">
        <v>0</v>
      </c>
      <c r="W84" s="5">
        <v>2</v>
      </c>
      <c r="X84">
        <v>4</v>
      </c>
      <c r="Y84">
        <v>1</v>
      </c>
      <c r="Z84">
        <v>0</v>
      </c>
      <c r="AA84">
        <v>0</v>
      </c>
      <c r="AB84">
        <v>0</v>
      </c>
      <c r="AC84">
        <v>0</v>
      </c>
      <c r="AD84">
        <v>0</v>
      </c>
      <c r="AE84">
        <v>1</v>
      </c>
      <c r="AF84">
        <v>0</v>
      </c>
      <c r="AG84">
        <v>0</v>
      </c>
      <c r="AH84">
        <v>0</v>
      </c>
      <c r="AI84">
        <v>0</v>
      </c>
      <c r="AJ84">
        <v>1</v>
      </c>
      <c r="AK84">
        <v>0</v>
      </c>
      <c r="AL84">
        <v>0</v>
      </c>
      <c r="AM84">
        <v>0</v>
      </c>
      <c r="AN84">
        <v>0</v>
      </c>
      <c r="AO84">
        <v>0</v>
      </c>
      <c r="AP84">
        <v>0</v>
      </c>
      <c r="AQ84">
        <v>0</v>
      </c>
      <c r="AR84">
        <v>1</v>
      </c>
      <c r="AS84">
        <v>1</v>
      </c>
      <c r="AT84">
        <v>1</v>
      </c>
      <c r="AU84">
        <v>1</v>
      </c>
      <c r="AV84">
        <v>1</v>
      </c>
      <c r="AW84">
        <v>1</v>
      </c>
      <c r="AX84">
        <v>1</v>
      </c>
      <c r="AY84">
        <v>1</v>
      </c>
      <c r="AZ84">
        <v>0</v>
      </c>
      <c r="BA84">
        <v>1</v>
      </c>
      <c r="BB84">
        <v>1</v>
      </c>
      <c r="BC84">
        <v>1</v>
      </c>
      <c r="BD84">
        <v>1</v>
      </c>
      <c r="BE84">
        <v>1</v>
      </c>
      <c r="BF84">
        <v>0</v>
      </c>
      <c r="BG84">
        <v>0</v>
      </c>
      <c r="BH84">
        <v>0</v>
      </c>
      <c r="BI84">
        <v>1</v>
      </c>
      <c r="BJ84">
        <v>0</v>
      </c>
      <c r="BK84">
        <v>1</v>
      </c>
      <c r="BL84">
        <v>1</v>
      </c>
      <c r="BM84">
        <v>1</v>
      </c>
      <c r="BN84">
        <v>1</v>
      </c>
      <c r="BO84">
        <v>1</v>
      </c>
      <c r="BP84">
        <v>1</v>
      </c>
      <c r="BQ84">
        <v>1</v>
      </c>
      <c r="BR84">
        <v>1</v>
      </c>
      <c r="BS84">
        <v>1</v>
      </c>
      <c r="BT84">
        <v>1</v>
      </c>
      <c r="BU84">
        <v>1</v>
      </c>
      <c r="BV84">
        <v>0</v>
      </c>
      <c r="BW84">
        <v>1</v>
      </c>
      <c r="BX84">
        <v>1</v>
      </c>
      <c r="BY84">
        <v>1</v>
      </c>
      <c r="BZ84">
        <v>0</v>
      </c>
      <c r="CA84">
        <v>1</v>
      </c>
      <c r="CB84">
        <v>0</v>
      </c>
      <c r="CC84">
        <v>1</v>
      </c>
      <c r="CD84">
        <v>1</v>
      </c>
      <c r="CE84">
        <v>0</v>
      </c>
      <c r="CF84">
        <v>1</v>
      </c>
      <c r="CG84">
        <v>0</v>
      </c>
      <c r="CH84">
        <v>1</v>
      </c>
      <c r="CI84">
        <v>1</v>
      </c>
      <c r="CJ84">
        <v>0</v>
      </c>
      <c r="CK84">
        <v>0</v>
      </c>
      <c r="CL84" s="6">
        <v>0</v>
      </c>
      <c r="CM84" s="5">
        <f t="shared" si="1"/>
        <v>5</v>
      </c>
      <c r="CN84">
        <v>0</v>
      </c>
      <c r="CO84">
        <v>0</v>
      </c>
      <c r="CP84">
        <v>0</v>
      </c>
      <c r="CQ84">
        <v>0</v>
      </c>
      <c r="CR84">
        <v>1</v>
      </c>
      <c r="CS84">
        <v>0</v>
      </c>
      <c r="CT84">
        <v>0</v>
      </c>
      <c r="CU84">
        <v>0</v>
      </c>
      <c r="CV84">
        <v>0</v>
      </c>
      <c r="CW84">
        <v>1</v>
      </c>
      <c r="CX84">
        <v>0</v>
      </c>
      <c r="CY84">
        <v>0</v>
      </c>
      <c r="CZ84" t="s">
        <v>42</v>
      </c>
      <c r="DA84">
        <v>0</v>
      </c>
      <c r="DB84">
        <v>1</v>
      </c>
      <c r="DC84">
        <v>1</v>
      </c>
      <c r="DD84">
        <v>0</v>
      </c>
      <c r="DE84">
        <v>1</v>
      </c>
      <c r="DF84">
        <v>0</v>
      </c>
    </row>
    <row r="85" spans="1:110" x14ac:dyDescent="0.25">
      <c r="A85" t="s">
        <v>90</v>
      </c>
      <c r="B85" s="1">
        <v>42948</v>
      </c>
      <c r="C85" s="1">
        <v>43678</v>
      </c>
      <c r="D85">
        <v>1</v>
      </c>
      <c r="E85">
        <v>1</v>
      </c>
      <c r="F85">
        <v>1</v>
      </c>
      <c r="G85">
        <v>1</v>
      </c>
      <c r="H85">
        <v>1</v>
      </c>
      <c r="I85">
        <v>1</v>
      </c>
      <c r="J85">
        <v>1</v>
      </c>
      <c r="K85">
        <v>1</v>
      </c>
      <c r="L85">
        <v>0</v>
      </c>
      <c r="M85">
        <v>1</v>
      </c>
      <c r="N85">
        <v>0</v>
      </c>
      <c r="O85">
        <v>0</v>
      </c>
      <c r="P85">
        <v>0</v>
      </c>
      <c r="Q85">
        <v>0</v>
      </c>
      <c r="R85">
        <v>0</v>
      </c>
      <c r="S85">
        <v>0</v>
      </c>
      <c r="T85">
        <v>0</v>
      </c>
      <c r="U85">
        <v>1</v>
      </c>
      <c r="V85">
        <v>0</v>
      </c>
      <c r="W85" s="5">
        <v>2</v>
      </c>
      <c r="X85">
        <v>4</v>
      </c>
      <c r="Y85">
        <v>1</v>
      </c>
      <c r="Z85">
        <v>0</v>
      </c>
      <c r="AA85">
        <v>0</v>
      </c>
      <c r="AB85">
        <v>0</v>
      </c>
      <c r="AC85">
        <v>0</v>
      </c>
      <c r="AD85">
        <v>0</v>
      </c>
      <c r="AE85">
        <v>1</v>
      </c>
      <c r="AF85">
        <v>0</v>
      </c>
      <c r="AG85">
        <v>0</v>
      </c>
      <c r="AH85">
        <v>0</v>
      </c>
      <c r="AI85">
        <v>0</v>
      </c>
      <c r="AJ85">
        <v>0</v>
      </c>
      <c r="AK85">
        <v>0</v>
      </c>
      <c r="AL85">
        <v>0</v>
      </c>
      <c r="AM85">
        <v>0</v>
      </c>
      <c r="AN85">
        <v>0</v>
      </c>
      <c r="AO85">
        <v>0</v>
      </c>
      <c r="AP85">
        <v>0</v>
      </c>
      <c r="AQ85">
        <v>0</v>
      </c>
      <c r="AR85">
        <v>1</v>
      </c>
      <c r="AS85">
        <v>0</v>
      </c>
      <c r="AT85">
        <v>0</v>
      </c>
      <c r="AU85">
        <v>0</v>
      </c>
      <c r="AV85">
        <v>0</v>
      </c>
      <c r="AW85">
        <v>0</v>
      </c>
      <c r="AX85">
        <v>1</v>
      </c>
      <c r="AY85">
        <v>0</v>
      </c>
      <c r="AZ85">
        <v>0</v>
      </c>
      <c r="BA85">
        <v>0</v>
      </c>
      <c r="BB85">
        <v>0</v>
      </c>
      <c r="BC85">
        <v>0</v>
      </c>
      <c r="BD85">
        <v>0</v>
      </c>
      <c r="BE85">
        <v>0</v>
      </c>
      <c r="BF85">
        <v>0</v>
      </c>
      <c r="BG85">
        <v>0</v>
      </c>
      <c r="BH85">
        <v>0</v>
      </c>
      <c r="BI85">
        <v>0</v>
      </c>
      <c r="BJ85">
        <v>0</v>
      </c>
      <c r="BK85">
        <v>1</v>
      </c>
      <c r="BL85">
        <v>1</v>
      </c>
      <c r="BM85">
        <v>1</v>
      </c>
      <c r="BN85">
        <v>1</v>
      </c>
      <c r="BO85">
        <v>0</v>
      </c>
      <c r="BP85">
        <v>1</v>
      </c>
      <c r="BQ85">
        <v>1</v>
      </c>
      <c r="BR85">
        <v>1</v>
      </c>
      <c r="BS85">
        <v>1</v>
      </c>
      <c r="BT85">
        <v>1</v>
      </c>
      <c r="BU85">
        <v>1</v>
      </c>
      <c r="BV85">
        <v>0</v>
      </c>
      <c r="BW85">
        <v>0</v>
      </c>
      <c r="BX85">
        <v>1</v>
      </c>
      <c r="BY85">
        <v>0</v>
      </c>
      <c r="BZ85">
        <v>0</v>
      </c>
      <c r="CA85">
        <v>0</v>
      </c>
      <c r="CB85">
        <v>0</v>
      </c>
      <c r="CC85">
        <v>1</v>
      </c>
      <c r="CD85">
        <v>1</v>
      </c>
      <c r="CE85">
        <v>0</v>
      </c>
      <c r="CF85">
        <v>1</v>
      </c>
      <c r="CG85">
        <v>1</v>
      </c>
      <c r="CH85">
        <v>0</v>
      </c>
      <c r="CI85">
        <v>1</v>
      </c>
      <c r="CJ85">
        <v>1</v>
      </c>
      <c r="CK85">
        <v>0</v>
      </c>
      <c r="CL85" s="6">
        <v>1</v>
      </c>
      <c r="CM85" s="5">
        <f t="shared" si="1"/>
        <v>7</v>
      </c>
      <c r="CN85">
        <v>0</v>
      </c>
      <c r="CO85">
        <v>0</v>
      </c>
      <c r="CP85">
        <v>0</v>
      </c>
      <c r="CQ85">
        <v>0</v>
      </c>
      <c r="CR85">
        <v>0</v>
      </c>
      <c r="CS85">
        <v>1</v>
      </c>
      <c r="CT85">
        <v>0</v>
      </c>
      <c r="CU85">
        <v>0</v>
      </c>
      <c r="CV85">
        <v>0</v>
      </c>
      <c r="CW85">
        <v>0</v>
      </c>
      <c r="CX85">
        <v>1</v>
      </c>
      <c r="CY85">
        <v>0</v>
      </c>
      <c r="CZ85" t="s">
        <v>42</v>
      </c>
      <c r="DA85">
        <v>1</v>
      </c>
      <c r="DB85">
        <v>1</v>
      </c>
      <c r="DC85">
        <v>1</v>
      </c>
      <c r="DD85">
        <v>0</v>
      </c>
      <c r="DE85">
        <v>0</v>
      </c>
      <c r="DF85">
        <v>0</v>
      </c>
    </row>
    <row r="86" spans="1:110" x14ac:dyDescent="0.25">
      <c r="A86" t="s">
        <v>91</v>
      </c>
      <c r="B86" s="1">
        <v>42948</v>
      </c>
      <c r="C86" s="1">
        <v>43207</v>
      </c>
      <c r="D86">
        <v>1</v>
      </c>
      <c r="E86">
        <v>1</v>
      </c>
      <c r="F86">
        <v>1</v>
      </c>
      <c r="G86">
        <v>1</v>
      </c>
      <c r="H86">
        <v>1</v>
      </c>
      <c r="I86">
        <v>1</v>
      </c>
      <c r="J86">
        <v>1</v>
      </c>
      <c r="K86">
        <v>1</v>
      </c>
      <c r="L86">
        <v>1</v>
      </c>
      <c r="M86">
        <v>1</v>
      </c>
      <c r="N86">
        <v>1</v>
      </c>
      <c r="O86">
        <v>0</v>
      </c>
      <c r="P86">
        <v>1</v>
      </c>
      <c r="Q86">
        <v>0</v>
      </c>
      <c r="R86">
        <v>1</v>
      </c>
      <c r="S86">
        <v>1</v>
      </c>
      <c r="T86">
        <v>0</v>
      </c>
      <c r="U86">
        <v>1</v>
      </c>
      <c r="V86">
        <v>0</v>
      </c>
      <c r="W86" s="5">
        <v>0</v>
      </c>
      <c r="X86">
        <v>0</v>
      </c>
      <c r="Y86">
        <v>1</v>
      </c>
      <c r="Z86">
        <v>0</v>
      </c>
      <c r="AA86">
        <v>0</v>
      </c>
      <c r="AB86">
        <v>0</v>
      </c>
      <c r="AC86">
        <v>0</v>
      </c>
      <c r="AD86">
        <v>0</v>
      </c>
      <c r="AE86">
        <v>1</v>
      </c>
      <c r="AF86">
        <v>0</v>
      </c>
      <c r="AG86">
        <v>0</v>
      </c>
      <c r="AH86">
        <v>0</v>
      </c>
      <c r="AI86">
        <v>1</v>
      </c>
      <c r="AJ86">
        <v>0</v>
      </c>
      <c r="AK86">
        <v>0</v>
      </c>
      <c r="AL86">
        <v>0</v>
      </c>
      <c r="AM86">
        <v>1</v>
      </c>
      <c r="AN86">
        <v>0</v>
      </c>
      <c r="AO86">
        <v>0</v>
      </c>
      <c r="AP86">
        <v>0</v>
      </c>
      <c r="AQ86">
        <v>0</v>
      </c>
      <c r="AR86">
        <v>1</v>
      </c>
      <c r="AS86">
        <v>0</v>
      </c>
      <c r="AT86">
        <v>0</v>
      </c>
      <c r="AU86">
        <v>0</v>
      </c>
      <c r="AV86">
        <v>0</v>
      </c>
      <c r="AW86">
        <v>0</v>
      </c>
      <c r="AX86">
        <v>1</v>
      </c>
      <c r="AY86">
        <v>0</v>
      </c>
      <c r="AZ86">
        <v>0</v>
      </c>
      <c r="BA86">
        <v>0</v>
      </c>
      <c r="BB86">
        <v>0</v>
      </c>
      <c r="BC86">
        <v>0</v>
      </c>
      <c r="BD86">
        <v>0</v>
      </c>
      <c r="BE86">
        <v>0</v>
      </c>
      <c r="BF86">
        <v>1</v>
      </c>
      <c r="BG86">
        <v>0</v>
      </c>
      <c r="BH86">
        <v>0</v>
      </c>
      <c r="BI86">
        <v>0</v>
      </c>
      <c r="BJ86">
        <v>0</v>
      </c>
      <c r="BK86">
        <v>1</v>
      </c>
      <c r="BL86">
        <v>1</v>
      </c>
      <c r="BM86">
        <v>1</v>
      </c>
      <c r="BN86">
        <v>1</v>
      </c>
      <c r="BO86">
        <v>0</v>
      </c>
      <c r="BP86">
        <v>1</v>
      </c>
      <c r="BQ86">
        <v>1</v>
      </c>
      <c r="BR86">
        <v>1</v>
      </c>
      <c r="BS86">
        <v>1</v>
      </c>
      <c r="BT86">
        <v>1</v>
      </c>
      <c r="BU86">
        <v>1</v>
      </c>
      <c r="BV86">
        <v>0</v>
      </c>
      <c r="BW86">
        <v>1</v>
      </c>
      <c r="BX86">
        <v>1</v>
      </c>
      <c r="BY86">
        <v>0</v>
      </c>
      <c r="BZ86">
        <v>0</v>
      </c>
      <c r="CA86">
        <v>0</v>
      </c>
      <c r="CB86">
        <v>0</v>
      </c>
      <c r="CC86">
        <v>0</v>
      </c>
      <c r="CD86">
        <v>0</v>
      </c>
      <c r="CE86">
        <v>1</v>
      </c>
      <c r="CF86">
        <v>0</v>
      </c>
      <c r="CG86">
        <v>0</v>
      </c>
      <c r="CH86">
        <v>0</v>
      </c>
      <c r="CI86">
        <v>1</v>
      </c>
      <c r="CJ86">
        <v>1</v>
      </c>
      <c r="CK86">
        <v>0</v>
      </c>
      <c r="CL86" s="6">
        <v>0</v>
      </c>
      <c r="CM86" s="5">
        <f t="shared" si="1"/>
        <v>3</v>
      </c>
      <c r="CN86">
        <v>0</v>
      </c>
      <c r="CO86">
        <v>0</v>
      </c>
      <c r="CP86">
        <v>0</v>
      </c>
      <c r="CQ86">
        <v>0</v>
      </c>
      <c r="CR86">
        <v>1</v>
      </c>
      <c r="CS86">
        <v>0</v>
      </c>
      <c r="CT86">
        <v>0</v>
      </c>
      <c r="CU86">
        <v>0</v>
      </c>
      <c r="CV86">
        <v>0</v>
      </c>
      <c r="CW86">
        <v>0</v>
      </c>
      <c r="CX86">
        <v>1</v>
      </c>
      <c r="CY86">
        <v>0</v>
      </c>
      <c r="CZ86" t="s">
        <v>42</v>
      </c>
      <c r="DA86">
        <v>0</v>
      </c>
      <c r="DB86">
        <v>1</v>
      </c>
      <c r="DC86">
        <v>1</v>
      </c>
      <c r="DD86">
        <v>0</v>
      </c>
      <c r="DE86">
        <v>0</v>
      </c>
      <c r="DF86">
        <v>0</v>
      </c>
    </row>
    <row r="87" spans="1:110" x14ac:dyDescent="0.25">
      <c r="A87" t="s">
        <v>91</v>
      </c>
      <c r="B87" s="1">
        <v>43208</v>
      </c>
      <c r="C87" s="1">
        <v>43678</v>
      </c>
      <c r="D87">
        <v>1</v>
      </c>
      <c r="E87">
        <v>1</v>
      </c>
      <c r="F87">
        <v>1</v>
      </c>
      <c r="G87">
        <v>1</v>
      </c>
      <c r="H87">
        <v>1</v>
      </c>
      <c r="I87">
        <v>1</v>
      </c>
      <c r="J87">
        <v>1</v>
      </c>
      <c r="K87">
        <v>1</v>
      </c>
      <c r="L87">
        <v>1</v>
      </c>
      <c r="M87">
        <v>1</v>
      </c>
      <c r="N87">
        <v>1</v>
      </c>
      <c r="O87">
        <v>0</v>
      </c>
      <c r="P87">
        <v>1</v>
      </c>
      <c r="Q87">
        <v>0</v>
      </c>
      <c r="R87">
        <v>1</v>
      </c>
      <c r="S87">
        <v>1</v>
      </c>
      <c r="T87">
        <v>0</v>
      </c>
      <c r="U87">
        <v>1</v>
      </c>
      <c r="V87">
        <v>0</v>
      </c>
      <c r="W87" s="5">
        <v>0</v>
      </c>
      <c r="X87">
        <v>0</v>
      </c>
      <c r="Y87">
        <v>1</v>
      </c>
      <c r="Z87">
        <v>0</v>
      </c>
      <c r="AA87">
        <v>0</v>
      </c>
      <c r="AB87">
        <v>0</v>
      </c>
      <c r="AC87">
        <v>0</v>
      </c>
      <c r="AD87">
        <v>0</v>
      </c>
      <c r="AE87">
        <v>1</v>
      </c>
      <c r="AF87">
        <v>0</v>
      </c>
      <c r="AG87">
        <v>0</v>
      </c>
      <c r="AH87">
        <v>0</v>
      </c>
      <c r="AI87">
        <v>1</v>
      </c>
      <c r="AJ87">
        <v>0</v>
      </c>
      <c r="AK87">
        <v>0</v>
      </c>
      <c r="AL87">
        <v>0</v>
      </c>
      <c r="AM87">
        <v>1</v>
      </c>
      <c r="AN87">
        <v>0</v>
      </c>
      <c r="AO87">
        <v>0</v>
      </c>
      <c r="AP87">
        <v>0</v>
      </c>
      <c r="AQ87">
        <v>0</v>
      </c>
      <c r="AR87">
        <v>1</v>
      </c>
      <c r="AS87">
        <v>0</v>
      </c>
      <c r="AT87">
        <v>0</v>
      </c>
      <c r="AU87">
        <v>0</v>
      </c>
      <c r="AV87">
        <v>0</v>
      </c>
      <c r="AW87">
        <v>0</v>
      </c>
      <c r="AX87">
        <v>1</v>
      </c>
      <c r="AY87">
        <v>0</v>
      </c>
      <c r="AZ87">
        <v>0</v>
      </c>
      <c r="BA87">
        <v>0</v>
      </c>
      <c r="BB87">
        <v>0</v>
      </c>
      <c r="BC87">
        <v>0</v>
      </c>
      <c r="BD87">
        <v>0</v>
      </c>
      <c r="BE87">
        <v>0</v>
      </c>
      <c r="BF87">
        <v>1</v>
      </c>
      <c r="BG87">
        <v>0</v>
      </c>
      <c r="BH87">
        <v>0</v>
      </c>
      <c r="BI87">
        <v>0</v>
      </c>
      <c r="BJ87">
        <v>0</v>
      </c>
      <c r="BK87">
        <v>1</v>
      </c>
      <c r="BL87">
        <v>1</v>
      </c>
      <c r="BM87">
        <v>1</v>
      </c>
      <c r="BN87">
        <v>1</v>
      </c>
      <c r="BO87">
        <v>0</v>
      </c>
      <c r="BP87">
        <v>1</v>
      </c>
      <c r="BQ87">
        <v>1</v>
      </c>
      <c r="BR87">
        <v>1</v>
      </c>
      <c r="BS87">
        <v>1</v>
      </c>
      <c r="BT87">
        <v>1</v>
      </c>
      <c r="BU87">
        <v>1</v>
      </c>
      <c r="BV87">
        <v>0</v>
      </c>
      <c r="BW87">
        <v>1</v>
      </c>
      <c r="BX87">
        <v>1</v>
      </c>
      <c r="BY87">
        <v>0</v>
      </c>
      <c r="BZ87">
        <v>0</v>
      </c>
      <c r="CA87">
        <v>0</v>
      </c>
      <c r="CB87">
        <v>0</v>
      </c>
      <c r="CC87">
        <v>0</v>
      </c>
      <c r="CD87">
        <v>0</v>
      </c>
      <c r="CE87">
        <v>1</v>
      </c>
      <c r="CF87">
        <v>0</v>
      </c>
      <c r="CG87">
        <v>0</v>
      </c>
      <c r="CH87">
        <v>0</v>
      </c>
      <c r="CI87">
        <v>1</v>
      </c>
      <c r="CJ87">
        <v>1</v>
      </c>
      <c r="CK87">
        <v>0</v>
      </c>
      <c r="CL87" s="6">
        <v>0</v>
      </c>
      <c r="CM87" s="5">
        <f t="shared" si="1"/>
        <v>3</v>
      </c>
      <c r="CN87">
        <v>0</v>
      </c>
      <c r="CO87">
        <v>0</v>
      </c>
      <c r="CP87">
        <v>0</v>
      </c>
      <c r="CQ87">
        <v>0</v>
      </c>
      <c r="CR87">
        <v>1</v>
      </c>
      <c r="CS87">
        <v>0</v>
      </c>
      <c r="CT87">
        <v>0</v>
      </c>
      <c r="CU87">
        <v>0</v>
      </c>
      <c r="CV87">
        <v>0</v>
      </c>
      <c r="CW87">
        <v>0</v>
      </c>
      <c r="CX87">
        <v>1</v>
      </c>
      <c r="CY87">
        <v>0</v>
      </c>
      <c r="CZ87" t="s">
        <v>42</v>
      </c>
      <c r="DA87">
        <v>0</v>
      </c>
      <c r="DB87">
        <v>1</v>
      </c>
      <c r="DC87">
        <v>1</v>
      </c>
      <c r="DD87">
        <v>0</v>
      </c>
      <c r="DE87">
        <v>0</v>
      </c>
      <c r="DF87">
        <v>0</v>
      </c>
    </row>
    <row r="88" spans="1:110" x14ac:dyDescent="0.25">
      <c r="A88" t="s">
        <v>92</v>
      </c>
      <c r="B88" s="1">
        <v>42948</v>
      </c>
      <c r="C88" s="1">
        <v>43678</v>
      </c>
      <c r="D88">
        <v>1</v>
      </c>
      <c r="E88">
        <v>1</v>
      </c>
      <c r="F88">
        <v>1</v>
      </c>
      <c r="G88">
        <v>1</v>
      </c>
      <c r="H88">
        <v>1</v>
      </c>
      <c r="I88">
        <v>1</v>
      </c>
      <c r="J88">
        <v>1</v>
      </c>
      <c r="K88">
        <v>1</v>
      </c>
      <c r="L88">
        <v>0</v>
      </c>
      <c r="M88">
        <v>0</v>
      </c>
      <c r="N88">
        <v>0</v>
      </c>
      <c r="O88">
        <v>0</v>
      </c>
      <c r="P88">
        <v>0</v>
      </c>
      <c r="Q88">
        <v>0</v>
      </c>
      <c r="R88">
        <v>0</v>
      </c>
      <c r="S88">
        <v>0</v>
      </c>
      <c r="T88">
        <v>0</v>
      </c>
      <c r="U88">
        <v>1</v>
      </c>
      <c r="V88">
        <v>0</v>
      </c>
      <c r="W88" s="5">
        <v>2</v>
      </c>
      <c r="X88">
        <v>4</v>
      </c>
      <c r="Y88">
        <v>1</v>
      </c>
      <c r="Z88">
        <v>0</v>
      </c>
      <c r="AA88">
        <v>0</v>
      </c>
      <c r="AB88">
        <v>0</v>
      </c>
      <c r="AC88">
        <v>0</v>
      </c>
      <c r="AD88">
        <v>0</v>
      </c>
      <c r="AE88">
        <v>1</v>
      </c>
      <c r="AF88">
        <v>0</v>
      </c>
      <c r="AG88">
        <v>0</v>
      </c>
      <c r="AH88">
        <v>0</v>
      </c>
      <c r="AI88">
        <v>0</v>
      </c>
      <c r="AJ88">
        <v>0</v>
      </c>
      <c r="AK88">
        <v>0</v>
      </c>
      <c r="AL88">
        <v>0</v>
      </c>
      <c r="AM88">
        <v>0</v>
      </c>
      <c r="AN88">
        <v>0</v>
      </c>
      <c r="AO88">
        <v>0</v>
      </c>
      <c r="AP88">
        <v>0</v>
      </c>
      <c r="AQ88">
        <v>0</v>
      </c>
      <c r="AR88">
        <v>1</v>
      </c>
      <c r="AS88">
        <v>0</v>
      </c>
      <c r="AT88">
        <v>0</v>
      </c>
      <c r="AU88">
        <v>0</v>
      </c>
      <c r="AV88">
        <v>0</v>
      </c>
      <c r="AW88">
        <v>0</v>
      </c>
      <c r="AX88">
        <v>1</v>
      </c>
      <c r="AY88">
        <v>0</v>
      </c>
      <c r="AZ88">
        <v>0</v>
      </c>
      <c r="BA88">
        <v>0</v>
      </c>
      <c r="BB88">
        <v>0</v>
      </c>
      <c r="BC88">
        <v>0</v>
      </c>
      <c r="BD88">
        <v>0</v>
      </c>
      <c r="BE88">
        <v>0</v>
      </c>
      <c r="BF88">
        <v>0</v>
      </c>
      <c r="BG88">
        <v>0</v>
      </c>
      <c r="BH88">
        <v>0</v>
      </c>
      <c r="BI88">
        <v>0</v>
      </c>
      <c r="BJ88">
        <v>0</v>
      </c>
      <c r="BK88">
        <v>1</v>
      </c>
      <c r="BL88">
        <v>1</v>
      </c>
      <c r="BM88">
        <v>1</v>
      </c>
      <c r="BN88">
        <v>0</v>
      </c>
      <c r="BO88">
        <v>0</v>
      </c>
      <c r="BP88">
        <v>1</v>
      </c>
      <c r="BQ88">
        <v>1</v>
      </c>
      <c r="BR88">
        <v>1</v>
      </c>
      <c r="BS88">
        <v>1</v>
      </c>
      <c r="BT88">
        <v>1</v>
      </c>
      <c r="BU88">
        <v>1</v>
      </c>
      <c r="BV88">
        <v>0</v>
      </c>
      <c r="BW88">
        <v>0</v>
      </c>
      <c r="BX88">
        <v>1</v>
      </c>
      <c r="BY88">
        <v>0</v>
      </c>
      <c r="BZ88">
        <v>0</v>
      </c>
      <c r="CA88">
        <v>0</v>
      </c>
      <c r="CB88">
        <v>0</v>
      </c>
      <c r="CC88">
        <v>1</v>
      </c>
      <c r="CD88">
        <v>1</v>
      </c>
      <c r="CE88">
        <v>0</v>
      </c>
      <c r="CF88">
        <v>1</v>
      </c>
      <c r="CG88">
        <v>1</v>
      </c>
      <c r="CH88">
        <v>0</v>
      </c>
      <c r="CI88">
        <v>1</v>
      </c>
      <c r="CJ88">
        <v>1</v>
      </c>
      <c r="CK88">
        <v>0</v>
      </c>
      <c r="CL88" s="6">
        <v>1</v>
      </c>
      <c r="CM88" s="5">
        <f t="shared" si="1"/>
        <v>7</v>
      </c>
      <c r="CN88">
        <v>0</v>
      </c>
      <c r="CO88">
        <v>0</v>
      </c>
      <c r="CP88">
        <v>0</v>
      </c>
      <c r="CQ88">
        <v>0</v>
      </c>
      <c r="CR88">
        <v>0</v>
      </c>
      <c r="CS88">
        <v>1</v>
      </c>
      <c r="CT88">
        <v>0</v>
      </c>
      <c r="CU88">
        <v>0</v>
      </c>
      <c r="CV88">
        <v>0</v>
      </c>
      <c r="CW88">
        <v>0</v>
      </c>
      <c r="CX88">
        <v>1</v>
      </c>
      <c r="CY88">
        <v>0</v>
      </c>
      <c r="CZ88" t="s">
        <v>42</v>
      </c>
      <c r="DA88">
        <v>0</v>
      </c>
      <c r="DB88">
        <v>1</v>
      </c>
      <c r="DC88">
        <v>1</v>
      </c>
      <c r="DD88">
        <v>0</v>
      </c>
      <c r="DE88">
        <v>1</v>
      </c>
      <c r="DF88">
        <v>0</v>
      </c>
    </row>
    <row r="89" spans="1:110" x14ac:dyDescent="0.25">
      <c r="CL89"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88"/>
  <sheetViews>
    <sheetView workbookViewId="0">
      <selection activeCell="D2" sqref="D2"/>
    </sheetView>
  </sheetViews>
  <sheetFormatPr defaultRowHeight="15" x14ac:dyDescent="0.25"/>
  <cols>
    <col min="1" max="1" width="15.42578125" customWidth="1"/>
    <col min="2" max="2" width="18" customWidth="1"/>
    <col min="3" max="3" width="19.28515625" customWidth="1"/>
  </cols>
  <sheetData>
    <row r="1" spans="1:57" s="2" customFormat="1" ht="90" x14ac:dyDescent="0.25">
      <c r="A1" s="3" t="s">
        <v>0</v>
      </c>
      <c r="B1" s="2" t="s">
        <v>1</v>
      </c>
      <c r="C1" s="3" t="s">
        <v>2</v>
      </c>
      <c r="D1" s="2" t="s">
        <v>3</v>
      </c>
      <c r="E1" s="2" t="s">
        <v>93</v>
      </c>
      <c r="F1" s="2" t="s">
        <v>94</v>
      </c>
      <c r="G1" s="2" t="s">
        <v>95</v>
      </c>
      <c r="H1" s="2" t="s">
        <v>96</v>
      </c>
      <c r="I1" s="2" t="s">
        <v>97</v>
      </c>
      <c r="J1" s="2" t="s">
        <v>13</v>
      </c>
      <c r="K1" s="2" t="s">
        <v>98</v>
      </c>
      <c r="L1" s="2" t="s">
        <v>99</v>
      </c>
      <c r="M1" s="2" t="s">
        <v>14</v>
      </c>
      <c r="N1" s="2" t="s">
        <v>100</v>
      </c>
      <c r="O1" s="2" t="s">
        <v>101</v>
      </c>
      <c r="P1" s="2" t="s">
        <v>15</v>
      </c>
      <c r="Q1" s="2" t="s">
        <v>102</v>
      </c>
      <c r="R1" s="2" t="s">
        <v>103</v>
      </c>
      <c r="S1" s="2" t="s">
        <v>104</v>
      </c>
      <c r="T1" s="2" t="s">
        <v>105</v>
      </c>
      <c r="U1" s="2" t="s">
        <v>106</v>
      </c>
      <c r="V1" s="2" t="s">
        <v>24</v>
      </c>
      <c r="W1" s="2" t="s">
        <v>107</v>
      </c>
      <c r="X1" s="2" t="s">
        <v>108</v>
      </c>
      <c r="Y1" s="2" t="s">
        <v>109</v>
      </c>
      <c r="Z1" s="2" t="s">
        <v>110</v>
      </c>
      <c r="AA1" s="2" t="s">
        <v>111</v>
      </c>
      <c r="AB1" s="2" t="s">
        <v>112</v>
      </c>
      <c r="AC1" s="2" t="s">
        <v>113</v>
      </c>
      <c r="AD1" s="2" t="s">
        <v>114</v>
      </c>
      <c r="AE1" s="2" t="s">
        <v>115</v>
      </c>
      <c r="AF1" s="2" t="s">
        <v>116</v>
      </c>
      <c r="AG1" s="2" t="s">
        <v>117</v>
      </c>
      <c r="AH1" s="2" t="s">
        <v>118</v>
      </c>
      <c r="AI1" s="2" t="s">
        <v>119</v>
      </c>
      <c r="AJ1" s="2" t="s">
        <v>120</v>
      </c>
      <c r="AK1" s="2" t="s">
        <v>121</v>
      </c>
      <c r="AL1" s="2" t="s">
        <v>122</v>
      </c>
      <c r="AM1" s="2" t="s">
        <v>123</v>
      </c>
      <c r="AN1" s="2" t="s">
        <v>33</v>
      </c>
      <c r="AO1" s="2" t="s">
        <v>124</v>
      </c>
      <c r="AP1" s="2" t="s">
        <v>125</v>
      </c>
      <c r="AQ1" s="2" t="s">
        <v>34</v>
      </c>
      <c r="AR1" s="2" t="s">
        <v>126</v>
      </c>
      <c r="AS1" s="2" t="s">
        <v>127</v>
      </c>
      <c r="AT1" s="2" t="s">
        <v>35</v>
      </c>
      <c r="AU1" s="2" t="s">
        <v>128</v>
      </c>
      <c r="AV1" s="2" t="s">
        <v>129</v>
      </c>
      <c r="AW1" s="2" t="s">
        <v>36</v>
      </c>
      <c r="AX1" s="2" t="s">
        <v>130</v>
      </c>
      <c r="AY1" s="2" t="s">
        <v>131</v>
      </c>
      <c r="AZ1" s="2" t="s">
        <v>132</v>
      </c>
      <c r="BA1" s="2" t="s">
        <v>133</v>
      </c>
      <c r="BB1" s="2" t="s">
        <v>134</v>
      </c>
      <c r="BC1" s="2" t="s">
        <v>40</v>
      </c>
      <c r="BD1" s="2" t="s">
        <v>135</v>
      </c>
      <c r="BE1" s="2" t="s">
        <v>136</v>
      </c>
    </row>
    <row r="2" spans="1:57" x14ac:dyDescent="0.25">
      <c r="A2" t="s">
        <v>41</v>
      </c>
      <c r="B2" s="1">
        <v>42948</v>
      </c>
      <c r="C2" s="1">
        <v>43678</v>
      </c>
      <c r="D2">
        <v>1</v>
      </c>
      <c r="E2" t="s">
        <v>137</v>
      </c>
      <c r="G2" t="str">
        <f>("Race, Color, Sex, Familial status, National origin, Disability, Religion, Pregnancy")</f>
        <v>Race, Color, Sex, Familial status, National origin, Disability, Religion, Pregnancy</v>
      </c>
      <c r="H2" t="s">
        <v>138</v>
      </c>
      <c r="I2" t="s">
        <v>139</v>
      </c>
      <c r="J2" t="str">
        <f>("Source of income is not a protected class")</f>
        <v>Source of income is not a protected class</v>
      </c>
      <c r="M2" t="str">
        <f>("Age is not a protected class")</f>
        <v>Age is not a protected class</v>
      </c>
      <c r="P2">
        <v>1</v>
      </c>
      <c r="Q2" t="s">
        <v>140</v>
      </c>
      <c r="S2" t="str">
        <f>("Disability")</f>
        <v>Disability</v>
      </c>
      <c r="T2" t="s">
        <v>140</v>
      </c>
      <c r="V2">
        <v>1</v>
      </c>
      <c r="W2" t="s">
        <v>141</v>
      </c>
      <c r="Y2" t="str">
        <f>("Disability")</f>
        <v>Disability</v>
      </c>
      <c r="Z2" t="s">
        <v>141</v>
      </c>
      <c r="AB2" t="s">
        <v>142</v>
      </c>
      <c r="AC2" t="s">
        <v>143</v>
      </c>
      <c r="AE2" t="s">
        <v>144</v>
      </c>
      <c r="AF2" t="s">
        <v>145</v>
      </c>
      <c r="AG2" t="s">
        <v>146</v>
      </c>
      <c r="AH2" t="str">
        <f>("Sexual orientation is not a protected class")</f>
        <v>Sexual orientation is not a protected class</v>
      </c>
      <c r="AK2" t="str">
        <f>("Gender identity is not a protected class")</f>
        <v>Gender identity is not a protected class</v>
      </c>
      <c r="AN2">
        <v>0</v>
      </c>
      <c r="AT2">
        <v>0</v>
      </c>
      <c r="AW2">
        <v>1</v>
      </c>
      <c r="AX2" t="s">
        <v>147</v>
      </c>
      <c r="AZ2" t="str">
        <f>("Fines")</f>
        <v>Fines</v>
      </c>
      <c r="BA2" t="s">
        <v>147</v>
      </c>
      <c r="BC2" t="str">
        <f>("No")</f>
        <v>No</v>
      </c>
    </row>
    <row r="3" spans="1:57" x14ac:dyDescent="0.25">
      <c r="A3" t="s">
        <v>43</v>
      </c>
      <c r="B3" s="1">
        <v>42948</v>
      </c>
      <c r="C3" s="1">
        <v>43678</v>
      </c>
      <c r="D3">
        <v>1</v>
      </c>
      <c r="E3" t="s">
        <v>148</v>
      </c>
      <c r="G3" t="str">
        <f>("Race, Color, Sex, National origin, Disability, Religion, Age, Ancestry, Marital status, Pregnancy")</f>
        <v>Race, Color, Sex, National origin, Disability, Religion, Age, Ancestry, Marital status, Pregnancy</v>
      </c>
      <c r="H3" t="s">
        <v>149</v>
      </c>
      <c r="I3" t="s">
        <v>150</v>
      </c>
      <c r="J3" t="str">
        <f>("Source of income is not a protected class")</f>
        <v>Source of income is not a protected class</v>
      </c>
      <c r="M3" t="str">
        <f>("Age is not defined")</f>
        <v>Age is not defined</v>
      </c>
      <c r="P3">
        <v>1</v>
      </c>
      <c r="Q3" t="s">
        <v>151</v>
      </c>
      <c r="S3" t="str">
        <f>("Disability")</f>
        <v>Disability</v>
      </c>
      <c r="T3" t="s">
        <v>151</v>
      </c>
      <c r="V3">
        <v>1</v>
      </c>
      <c r="W3" t="s">
        <v>152</v>
      </c>
      <c r="Y3" t="str">
        <f>("Race, Color, Religion, Sex, Marital status, National origin, Ancestry, Familial status, Disability, Age, Pregnancy")</f>
        <v>Race, Color, Religion, Sex, Marital status, National origin, Ancestry, Familial status, Disability, Age, Pregnancy</v>
      </c>
      <c r="Z3" t="s">
        <v>152</v>
      </c>
      <c r="AA3" t="s">
        <v>153</v>
      </c>
      <c r="AB3" t="s">
        <v>154</v>
      </c>
      <c r="AC3" t="s">
        <v>155</v>
      </c>
      <c r="AD3" t="s">
        <v>156</v>
      </c>
      <c r="AE3" t="str">
        <f>("Renting housing with shared common areas")</f>
        <v>Renting housing with shared common areas</v>
      </c>
      <c r="AF3" t="s">
        <v>157</v>
      </c>
      <c r="AG3" t="s">
        <v>158</v>
      </c>
      <c r="AH3" t="str">
        <f>("Sexual orientation is not a protected class")</f>
        <v>Sexual orientation is not a protected class</v>
      </c>
      <c r="AK3" t="str">
        <f>("Gender identity is not a protected class")</f>
        <v>Gender identity is not a protected class</v>
      </c>
      <c r="AN3">
        <v>0</v>
      </c>
      <c r="AT3">
        <v>0</v>
      </c>
      <c r="AW3">
        <v>1</v>
      </c>
      <c r="AX3" t="s">
        <v>159</v>
      </c>
      <c r="AZ3" t="str">
        <f>("Fines, Prison, Misdemeanor")</f>
        <v>Fines, Prison, Misdemeanor</v>
      </c>
      <c r="BA3" t="s">
        <v>159</v>
      </c>
      <c r="BC3" t="str">
        <f>("No")</f>
        <v>No</v>
      </c>
    </row>
    <row r="4" spans="1:57" x14ac:dyDescent="0.25">
      <c r="A4" t="s">
        <v>44</v>
      </c>
      <c r="B4" s="1">
        <v>42948</v>
      </c>
      <c r="C4" s="1">
        <v>43678</v>
      </c>
      <c r="D4">
        <v>1</v>
      </c>
      <c r="E4" t="s">
        <v>160</v>
      </c>
      <c r="G4" t="str">
        <f>("Race, Color, Sex, Familial status, National origin, Disability, Religion")</f>
        <v>Race, Color, Sex, Familial status, National origin, Disability, Religion</v>
      </c>
      <c r="H4" t="s">
        <v>160</v>
      </c>
      <c r="J4" t="str">
        <f>("Source of income is not a protected class")</f>
        <v>Source of income is not a protected class</v>
      </c>
      <c r="M4" t="str">
        <f t="shared" ref="M4:M10" si="0">("Age is not a protected class")</f>
        <v>Age is not a protected class</v>
      </c>
      <c r="P4">
        <v>1</v>
      </c>
      <c r="Q4" t="s">
        <v>161</v>
      </c>
      <c r="S4" t="str">
        <f>("Disability")</f>
        <v>Disability</v>
      </c>
      <c r="T4" t="s">
        <v>161</v>
      </c>
      <c r="V4">
        <v>1</v>
      </c>
      <c r="W4" t="s">
        <v>162</v>
      </c>
      <c r="Y4" t="str">
        <f>("Disability")</f>
        <v>Disability</v>
      </c>
      <c r="Z4" t="s">
        <v>162</v>
      </c>
      <c r="AB4" t="s">
        <v>163</v>
      </c>
      <c r="AC4" t="s">
        <v>164</v>
      </c>
      <c r="AE4" t="s">
        <v>165</v>
      </c>
      <c r="AF4" t="s">
        <v>166</v>
      </c>
      <c r="AG4" t="s">
        <v>167</v>
      </c>
      <c r="AH4" t="str">
        <f>("Sexual orientation is not a protected class")</f>
        <v>Sexual orientation is not a protected class</v>
      </c>
      <c r="AK4" t="str">
        <f>("Gender identity is not a protected class")</f>
        <v>Gender identity is not a protected class</v>
      </c>
      <c r="AN4">
        <v>0</v>
      </c>
      <c r="AT4">
        <v>0</v>
      </c>
      <c r="AW4">
        <v>1</v>
      </c>
      <c r="AX4" t="s">
        <v>168</v>
      </c>
      <c r="AZ4" t="str">
        <f>("Fines")</f>
        <v>Fines</v>
      </c>
      <c r="BA4" t="s">
        <v>168</v>
      </c>
      <c r="BC4" t="str">
        <f t="shared" ref="BC4:BC12" si="1">("Yes")</f>
        <v>Yes</v>
      </c>
      <c r="BD4" t="s">
        <v>168</v>
      </c>
    </row>
    <row r="5" spans="1:57" x14ac:dyDescent="0.25">
      <c r="A5" t="s">
        <v>45</v>
      </c>
      <c r="B5" s="1">
        <v>42948</v>
      </c>
      <c r="C5" s="1">
        <v>43678</v>
      </c>
      <c r="D5">
        <v>1</v>
      </c>
      <c r="E5" t="s">
        <v>169</v>
      </c>
      <c r="G5" t="str">
        <f>("Race, Color, Sex, Familial status, National origin, Disability, Religion, Pregnancy")</f>
        <v>Race, Color, Sex, Familial status, National origin, Disability, Religion, Pregnancy</v>
      </c>
      <c r="H5" t="s">
        <v>170</v>
      </c>
      <c r="I5" t="s">
        <v>171</v>
      </c>
      <c r="J5" t="str">
        <f>("Source of income is not a protected class")</f>
        <v>Source of income is not a protected class</v>
      </c>
      <c r="M5" t="str">
        <f t="shared" si="0"/>
        <v>Age is not a protected class</v>
      </c>
      <c r="P5">
        <v>1</v>
      </c>
      <c r="Q5" t="s">
        <v>172</v>
      </c>
      <c r="S5" t="str">
        <f>("Disability")</f>
        <v>Disability</v>
      </c>
      <c r="T5" t="s">
        <v>172</v>
      </c>
      <c r="V5">
        <v>1</v>
      </c>
      <c r="W5" t="s">
        <v>173</v>
      </c>
      <c r="Y5" t="str">
        <f>("Race, Color, Religion, Sex, National origin, Familial status, Disability, Pregnancy")</f>
        <v>Race, Color, Religion, Sex, National origin, Familial status, Disability, Pregnancy</v>
      </c>
      <c r="Z5" t="s">
        <v>174</v>
      </c>
      <c r="AB5" t="s">
        <v>175</v>
      </c>
      <c r="AC5" t="s">
        <v>176</v>
      </c>
      <c r="AE5" t="s">
        <v>177</v>
      </c>
      <c r="AF5" t="s">
        <v>178</v>
      </c>
      <c r="AG5" t="s">
        <v>179</v>
      </c>
      <c r="AH5" t="str">
        <f>("Sexual orientation is not a protected class")</f>
        <v>Sexual orientation is not a protected class</v>
      </c>
      <c r="AK5" t="str">
        <f>("Gender identity is not a protected class")</f>
        <v>Gender identity is not a protected class</v>
      </c>
      <c r="AN5">
        <v>0</v>
      </c>
      <c r="AT5">
        <v>0</v>
      </c>
      <c r="AW5">
        <v>1</v>
      </c>
      <c r="AX5" t="s">
        <v>180</v>
      </c>
      <c r="AZ5" t="str">
        <f>("Fines, Prison")</f>
        <v>Fines, Prison</v>
      </c>
      <c r="BA5" t="s">
        <v>181</v>
      </c>
      <c r="BC5" t="str">
        <f t="shared" si="1"/>
        <v>Yes</v>
      </c>
      <c r="BD5" t="s">
        <v>182</v>
      </c>
    </row>
    <row r="6" spans="1:57" x14ac:dyDescent="0.25">
      <c r="A6" t="s">
        <v>46</v>
      </c>
      <c r="B6" s="1">
        <v>42948</v>
      </c>
      <c r="C6" s="1">
        <v>43100</v>
      </c>
      <c r="D6">
        <v>1</v>
      </c>
      <c r="E6" t="s">
        <v>183</v>
      </c>
      <c r="G6" t="str">
        <f>("Race, Color, Sex, Familial status, National origin, Disability, Religion, Ancestry, Sexual orientation, Gender identity, Marital status, Source of income, Genetic information, Pregnancy")</f>
        <v>Race, Color, Sex, Familial status, National origin, Disability, Religion, Ancestry, Sexual orientation, Gender identity, Marital status, Source of income, Genetic information, Pregnancy</v>
      </c>
      <c r="H6" t="s">
        <v>184</v>
      </c>
      <c r="I6" t="s">
        <v>185</v>
      </c>
      <c r="J6" t="str">
        <f>("Yes, housing vouchers are excluded as a source of income")</f>
        <v>Yes, housing vouchers are excluded as a source of income</v>
      </c>
      <c r="K6" t="s">
        <v>186</v>
      </c>
      <c r="L6" t="s">
        <v>187</v>
      </c>
      <c r="M6" t="str">
        <f t="shared" si="0"/>
        <v>Age is not a protected class</v>
      </c>
      <c r="N6" t="s">
        <v>188</v>
      </c>
      <c r="P6">
        <v>1</v>
      </c>
      <c r="Q6" t="s">
        <v>189</v>
      </c>
      <c r="S6" t="str">
        <f>("Race, Color, Religion, Sex, Marital status, National origin, Ancestry, Familial status, Source of income, Disability, Genetic information, Gender identity, Sexual orientation, Pregnancy")</f>
        <v>Race, Color, Religion, Sex, Marital status, National origin, Ancestry, Familial status, Source of income, Disability, Genetic information, Gender identity, Sexual orientation, Pregnancy</v>
      </c>
      <c r="T6" t="s">
        <v>189</v>
      </c>
      <c r="V6">
        <v>1</v>
      </c>
      <c r="W6" t="s">
        <v>189</v>
      </c>
      <c r="Y6" t="str">
        <f>("Race, Color, Religion, Sex, Marital status, National origin, Ancestry, Familial status, Source of income, Disability, Genetic information, Gender identity, Sexual orientation, Pregnancy")</f>
        <v>Race, Color, Religion, Sex, Marital status, National origin, Ancestry, Familial status, Source of income, Disability, Genetic information, Gender identity, Sexual orientation, Pregnancy</v>
      </c>
      <c r="Z6" t="s">
        <v>189</v>
      </c>
      <c r="AB6" t="s">
        <v>190</v>
      </c>
      <c r="AC6" t="s">
        <v>191</v>
      </c>
      <c r="AE6" t="str">
        <f>("Housing operated by religious organizations or private clubs, Housing intended for elderly, Renting rooms in the owner’s residence, Renting housing with shared common areas")</f>
        <v>Housing operated by religious organizations or private clubs, Housing intended for elderly, Renting rooms in the owner’s residence, Renting housing with shared common areas</v>
      </c>
      <c r="AF6" t="s">
        <v>192</v>
      </c>
      <c r="AG6" t="s">
        <v>193</v>
      </c>
      <c r="AH6" t="str">
        <f>("No exemptions apply specifically to sexual orientation")</f>
        <v>No exemptions apply specifically to sexual orientation</v>
      </c>
      <c r="AK6" t="str">
        <f>("No exemptions apply specifically to gender identity")</f>
        <v>No exemptions apply specifically to gender identity</v>
      </c>
      <c r="AN6">
        <v>0</v>
      </c>
      <c r="AT6">
        <v>0</v>
      </c>
      <c r="AW6">
        <v>1</v>
      </c>
      <c r="AX6" t="s">
        <v>194</v>
      </c>
      <c r="AZ6" t="str">
        <f>("Fines")</f>
        <v>Fines</v>
      </c>
      <c r="BA6" t="s">
        <v>195</v>
      </c>
      <c r="BC6" t="str">
        <f t="shared" si="1"/>
        <v>Yes</v>
      </c>
      <c r="BD6" t="s">
        <v>195</v>
      </c>
    </row>
    <row r="7" spans="1:57" x14ac:dyDescent="0.25">
      <c r="A7" t="s">
        <v>46</v>
      </c>
      <c r="B7" s="1">
        <v>43101</v>
      </c>
      <c r="C7" s="1">
        <v>43678</v>
      </c>
      <c r="D7">
        <v>1</v>
      </c>
      <c r="E7" t="s">
        <v>183</v>
      </c>
      <c r="G7" t="str">
        <f>("Race, Color, Sex, Familial status, National origin, Disability, Religion, Ancestry, Sexual orientation, Gender identity, Marital status, Source of income, Genetic information, Pregnancy")</f>
        <v>Race, Color, Sex, Familial status, National origin, Disability, Religion, Ancestry, Sexual orientation, Gender identity, Marital status, Source of income, Genetic information, Pregnancy</v>
      </c>
      <c r="H7" t="s">
        <v>184</v>
      </c>
      <c r="I7" t="s">
        <v>185</v>
      </c>
      <c r="J7" t="str">
        <f>("Yes, housing vouchers are excluded as a source of income")</f>
        <v>Yes, housing vouchers are excluded as a source of income</v>
      </c>
      <c r="K7" t="s">
        <v>186</v>
      </c>
      <c r="L7" t="s">
        <v>187</v>
      </c>
      <c r="M7" t="str">
        <f t="shared" si="0"/>
        <v>Age is not a protected class</v>
      </c>
      <c r="N7" t="s">
        <v>188</v>
      </c>
      <c r="P7">
        <v>1</v>
      </c>
      <c r="Q7" t="s">
        <v>189</v>
      </c>
      <c r="S7" t="str">
        <f>("Race, Color, Religion, Sex, Marital status, National origin, Ancestry, Familial status, Source of income, Disability, Genetic information, Gender identity, Sexual orientation, Pregnancy")</f>
        <v>Race, Color, Religion, Sex, Marital status, National origin, Ancestry, Familial status, Source of income, Disability, Genetic information, Gender identity, Sexual orientation, Pregnancy</v>
      </c>
      <c r="T7" t="s">
        <v>189</v>
      </c>
      <c r="V7">
        <v>1</v>
      </c>
      <c r="W7" t="s">
        <v>189</v>
      </c>
      <c r="Y7" t="str">
        <f>("Race, Color, Religion, Sex, Marital status, National origin, Ancestry, Familial status, Source of income, Disability, Genetic information, Gender identity, Sexual orientation, Pregnancy")</f>
        <v>Race, Color, Religion, Sex, Marital status, National origin, Ancestry, Familial status, Source of income, Disability, Genetic information, Gender identity, Sexual orientation, Pregnancy</v>
      </c>
      <c r="Z7" t="s">
        <v>189</v>
      </c>
      <c r="AB7" t="s">
        <v>190</v>
      </c>
      <c r="AC7" t="s">
        <v>191</v>
      </c>
      <c r="AE7" t="str">
        <f>("Housing operated by religious organizations or private clubs, Housing intended for elderly, Renting rooms in the owner’s residence, Renting housing with shared common areas")</f>
        <v>Housing operated by religious organizations or private clubs, Housing intended for elderly, Renting rooms in the owner’s residence, Renting housing with shared common areas</v>
      </c>
      <c r="AF7" t="s">
        <v>192</v>
      </c>
      <c r="AG7" t="s">
        <v>193</v>
      </c>
      <c r="AH7" t="str">
        <f>("No exemptions apply specifically to sexual orientation")</f>
        <v>No exemptions apply specifically to sexual orientation</v>
      </c>
      <c r="AK7" t="str">
        <f>("No exemptions apply specifically to gender identity")</f>
        <v>No exemptions apply specifically to gender identity</v>
      </c>
      <c r="AN7">
        <v>0</v>
      </c>
      <c r="AT7">
        <v>0</v>
      </c>
      <c r="AW7">
        <v>1</v>
      </c>
      <c r="AX7" t="s">
        <v>194</v>
      </c>
      <c r="AZ7" t="str">
        <f>("Fines")</f>
        <v>Fines</v>
      </c>
      <c r="BA7" t="s">
        <v>195</v>
      </c>
      <c r="BC7" t="str">
        <f t="shared" si="1"/>
        <v>Yes</v>
      </c>
      <c r="BD7" t="s">
        <v>195</v>
      </c>
    </row>
    <row r="8" spans="1:57" x14ac:dyDescent="0.25">
      <c r="A8" t="s">
        <v>47</v>
      </c>
      <c r="B8" s="1">
        <v>42948</v>
      </c>
      <c r="C8" s="1">
        <v>42955</v>
      </c>
      <c r="D8">
        <v>1</v>
      </c>
      <c r="E8" t="s">
        <v>196</v>
      </c>
      <c r="G8" t="str">
        <f>("Race, Color, Sex, Familial status, National origin, Disability, Religion, Ancestry, Sexual orientation, Marital status, Pregnancy")</f>
        <v>Race, Color, Sex, Familial status, National origin, Disability, Religion, Ancestry, Sexual orientation, Marital status, Pregnancy</v>
      </c>
      <c r="H8" t="s">
        <v>197</v>
      </c>
      <c r="I8" t="s">
        <v>198</v>
      </c>
      <c r="J8" t="str">
        <f>("Source of income is not a protected class")</f>
        <v>Source of income is not a protected class</v>
      </c>
      <c r="M8" t="str">
        <f t="shared" si="0"/>
        <v>Age is not a protected class</v>
      </c>
      <c r="P8">
        <v>1</v>
      </c>
      <c r="Q8" t="s">
        <v>199</v>
      </c>
      <c r="S8" t="str">
        <f>("National origin, Disability")</f>
        <v>National origin, Disability</v>
      </c>
      <c r="T8" t="s">
        <v>199</v>
      </c>
      <c r="V8">
        <v>1</v>
      </c>
      <c r="W8" t="s">
        <v>200</v>
      </c>
      <c r="Y8" t="str">
        <f>("Disability")</f>
        <v>Disability</v>
      </c>
      <c r="Z8" t="s">
        <v>200</v>
      </c>
      <c r="AB8" t="s">
        <v>201</v>
      </c>
      <c r="AC8" t="s">
        <v>202</v>
      </c>
      <c r="AE8" t="s">
        <v>203</v>
      </c>
      <c r="AF8" t="s">
        <v>204</v>
      </c>
      <c r="AG8" t="s">
        <v>205</v>
      </c>
      <c r="AH8" t="str">
        <f>("No exemptions apply specifically to sexual orientation")</f>
        <v>No exemptions apply specifically to sexual orientation</v>
      </c>
      <c r="AK8" t="str">
        <f>("Gender identity is not a protected class")</f>
        <v>Gender identity is not a protected class</v>
      </c>
      <c r="AN8">
        <v>0</v>
      </c>
      <c r="AT8">
        <v>0</v>
      </c>
      <c r="AW8">
        <v>1</v>
      </c>
      <c r="AX8" t="s">
        <v>206</v>
      </c>
      <c r="AZ8" t="str">
        <f>("Fines, Prison, Misdemeanor")</f>
        <v>Fines, Prison, Misdemeanor</v>
      </c>
      <c r="BA8" t="s">
        <v>206</v>
      </c>
      <c r="BC8" t="str">
        <f t="shared" si="1"/>
        <v>Yes</v>
      </c>
      <c r="BD8" t="s">
        <v>207</v>
      </c>
    </row>
    <row r="9" spans="1:57" x14ac:dyDescent="0.25">
      <c r="A9" t="s">
        <v>47</v>
      </c>
      <c r="B9" s="1">
        <v>42956</v>
      </c>
      <c r="C9" s="1">
        <v>43319</v>
      </c>
      <c r="D9">
        <v>1</v>
      </c>
      <c r="E9" t="s">
        <v>196</v>
      </c>
      <c r="G9" t="str">
        <f>("Race, Color, Sex, Familial status, National origin, Disability, Religion, Ancestry, Sexual orientation, Marital status, Pregnancy")</f>
        <v>Race, Color, Sex, Familial status, National origin, Disability, Religion, Ancestry, Sexual orientation, Marital status, Pregnancy</v>
      </c>
      <c r="H9" t="s">
        <v>197</v>
      </c>
      <c r="I9" t="s">
        <v>198</v>
      </c>
      <c r="J9" t="str">
        <f>("Source of income is not a protected class")</f>
        <v>Source of income is not a protected class</v>
      </c>
      <c r="M9" t="str">
        <f t="shared" si="0"/>
        <v>Age is not a protected class</v>
      </c>
      <c r="P9">
        <v>1</v>
      </c>
      <c r="Q9" t="s">
        <v>199</v>
      </c>
      <c r="S9" t="str">
        <f>("National origin, Disability")</f>
        <v>National origin, Disability</v>
      </c>
      <c r="T9" t="s">
        <v>199</v>
      </c>
      <c r="V9">
        <v>1</v>
      </c>
      <c r="W9" t="s">
        <v>200</v>
      </c>
      <c r="Y9" t="str">
        <f>("Disability")</f>
        <v>Disability</v>
      </c>
      <c r="Z9" t="s">
        <v>200</v>
      </c>
      <c r="AB9" t="s">
        <v>201</v>
      </c>
      <c r="AC9" t="s">
        <v>202</v>
      </c>
      <c r="AE9" t="s">
        <v>203</v>
      </c>
      <c r="AF9" t="s">
        <v>204</v>
      </c>
      <c r="AG9" t="s">
        <v>205</v>
      </c>
      <c r="AH9" t="str">
        <f>("No exemptions apply specifically to sexual orientation")</f>
        <v>No exemptions apply specifically to sexual orientation</v>
      </c>
      <c r="AK9" t="str">
        <f>("Gender identity is not a protected class")</f>
        <v>Gender identity is not a protected class</v>
      </c>
      <c r="AN9">
        <v>0</v>
      </c>
      <c r="AT9">
        <v>0</v>
      </c>
      <c r="AW9">
        <v>1</v>
      </c>
      <c r="AX9" t="s">
        <v>206</v>
      </c>
      <c r="AZ9" t="str">
        <f>("Fines, Prison, Misdemeanor")</f>
        <v>Fines, Prison, Misdemeanor</v>
      </c>
      <c r="BA9" t="s">
        <v>206</v>
      </c>
      <c r="BC9" t="str">
        <f t="shared" si="1"/>
        <v>Yes</v>
      </c>
      <c r="BD9" t="s">
        <v>207</v>
      </c>
    </row>
    <row r="10" spans="1:57" x14ac:dyDescent="0.25">
      <c r="A10" t="s">
        <v>47</v>
      </c>
      <c r="B10" s="1">
        <v>43320</v>
      </c>
      <c r="C10" s="1">
        <v>43678</v>
      </c>
      <c r="D10">
        <v>1</v>
      </c>
      <c r="E10" t="s">
        <v>196</v>
      </c>
      <c r="G10" t="str">
        <f>("Race, Color, Sex, Familial status, National origin, Disability, Religion, Ancestry, Sexual orientation, Marital status, Pregnancy")</f>
        <v>Race, Color, Sex, Familial status, National origin, Disability, Religion, Ancestry, Sexual orientation, Marital status, Pregnancy</v>
      </c>
      <c r="H10" t="s">
        <v>208</v>
      </c>
      <c r="I10" t="s">
        <v>198</v>
      </c>
      <c r="J10" t="str">
        <f>("Source of income is not a protected class")</f>
        <v>Source of income is not a protected class</v>
      </c>
      <c r="M10" t="str">
        <f t="shared" si="0"/>
        <v>Age is not a protected class</v>
      </c>
      <c r="P10">
        <v>1</v>
      </c>
      <c r="Q10" t="s">
        <v>199</v>
      </c>
      <c r="S10" t="str">
        <f>("National origin, Disability")</f>
        <v>National origin, Disability</v>
      </c>
      <c r="T10" t="s">
        <v>199</v>
      </c>
      <c r="V10">
        <v>1</v>
      </c>
      <c r="W10" t="s">
        <v>200</v>
      </c>
      <c r="Y10" t="str">
        <f>("Disability")</f>
        <v>Disability</v>
      </c>
      <c r="Z10" t="s">
        <v>200</v>
      </c>
      <c r="AB10" t="s">
        <v>201</v>
      </c>
      <c r="AC10" t="s">
        <v>202</v>
      </c>
      <c r="AE10" t="s">
        <v>203</v>
      </c>
      <c r="AF10" t="s">
        <v>204</v>
      </c>
      <c r="AG10" t="s">
        <v>205</v>
      </c>
      <c r="AH10" t="str">
        <f>("No exemptions apply specifically to sexual orientation")</f>
        <v>No exemptions apply specifically to sexual orientation</v>
      </c>
      <c r="AK10" t="str">
        <f>("Gender identity is not a protected class")</f>
        <v>Gender identity is not a protected class</v>
      </c>
      <c r="AN10">
        <v>0</v>
      </c>
      <c r="AT10">
        <v>0</v>
      </c>
      <c r="AW10">
        <v>1</v>
      </c>
      <c r="AX10" t="s">
        <v>206</v>
      </c>
      <c r="AZ10" t="str">
        <f>("Fines, Prison, Misdemeanor")</f>
        <v>Fines, Prison, Misdemeanor</v>
      </c>
      <c r="BA10" t="s">
        <v>206</v>
      </c>
      <c r="BC10" t="str">
        <f t="shared" si="1"/>
        <v>Yes</v>
      </c>
      <c r="BD10" t="s">
        <v>207</v>
      </c>
    </row>
    <row r="11" spans="1:57" x14ac:dyDescent="0.25">
      <c r="A11" t="s">
        <v>48</v>
      </c>
      <c r="B11" s="1">
        <v>42948</v>
      </c>
      <c r="C11" s="1">
        <v>43008</v>
      </c>
      <c r="D11">
        <v>1</v>
      </c>
      <c r="E11" t="s">
        <v>209</v>
      </c>
      <c r="G11" t="str">
        <f>("Race, Color, Sex, Familial status, National origin, Disability, Religion, Age, Ancestry, Sexual orientation, Gender identity, Marital status, Source of income, Pregnancy")</f>
        <v>Race, Color, Sex, Familial status, National origin, Disability, Religion, Age, Ancestry, Sexual orientation, Gender identity, Marital status, Source of income, Pregnancy</v>
      </c>
      <c r="H11" t="s">
        <v>210</v>
      </c>
      <c r="I11" t="s">
        <v>211</v>
      </c>
      <c r="J11" t="str">
        <f>("No, housing vouchers are included as a source of income")</f>
        <v>No, housing vouchers are included as a source of income</v>
      </c>
      <c r="K11" t="s">
        <v>210</v>
      </c>
      <c r="L11" t="s">
        <v>212</v>
      </c>
      <c r="M11" t="str">
        <f>("Age is not defined")</f>
        <v>Age is not defined</v>
      </c>
      <c r="P11">
        <v>1</v>
      </c>
      <c r="Q11" t="s">
        <v>213</v>
      </c>
      <c r="S11" t="str">
        <f>("Sexual orientation")</f>
        <v>Sexual orientation</v>
      </c>
      <c r="T11" t="s">
        <v>213</v>
      </c>
      <c r="V11">
        <v>1</v>
      </c>
      <c r="W11" t="s">
        <v>214</v>
      </c>
      <c r="Y11" t="str">
        <f>("Disability")</f>
        <v>Disability</v>
      </c>
      <c r="Z11" t="s">
        <v>214</v>
      </c>
      <c r="AB11" t="s">
        <v>142</v>
      </c>
      <c r="AC11" t="s">
        <v>215</v>
      </c>
      <c r="AE11" t="s">
        <v>216</v>
      </c>
      <c r="AF11" t="s">
        <v>217</v>
      </c>
      <c r="AG11" t="s">
        <v>218</v>
      </c>
      <c r="AH11" t="str">
        <f>("Selling/renting a limited number of housing units if the owner occupies one of  the units, Renting rooms in the owner’s residence")</f>
        <v>Selling/renting a limited number of housing units if the owner occupies one of  the units, Renting rooms in the owner’s residence</v>
      </c>
      <c r="AI11" t="s">
        <v>219</v>
      </c>
      <c r="AK11" t="str">
        <f>("Housing operated by religious organizations or private clubs")</f>
        <v>Housing operated by religious organizations or private clubs</v>
      </c>
      <c r="AN11">
        <v>0</v>
      </c>
      <c r="AT11">
        <v>1</v>
      </c>
      <c r="AU11" t="s">
        <v>220</v>
      </c>
      <c r="AW11">
        <v>1</v>
      </c>
      <c r="AZ11" t="str">
        <f>("Fines, Misdemeanor")</f>
        <v>Fines, Misdemeanor</v>
      </c>
      <c r="BA11" t="s">
        <v>221</v>
      </c>
      <c r="BC11" t="str">
        <f t="shared" si="1"/>
        <v>Yes</v>
      </c>
    </row>
    <row r="12" spans="1:57" x14ac:dyDescent="0.25">
      <c r="A12" t="s">
        <v>48</v>
      </c>
      <c r="B12" s="1">
        <v>43009</v>
      </c>
      <c r="C12" s="1">
        <v>43678</v>
      </c>
      <c r="D12">
        <v>1</v>
      </c>
      <c r="E12" t="s">
        <v>209</v>
      </c>
      <c r="G12" t="str">
        <f>("Race, Color, Sex, Familial status, National origin, Disability, Religion, Age, Ancestry, Sexual orientation, Gender identity, Marital status, Military status, Source of income, Pregnancy")</f>
        <v>Race, Color, Sex, Familial status, National origin, Disability, Religion, Age, Ancestry, Sexual orientation, Gender identity, Marital status, Military status, Source of income, Pregnancy</v>
      </c>
      <c r="H12" t="s">
        <v>222</v>
      </c>
      <c r="I12" t="s">
        <v>211</v>
      </c>
      <c r="J12" t="str">
        <f>("No, housing vouchers are included as a source of income")</f>
        <v>No, housing vouchers are included as a source of income</v>
      </c>
      <c r="K12" t="s">
        <v>210</v>
      </c>
      <c r="L12" t="s">
        <v>212</v>
      </c>
      <c r="M12" t="str">
        <f>("Age is not defined")</f>
        <v>Age is not defined</v>
      </c>
      <c r="P12">
        <v>1</v>
      </c>
      <c r="Q12" t="s">
        <v>213</v>
      </c>
      <c r="S12" t="str">
        <f>("Sexual orientation")</f>
        <v>Sexual orientation</v>
      </c>
      <c r="T12" t="s">
        <v>213</v>
      </c>
      <c r="V12">
        <v>1</v>
      </c>
      <c r="W12" t="s">
        <v>214</v>
      </c>
      <c r="Y12" t="str">
        <f>("Disability")</f>
        <v>Disability</v>
      </c>
      <c r="Z12" t="s">
        <v>214</v>
      </c>
      <c r="AB12" t="s">
        <v>223</v>
      </c>
      <c r="AC12" t="s">
        <v>224</v>
      </c>
      <c r="AE12" t="s">
        <v>216</v>
      </c>
      <c r="AF12" t="s">
        <v>225</v>
      </c>
      <c r="AG12" t="s">
        <v>218</v>
      </c>
      <c r="AH12" t="str">
        <f>("Selling/renting a limited number of housing units if the owner occupies one of  the units, Renting rooms in the owner’s residence")</f>
        <v>Selling/renting a limited number of housing units if the owner occupies one of  the units, Renting rooms in the owner’s residence</v>
      </c>
      <c r="AI12" t="s">
        <v>219</v>
      </c>
      <c r="AK12" t="str">
        <f>("Housing operated by religious organizations or private clubs")</f>
        <v>Housing operated by religious organizations or private clubs</v>
      </c>
      <c r="AN12">
        <v>0</v>
      </c>
      <c r="AT12">
        <v>1</v>
      </c>
      <c r="AU12" t="s">
        <v>220</v>
      </c>
      <c r="AW12">
        <v>1</v>
      </c>
      <c r="AZ12" t="str">
        <f>("Fines, Misdemeanor")</f>
        <v>Fines, Misdemeanor</v>
      </c>
      <c r="BA12" t="s">
        <v>221</v>
      </c>
      <c r="BC12" t="str">
        <f t="shared" si="1"/>
        <v>Yes</v>
      </c>
    </row>
    <row r="13" spans="1:57" x14ac:dyDescent="0.25">
      <c r="A13" t="s">
        <v>49</v>
      </c>
      <c r="B13" s="1">
        <v>42948</v>
      </c>
      <c r="C13" s="1">
        <v>43678</v>
      </c>
      <c r="D13">
        <v>1</v>
      </c>
      <c r="E13" t="s">
        <v>226</v>
      </c>
      <c r="G13" t="str">
        <f>("Race, Color, Sex, Familial status, National origin, Disability, Religion, Age, Sexual orientation, Gender identity, Marital status, Source of income, Pregnancy")</f>
        <v>Race, Color, Sex, Familial status, National origin, Disability, Religion, Age, Sexual orientation, Gender identity, Marital status, Source of income, Pregnancy</v>
      </c>
      <c r="H13" t="s">
        <v>227</v>
      </c>
      <c r="I13" t="s">
        <v>228</v>
      </c>
      <c r="J13" t="str">
        <f>("No, housing vouchers are included as a source of income")</f>
        <v>No, housing vouchers are included as a source of income</v>
      </c>
      <c r="K13" t="s">
        <v>229</v>
      </c>
      <c r="L13" t="s">
        <v>230</v>
      </c>
      <c r="M13" t="s">
        <v>231</v>
      </c>
      <c r="O13">
        <v>1</v>
      </c>
      <c r="P13" t="s">
        <v>232</v>
      </c>
      <c r="R13" t="str">
        <f>("Disability")</f>
        <v>Disability</v>
      </c>
      <c r="S13" t="s">
        <v>232</v>
      </c>
      <c r="U13">
        <v>1</v>
      </c>
      <c r="V13" t="s">
        <v>226</v>
      </c>
      <c r="X13" t="str">
        <f>("Race, Color, Religion, Sex, Marital status, National origin, Familial status, Source of income, Disability, Gender identity, Sexual orientation, Age, Pregnancy")</f>
        <v>Race, Color, Religion, Sex, Marital status, National origin, Familial status, Source of income, Disability, Gender identity, Sexual orientation, Age, Pregnancy</v>
      </c>
      <c r="Y13" t="s">
        <v>226</v>
      </c>
      <c r="AA13" t="s">
        <v>233</v>
      </c>
      <c r="AB13" t="s">
        <v>234</v>
      </c>
      <c r="AC13" t="s">
        <v>235</v>
      </c>
      <c r="AD13" t="s">
        <v>236</v>
      </c>
      <c r="AE13" t="s">
        <v>237</v>
      </c>
      <c r="AF13" t="s">
        <v>238</v>
      </c>
      <c r="AG13" t="str">
        <f>("No exemptions apply specifically to sexual orientation")</f>
        <v>No exemptions apply specifically to sexual orientation</v>
      </c>
      <c r="AJ13" t="str">
        <f>("No exemptions apply specifically to gender identity")</f>
        <v>No exemptions apply specifically to gender identity</v>
      </c>
      <c r="AM13">
        <v>0</v>
      </c>
      <c r="AS13">
        <v>1</v>
      </c>
      <c r="AT13" t="s">
        <v>239</v>
      </c>
      <c r="AV13">
        <v>1</v>
      </c>
      <c r="AW13" t="s">
        <v>240</v>
      </c>
      <c r="AY13" t="str">
        <f>("Fines, Prison")</f>
        <v>Fines, Prison</v>
      </c>
      <c r="AZ13" t="s">
        <v>241</v>
      </c>
      <c r="BB13" t="str">
        <f>("Yes")</f>
        <v>Yes</v>
      </c>
      <c r="BC13" t="s">
        <v>240</v>
      </c>
      <c r="BE13" t="str">
        <f>("17")</f>
        <v>17</v>
      </c>
    </row>
    <row r="14" spans="1:57" x14ac:dyDescent="0.25">
      <c r="A14" t="s">
        <v>50</v>
      </c>
      <c r="B14" s="1">
        <v>42948</v>
      </c>
      <c r="C14" s="1">
        <v>43565</v>
      </c>
      <c r="D14">
        <v>1</v>
      </c>
      <c r="E14" t="s">
        <v>242</v>
      </c>
      <c r="G14" t="str">
        <f>("Race, Color, Sex, Familial status, National origin, Disability, Religion, Age, Sexual orientation, Gender identity, Marital status, Domestic violence victims, Source of income, Pregnancy")</f>
        <v>Race, Color, Sex, Familial status, National origin, Disability, Religion, Age, Sexual orientation, Gender identity, Marital status, Domestic violence victims, Source of income, Pregnancy</v>
      </c>
      <c r="H14" t="s">
        <v>243</v>
      </c>
      <c r="I14" t="s">
        <v>244</v>
      </c>
      <c r="J14" t="str">
        <f>("No, housing vouchers are included as a source of income")</f>
        <v>No, housing vouchers are included as a source of income</v>
      </c>
      <c r="K14" t="s">
        <v>245</v>
      </c>
      <c r="L14" t="s">
        <v>246</v>
      </c>
      <c r="M14" t="str">
        <f>("18 and over")</f>
        <v>18 and over</v>
      </c>
      <c r="N14" t="s">
        <v>247</v>
      </c>
      <c r="P14">
        <v>1</v>
      </c>
      <c r="Q14" t="s">
        <v>248</v>
      </c>
      <c r="S14" t="str">
        <f>("Race, Color, Religion, Sex, Marital status, National origin, Familial status, Source of income, Disability, Gender identity, Sexual orientation, Age, Domestic violence victims, Pregnancy")</f>
        <v>Race, Color, Religion, Sex, Marital status, National origin, Familial status, Source of income, Disability, Gender identity, Sexual orientation, Age, Domestic violence victims, Pregnancy</v>
      </c>
      <c r="T14" t="s">
        <v>248</v>
      </c>
      <c r="U14" t="s">
        <v>249</v>
      </c>
      <c r="V14">
        <v>1</v>
      </c>
      <c r="W14" t="s">
        <v>250</v>
      </c>
      <c r="Y14" t="str">
        <f>("Disability")</f>
        <v>Disability</v>
      </c>
      <c r="Z14" t="s">
        <v>250</v>
      </c>
      <c r="AB14" t="s">
        <v>251</v>
      </c>
      <c r="AC14" t="s">
        <v>252</v>
      </c>
      <c r="AD14" t="s">
        <v>253</v>
      </c>
      <c r="AE14" t="s">
        <v>254</v>
      </c>
      <c r="AF14" t="s">
        <v>255</v>
      </c>
      <c r="AG14" t="s">
        <v>256</v>
      </c>
      <c r="AH14" t="str">
        <f>("No exemptions apply specifically to sexual orientation")</f>
        <v>No exemptions apply specifically to sexual orientation</v>
      </c>
      <c r="AK14" t="str">
        <f>("No exemptions apply specifically to gender identity")</f>
        <v>No exemptions apply specifically to gender identity</v>
      </c>
      <c r="AN14">
        <v>0</v>
      </c>
      <c r="AT14">
        <v>0</v>
      </c>
      <c r="AW14">
        <v>1</v>
      </c>
      <c r="AX14" t="s">
        <v>257</v>
      </c>
      <c r="AZ14" t="str">
        <f>("Fines, Prison")</f>
        <v>Fines, Prison</v>
      </c>
      <c r="BA14" t="s">
        <v>258</v>
      </c>
      <c r="BC14" t="str">
        <f>("Yes")</f>
        <v>Yes</v>
      </c>
      <c r="BD14" t="s">
        <v>259</v>
      </c>
    </row>
    <row r="15" spans="1:57" x14ac:dyDescent="0.25">
      <c r="A15" t="s">
        <v>50</v>
      </c>
      <c r="B15" s="1">
        <v>43566</v>
      </c>
      <c r="C15" s="1">
        <v>43678</v>
      </c>
      <c r="D15">
        <v>1</v>
      </c>
      <c r="E15" t="s">
        <v>242</v>
      </c>
      <c r="G15" t="str">
        <f>("Race, Color, Sex, Familial status, National origin, Disability, Religion, Age, Sexual orientation, Gender identity, Marital status, Domestic violence victims, Source of income, Pregnancy")</f>
        <v>Race, Color, Sex, Familial status, National origin, Disability, Religion, Age, Sexual orientation, Gender identity, Marital status, Domestic violence victims, Source of income, Pregnancy</v>
      </c>
      <c r="H15" t="s">
        <v>260</v>
      </c>
      <c r="I15" t="s">
        <v>244</v>
      </c>
      <c r="J15" t="str">
        <f>("No, housing vouchers are included as a source of income")</f>
        <v>No, housing vouchers are included as a source of income</v>
      </c>
      <c r="K15" t="s">
        <v>245</v>
      </c>
      <c r="L15" t="s">
        <v>246</v>
      </c>
      <c r="M15" t="str">
        <f>("18 and over")</f>
        <v>18 and over</v>
      </c>
      <c r="N15" t="s">
        <v>247</v>
      </c>
      <c r="P15">
        <v>1</v>
      </c>
      <c r="Q15" t="s">
        <v>248</v>
      </c>
      <c r="S15" t="str">
        <f>("Race, Color, Religion, Sex, Marital status, National origin, Familial status, Source of income, Disability, Gender identity, Sexual orientation, Age, Domestic violence victims, Pregnancy")</f>
        <v>Race, Color, Religion, Sex, Marital status, National origin, Familial status, Source of income, Disability, Gender identity, Sexual orientation, Age, Domestic violence victims, Pregnancy</v>
      </c>
      <c r="T15" t="s">
        <v>248</v>
      </c>
      <c r="U15" t="s">
        <v>249</v>
      </c>
      <c r="V15">
        <v>1</v>
      </c>
      <c r="W15" t="s">
        <v>250</v>
      </c>
      <c r="Y15" t="str">
        <f>("Disability")</f>
        <v>Disability</v>
      </c>
      <c r="Z15" t="s">
        <v>250</v>
      </c>
      <c r="AB15" t="s">
        <v>251</v>
      </c>
      <c r="AC15" t="s">
        <v>252</v>
      </c>
      <c r="AD15" t="s">
        <v>253</v>
      </c>
      <c r="AE15" t="s">
        <v>254</v>
      </c>
      <c r="AF15" t="s">
        <v>255</v>
      </c>
      <c r="AG15" t="s">
        <v>256</v>
      </c>
      <c r="AH15" t="str">
        <f>("No exemptions apply specifically to sexual orientation")</f>
        <v>No exemptions apply specifically to sexual orientation</v>
      </c>
      <c r="AK15" t="str">
        <f>("No exemptions apply specifically to gender identity")</f>
        <v>No exemptions apply specifically to gender identity</v>
      </c>
      <c r="AN15">
        <v>0</v>
      </c>
      <c r="AT15">
        <v>0</v>
      </c>
      <c r="AW15">
        <v>1</v>
      </c>
      <c r="AX15" t="s">
        <v>257</v>
      </c>
      <c r="AZ15" t="str">
        <f>("Fines, Prison")</f>
        <v>Fines, Prison</v>
      </c>
      <c r="BA15" t="s">
        <v>258</v>
      </c>
      <c r="BC15" t="str">
        <f>("Yes")</f>
        <v>Yes</v>
      </c>
      <c r="BD15" t="s">
        <v>259</v>
      </c>
    </row>
    <row r="16" spans="1:57" x14ac:dyDescent="0.25">
      <c r="A16" t="s">
        <v>51</v>
      </c>
      <c r="B16" s="1">
        <v>42948</v>
      </c>
      <c r="C16" s="1">
        <v>43678</v>
      </c>
      <c r="D16">
        <v>1</v>
      </c>
      <c r="E16" t="s">
        <v>261</v>
      </c>
      <c r="G16" t="str">
        <f>("Race, Color, Sex, Familial status, National origin, Disability, Religion, Pregnancy, HIV/AIDS")</f>
        <v>Race, Color, Sex, Familial status, National origin, Disability, Religion, Pregnancy, HIV/AIDS</v>
      </c>
      <c r="H16" t="s">
        <v>262</v>
      </c>
      <c r="I16" t="s">
        <v>263</v>
      </c>
      <c r="J16" t="str">
        <f t="shared" ref="J16:J28" si="2">("Source of income is not a protected class")</f>
        <v>Source of income is not a protected class</v>
      </c>
      <c r="M16" t="str">
        <f>("Age is not a protected class")</f>
        <v>Age is not a protected class</v>
      </c>
      <c r="P16">
        <v>1</v>
      </c>
      <c r="Q16" t="s">
        <v>264</v>
      </c>
      <c r="S16" t="str">
        <f>("Disability, HIV/AIDS")</f>
        <v>Disability, HIV/AIDS</v>
      </c>
      <c r="T16" t="s">
        <v>264</v>
      </c>
      <c r="V16">
        <v>1</v>
      </c>
      <c r="W16" t="s">
        <v>265</v>
      </c>
      <c r="Y16" t="str">
        <f>("Disability")</f>
        <v>Disability</v>
      </c>
      <c r="Z16" t="s">
        <v>265</v>
      </c>
      <c r="AB16" t="s">
        <v>266</v>
      </c>
      <c r="AC16" t="s">
        <v>267</v>
      </c>
      <c r="AE16" t="s">
        <v>268</v>
      </c>
      <c r="AF16" t="s">
        <v>269</v>
      </c>
      <c r="AG16" t="s">
        <v>270</v>
      </c>
      <c r="AH16" t="str">
        <f>("Sexual orientation is not a protected class")</f>
        <v>Sexual orientation is not a protected class</v>
      </c>
      <c r="AK16" t="str">
        <f>("Gender identity is not a protected class")</f>
        <v>Gender identity is not a protected class</v>
      </c>
      <c r="AN16">
        <v>0</v>
      </c>
      <c r="AT16">
        <v>1</v>
      </c>
      <c r="AU16" t="s">
        <v>271</v>
      </c>
      <c r="AW16">
        <v>1</v>
      </c>
      <c r="AX16" t="s">
        <v>272</v>
      </c>
      <c r="AZ16" t="str">
        <f>("Fines")</f>
        <v>Fines</v>
      </c>
      <c r="BA16" t="s">
        <v>273</v>
      </c>
      <c r="BC16" t="str">
        <f>("Yes")</f>
        <v>Yes</v>
      </c>
      <c r="BD16" t="s">
        <v>273</v>
      </c>
    </row>
    <row r="17" spans="1:56" x14ac:dyDescent="0.25">
      <c r="A17" t="s">
        <v>52</v>
      </c>
      <c r="B17" s="1">
        <v>42948</v>
      </c>
      <c r="C17" s="1">
        <v>43678</v>
      </c>
      <c r="D17">
        <v>1</v>
      </c>
      <c r="E17" t="s">
        <v>274</v>
      </c>
      <c r="G17" t="str">
        <f>("Race, Color, Sex, Familial status, National origin, Disability, Religion, Pregnancy")</f>
        <v>Race, Color, Sex, Familial status, National origin, Disability, Religion, Pregnancy</v>
      </c>
      <c r="H17" t="s">
        <v>275</v>
      </c>
      <c r="I17" t="s">
        <v>276</v>
      </c>
      <c r="J17" t="str">
        <f t="shared" si="2"/>
        <v>Source of income is not a protected class</v>
      </c>
      <c r="M17" t="str">
        <f>("Age is not a protected class")</f>
        <v>Age is not a protected class</v>
      </c>
      <c r="P17">
        <v>1</v>
      </c>
      <c r="Q17" t="s">
        <v>277</v>
      </c>
      <c r="S17" t="str">
        <f>("Disability")</f>
        <v>Disability</v>
      </c>
      <c r="T17" t="s">
        <v>277</v>
      </c>
      <c r="V17">
        <v>1</v>
      </c>
      <c r="W17" t="s">
        <v>278</v>
      </c>
      <c r="Y17" t="str">
        <f>("Disability")</f>
        <v>Disability</v>
      </c>
      <c r="Z17" t="s">
        <v>278</v>
      </c>
      <c r="AB17" t="s">
        <v>279</v>
      </c>
      <c r="AC17" t="s">
        <v>280</v>
      </c>
      <c r="AD17" t="s">
        <v>281</v>
      </c>
      <c r="AE17" t="s">
        <v>268</v>
      </c>
      <c r="AF17" t="s">
        <v>282</v>
      </c>
      <c r="AG17" t="s">
        <v>283</v>
      </c>
      <c r="AH17" t="str">
        <f>("Sexual orientation is not a protected class")</f>
        <v>Sexual orientation is not a protected class</v>
      </c>
      <c r="AK17" t="str">
        <f>("Gender identity is not a protected class")</f>
        <v>Gender identity is not a protected class</v>
      </c>
      <c r="AN17">
        <v>0</v>
      </c>
      <c r="AT17">
        <v>1</v>
      </c>
      <c r="AU17" t="s">
        <v>284</v>
      </c>
      <c r="AW17">
        <v>1</v>
      </c>
      <c r="AX17" t="s">
        <v>285</v>
      </c>
      <c r="AZ17" t="str">
        <f>("Fines")</f>
        <v>Fines</v>
      </c>
      <c r="BA17" t="s">
        <v>286</v>
      </c>
      <c r="BC17" t="str">
        <f>("Yes")</f>
        <v>Yes</v>
      </c>
      <c r="BD17" t="s">
        <v>285</v>
      </c>
    </row>
    <row r="18" spans="1:56" x14ac:dyDescent="0.25">
      <c r="A18" t="s">
        <v>53</v>
      </c>
      <c r="B18" s="1">
        <v>42948</v>
      </c>
      <c r="C18" s="1">
        <v>43678</v>
      </c>
      <c r="D18">
        <v>1</v>
      </c>
      <c r="E18" t="s">
        <v>287</v>
      </c>
      <c r="G18" t="str">
        <f>("Race, Color, Sex, Familial status, Disability, Religion, Age, Ancestry, Sexual orientation, Gender identity, Marital status, Pregnancy, HIV/AIDS")</f>
        <v>Race, Color, Sex, Familial status, Disability, Religion, Age, Ancestry, Sexual orientation, Gender identity, Marital status, Pregnancy, HIV/AIDS</v>
      </c>
      <c r="H18" t="s">
        <v>288</v>
      </c>
      <c r="I18" t="s">
        <v>289</v>
      </c>
      <c r="J18" t="str">
        <f t="shared" si="2"/>
        <v>Source of income is not a protected class</v>
      </c>
      <c r="M18" t="str">
        <f>("18 and over")</f>
        <v>18 and over</v>
      </c>
      <c r="N18" t="s">
        <v>290</v>
      </c>
      <c r="P18">
        <v>1</v>
      </c>
      <c r="Q18" t="s">
        <v>291</v>
      </c>
      <c r="S18" t="str">
        <f>("Disability, Gender identity, Sexual orientation")</f>
        <v>Disability, Gender identity, Sexual orientation</v>
      </c>
      <c r="T18" t="s">
        <v>292</v>
      </c>
      <c r="V18">
        <v>1</v>
      </c>
      <c r="W18" t="s">
        <v>293</v>
      </c>
      <c r="Y18" t="str">
        <f>("Race, Color, Religion, Sex, Marital status, Ancestry, Familial status, Disability, Gender identity, Sexual orientation, Age, HIV/AIDS")</f>
        <v>Race, Color, Religion, Sex, Marital status, Ancestry, Familial status, Disability, Gender identity, Sexual orientation, Age, HIV/AIDS</v>
      </c>
      <c r="Z18" t="s">
        <v>293</v>
      </c>
      <c r="AB18" t="s">
        <v>294</v>
      </c>
      <c r="AC18" t="s">
        <v>295</v>
      </c>
      <c r="AD18" t="s">
        <v>296</v>
      </c>
      <c r="AE18" t="s">
        <v>297</v>
      </c>
      <c r="AF18" t="s">
        <v>298</v>
      </c>
      <c r="AG18" t="s">
        <v>299</v>
      </c>
      <c r="AH18" t="str">
        <f>("Housing operated by religious organizations or private clubs")</f>
        <v>Housing operated by religious organizations or private clubs</v>
      </c>
      <c r="AI18" t="s">
        <v>300</v>
      </c>
      <c r="AJ18" t="s">
        <v>301</v>
      </c>
      <c r="AK18" t="str">
        <f>("Housing operated by religious organizations or private clubs")</f>
        <v>Housing operated by religious organizations or private clubs</v>
      </c>
      <c r="AL18" t="s">
        <v>300</v>
      </c>
      <c r="AM18" t="s">
        <v>301</v>
      </c>
      <c r="AN18">
        <v>0</v>
      </c>
      <c r="AT18">
        <v>0</v>
      </c>
      <c r="AW18">
        <v>0</v>
      </c>
    </row>
    <row r="19" spans="1:56" x14ac:dyDescent="0.25">
      <c r="A19" t="s">
        <v>54</v>
      </c>
      <c r="B19" s="1">
        <v>42948</v>
      </c>
      <c r="C19" s="1">
        <v>43678</v>
      </c>
      <c r="D19">
        <v>1</v>
      </c>
      <c r="E19" t="s">
        <v>302</v>
      </c>
      <c r="G19" t="str">
        <f>("Race, Color, Sex, National origin, Disability, Religion, Ancestry")</f>
        <v>Race, Color, Sex, National origin, Disability, Religion, Ancestry</v>
      </c>
      <c r="H19" t="s">
        <v>303</v>
      </c>
      <c r="J19" t="str">
        <f t="shared" si="2"/>
        <v>Source of income is not a protected class</v>
      </c>
      <c r="M19" t="str">
        <f>("Age is not a protected class")</f>
        <v>Age is not a protected class</v>
      </c>
      <c r="P19">
        <v>1</v>
      </c>
      <c r="Q19" t="s">
        <v>304</v>
      </c>
      <c r="S19" t="str">
        <f>("Disability")</f>
        <v>Disability</v>
      </c>
      <c r="T19" t="s">
        <v>304</v>
      </c>
      <c r="V19">
        <v>1</v>
      </c>
      <c r="W19" t="s">
        <v>305</v>
      </c>
      <c r="Y19" t="str">
        <f>("Disability")</f>
        <v>Disability</v>
      </c>
      <c r="Z19" t="s">
        <v>305</v>
      </c>
      <c r="AB19" t="s">
        <v>306</v>
      </c>
      <c r="AC19" t="s">
        <v>307</v>
      </c>
      <c r="AE19" t="str">
        <f>("Selling/renting a limited number of housing units if the owner occupies one of the units, Housing operated by religious organizations or private clubs, Renting rooms in the owner’s residence")</f>
        <v>Selling/renting a limited number of housing units if the owner occupies one of the units, Housing operated by religious organizations or private clubs, Renting rooms in the owner’s residence</v>
      </c>
      <c r="AF19" t="s">
        <v>308</v>
      </c>
      <c r="AG19" t="s">
        <v>309</v>
      </c>
      <c r="AH19" t="str">
        <f>("Sexual orientation is not a protected class")</f>
        <v>Sexual orientation is not a protected class</v>
      </c>
      <c r="AK19" t="str">
        <f>("Gender identity is not a protected class")</f>
        <v>Gender identity is not a protected class</v>
      </c>
      <c r="AN19">
        <v>0</v>
      </c>
      <c r="AT19">
        <v>0</v>
      </c>
      <c r="AW19">
        <v>0</v>
      </c>
    </row>
    <row r="20" spans="1:56" x14ac:dyDescent="0.25">
      <c r="A20" t="s">
        <v>55</v>
      </c>
      <c r="B20" s="1">
        <v>42948</v>
      </c>
      <c r="C20" s="1">
        <v>43335</v>
      </c>
      <c r="D20">
        <v>1</v>
      </c>
      <c r="E20" t="s">
        <v>310</v>
      </c>
      <c r="G20" t="str">
        <f>("Race, Color, Sex, Familial status, National origin, Disability, Religion, Age, Ancestry, Sexual orientation, Gender identity, Marital status, Military status, Domestic violence victims, Pregnancy")</f>
        <v>Race, Color, Sex, Familial status, National origin, Disability, Religion, Age, Ancestry, Sexual orientation, Gender identity, Marital status, Military status, Domestic violence victims, Pregnancy</v>
      </c>
      <c r="H20" t="s">
        <v>311</v>
      </c>
      <c r="I20" t="s">
        <v>312</v>
      </c>
      <c r="J20" t="str">
        <f t="shared" si="2"/>
        <v>Source of income is not a protected class</v>
      </c>
      <c r="M20" t="str">
        <f>("40 and over")</f>
        <v>40 and over</v>
      </c>
      <c r="P20">
        <v>1</v>
      </c>
      <c r="Q20" t="s">
        <v>313</v>
      </c>
      <c r="S20" t="str">
        <f>("Disability, Gender identity, Sexual orientation")</f>
        <v>Disability, Gender identity, Sexual orientation</v>
      </c>
      <c r="V20">
        <v>1</v>
      </c>
      <c r="W20" t="s">
        <v>314</v>
      </c>
      <c r="Y20" t="str">
        <f>("Disability")</f>
        <v>Disability</v>
      </c>
      <c r="Z20" t="s">
        <v>314</v>
      </c>
      <c r="AB20" t="s">
        <v>315</v>
      </c>
      <c r="AC20" t="s">
        <v>316</v>
      </c>
      <c r="AE20" t="s">
        <v>144</v>
      </c>
      <c r="AF20" t="s">
        <v>317</v>
      </c>
      <c r="AG20" t="s">
        <v>318</v>
      </c>
      <c r="AH20" t="str">
        <f>("Selling/renting a limited number of housing units if the owner occupies one of  the units")</f>
        <v>Selling/renting a limited number of housing units if the owner occupies one of  the units</v>
      </c>
      <c r="AI20" t="s">
        <v>319</v>
      </c>
      <c r="AJ20" t="s">
        <v>320</v>
      </c>
      <c r="AK20" t="str">
        <f>("Selling/renting a limited number of housing units if the owner occupies one of the units")</f>
        <v>Selling/renting a limited number of housing units if the owner occupies one of the units</v>
      </c>
      <c r="AL20" t="s">
        <v>319</v>
      </c>
      <c r="AM20" t="s">
        <v>320</v>
      </c>
      <c r="AN20">
        <v>0</v>
      </c>
      <c r="AT20">
        <v>0</v>
      </c>
      <c r="AW20">
        <v>1</v>
      </c>
      <c r="AX20" t="s">
        <v>321</v>
      </c>
      <c r="AZ20" t="str">
        <f>("Fines")</f>
        <v>Fines</v>
      </c>
      <c r="BA20" t="s">
        <v>321</v>
      </c>
      <c r="BC20" t="str">
        <f t="shared" ref="BC20:BC27" si="3">("Yes")</f>
        <v>Yes</v>
      </c>
      <c r="BD20" t="s">
        <v>321</v>
      </c>
    </row>
    <row r="21" spans="1:56" x14ac:dyDescent="0.25">
      <c r="A21" t="s">
        <v>55</v>
      </c>
      <c r="B21" s="1">
        <v>43336</v>
      </c>
      <c r="C21" s="1">
        <v>43465</v>
      </c>
      <c r="D21">
        <v>1</v>
      </c>
      <c r="E21" t="s">
        <v>310</v>
      </c>
      <c r="G21" t="str">
        <f>("Race, Color, Sex, Familial status, National origin, Disability, Religion, Age, Ancestry, Sexual orientation, Gender identity, Marital status, Military status, Domestic violence victims, Pregnancy")</f>
        <v>Race, Color, Sex, Familial status, National origin, Disability, Religion, Age, Ancestry, Sexual orientation, Gender identity, Marital status, Military status, Domestic violence victims, Pregnancy</v>
      </c>
      <c r="H21" t="s">
        <v>311</v>
      </c>
      <c r="I21" t="s">
        <v>312</v>
      </c>
      <c r="J21" t="str">
        <f t="shared" si="2"/>
        <v>Source of income is not a protected class</v>
      </c>
      <c r="M21" t="str">
        <f>("40 and over")</f>
        <v>40 and over</v>
      </c>
      <c r="P21">
        <v>1</v>
      </c>
      <c r="Q21" t="s">
        <v>313</v>
      </c>
      <c r="S21" t="str">
        <f>("Disability, Gender identity, Sexual orientation")</f>
        <v>Disability, Gender identity, Sexual orientation</v>
      </c>
      <c r="V21">
        <v>1</v>
      </c>
      <c r="W21" t="s">
        <v>314</v>
      </c>
      <c r="Y21" t="str">
        <f>("Disability")</f>
        <v>Disability</v>
      </c>
      <c r="Z21" t="s">
        <v>314</v>
      </c>
      <c r="AB21" t="s">
        <v>315</v>
      </c>
      <c r="AC21" t="s">
        <v>316</v>
      </c>
      <c r="AE21" t="s">
        <v>144</v>
      </c>
      <c r="AF21" t="s">
        <v>317</v>
      </c>
      <c r="AG21" t="s">
        <v>318</v>
      </c>
      <c r="AH21" t="str">
        <f>("Selling/renting a limited number of housing units if the owner occupies one of  the units")</f>
        <v>Selling/renting a limited number of housing units if the owner occupies one of  the units</v>
      </c>
      <c r="AI21" t="s">
        <v>319</v>
      </c>
      <c r="AJ21" t="s">
        <v>320</v>
      </c>
      <c r="AK21" t="str">
        <f>("Selling/renting a limited number of housing units if the owner occupies one of the units")</f>
        <v>Selling/renting a limited number of housing units if the owner occupies one of the units</v>
      </c>
      <c r="AL21" t="s">
        <v>319</v>
      </c>
      <c r="AM21" t="s">
        <v>320</v>
      </c>
      <c r="AN21">
        <v>0</v>
      </c>
      <c r="AT21">
        <v>0</v>
      </c>
      <c r="AW21">
        <v>1</v>
      </c>
      <c r="AX21" t="s">
        <v>321</v>
      </c>
      <c r="AZ21" t="str">
        <f>("Fines")</f>
        <v>Fines</v>
      </c>
      <c r="BA21" t="s">
        <v>321</v>
      </c>
      <c r="BC21" t="str">
        <f t="shared" si="3"/>
        <v>Yes</v>
      </c>
      <c r="BD21" t="s">
        <v>321</v>
      </c>
    </row>
    <row r="22" spans="1:56" x14ac:dyDescent="0.25">
      <c r="A22" t="s">
        <v>55</v>
      </c>
      <c r="B22" s="1">
        <v>43466</v>
      </c>
      <c r="C22" s="1">
        <v>43678</v>
      </c>
      <c r="D22">
        <v>1</v>
      </c>
      <c r="E22" t="s">
        <v>310</v>
      </c>
      <c r="G22" t="str">
        <f>("Race, Color, Sex, Familial status, National origin, Disability, Religion, Age, Ancestry, Sexual orientation, Gender identity, Marital status, Military status, Domestic violence victims, Pregnancy")</f>
        <v>Race, Color, Sex, Familial status, National origin, Disability, Religion, Age, Ancestry, Sexual orientation, Gender identity, Marital status, Military status, Domestic violence victims, Pregnancy</v>
      </c>
      <c r="H22" t="s">
        <v>311</v>
      </c>
      <c r="I22" t="s">
        <v>312</v>
      </c>
      <c r="J22" t="str">
        <f t="shared" si="2"/>
        <v>Source of income is not a protected class</v>
      </c>
      <c r="M22" t="str">
        <f>("40 and over")</f>
        <v>40 and over</v>
      </c>
      <c r="N22" t="s">
        <v>322</v>
      </c>
      <c r="P22">
        <v>1</v>
      </c>
      <c r="Q22" t="s">
        <v>323</v>
      </c>
      <c r="S22" t="str">
        <f>("Disability, Gender identity, Sexual orientation")</f>
        <v>Disability, Gender identity, Sexual orientation</v>
      </c>
      <c r="T22" t="s">
        <v>324</v>
      </c>
      <c r="V22">
        <v>1</v>
      </c>
      <c r="W22" t="s">
        <v>314</v>
      </c>
      <c r="Y22" t="str">
        <f>("Disability")</f>
        <v>Disability</v>
      </c>
      <c r="Z22" t="s">
        <v>314</v>
      </c>
      <c r="AB22" t="s">
        <v>315</v>
      </c>
      <c r="AC22" t="s">
        <v>316</v>
      </c>
      <c r="AE22" t="s">
        <v>144</v>
      </c>
      <c r="AF22" t="s">
        <v>317</v>
      </c>
      <c r="AG22" t="s">
        <v>318</v>
      </c>
      <c r="AH22" t="str">
        <f>("Selling/renting a limited number of housing units if the owner occupies one of  the units")</f>
        <v>Selling/renting a limited number of housing units if the owner occupies one of  the units</v>
      </c>
      <c r="AI22" t="s">
        <v>319</v>
      </c>
      <c r="AJ22" t="s">
        <v>320</v>
      </c>
      <c r="AK22" t="str">
        <f>("Selling/renting a limited number of housing units if the owner occupies one of the units")</f>
        <v>Selling/renting a limited number of housing units if the owner occupies one of the units</v>
      </c>
      <c r="AL22" t="s">
        <v>319</v>
      </c>
      <c r="AM22" t="s">
        <v>320</v>
      </c>
      <c r="AN22">
        <v>0</v>
      </c>
      <c r="AT22">
        <v>0</v>
      </c>
      <c r="AW22">
        <v>1</v>
      </c>
      <c r="AX22" t="s">
        <v>321</v>
      </c>
      <c r="AZ22" t="str">
        <f>("Fines")</f>
        <v>Fines</v>
      </c>
      <c r="BA22" t="s">
        <v>321</v>
      </c>
      <c r="BC22" t="str">
        <f t="shared" si="3"/>
        <v>Yes</v>
      </c>
      <c r="BD22" t="s">
        <v>321</v>
      </c>
    </row>
    <row r="23" spans="1:56" x14ac:dyDescent="0.25">
      <c r="A23" t="s">
        <v>56</v>
      </c>
      <c r="B23" s="1">
        <v>42948</v>
      </c>
      <c r="C23" s="1">
        <v>43678</v>
      </c>
      <c r="D23">
        <v>1</v>
      </c>
      <c r="E23" t="s">
        <v>325</v>
      </c>
      <c r="G23" t="str">
        <f>("Race, Color, Sex, Familial status, National origin, Disability, Religion, Pregnancy")</f>
        <v>Race, Color, Sex, Familial status, National origin, Disability, Religion, Pregnancy</v>
      </c>
      <c r="H23" t="s">
        <v>326</v>
      </c>
      <c r="I23" t="s">
        <v>327</v>
      </c>
      <c r="J23" t="str">
        <f t="shared" si="2"/>
        <v>Source of income is not a protected class</v>
      </c>
      <c r="M23" t="str">
        <f t="shared" ref="M23:M31" si="4">("Age is not a protected class")</f>
        <v>Age is not a protected class</v>
      </c>
      <c r="P23">
        <v>0</v>
      </c>
      <c r="V23">
        <v>1</v>
      </c>
      <c r="W23" t="s">
        <v>328</v>
      </c>
      <c r="Y23" t="str">
        <f>("Disability")</f>
        <v>Disability</v>
      </c>
      <c r="Z23" t="s">
        <v>328</v>
      </c>
      <c r="AB23" t="s">
        <v>329</v>
      </c>
      <c r="AC23" t="s">
        <v>330</v>
      </c>
      <c r="AE23" t="s">
        <v>268</v>
      </c>
      <c r="AF23" t="s">
        <v>331</v>
      </c>
      <c r="AG23" t="s">
        <v>332</v>
      </c>
      <c r="AH23" t="str">
        <f>("Sexual orientation is not a protected class")</f>
        <v>Sexual orientation is not a protected class</v>
      </c>
      <c r="AK23" t="str">
        <f>("Gender identity is not a protected class")</f>
        <v>Gender identity is not a protected class</v>
      </c>
      <c r="AN23">
        <v>1</v>
      </c>
      <c r="AO23" t="s">
        <v>333</v>
      </c>
      <c r="AP23" t="s">
        <v>334</v>
      </c>
      <c r="AQ23">
        <v>0</v>
      </c>
      <c r="AT23">
        <v>0</v>
      </c>
      <c r="AW23">
        <v>1</v>
      </c>
      <c r="AX23" t="s">
        <v>335</v>
      </c>
      <c r="AZ23" t="str">
        <f>("Fines, Misdemeanor")</f>
        <v>Fines, Misdemeanor</v>
      </c>
      <c r="BA23" t="s">
        <v>336</v>
      </c>
      <c r="BC23" t="str">
        <f t="shared" si="3"/>
        <v>Yes</v>
      </c>
      <c r="BD23" t="s">
        <v>335</v>
      </c>
    </row>
    <row r="24" spans="1:56" x14ac:dyDescent="0.25">
      <c r="A24" t="s">
        <v>57</v>
      </c>
      <c r="B24" s="1">
        <v>42948</v>
      </c>
      <c r="C24" s="1">
        <v>43646</v>
      </c>
      <c r="D24">
        <v>1</v>
      </c>
      <c r="E24" t="s">
        <v>337</v>
      </c>
      <c r="G24" t="str">
        <f>("Race, Color, Sex, Familial status, National origin, Disability, Religion, Sexual orientation, Gender identity, Pregnancy, HIV/AIDS")</f>
        <v>Race, Color, Sex, Familial status, National origin, Disability, Religion, Sexual orientation, Gender identity, Pregnancy, HIV/AIDS</v>
      </c>
      <c r="H24" t="s">
        <v>338</v>
      </c>
      <c r="I24" t="s">
        <v>339</v>
      </c>
      <c r="J24" t="str">
        <f t="shared" si="2"/>
        <v>Source of income is not a protected class</v>
      </c>
      <c r="M24" t="str">
        <f t="shared" si="4"/>
        <v>Age is not a protected class</v>
      </c>
      <c r="P24">
        <v>1</v>
      </c>
      <c r="Q24" t="s">
        <v>340</v>
      </c>
      <c r="S24" t="str">
        <f>("Sexual orientation")</f>
        <v>Sexual orientation</v>
      </c>
      <c r="T24" t="s">
        <v>340</v>
      </c>
      <c r="V24">
        <v>1</v>
      </c>
      <c r="W24" t="s">
        <v>341</v>
      </c>
      <c r="Y24" t="str">
        <f>("Disability, HIV/AIDS")</f>
        <v>Disability, HIV/AIDS</v>
      </c>
      <c r="Z24" t="s">
        <v>341</v>
      </c>
      <c r="AB24" t="s">
        <v>342</v>
      </c>
      <c r="AC24" t="s">
        <v>343</v>
      </c>
      <c r="AE24" t="s">
        <v>344</v>
      </c>
      <c r="AF24" t="s">
        <v>345</v>
      </c>
      <c r="AG24" t="s">
        <v>346</v>
      </c>
      <c r="AH24" t="str">
        <f>("Housing operated by religious organizations or private clubs")</f>
        <v>Housing operated by religious organizations or private clubs</v>
      </c>
      <c r="AI24" t="s">
        <v>347</v>
      </c>
      <c r="AJ24" t="s">
        <v>348</v>
      </c>
      <c r="AK24" t="str">
        <f>("Housing operated by religious organizations or private clubs")</f>
        <v>Housing operated by religious organizations or private clubs</v>
      </c>
      <c r="AL24" t="s">
        <v>347</v>
      </c>
      <c r="AM24" t="s">
        <v>348</v>
      </c>
      <c r="AN24">
        <v>0</v>
      </c>
      <c r="AT24">
        <v>0</v>
      </c>
      <c r="AW24">
        <v>1</v>
      </c>
      <c r="AX24" t="s">
        <v>349</v>
      </c>
      <c r="AZ24" t="str">
        <f>("Fines")</f>
        <v>Fines</v>
      </c>
      <c r="BA24" t="s">
        <v>350</v>
      </c>
      <c r="BC24" t="str">
        <f t="shared" si="3"/>
        <v>Yes</v>
      </c>
      <c r="BD24" t="s">
        <v>349</v>
      </c>
    </row>
    <row r="25" spans="1:56" x14ac:dyDescent="0.25">
      <c r="A25" t="s">
        <v>57</v>
      </c>
      <c r="B25" s="1">
        <v>43647</v>
      </c>
      <c r="C25" s="1">
        <v>43678</v>
      </c>
      <c r="D25">
        <v>1</v>
      </c>
      <c r="E25" t="s">
        <v>337</v>
      </c>
      <c r="G25" t="str">
        <f>("Race, Color, Sex, Familial status, National origin, Disability, Religion, Sexual orientation, Gender identity, Pregnancy, HIV/AIDS")</f>
        <v>Race, Color, Sex, Familial status, National origin, Disability, Religion, Sexual orientation, Gender identity, Pregnancy, HIV/AIDS</v>
      </c>
      <c r="H25" t="s">
        <v>351</v>
      </c>
      <c r="I25" t="s">
        <v>339</v>
      </c>
      <c r="J25" t="str">
        <f t="shared" si="2"/>
        <v>Source of income is not a protected class</v>
      </c>
      <c r="M25" t="str">
        <f t="shared" si="4"/>
        <v>Age is not a protected class</v>
      </c>
      <c r="P25">
        <v>1</v>
      </c>
      <c r="Q25" t="s">
        <v>340</v>
      </c>
      <c r="S25" t="str">
        <f>("Sexual orientation")</f>
        <v>Sexual orientation</v>
      </c>
      <c r="T25" t="s">
        <v>340</v>
      </c>
      <c r="V25">
        <v>1</v>
      </c>
      <c r="W25" t="s">
        <v>341</v>
      </c>
      <c r="Y25" t="str">
        <f>("Disability, HIV/AIDS")</f>
        <v>Disability, HIV/AIDS</v>
      </c>
      <c r="Z25" t="s">
        <v>341</v>
      </c>
      <c r="AB25" t="s">
        <v>342</v>
      </c>
      <c r="AC25" t="s">
        <v>343</v>
      </c>
      <c r="AE25" t="s">
        <v>344</v>
      </c>
      <c r="AF25" t="s">
        <v>345</v>
      </c>
      <c r="AG25" t="s">
        <v>346</v>
      </c>
      <c r="AH25" t="str">
        <f>("Housing operated by religious organizations or private clubs")</f>
        <v>Housing operated by religious organizations or private clubs</v>
      </c>
      <c r="AI25" t="s">
        <v>347</v>
      </c>
      <c r="AJ25" t="s">
        <v>348</v>
      </c>
      <c r="AK25" t="str">
        <f>("Housing operated by religious organizations or private clubs")</f>
        <v>Housing operated by religious organizations or private clubs</v>
      </c>
      <c r="AL25" t="s">
        <v>347</v>
      </c>
      <c r="AM25" t="s">
        <v>348</v>
      </c>
      <c r="AN25">
        <v>0</v>
      </c>
      <c r="AT25">
        <v>0</v>
      </c>
      <c r="AW25">
        <v>1</v>
      </c>
      <c r="AX25" t="s">
        <v>349</v>
      </c>
      <c r="AZ25" t="str">
        <f>("Fines")</f>
        <v>Fines</v>
      </c>
      <c r="BA25" t="s">
        <v>350</v>
      </c>
      <c r="BC25" t="str">
        <f t="shared" si="3"/>
        <v>Yes</v>
      </c>
      <c r="BD25" t="s">
        <v>349</v>
      </c>
    </row>
    <row r="26" spans="1:56" x14ac:dyDescent="0.25">
      <c r="A26" t="s">
        <v>58</v>
      </c>
      <c r="B26" s="1">
        <v>42948</v>
      </c>
      <c r="C26" s="1">
        <v>43678</v>
      </c>
      <c r="D26">
        <v>1</v>
      </c>
      <c r="E26" t="s">
        <v>352</v>
      </c>
      <c r="G26" t="str">
        <f>("Race, Color, Sex, Familial status, National origin, Disability, Religion, Ancestry")</f>
        <v>Race, Color, Sex, Familial status, National origin, Disability, Religion, Ancestry</v>
      </c>
      <c r="H26" t="s">
        <v>352</v>
      </c>
      <c r="J26" t="str">
        <f t="shared" si="2"/>
        <v>Source of income is not a protected class</v>
      </c>
      <c r="M26" t="str">
        <f t="shared" si="4"/>
        <v>Age is not a protected class</v>
      </c>
      <c r="P26">
        <v>1</v>
      </c>
      <c r="Q26" t="s">
        <v>353</v>
      </c>
      <c r="S26" t="str">
        <f>("Disability")</f>
        <v>Disability</v>
      </c>
      <c r="T26" t="s">
        <v>353</v>
      </c>
      <c r="V26">
        <v>1</v>
      </c>
      <c r="W26" t="s">
        <v>354</v>
      </c>
      <c r="Y26" t="str">
        <f>("Disability")</f>
        <v>Disability</v>
      </c>
      <c r="Z26" t="s">
        <v>354</v>
      </c>
      <c r="AA26" t="s">
        <v>355</v>
      </c>
      <c r="AB26" t="s">
        <v>356</v>
      </c>
      <c r="AC26" t="s">
        <v>357</v>
      </c>
      <c r="AE26" t="s">
        <v>268</v>
      </c>
      <c r="AF26" t="s">
        <v>358</v>
      </c>
      <c r="AG26" t="s">
        <v>359</v>
      </c>
      <c r="AH26" t="str">
        <f>("Sexual orientation is not a protected class")</f>
        <v>Sexual orientation is not a protected class</v>
      </c>
      <c r="AK26" t="str">
        <f>("Gender identity is not a protected class")</f>
        <v>Gender identity is not a protected class</v>
      </c>
      <c r="AN26">
        <v>0</v>
      </c>
      <c r="AT26">
        <v>0</v>
      </c>
      <c r="AW26">
        <v>1</v>
      </c>
      <c r="AX26" t="s">
        <v>360</v>
      </c>
      <c r="AZ26" t="str">
        <f>("Fines, Prison, Misdemeanor")</f>
        <v>Fines, Prison, Misdemeanor</v>
      </c>
      <c r="BA26" t="s">
        <v>361</v>
      </c>
      <c r="BC26" t="str">
        <f t="shared" si="3"/>
        <v>Yes</v>
      </c>
      <c r="BD26" t="s">
        <v>362</v>
      </c>
    </row>
    <row r="27" spans="1:56" x14ac:dyDescent="0.25">
      <c r="A27" t="s">
        <v>59</v>
      </c>
      <c r="B27" s="1">
        <v>42948</v>
      </c>
      <c r="C27" s="1">
        <v>43678</v>
      </c>
      <c r="D27">
        <v>1</v>
      </c>
      <c r="E27" t="s">
        <v>363</v>
      </c>
      <c r="G27" t="str">
        <f>("Race, Color, Sex, Familial status, National origin, Disability, Religion, Pregnancy")</f>
        <v>Race, Color, Sex, Familial status, National origin, Disability, Religion, Pregnancy</v>
      </c>
      <c r="H27" t="s">
        <v>363</v>
      </c>
      <c r="J27" t="str">
        <f t="shared" si="2"/>
        <v>Source of income is not a protected class</v>
      </c>
      <c r="M27" t="str">
        <f t="shared" si="4"/>
        <v>Age is not a protected class</v>
      </c>
      <c r="P27">
        <v>1</v>
      </c>
      <c r="Q27" t="s">
        <v>364</v>
      </c>
      <c r="S27" t="str">
        <f>("Disability")</f>
        <v>Disability</v>
      </c>
      <c r="T27" t="s">
        <v>364</v>
      </c>
      <c r="V27">
        <v>1</v>
      </c>
      <c r="W27" t="s">
        <v>365</v>
      </c>
      <c r="Y27" t="str">
        <f>("Disability")</f>
        <v>Disability</v>
      </c>
      <c r="Z27" t="s">
        <v>365</v>
      </c>
      <c r="AB27" t="s">
        <v>366</v>
      </c>
      <c r="AC27" t="s">
        <v>367</v>
      </c>
      <c r="AE27" t="s">
        <v>368</v>
      </c>
      <c r="AF27" t="s">
        <v>369</v>
      </c>
      <c r="AG27" t="s">
        <v>370</v>
      </c>
      <c r="AH27" t="str">
        <f>("Sexual orientation is not a protected class")</f>
        <v>Sexual orientation is not a protected class</v>
      </c>
      <c r="AK27" t="str">
        <f>("Gender identity is not a protected class")</f>
        <v>Gender identity is not a protected class</v>
      </c>
      <c r="AN27">
        <v>0</v>
      </c>
      <c r="AT27">
        <v>0</v>
      </c>
      <c r="AW27">
        <v>1</v>
      </c>
      <c r="AX27" t="s">
        <v>371</v>
      </c>
      <c r="AZ27" t="str">
        <f>("Fines")</f>
        <v>Fines</v>
      </c>
      <c r="BA27" t="s">
        <v>371</v>
      </c>
      <c r="BC27" t="str">
        <f t="shared" si="3"/>
        <v>Yes</v>
      </c>
      <c r="BD27" t="s">
        <v>371</v>
      </c>
    </row>
    <row r="28" spans="1:56" x14ac:dyDescent="0.25">
      <c r="A28" t="s">
        <v>60</v>
      </c>
      <c r="B28" s="1">
        <v>42948</v>
      </c>
      <c r="C28" s="1">
        <v>43678</v>
      </c>
      <c r="D28">
        <v>1</v>
      </c>
      <c r="E28" t="s">
        <v>372</v>
      </c>
      <c r="G28" t="str">
        <f>("Race, Color, Sex, Familial status, National origin, Disability, Religion, Pregnancy")</f>
        <v>Race, Color, Sex, Familial status, National origin, Disability, Religion, Pregnancy</v>
      </c>
      <c r="H28" t="s">
        <v>373</v>
      </c>
      <c r="I28" t="s">
        <v>374</v>
      </c>
      <c r="J28" t="str">
        <f t="shared" si="2"/>
        <v>Source of income is not a protected class</v>
      </c>
      <c r="M28" t="str">
        <f t="shared" si="4"/>
        <v>Age is not a protected class</v>
      </c>
      <c r="P28">
        <v>1</v>
      </c>
      <c r="Q28" t="s">
        <v>375</v>
      </c>
      <c r="S28" t="str">
        <f>("Disability")</f>
        <v>Disability</v>
      </c>
      <c r="T28" t="s">
        <v>375</v>
      </c>
      <c r="V28">
        <v>1</v>
      </c>
      <c r="W28" t="s">
        <v>376</v>
      </c>
      <c r="Y28" t="str">
        <f>("Disability")</f>
        <v>Disability</v>
      </c>
      <c r="Z28" t="s">
        <v>376</v>
      </c>
      <c r="AB28" t="s">
        <v>142</v>
      </c>
      <c r="AC28" t="s">
        <v>377</v>
      </c>
      <c r="AE28" t="s">
        <v>378</v>
      </c>
      <c r="AF28" t="s">
        <v>379</v>
      </c>
      <c r="AG28" t="s">
        <v>380</v>
      </c>
      <c r="AH28" t="str">
        <f>("Sexual orientation is not a protected class")</f>
        <v>Sexual orientation is not a protected class</v>
      </c>
      <c r="AK28" t="str">
        <f>("Gender identity is not a protected class")</f>
        <v>Gender identity is not a protected class</v>
      </c>
      <c r="AN28">
        <v>0</v>
      </c>
      <c r="AT28">
        <v>1</v>
      </c>
      <c r="AU28" t="s">
        <v>381</v>
      </c>
      <c r="AW28">
        <v>0</v>
      </c>
    </row>
    <row r="29" spans="1:56" x14ac:dyDescent="0.25">
      <c r="A29" t="s">
        <v>61</v>
      </c>
      <c r="B29" s="1">
        <v>42948</v>
      </c>
      <c r="C29" s="1">
        <v>43674</v>
      </c>
      <c r="D29">
        <v>1</v>
      </c>
      <c r="E29" t="s">
        <v>382</v>
      </c>
      <c r="G29" t="str">
        <f>("Race, Color, Sex, Familial status, National origin, Disability, Religion, Ancestry, Sexual orientation, Gender identity, Source of income, Pregnancy")</f>
        <v>Race, Color, Sex, Familial status, National origin, Disability, Religion, Ancestry, Sexual orientation, Gender identity, Source of income, Pregnancy</v>
      </c>
      <c r="H29" t="s">
        <v>383</v>
      </c>
      <c r="I29" t="s">
        <v>384</v>
      </c>
      <c r="J29" t="str">
        <f>("No, housing vouchers are included as a source of income")</f>
        <v>No, housing vouchers are included as a source of income</v>
      </c>
      <c r="K29" t="s">
        <v>385</v>
      </c>
      <c r="L29" t="s">
        <v>386</v>
      </c>
      <c r="M29" t="str">
        <f t="shared" si="4"/>
        <v>Age is not a protected class</v>
      </c>
      <c r="P29">
        <v>1</v>
      </c>
      <c r="Q29" t="s">
        <v>387</v>
      </c>
      <c r="S29" t="str">
        <f>("Disability, Gender identity, Sexual orientation")</f>
        <v>Disability, Gender identity, Sexual orientation</v>
      </c>
      <c r="T29" t="s">
        <v>387</v>
      </c>
      <c r="V29">
        <v>1</v>
      </c>
      <c r="W29" t="s">
        <v>388</v>
      </c>
      <c r="Y29" t="str">
        <f>("Disability")</f>
        <v>Disability</v>
      </c>
      <c r="Z29" t="s">
        <v>388</v>
      </c>
      <c r="AB29" t="s">
        <v>389</v>
      </c>
      <c r="AC29" t="s">
        <v>390</v>
      </c>
      <c r="AD29" t="s">
        <v>391</v>
      </c>
      <c r="AE29" t="s">
        <v>392</v>
      </c>
      <c r="AF29" t="s">
        <v>393</v>
      </c>
      <c r="AG29" t="s">
        <v>394</v>
      </c>
      <c r="AH29" t="str">
        <f>("No exemptions apply specifically to sexual orientation")</f>
        <v>No exemptions apply specifically to sexual orientation</v>
      </c>
      <c r="AK29" t="str">
        <f>("No exemptions apply specifically to gender identity")</f>
        <v>No exemptions apply specifically to gender identity</v>
      </c>
      <c r="AN29">
        <v>0</v>
      </c>
      <c r="AT29">
        <v>0</v>
      </c>
      <c r="AW29">
        <v>0</v>
      </c>
    </row>
    <row r="30" spans="1:56" x14ac:dyDescent="0.25">
      <c r="A30" t="s">
        <v>61</v>
      </c>
      <c r="B30" s="1">
        <v>43675</v>
      </c>
      <c r="C30" s="1">
        <v>43678</v>
      </c>
      <c r="D30">
        <v>1</v>
      </c>
      <c r="E30" t="s">
        <v>382</v>
      </c>
      <c r="G30" t="str">
        <f>("Race, Color, Sex, Familial status, National origin, Disability, Religion, Ancestry, Sexual orientation, Gender identity, Source of income, Pregnancy")</f>
        <v>Race, Color, Sex, Familial status, National origin, Disability, Religion, Ancestry, Sexual orientation, Gender identity, Source of income, Pregnancy</v>
      </c>
      <c r="H30" t="s">
        <v>395</v>
      </c>
      <c r="I30" t="s">
        <v>384</v>
      </c>
      <c r="J30" t="str">
        <f>("No, housing vouchers are included as a source of income")</f>
        <v>No, housing vouchers are included as a source of income</v>
      </c>
      <c r="K30" t="s">
        <v>385</v>
      </c>
      <c r="L30" t="s">
        <v>386</v>
      </c>
      <c r="M30" t="str">
        <f t="shared" si="4"/>
        <v>Age is not a protected class</v>
      </c>
      <c r="P30">
        <v>1</v>
      </c>
      <c r="Q30" t="s">
        <v>387</v>
      </c>
      <c r="S30" t="str">
        <f>("Disability, Gender identity, Sexual orientation")</f>
        <v>Disability, Gender identity, Sexual orientation</v>
      </c>
      <c r="T30" t="s">
        <v>387</v>
      </c>
      <c r="V30">
        <v>1</v>
      </c>
      <c r="W30" t="s">
        <v>388</v>
      </c>
      <c r="Y30" t="str">
        <f>("Disability")</f>
        <v>Disability</v>
      </c>
      <c r="Z30" t="s">
        <v>388</v>
      </c>
      <c r="AB30" t="s">
        <v>389</v>
      </c>
      <c r="AC30" t="s">
        <v>390</v>
      </c>
      <c r="AD30" t="s">
        <v>391</v>
      </c>
      <c r="AE30" t="s">
        <v>392</v>
      </c>
      <c r="AF30" t="s">
        <v>393</v>
      </c>
      <c r="AG30" t="s">
        <v>394</v>
      </c>
      <c r="AH30" t="str">
        <f>("No exemptions apply specifically to sexual orientation")</f>
        <v>No exemptions apply specifically to sexual orientation</v>
      </c>
      <c r="AK30" t="str">
        <f>("No exemptions apply specifically to gender identity")</f>
        <v>No exemptions apply specifically to gender identity</v>
      </c>
      <c r="AN30">
        <v>0</v>
      </c>
      <c r="AT30">
        <v>0</v>
      </c>
      <c r="AW30">
        <v>0</v>
      </c>
    </row>
    <row r="31" spans="1:56" x14ac:dyDescent="0.25">
      <c r="A31" t="s">
        <v>62</v>
      </c>
      <c r="B31" s="1">
        <v>42948</v>
      </c>
      <c r="C31" s="1">
        <v>43678</v>
      </c>
      <c r="D31">
        <v>1</v>
      </c>
      <c r="E31" t="s">
        <v>396</v>
      </c>
      <c r="G31" t="str">
        <f>("Race, Color, Sex, Familial status, National origin, Disability, Religion, Sexual orientation, Gender identity, Marital status, Pregnancy")</f>
        <v>Race, Color, Sex, Familial status, National origin, Disability, Religion, Sexual orientation, Gender identity, Marital status, Pregnancy</v>
      </c>
      <c r="H31" t="s">
        <v>397</v>
      </c>
      <c r="I31" t="s">
        <v>398</v>
      </c>
      <c r="J31" t="str">
        <f>("Source of income is not a protected class")</f>
        <v>Source of income is not a protected class</v>
      </c>
      <c r="M31" t="str">
        <f t="shared" si="4"/>
        <v>Age is not a protected class</v>
      </c>
      <c r="P31">
        <v>1</v>
      </c>
      <c r="Q31" t="s">
        <v>399</v>
      </c>
      <c r="S31" t="str">
        <f>("Disability")</f>
        <v>Disability</v>
      </c>
      <c r="T31" t="s">
        <v>399</v>
      </c>
      <c r="V31">
        <v>0</v>
      </c>
      <c r="AB31" t="s">
        <v>400</v>
      </c>
      <c r="AC31" t="s">
        <v>401</v>
      </c>
      <c r="AE31" t="s">
        <v>268</v>
      </c>
      <c r="AF31" t="s">
        <v>402</v>
      </c>
      <c r="AG31" t="s">
        <v>403</v>
      </c>
      <c r="AH31" t="str">
        <f>("Selling/renting a limited number of housing units if the owner occupies one of  the units, Renting rooms in the owner’s residence")</f>
        <v>Selling/renting a limited number of housing units if the owner occupies one of  the units, Renting rooms in the owner’s residence</v>
      </c>
      <c r="AI31" t="s">
        <v>404</v>
      </c>
      <c r="AJ31" t="s">
        <v>405</v>
      </c>
      <c r="AK31" t="str">
        <f>("Selling/renting a limited number of housing units if the owner occupies one of the units, Renting rooms in the owner’s residence")</f>
        <v>Selling/renting a limited number of housing units if the owner occupies one of the units, Renting rooms in the owner’s residence</v>
      </c>
      <c r="AL31" t="s">
        <v>404</v>
      </c>
      <c r="AM31" t="s">
        <v>405</v>
      </c>
      <c r="AN31">
        <v>0</v>
      </c>
      <c r="AT31">
        <v>0</v>
      </c>
      <c r="AW31">
        <v>1</v>
      </c>
      <c r="AX31" t="s">
        <v>406</v>
      </c>
      <c r="AZ31" t="str">
        <f>("Fines, Prison, Misdemeanor")</f>
        <v>Fines, Prison, Misdemeanor</v>
      </c>
      <c r="BA31" t="s">
        <v>406</v>
      </c>
      <c r="BC31" t="str">
        <f>("Yes")</f>
        <v>Yes</v>
      </c>
      <c r="BD31" t="s">
        <v>407</v>
      </c>
    </row>
    <row r="32" spans="1:56" x14ac:dyDescent="0.25">
      <c r="A32" t="s">
        <v>63</v>
      </c>
      <c r="B32" s="1">
        <v>42948</v>
      </c>
      <c r="C32" s="1">
        <v>43190</v>
      </c>
      <c r="D32">
        <v>1</v>
      </c>
      <c r="E32" t="s">
        <v>408</v>
      </c>
      <c r="G32" t="str">
        <f>("Race, Color, Sex, National origin, Disability, Religion, Age, Ancestry, Sexual orientation, Gender identity, Marital status, Military status, Source of income, Genetic information")</f>
        <v>Race, Color, Sex, National origin, Disability, Religion, Age, Ancestry, Sexual orientation, Gender identity, Marital status, Military status, Source of income, Genetic information</v>
      </c>
      <c r="H32" t="s">
        <v>409</v>
      </c>
      <c r="J32" t="str">
        <f>("No, housing vouchers are included as a source of income")</f>
        <v>No, housing vouchers are included as a source of income</v>
      </c>
      <c r="K32" t="s">
        <v>410</v>
      </c>
      <c r="L32" t="s">
        <v>411</v>
      </c>
      <c r="M32" t="str">
        <f>("18 and over")</f>
        <v>18 and over</v>
      </c>
      <c r="N32" t="s">
        <v>412</v>
      </c>
      <c r="P32">
        <v>1</v>
      </c>
      <c r="Q32" t="s">
        <v>413</v>
      </c>
      <c r="S32" t="str">
        <f>("Disability")</f>
        <v>Disability</v>
      </c>
      <c r="T32" t="s">
        <v>413</v>
      </c>
      <c r="V32">
        <v>0</v>
      </c>
      <c r="AB32" t="s">
        <v>414</v>
      </c>
      <c r="AC32" t="s">
        <v>415</v>
      </c>
      <c r="AD32" t="s">
        <v>416</v>
      </c>
      <c r="AE32" t="str">
        <f>("Selling/renting a limited number of housing units if the owner occupies one of the units, Housing operated by religious organizations or private clubs, Housing intended for elderly")</f>
        <v>Selling/renting a limited number of housing units if the owner occupies one of the units, Housing operated by religious organizations or private clubs, Housing intended for elderly</v>
      </c>
      <c r="AF32" t="s">
        <v>417</v>
      </c>
      <c r="AG32" t="s">
        <v>418</v>
      </c>
      <c r="AH32" t="str">
        <f>("No exemptions apply specifically to sexual orientation")</f>
        <v>No exemptions apply specifically to sexual orientation</v>
      </c>
      <c r="AK32" t="str">
        <f>("No exemptions apply specifically to gender identity")</f>
        <v>No exemptions apply specifically to gender identity</v>
      </c>
      <c r="AN32">
        <v>0</v>
      </c>
      <c r="AT32">
        <v>1</v>
      </c>
      <c r="AU32" t="s">
        <v>419</v>
      </c>
      <c r="AW32">
        <v>1</v>
      </c>
      <c r="AX32" t="s">
        <v>420</v>
      </c>
      <c r="AZ32" t="str">
        <f>("Fines, Prison")</f>
        <v>Fines, Prison</v>
      </c>
      <c r="BA32" t="s">
        <v>420</v>
      </c>
      <c r="BC32" t="str">
        <f>("Yes")</f>
        <v>Yes</v>
      </c>
      <c r="BD32" t="s">
        <v>421</v>
      </c>
    </row>
    <row r="33" spans="1:56" x14ac:dyDescent="0.25">
      <c r="A33" t="s">
        <v>63</v>
      </c>
      <c r="B33" s="1">
        <v>43191</v>
      </c>
      <c r="C33" s="1">
        <v>43385</v>
      </c>
      <c r="D33">
        <v>1</v>
      </c>
      <c r="E33" t="s">
        <v>408</v>
      </c>
      <c r="G33" t="str">
        <f>("Race, Color, Sex, National origin, Disability, Religion, Age, Ancestry, Sexual orientation, Gender identity, Marital status, Military status, Source of income, Genetic information")</f>
        <v>Race, Color, Sex, National origin, Disability, Religion, Age, Ancestry, Sexual orientation, Gender identity, Marital status, Military status, Source of income, Genetic information</v>
      </c>
      <c r="H33" t="s">
        <v>409</v>
      </c>
      <c r="J33" t="str">
        <f>("No, housing vouchers are included as a source of income")</f>
        <v>No, housing vouchers are included as a source of income</v>
      </c>
      <c r="K33" t="s">
        <v>410</v>
      </c>
      <c r="L33" t="s">
        <v>411</v>
      </c>
      <c r="M33" t="str">
        <f>("18 and over")</f>
        <v>18 and over</v>
      </c>
      <c r="N33" t="s">
        <v>412</v>
      </c>
      <c r="P33">
        <v>1</v>
      </c>
      <c r="Q33" t="s">
        <v>413</v>
      </c>
      <c r="S33" t="str">
        <f>("Disability")</f>
        <v>Disability</v>
      </c>
      <c r="T33" t="s">
        <v>413</v>
      </c>
      <c r="V33">
        <v>0</v>
      </c>
      <c r="AB33" t="s">
        <v>414</v>
      </c>
      <c r="AC33" t="s">
        <v>415</v>
      </c>
      <c r="AD33" t="s">
        <v>416</v>
      </c>
      <c r="AE33" t="str">
        <f>("Selling/renting a limited number of housing units if the owner occupies one of the units, Housing operated by religious organizations or private clubs, Housing intended for elderly")</f>
        <v>Selling/renting a limited number of housing units if the owner occupies one of the units, Housing operated by religious organizations or private clubs, Housing intended for elderly</v>
      </c>
      <c r="AF33" t="s">
        <v>417</v>
      </c>
      <c r="AG33" t="s">
        <v>418</v>
      </c>
      <c r="AH33" t="str">
        <f>("No exemptions apply specifically to sexual orientation")</f>
        <v>No exemptions apply specifically to sexual orientation</v>
      </c>
      <c r="AK33" t="str">
        <f>("No exemptions apply specifically to gender identity")</f>
        <v>No exemptions apply specifically to gender identity</v>
      </c>
      <c r="AN33">
        <v>0</v>
      </c>
      <c r="AT33">
        <v>1</v>
      </c>
      <c r="AU33" t="s">
        <v>419</v>
      </c>
      <c r="AW33">
        <v>1</v>
      </c>
      <c r="AX33" t="s">
        <v>420</v>
      </c>
      <c r="AZ33" t="str">
        <f>("Fines, Prison")</f>
        <v>Fines, Prison</v>
      </c>
      <c r="BA33" t="s">
        <v>420</v>
      </c>
      <c r="BC33" t="str">
        <f>("Yes")</f>
        <v>Yes</v>
      </c>
      <c r="BD33" t="s">
        <v>421</v>
      </c>
    </row>
    <row r="34" spans="1:56" x14ac:dyDescent="0.25">
      <c r="A34" t="s">
        <v>63</v>
      </c>
      <c r="B34" s="1">
        <v>43386</v>
      </c>
      <c r="C34" s="1">
        <v>43678</v>
      </c>
      <c r="D34">
        <v>1</v>
      </c>
      <c r="E34" t="s">
        <v>408</v>
      </c>
      <c r="G34" t="str">
        <f>("Race, Color, Sex, National origin, Disability, Religion, Age, Ancestry, Sexual orientation, Gender identity, Marital status, Military status, Source of income, Genetic information")</f>
        <v>Race, Color, Sex, National origin, Disability, Religion, Age, Ancestry, Sexual orientation, Gender identity, Marital status, Military status, Source of income, Genetic information</v>
      </c>
      <c r="H34" t="s">
        <v>409</v>
      </c>
      <c r="J34" t="str">
        <f>("No, housing vouchers are included as a source of income")</f>
        <v>No, housing vouchers are included as a source of income</v>
      </c>
      <c r="K34" t="s">
        <v>410</v>
      </c>
      <c r="L34" t="s">
        <v>411</v>
      </c>
      <c r="M34" t="str">
        <f>("18 and over")</f>
        <v>18 and over</v>
      </c>
      <c r="N34" t="s">
        <v>422</v>
      </c>
      <c r="P34">
        <v>1</v>
      </c>
      <c r="Q34" t="s">
        <v>413</v>
      </c>
      <c r="S34" t="str">
        <f>("Disability")</f>
        <v>Disability</v>
      </c>
      <c r="T34" t="s">
        <v>413</v>
      </c>
      <c r="V34">
        <v>0</v>
      </c>
      <c r="AB34" t="s">
        <v>414</v>
      </c>
      <c r="AC34" t="s">
        <v>415</v>
      </c>
      <c r="AD34" t="s">
        <v>416</v>
      </c>
      <c r="AE34" t="str">
        <f>("Selling/renting a limited number of housing units if the owner occupies one of the units, Housing operated by religious organizations or private clubs, Housing intended for elderly")</f>
        <v>Selling/renting a limited number of housing units if the owner occupies one of the units, Housing operated by religious organizations or private clubs, Housing intended for elderly</v>
      </c>
      <c r="AF34" t="s">
        <v>417</v>
      </c>
      <c r="AG34" t="s">
        <v>418</v>
      </c>
      <c r="AH34" t="str">
        <f>("No exemptions apply specifically to sexual orientation")</f>
        <v>No exemptions apply specifically to sexual orientation</v>
      </c>
      <c r="AK34" t="str">
        <f>("No exemptions apply specifically to gender identity")</f>
        <v>No exemptions apply specifically to gender identity</v>
      </c>
      <c r="AN34">
        <v>0</v>
      </c>
      <c r="AT34">
        <v>1</v>
      </c>
      <c r="AU34" t="s">
        <v>419</v>
      </c>
      <c r="AW34">
        <v>1</v>
      </c>
      <c r="AX34" t="s">
        <v>423</v>
      </c>
      <c r="AZ34" t="str">
        <f>("Fines, Prison")</f>
        <v>Fines, Prison</v>
      </c>
      <c r="BA34" t="s">
        <v>423</v>
      </c>
      <c r="BC34" t="str">
        <f>("Yes")</f>
        <v>Yes</v>
      </c>
      <c r="BD34" t="s">
        <v>421</v>
      </c>
    </row>
    <row r="35" spans="1:56" x14ac:dyDescent="0.25">
      <c r="A35" t="s">
        <v>64</v>
      </c>
      <c r="B35" s="1">
        <v>42948</v>
      </c>
      <c r="C35" s="1">
        <v>43678</v>
      </c>
      <c r="D35">
        <v>1</v>
      </c>
      <c r="E35" t="s">
        <v>424</v>
      </c>
      <c r="G35" t="str">
        <f>("Race, Color, Sex, Familial status, National origin, Disability, Religion, Age, Ancestry, Marital status, Pregnancy")</f>
        <v>Race, Color, Sex, Familial status, National origin, Disability, Religion, Age, Ancestry, Marital status, Pregnancy</v>
      </c>
      <c r="H35" t="s">
        <v>425</v>
      </c>
      <c r="I35" t="s">
        <v>426</v>
      </c>
      <c r="J35" t="str">
        <f>("Source of income is not a protected class")</f>
        <v>Source of income is not a protected class</v>
      </c>
      <c r="M35" t="str">
        <f>("Age is not defined")</f>
        <v>Age is not defined</v>
      </c>
      <c r="N35" t="s">
        <v>427</v>
      </c>
      <c r="P35">
        <v>0</v>
      </c>
      <c r="V35">
        <v>1</v>
      </c>
      <c r="W35" t="s">
        <v>428</v>
      </c>
      <c r="Y35" t="str">
        <f>("Race, Color, Religion, Sex, Marital status, National origin, Ancestry, Familial status, Disability, Age, Pregnancy")</f>
        <v>Race, Color, Religion, Sex, Marital status, National origin, Ancestry, Familial status, Disability, Age, Pregnancy</v>
      </c>
      <c r="Z35" t="s">
        <v>429</v>
      </c>
      <c r="AB35" t="s">
        <v>430</v>
      </c>
      <c r="AC35" t="s">
        <v>431</v>
      </c>
      <c r="AD35" t="s">
        <v>432</v>
      </c>
      <c r="AE35" t="s">
        <v>297</v>
      </c>
      <c r="AF35" t="s">
        <v>433</v>
      </c>
      <c r="AG35" t="s">
        <v>434</v>
      </c>
      <c r="AH35" t="str">
        <f>("Sexual orientation is not a protected class")</f>
        <v>Sexual orientation is not a protected class</v>
      </c>
      <c r="AK35" t="str">
        <f>("Gender identity is not a protected class")</f>
        <v>Gender identity is not a protected class</v>
      </c>
      <c r="AN35">
        <v>0</v>
      </c>
      <c r="AT35">
        <v>0</v>
      </c>
      <c r="AW35">
        <v>1</v>
      </c>
      <c r="AX35" t="s">
        <v>435</v>
      </c>
      <c r="AZ35" t="str">
        <f>("Fines")</f>
        <v>Fines</v>
      </c>
      <c r="BA35" t="s">
        <v>435</v>
      </c>
      <c r="BC35" t="str">
        <f>("Yes")</f>
        <v>Yes</v>
      </c>
      <c r="BD35" t="s">
        <v>435</v>
      </c>
    </row>
    <row r="36" spans="1:56" x14ac:dyDescent="0.25">
      <c r="A36" t="s">
        <v>65</v>
      </c>
      <c r="B36" s="1">
        <v>42948</v>
      </c>
      <c r="C36" s="1">
        <v>43678</v>
      </c>
      <c r="D36">
        <v>1</v>
      </c>
      <c r="E36" t="s">
        <v>436</v>
      </c>
      <c r="G36" t="str">
        <f>("Race, Color, Sex, Familial status, National origin, Disability, Religion, Ancestry, Sexual orientation, Gender identity, Marital status, Source of income, Pregnancy")</f>
        <v>Race, Color, Sex, Familial status, National origin, Disability, Religion, Ancestry, Sexual orientation, Gender identity, Marital status, Source of income, Pregnancy</v>
      </c>
      <c r="H36" t="s">
        <v>437</v>
      </c>
      <c r="I36" t="s">
        <v>438</v>
      </c>
      <c r="J36" t="str">
        <f>("No, housing vouchers are included as a source of income")</f>
        <v>No, housing vouchers are included as a source of income</v>
      </c>
      <c r="K36" t="s">
        <v>439</v>
      </c>
      <c r="L36" t="s">
        <v>440</v>
      </c>
      <c r="M36" t="str">
        <f>("Age is not a protected class")</f>
        <v>Age is not a protected class</v>
      </c>
      <c r="P36">
        <v>1</v>
      </c>
      <c r="Q36" t="s">
        <v>441</v>
      </c>
      <c r="S36" t="str">
        <f>("Disability, Gender identity, Sexual orientation")</f>
        <v>Disability, Gender identity, Sexual orientation</v>
      </c>
      <c r="T36" t="s">
        <v>441</v>
      </c>
      <c r="V36">
        <v>1</v>
      </c>
      <c r="W36" t="s">
        <v>442</v>
      </c>
      <c r="Y36" t="str">
        <f>("Race, Color, Religion, National origin, Ancestry, Disability, Sexual orientation")</f>
        <v>Race, Color, Religion, National origin, Ancestry, Disability, Sexual orientation</v>
      </c>
      <c r="Z36" t="s">
        <v>443</v>
      </c>
      <c r="AB36" t="s">
        <v>444</v>
      </c>
      <c r="AC36" t="s">
        <v>445</v>
      </c>
      <c r="AE36" t="s">
        <v>236</v>
      </c>
      <c r="AF36" t="s">
        <v>446</v>
      </c>
      <c r="AG36" t="s">
        <v>447</v>
      </c>
      <c r="AH36" t="str">
        <f>("Selling/renting a limited number of housing units if the owner occupies one of  the units, Renting rooms in the owner’s residence, Housing operated by religious organizations or private clubs")</f>
        <v>Selling/renting a limited number of housing units if the owner occupies one of  the units, Renting rooms in the owner’s residence, Housing operated by religious organizations or private clubs</v>
      </c>
      <c r="AI36" t="s">
        <v>448</v>
      </c>
      <c r="AJ36" t="s">
        <v>449</v>
      </c>
      <c r="AK36" t="str">
        <f>("Selling/renting a limited number of housing units if the owner occupies one of the units, Renting rooms in the owner’s residence, Housing operated by religious organizations or private clubs")</f>
        <v>Selling/renting a limited number of housing units if the owner occupies one of the units, Renting rooms in the owner’s residence, Housing operated by religious organizations or private clubs</v>
      </c>
      <c r="AL36" t="s">
        <v>448</v>
      </c>
      <c r="AM36" t="s">
        <v>450</v>
      </c>
      <c r="AN36">
        <v>0</v>
      </c>
      <c r="AT36">
        <v>0</v>
      </c>
      <c r="AW36">
        <v>1</v>
      </c>
      <c r="AX36" t="s">
        <v>451</v>
      </c>
      <c r="AZ36" t="str">
        <f>("Fines")</f>
        <v>Fines</v>
      </c>
      <c r="BA36" t="s">
        <v>451</v>
      </c>
      <c r="BC36" t="str">
        <f>("No")</f>
        <v>No</v>
      </c>
    </row>
    <row r="37" spans="1:56" x14ac:dyDescent="0.25">
      <c r="A37" t="s">
        <v>66</v>
      </c>
      <c r="B37" s="1">
        <v>42948</v>
      </c>
      <c r="C37" s="1">
        <v>43678</v>
      </c>
      <c r="D37">
        <v>0</v>
      </c>
    </row>
    <row r="38" spans="1:56" x14ac:dyDescent="0.25">
      <c r="A38" t="s">
        <v>67</v>
      </c>
      <c r="B38" s="1">
        <v>42948</v>
      </c>
      <c r="C38" s="1">
        <v>42974</v>
      </c>
      <c r="D38">
        <v>1</v>
      </c>
      <c r="E38" t="s">
        <v>452</v>
      </c>
      <c r="G38" t="str">
        <f>("Race, Color, Sex, Familial status, National origin, Disability, Religion, Ancestry, Pregnancy")</f>
        <v>Race, Color, Sex, Familial status, National origin, Disability, Religion, Ancestry, Pregnancy</v>
      </c>
      <c r="H38" t="s">
        <v>453</v>
      </c>
      <c r="I38" t="s">
        <v>454</v>
      </c>
      <c r="J38" t="str">
        <f t="shared" ref="J38:J44" si="5">("Source of income is not a protected class")</f>
        <v>Source of income is not a protected class</v>
      </c>
      <c r="M38" t="str">
        <f>("Age is not a protected class")</f>
        <v>Age is not a protected class</v>
      </c>
      <c r="P38">
        <v>1</v>
      </c>
      <c r="Q38" t="s">
        <v>455</v>
      </c>
      <c r="S38" t="str">
        <f>("Disability")</f>
        <v>Disability</v>
      </c>
      <c r="T38" t="s">
        <v>455</v>
      </c>
      <c r="V38">
        <v>1</v>
      </c>
      <c r="W38" t="s">
        <v>456</v>
      </c>
      <c r="Y38" t="str">
        <f>("Race, Color, Religion, Sex, National origin, Ancestry, Familial status, Disability, Pregnancy")</f>
        <v>Race, Color, Religion, Sex, National origin, Ancestry, Familial status, Disability, Pregnancy</v>
      </c>
      <c r="Z38" t="s">
        <v>457</v>
      </c>
      <c r="AB38" t="s">
        <v>458</v>
      </c>
      <c r="AC38" t="s">
        <v>459</v>
      </c>
      <c r="AE38" t="s">
        <v>268</v>
      </c>
      <c r="AF38" t="s">
        <v>460</v>
      </c>
      <c r="AG38" t="s">
        <v>461</v>
      </c>
      <c r="AH38" t="str">
        <f>("Sexual orientation is not a protected class")</f>
        <v>Sexual orientation is not a protected class</v>
      </c>
      <c r="AK38" t="str">
        <f>("Gender identity is not a protected class")</f>
        <v>Gender identity is not a protected class</v>
      </c>
      <c r="AN38">
        <v>0</v>
      </c>
      <c r="AT38">
        <v>0</v>
      </c>
      <c r="AW38">
        <v>1</v>
      </c>
      <c r="AX38" t="s">
        <v>462</v>
      </c>
      <c r="AZ38" t="str">
        <f>("Fines, Misdemeanor")</f>
        <v>Fines, Misdemeanor</v>
      </c>
      <c r="BA38" t="s">
        <v>462</v>
      </c>
      <c r="BC38" t="str">
        <f>("Yes")</f>
        <v>Yes</v>
      </c>
      <c r="BD38" t="s">
        <v>463</v>
      </c>
    </row>
    <row r="39" spans="1:56" x14ac:dyDescent="0.25">
      <c r="A39" t="s">
        <v>67</v>
      </c>
      <c r="B39" s="1">
        <v>42975</v>
      </c>
      <c r="C39" s="1">
        <v>43678</v>
      </c>
      <c r="D39">
        <v>1</v>
      </c>
      <c r="E39" t="s">
        <v>452</v>
      </c>
      <c r="G39" t="str">
        <f>("Race, Color, Sex, Familial status, National origin, Disability, Religion, Ancestry, Pregnancy")</f>
        <v>Race, Color, Sex, Familial status, National origin, Disability, Religion, Ancestry, Pregnancy</v>
      </c>
      <c r="H39" t="s">
        <v>464</v>
      </c>
      <c r="I39" t="s">
        <v>454</v>
      </c>
      <c r="J39" t="str">
        <f t="shared" si="5"/>
        <v>Source of income is not a protected class</v>
      </c>
      <c r="M39" t="str">
        <f>("Age is not a protected class")</f>
        <v>Age is not a protected class</v>
      </c>
      <c r="P39">
        <v>1</v>
      </c>
      <c r="Q39" t="s">
        <v>455</v>
      </c>
      <c r="S39" t="str">
        <f>("Disability")</f>
        <v>Disability</v>
      </c>
      <c r="T39" t="s">
        <v>455</v>
      </c>
      <c r="V39">
        <v>1</v>
      </c>
      <c r="W39" t="s">
        <v>456</v>
      </c>
      <c r="Y39" t="str">
        <f>("Race, Color, Religion, Sex, National origin, Ancestry, Familial status, Disability, Pregnancy")</f>
        <v>Race, Color, Religion, Sex, National origin, Ancestry, Familial status, Disability, Pregnancy</v>
      </c>
      <c r="Z39" t="s">
        <v>465</v>
      </c>
      <c r="AB39" t="s">
        <v>458</v>
      </c>
      <c r="AC39" t="s">
        <v>459</v>
      </c>
      <c r="AE39" t="s">
        <v>268</v>
      </c>
      <c r="AF39" t="s">
        <v>466</v>
      </c>
      <c r="AG39" t="s">
        <v>461</v>
      </c>
      <c r="AH39" t="str">
        <f>("Sexual orientation is not a protected class")</f>
        <v>Sexual orientation is not a protected class</v>
      </c>
      <c r="AK39" t="str">
        <f>("Gender identity is not a protected class")</f>
        <v>Gender identity is not a protected class</v>
      </c>
      <c r="AN39">
        <v>0</v>
      </c>
      <c r="AT39">
        <v>0</v>
      </c>
      <c r="AW39">
        <v>1</v>
      </c>
      <c r="AX39" t="s">
        <v>467</v>
      </c>
      <c r="AZ39" t="str">
        <f>("Fines, Misdemeanor")</f>
        <v>Fines, Misdemeanor</v>
      </c>
      <c r="BA39" t="s">
        <v>467</v>
      </c>
      <c r="BC39" t="str">
        <f>("Yes")</f>
        <v>Yes</v>
      </c>
      <c r="BD39" t="s">
        <v>463</v>
      </c>
    </row>
    <row r="40" spans="1:56" x14ac:dyDescent="0.25">
      <c r="A40" t="s">
        <v>68</v>
      </c>
      <c r="B40" s="1">
        <v>42948</v>
      </c>
      <c r="C40" s="1">
        <v>43678</v>
      </c>
      <c r="D40">
        <v>1</v>
      </c>
      <c r="E40" t="s">
        <v>468</v>
      </c>
      <c r="G40" t="str">
        <f>("Race, Color, Sex, Familial status, National origin, Disability, Religion, Age, Ancestry, Marital status")</f>
        <v>Race, Color, Sex, Familial status, National origin, Disability, Religion, Age, Ancestry, Marital status</v>
      </c>
      <c r="H40" t="s">
        <v>469</v>
      </c>
      <c r="I40" t="s">
        <v>470</v>
      </c>
      <c r="J40" t="str">
        <f t="shared" si="5"/>
        <v>Source of income is not a protected class</v>
      </c>
      <c r="M40" t="str">
        <f>("Age is not defined")</f>
        <v>Age is not defined</v>
      </c>
      <c r="N40" t="s">
        <v>471</v>
      </c>
      <c r="P40">
        <v>1</v>
      </c>
      <c r="Q40" t="s">
        <v>472</v>
      </c>
      <c r="S40" t="str">
        <f>("Disability")</f>
        <v>Disability</v>
      </c>
      <c r="T40" t="s">
        <v>472</v>
      </c>
      <c r="V40">
        <v>1</v>
      </c>
      <c r="W40" t="s">
        <v>473</v>
      </c>
      <c r="Y40" t="str">
        <f>("Disability")</f>
        <v>Disability</v>
      </c>
      <c r="Z40" t="s">
        <v>473</v>
      </c>
      <c r="AB40" t="s">
        <v>233</v>
      </c>
      <c r="AC40" t="s">
        <v>474</v>
      </c>
      <c r="AE40" t="str">
        <f>("Selling/renting a limited number of housing units if the owner occupies one of the units, Housing intended for elderly, Renting rooms in the owner’s residence")</f>
        <v>Selling/renting a limited number of housing units if the owner occupies one of the units, Housing intended for elderly, Renting rooms in the owner’s residence</v>
      </c>
      <c r="AF40" t="s">
        <v>475</v>
      </c>
      <c r="AG40" t="s">
        <v>476</v>
      </c>
      <c r="AH40" t="str">
        <f>("Sexual orientation is not a protected class")</f>
        <v>Sexual orientation is not a protected class</v>
      </c>
      <c r="AK40" t="str">
        <f>("Gender identity is not a protected class")</f>
        <v>Gender identity is not a protected class</v>
      </c>
      <c r="AN40">
        <v>0</v>
      </c>
      <c r="AT40">
        <v>0</v>
      </c>
      <c r="AW40">
        <v>1</v>
      </c>
      <c r="AX40" t="s">
        <v>477</v>
      </c>
      <c r="AZ40" t="str">
        <f>("Fines, Prison, Misdemeanor")</f>
        <v>Fines, Prison, Misdemeanor</v>
      </c>
      <c r="BA40" t="s">
        <v>477</v>
      </c>
      <c r="BC40" t="str">
        <f>("Yes")</f>
        <v>Yes</v>
      </c>
      <c r="BD40" t="s">
        <v>478</v>
      </c>
    </row>
    <row r="41" spans="1:56" x14ac:dyDescent="0.25">
      <c r="A41" t="s">
        <v>69</v>
      </c>
      <c r="B41" s="1">
        <v>42948</v>
      </c>
      <c r="C41" s="1">
        <v>43678</v>
      </c>
      <c r="D41">
        <v>1</v>
      </c>
      <c r="E41" t="s">
        <v>479</v>
      </c>
      <c r="G41" t="str">
        <f>("Race, Color, Sex, Familial status, National origin, Disability, Religion")</f>
        <v>Race, Color, Sex, Familial status, National origin, Disability, Religion</v>
      </c>
      <c r="H41" t="s">
        <v>480</v>
      </c>
      <c r="J41" t="str">
        <f t="shared" si="5"/>
        <v>Source of income is not a protected class</v>
      </c>
      <c r="M41" t="str">
        <f>("Age is not a protected class")</f>
        <v>Age is not a protected class</v>
      </c>
      <c r="P41">
        <v>1</v>
      </c>
      <c r="Q41" t="s">
        <v>481</v>
      </c>
      <c r="S41" t="str">
        <f>("Disability")</f>
        <v>Disability</v>
      </c>
      <c r="T41" t="s">
        <v>481</v>
      </c>
      <c r="V41">
        <v>1</v>
      </c>
      <c r="W41" t="s">
        <v>482</v>
      </c>
      <c r="Y41" t="str">
        <f>("Disability")</f>
        <v>Disability</v>
      </c>
      <c r="Z41" t="s">
        <v>482</v>
      </c>
      <c r="AB41" t="s">
        <v>201</v>
      </c>
      <c r="AC41" t="s">
        <v>483</v>
      </c>
      <c r="AE41" t="s">
        <v>484</v>
      </c>
      <c r="AF41" t="s">
        <v>485</v>
      </c>
      <c r="AG41" t="s">
        <v>486</v>
      </c>
      <c r="AH41" t="str">
        <f>("Sexual orientation is not a protected class")</f>
        <v>Sexual orientation is not a protected class</v>
      </c>
      <c r="AK41" t="str">
        <f>("Gender identity is not a protected class")</f>
        <v>Gender identity is not a protected class</v>
      </c>
      <c r="AN41">
        <v>0</v>
      </c>
      <c r="AT41">
        <v>1</v>
      </c>
      <c r="AU41" t="s">
        <v>487</v>
      </c>
      <c r="AW41">
        <v>1</v>
      </c>
      <c r="AX41" t="s">
        <v>488</v>
      </c>
      <c r="AZ41" t="str">
        <f>("Fines, Misdemeanor")</f>
        <v>Fines, Misdemeanor</v>
      </c>
      <c r="BA41" t="s">
        <v>488</v>
      </c>
      <c r="BC41" t="str">
        <f>("Yes")</f>
        <v>Yes</v>
      </c>
      <c r="BD41" t="s">
        <v>489</v>
      </c>
    </row>
    <row r="42" spans="1:56" x14ac:dyDescent="0.25">
      <c r="A42" t="s">
        <v>70</v>
      </c>
      <c r="B42" s="1">
        <v>42948</v>
      </c>
      <c r="C42" s="1">
        <v>43678</v>
      </c>
      <c r="D42">
        <v>1</v>
      </c>
      <c r="E42" t="s">
        <v>490</v>
      </c>
      <c r="G42" t="str">
        <f>("Race, Color, Sex, Familial status, National origin, Disability, Religion, Ancestry, Sexual orientation, Gender identity")</f>
        <v>Race, Color, Sex, Familial status, National origin, Disability, Religion, Ancestry, Sexual orientation, Gender identity</v>
      </c>
      <c r="H42" t="s">
        <v>491</v>
      </c>
      <c r="J42" t="str">
        <f t="shared" si="5"/>
        <v>Source of income is not a protected class</v>
      </c>
      <c r="M42" t="str">
        <f>("Age is not a protected class")</f>
        <v>Age is not a protected class</v>
      </c>
      <c r="P42">
        <v>1</v>
      </c>
      <c r="Q42" t="s">
        <v>492</v>
      </c>
      <c r="S42" t="str">
        <f>("Disability, Sexual orientation")</f>
        <v>Disability, Sexual orientation</v>
      </c>
      <c r="T42" t="s">
        <v>493</v>
      </c>
      <c r="V42">
        <v>1</v>
      </c>
      <c r="W42" t="s">
        <v>494</v>
      </c>
      <c r="Y42" t="str">
        <f>("Race, Color, Religion, Sex, National origin, Ancestry, Familial status, Disability, Gender identity, Sexual orientation")</f>
        <v>Race, Color, Religion, Sex, National origin, Ancestry, Familial status, Disability, Gender identity, Sexual orientation</v>
      </c>
      <c r="Z42" t="s">
        <v>494</v>
      </c>
      <c r="AA42" t="s">
        <v>495</v>
      </c>
      <c r="AB42" t="s">
        <v>142</v>
      </c>
      <c r="AC42" t="s">
        <v>496</v>
      </c>
      <c r="AE42" t="s">
        <v>497</v>
      </c>
      <c r="AF42" t="s">
        <v>498</v>
      </c>
      <c r="AG42" t="s">
        <v>499</v>
      </c>
      <c r="AH42" t="str">
        <f>("No exemptions apply specifically to sexual orientation")</f>
        <v>No exemptions apply specifically to sexual orientation</v>
      </c>
      <c r="AK42" t="str">
        <f>("No exemptions apply specifically to gender identity")</f>
        <v>No exemptions apply specifically to gender identity</v>
      </c>
      <c r="AN42">
        <v>0</v>
      </c>
      <c r="AT42">
        <v>0</v>
      </c>
      <c r="AW42">
        <v>1</v>
      </c>
      <c r="AX42" t="s">
        <v>500</v>
      </c>
      <c r="AZ42" t="str">
        <f>("Misdemeanor")</f>
        <v>Misdemeanor</v>
      </c>
      <c r="BA42" t="s">
        <v>501</v>
      </c>
      <c r="BB42" t="s">
        <v>502</v>
      </c>
      <c r="BC42" t="str">
        <f>("Fines are not authorized")</f>
        <v>Fines are not authorized</v>
      </c>
    </row>
    <row r="43" spans="1:56" x14ac:dyDescent="0.25">
      <c r="A43" t="s">
        <v>71</v>
      </c>
      <c r="B43" s="1">
        <v>42948</v>
      </c>
      <c r="C43" s="1">
        <v>43288</v>
      </c>
      <c r="D43">
        <v>1</v>
      </c>
      <c r="E43" t="s">
        <v>503</v>
      </c>
      <c r="G43" t="str">
        <f>("Race, Color, Sex, Familial status, National origin, Disability, Religion, Age, Sexual orientation, Marital status, HIV/AIDS")</f>
        <v>Race, Color, Sex, Familial status, National origin, Disability, Religion, Age, Sexual orientation, Marital status, HIV/AIDS</v>
      </c>
      <c r="H43" t="s">
        <v>504</v>
      </c>
      <c r="I43" t="s">
        <v>505</v>
      </c>
      <c r="J43" t="str">
        <f t="shared" si="5"/>
        <v>Source of income is not a protected class</v>
      </c>
      <c r="M43" t="str">
        <f>("Age is not defined")</f>
        <v>Age is not defined</v>
      </c>
      <c r="P43">
        <v>1</v>
      </c>
      <c r="Q43" t="s">
        <v>506</v>
      </c>
      <c r="S43" t="str">
        <f>("Disability, Sexual orientation, HIV/AIDS")</f>
        <v>Disability, Sexual orientation, HIV/AIDS</v>
      </c>
      <c r="T43" t="s">
        <v>506</v>
      </c>
      <c r="U43" t="s">
        <v>505</v>
      </c>
      <c r="V43">
        <v>1</v>
      </c>
      <c r="W43" t="s">
        <v>507</v>
      </c>
      <c r="Y43" t="str">
        <f>("Disability")</f>
        <v>Disability</v>
      </c>
      <c r="Z43" t="s">
        <v>507</v>
      </c>
      <c r="AB43" t="s">
        <v>508</v>
      </c>
      <c r="AC43" t="s">
        <v>509</v>
      </c>
      <c r="AD43" t="s">
        <v>510</v>
      </c>
      <c r="AE43" t="s">
        <v>203</v>
      </c>
      <c r="AF43" t="s">
        <v>511</v>
      </c>
      <c r="AG43" t="s">
        <v>512</v>
      </c>
      <c r="AH43" t="str">
        <f>("Housing operated by religious organizations or private clubs")</f>
        <v>Housing operated by religious organizations or private clubs</v>
      </c>
      <c r="AI43" t="s">
        <v>513</v>
      </c>
      <c r="AJ43" t="s">
        <v>514</v>
      </c>
      <c r="AK43" t="str">
        <f>("Gender identity is not a protected class")</f>
        <v>Gender identity is not a protected class</v>
      </c>
      <c r="AN43">
        <v>0</v>
      </c>
      <c r="AT43">
        <v>0</v>
      </c>
      <c r="AW43">
        <v>1</v>
      </c>
      <c r="AX43" t="s">
        <v>515</v>
      </c>
      <c r="AZ43" t="str">
        <f>("Fines, Misdemeanor")</f>
        <v>Fines, Misdemeanor</v>
      </c>
      <c r="BA43" t="s">
        <v>516</v>
      </c>
      <c r="BC43" t="str">
        <f t="shared" ref="BC43:BC50" si="6">("Yes")</f>
        <v>Yes</v>
      </c>
      <c r="BD43" t="s">
        <v>517</v>
      </c>
    </row>
    <row r="44" spans="1:56" x14ac:dyDescent="0.25">
      <c r="A44" t="s">
        <v>71</v>
      </c>
      <c r="B44" s="1">
        <v>43289</v>
      </c>
      <c r="C44" s="1">
        <v>43678</v>
      </c>
      <c r="D44">
        <v>1</v>
      </c>
      <c r="E44" t="s">
        <v>503</v>
      </c>
      <c r="G44" t="str">
        <f>("Race, Color, Sex, Familial status, National origin, Disability, Religion, Age, Sexual orientation, Gender identity, Marital status, HIV/AIDS")</f>
        <v>Race, Color, Sex, Familial status, National origin, Disability, Religion, Age, Sexual orientation, Gender identity, Marital status, HIV/AIDS</v>
      </c>
      <c r="H44" t="s">
        <v>518</v>
      </c>
      <c r="I44" t="s">
        <v>505</v>
      </c>
      <c r="J44" t="str">
        <f t="shared" si="5"/>
        <v>Source of income is not a protected class</v>
      </c>
      <c r="M44" t="str">
        <f>("Age is not defined")</f>
        <v>Age is not defined</v>
      </c>
      <c r="P44">
        <v>1</v>
      </c>
      <c r="Q44" t="s">
        <v>519</v>
      </c>
      <c r="S44" t="str">
        <f>("Disability, Sexual orientation, HIV/AIDS")</f>
        <v>Disability, Sexual orientation, HIV/AIDS</v>
      </c>
      <c r="T44" t="s">
        <v>519</v>
      </c>
      <c r="U44" t="s">
        <v>505</v>
      </c>
      <c r="V44">
        <v>1</v>
      </c>
      <c r="W44" t="s">
        <v>507</v>
      </c>
      <c r="Y44" t="str">
        <f>("Disability")</f>
        <v>Disability</v>
      </c>
      <c r="Z44" t="s">
        <v>507</v>
      </c>
      <c r="AB44" t="s">
        <v>508</v>
      </c>
      <c r="AC44" t="s">
        <v>509</v>
      </c>
      <c r="AD44" t="s">
        <v>510</v>
      </c>
      <c r="AE44" t="s">
        <v>203</v>
      </c>
      <c r="AF44" t="s">
        <v>511</v>
      </c>
      <c r="AG44" t="s">
        <v>512</v>
      </c>
      <c r="AH44" t="str">
        <f>("Housing operated by religious organizations or private clubs")</f>
        <v>Housing operated by religious organizations or private clubs</v>
      </c>
      <c r="AI44" t="s">
        <v>520</v>
      </c>
      <c r="AJ44" t="s">
        <v>514</v>
      </c>
      <c r="AK44" t="str">
        <f t="shared" ref="AK44:AK50" si="7">("No exemptions apply specifically to gender identity")</f>
        <v>No exemptions apply specifically to gender identity</v>
      </c>
      <c r="AN44">
        <v>0</v>
      </c>
      <c r="AT44">
        <v>0</v>
      </c>
      <c r="AW44">
        <v>1</v>
      </c>
      <c r="AX44" t="s">
        <v>515</v>
      </c>
      <c r="AZ44" t="str">
        <f>("Fines, Misdemeanor")</f>
        <v>Fines, Misdemeanor</v>
      </c>
      <c r="BA44" t="s">
        <v>516</v>
      </c>
      <c r="BC44" t="str">
        <f t="shared" si="6"/>
        <v>Yes</v>
      </c>
      <c r="BD44" t="s">
        <v>517</v>
      </c>
    </row>
    <row r="45" spans="1:56" x14ac:dyDescent="0.25">
      <c r="A45" t="s">
        <v>72</v>
      </c>
      <c r="B45" s="1">
        <v>42948</v>
      </c>
      <c r="C45" s="1">
        <v>42953</v>
      </c>
      <c r="D45">
        <v>1</v>
      </c>
      <c r="E45" t="s">
        <v>521</v>
      </c>
      <c r="G45" t="str">
        <f>("Race, Color, Sex, Familial status, National origin, Disability, Religion, Ancestry, Sexual orientation, Gender identity, Marital status, Source of income, Pregnancy, HIV/AIDS")</f>
        <v>Race, Color, Sex, Familial status, National origin, Disability, Religion, Ancestry, Sexual orientation, Gender identity, Marital status, Source of income, Pregnancy, HIV/AIDS</v>
      </c>
      <c r="H45" t="s">
        <v>522</v>
      </c>
      <c r="I45" t="s">
        <v>523</v>
      </c>
      <c r="J45" t="str">
        <f t="shared" ref="J45:J50" si="8">("No, housing vouchers are included as a source of income")</f>
        <v>No, housing vouchers are included as a source of income</v>
      </c>
      <c r="K45" t="s">
        <v>524</v>
      </c>
      <c r="L45" t="s">
        <v>525</v>
      </c>
      <c r="M45" t="str">
        <f t="shared" ref="M45:M51" si="9">("Age is not a protected class")</f>
        <v>Age is not a protected class</v>
      </c>
      <c r="P45">
        <v>1</v>
      </c>
      <c r="Q45" t="s">
        <v>526</v>
      </c>
      <c r="S45" t="str">
        <f t="shared" ref="S45:S50" si="10">("Gender identity, Sexual orientation")</f>
        <v>Gender identity, Sexual orientation</v>
      </c>
      <c r="T45" t="s">
        <v>527</v>
      </c>
      <c r="V45">
        <v>1</v>
      </c>
      <c r="W45" t="s">
        <v>528</v>
      </c>
      <c r="Y45" t="str">
        <f t="shared" ref="Y45:Y50" si="11">("Disability, HIV/AIDS")</f>
        <v>Disability, HIV/AIDS</v>
      </c>
      <c r="Z45" t="s">
        <v>528</v>
      </c>
      <c r="AB45" t="s">
        <v>529</v>
      </c>
      <c r="AC45" t="s">
        <v>530</v>
      </c>
      <c r="AD45" t="s">
        <v>531</v>
      </c>
      <c r="AE45" t="s">
        <v>216</v>
      </c>
      <c r="AF45" t="s">
        <v>532</v>
      </c>
      <c r="AG45" t="s">
        <v>533</v>
      </c>
      <c r="AH45" t="str">
        <f t="shared" ref="AH45:AH50" si="12">("No exemptions apply specifically to sexual orientation")</f>
        <v>No exemptions apply specifically to sexual orientation</v>
      </c>
      <c r="AK45" t="str">
        <f t="shared" si="7"/>
        <v>No exemptions apply specifically to gender identity</v>
      </c>
      <c r="AN45">
        <v>0</v>
      </c>
      <c r="AT45">
        <v>0</v>
      </c>
      <c r="AW45">
        <v>1</v>
      </c>
      <c r="AX45" t="s">
        <v>534</v>
      </c>
      <c r="AZ45" t="str">
        <f t="shared" ref="AZ45:AZ50" si="13">("Fines")</f>
        <v>Fines</v>
      </c>
      <c r="BA45" t="s">
        <v>534</v>
      </c>
      <c r="BC45" t="str">
        <f t="shared" si="6"/>
        <v>Yes</v>
      </c>
      <c r="BD45" t="s">
        <v>534</v>
      </c>
    </row>
    <row r="46" spans="1:56" x14ac:dyDescent="0.25">
      <c r="A46" t="s">
        <v>72</v>
      </c>
      <c r="B46" s="1">
        <v>42954</v>
      </c>
      <c r="C46" s="1">
        <v>43107</v>
      </c>
      <c r="D46">
        <v>1</v>
      </c>
      <c r="E46" t="s">
        <v>521</v>
      </c>
      <c r="G46" t="str">
        <f>("Race, Color, Sex, Familial status, National origin, Disability, Religion, Ancestry, Sexual orientation, Gender identity, Marital status, Military status, Source of income, Pregnancy, HIV/AIDS")</f>
        <v>Race, Color, Sex, Familial status, National origin, Disability, Religion, Ancestry, Sexual orientation, Gender identity, Marital status, Military status, Source of income, Pregnancy, HIV/AIDS</v>
      </c>
      <c r="H46" t="s">
        <v>535</v>
      </c>
      <c r="I46" t="s">
        <v>523</v>
      </c>
      <c r="J46" t="str">
        <f t="shared" si="8"/>
        <v>No, housing vouchers are included as a source of income</v>
      </c>
      <c r="K46" t="s">
        <v>536</v>
      </c>
      <c r="L46" t="s">
        <v>525</v>
      </c>
      <c r="M46" t="str">
        <f t="shared" si="9"/>
        <v>Age is not a protected class</v>
      </c>
      <c r="P46">
        <v>1</v>
      </c>
      <c r="Q46" t="s">
        <v>537</v>
      </c>
      <c r="S46" t="str">
        <f t="shared" si="10"/>
        <v>Gender identity, Sexual orientation</v>
      </c>
      <c r="T46" t="s">
        <v>527</v>
      </c>
      <c r="V46">
        <v>1</v>
      </c>
      <c r="W46" t="s">
        <v>528</v>
      </c>
      <c r="Y46" t="str">
        <f t="shared" si="11"/>
        <v>Disability, HIV/AIDS</v>
      </c>
      <c r="Z46" t="s">
        <v>528</v>
      </c>
      <c r="AB46" t="s">
        <v>529</v>
      </c>
      <c r="AC46" t="s">
        <v>538</v>
      </c>
      <c r="AD46" t="s">
        <v>531</v>
      </c>
      <c r="AE46" t="s">
        <v>216</v>
      </c>
      <c r="AF46" t="s">
        <v>532</v>
      </c>
      <c r="AG46" t="s">
        <v>533</v>
      </c>
      <c r="AH46" t="str">
        <f t="shared" si="12"/>
        <v>No exemptions apply specifically to sexual orientation</v>
      </c>
      <c r="AK46" t="str">
        <f t="shared" si="7"/>
        <v>No exemptions apply specifically to gender identity</v>
      </c>
      <c r="AN46">
        <v>0</v>
      </c>
      <c r="AT46">
        <v>0</v>
      </c>
      <c r="AW46">
        <v>1</v>
      </c>
      <c r="AX46" t="s">
        <v>534</v>
      </c>
      <c r="AZ46" t="str">
        <f t="shared" si="13"/>
        <v>Fines</v>
      </c>
      <c r="BA46" t="s">
        <v>534</v>
      </c>
      <c r="BC46" t="str">
        <f t="shared" si="6"/>
        <v>Yes</v>
      </c>
      <c r="BD46" t="s">
        <v>534</v>
      </c>
    </row>
    <row r="47" spans="1:56" x14ac:dyDescent="0.25">
      <c r="A47" t="s">
        <v>72</v>
      </c>
      <c r="B47" s="1">
        <v>43108</v>
      </c>
      <c r="C47" s="1">
        <v>43281</v>
      </c>
      <c r="D47">
        <v>1</v>
      </c>
      <c r="E47" t="s">
        <v>521</v>
      </c>
      <c r="G47" t="str">
        <f>("Race, Color, Sex, Familial status, National origin, Disability, Religion, Ancestry, Sexual orientation, Gender identity, Marital status, Military status, Source of income, Pregnancy, HIV/AIDS")</f>
        <v>Race, Color, Sex, Familial status, National origin, Disability, Religion, Ancestry, Sexual orientation, Gender identity, Marital status, Military status, Source of income, Pregnancy, HIV/AIDS</v>
      </c>
      <c r="H47" t="s">
        <v>535</v>
      </c>
      <c r="I47" t="s">
        <v>523</v>
      </c>
      <c r="J47" t="str">
        <f t="shared" si="8"/>
        <v>No, housing vouchers are included as a source of income</v>
      </c>
      <c r="K47" t="s">
        <v>536</v>
      </c>
      <c r="L47" t="s">
        <v>525</v>
      </c>
      <c r="M47" t="str">
        <f t="shared" si="9"/>
        <v>Age is not a protected class</v>
      </c>
      <c r="P47">
        <v>1</v>
      </c>
      <c r="Q47" t="s">
        <v>537</v>
      </c>
      <c r="S47" t="str">
        <f t="shared" si="10"/>
        <v>Gender identity, Sexual orientation</v>
      </c>
      <c r="T47" t="s">
        <v>527</v>
      </c>
      <c r="V47">
        <v>1</v>
      </c>
      <c r="W47" t="s">
        <v>528</v>
      </c>
      <c r="Y47" t="str">
        <f t="shared" si="11"/>
        <v>Disability, HIV/AIDS</v>
      </c>
      <c r="Z47" t="s">
        <v>528</v>
      </c>
      <c r="AB47" t="s">
        <v>529</v>
      </c>
      <c r="AC47" t="s">
        <v>539</v>
      </c>
      <c r="AD47" t="s">
        <v>531</v>
      </c>
      <c r="AE47" t="s">
        <v>216</v>
      </c>
      <c r="AF47" t="s">
        <v>532</v>
      </c>
      <c r="AG47" t="s">
        <v>533</v>
      </c>
      <c r="AH47" t="str">
        <f t="shared" si="12"/>
        <v>No exemptions apply specifically to sexual orientation</v>
      </c>
      <c r="AK47" t="str">
        <f t="shared" si="7"/>
        <v>No exemptions apply specifically to gender identity</v>
      </c>
      <c r="AN47">
        <v>0</v>
      </c>
      <c r="AT47">
        <v>0</v>
      </c>
      <c r="AW47">
        <v>1</v>
      </c>
      <c r="AX47" t="s">
        <v>534</v>
      </c>
      <c r="AZ47" t="str">
        <f t="shared" si="13"/>
        <v>Fines</v>
      </c>
      <c r="BA47" t="s">
        <v>534</v>
      </c>
      <c r="BC47" t="str">
        <f t="shared" si="6"/>
        <v>Yes</v>
      </c>
      <c r="BD47" t="s">
        <v>534</v>
      </c>
    </row>
    <row r="48" spans="1:56" x14ac:dyDescent="0.25">
      <c r="A48" t="s">
        <v>72</v>
      </c>
      <c r="B48" s="1">
        <v>43282</v>
      </c>
      <c r="C48" s="1">
        <v>43450</v>
      </c>
      <c r="D48">
        <v>1</v>
      </c>
      <c r="E48" t="s">
        <v>521</v>
      </c>
      <c r="G48" t="str">
        <f>("Race, Color, Sex, Familial status, National origin, Disability, Religion, Ancestry, Sexual orientation, Gender identity, Marital status, Military status, Source of income, Pregnancy, HIV/AIDS")</f>
        <v>Race, Color, Sex, Familial status, National origin, Disability, Religion, Ancestry, Sexual orientation, Gender identity, Marital status, Military status, Source of income, Pregnancy, HIV/AIDS</v>
      </c>
      <c r="H48" t="s">
        <v>535</v>
      </c>
      <c r="I48" t="s">
        <v>523</v>
      </c>
      <c r="J48" t="str">
        <f t="shared" si="8"/>
        <v>No, housing vouchers are included as a source of income</v>
      </c>
      <c r="K48" t="s">
        <v>536</v>
      </c>
      <c r="L48" t="s">
        <v>525</v>
      </c>
      <c r="M48" t="str">
        <f t="shared" si="9"/>
        <v>Age is not a protected class</v>
      </c>
      <c r="P48">
        <v>1</v>
      </c>
      <c r="Q48" t="s">
        <v>537</v>
      </c>
      <c r="S48" t="str">
        <f t="shared" si="10"/>
        <v>Gender identity, Sexual orientation</v>
      </c>
      <c r="T48" t="s">
        <v>527</v>
      </c>
      <c r="V48">
        <v>1</v>
      </c>
      <c r="W48" t="s">
        <v>528</v>
      </c>
      <c r="Y48" t="str">
        <f t="shared" si="11"/>
        <v>Disability, HIV/AIDS</v>
      </c>
      <c r="Z48" t="s">
        <v>528</v>
      </c>
      <c r="AB48" t="s">
        <v>529</v>
      </c>
      <c r="AC48" t="s">
        <v>540</v>
      </c>
      <c r="AD48" t="s">
        <v>531</v>
      </c>
      <c r="AE48" t="s">
        <v>216</v>
      </c>
      <c r="AF48" t="s">
        <v>532</v>
      </c>
      <c r="AG48" t="s">
        <v>533</v>
      </c>
      <c r="AH48" t="str">
        <f t="shared" si="12"/>
        <v>No exemptions apply specifically to sexual orientation</v>
      </c>
      <c r="AK48" t="str">
        <f t="shared" si="7"/>
        <v>No exemptions apply specifically to gender identity</v>
      </c>
      <c r="AN48">
        <v>0</v>
      </c>
      <c r="AT48">
        <v>0</v>
      </c>
      <c r="AW48">
        <v>1</v>
      </c>
      <c r="AX48" t="s">
        <v>534</v>
      </c>
      <c r="AZ48" t="str">
        <f t="shared" si="13"/>
        <v>Fines</v>
      </c>
      <c r="BA48" t="s">
        <v>534</v>
      </c>
      <c r="BC48" t="str">
        <f t="shared" si="6"/>
        <v>Yes</v>
      </c>
      <c r="BD48" t="s">
        <v>534</v>
      </c>
    </row>
    <row r="49" spans="1:56" x14ac:dyDescent="0.25">
      <c r="A49" t="s">
        <v>72</v>
      </c>
      <c r="B49" s="1">
        <v>43451</v>
      </c>
      <c r="C49" s="1">
        <v>43514</v>
      </c>
      <c r="D49">
        <v>1</v>
      </c>
      <c r="E49" t="s">
        <v>541</v>
      </c>
      <c r="G49" t="str">
        <f>("Race, Color, Sex, Familial status, National origin, Disability, Religion, Ancestry, Sexual orientation, Gender identity, Marital status, Military status, Source of income, Pregnancy, HIV/AIDS")</f>
        <v>Race, Color, Sex, Familial status, National origin, Disability, Religion, Ancestry, Sexual orientation, Gender identity, Marital status, Military status, Source of income, Pregnancy, HIV/AIDS</v>
      </c>
      <c r="H49" t="s">
        <v>535</v>
      </c>
      <c r="I49" t="s">
        <v>523</v>
      </c>
      <c r="J49" t="str">
        <f t="shared" si="8"/>
        <v>No, housing vouchers are included as a source of income</v>
      </c>
      <c r="K49" t="s">
        <v>536</v>
      </c>
      <c r="L49" t="s">
        <v>525</v>
      </c>
      <c r="M49" t="str">
        <f t="shared" si="9"/>
        <v>Age is not a protected class</v>
      </c>
      <c r="P49">
        <v>1</v>
      </c>
      <c r="Q49" t="s">
        <v>537</v>
      </c>
      <c r="S49" t="str">
        <f t="shared" si="10"/>
        <v>Gender identity, Sexual orientation</v>
      </c>
      <c r="T49" t="s">
        <v>527</v>
      </c>
      <c r="V49">
        <v>1</v>
      </c>
      <c r="W49" t="s">
        <v>528</v>
      </c>
      <c r="Y49" t="str">
        <f t="shared" si="11"/>
        <v>Disability, HIV/AIDS</v>
      </c>
      <c r="Z49" t="s">
        <v>528</v>
      </c>
      <c r="AB49" t="s">
        <v>529</v>
      </c>
      <c r="AC49" t="s">
        <v>542</v>
      </c>
      <c r="AD49" t="s">
        <v>531</v>
      </c>
      <c r="AE49" t="s">
        <v>216</v>
      </c>
      <c r="AF49" t="s">
        <v>532</v>
      </c>
      <c r="AG49" t="s">
        <v>533</v>
      </c>
      <c r="AH49" t="str">
        <f t="shared" si="12"/>
        <v>No exemptions apply specifically to sexual orientation</v>
      </c>
      <c r="AK49" t="str">
        <f t="shared" si="7"/>
        <v>No exemptions apply specifically to gender identity</v>
      </c>
      <c r="AN49">
        <v>0</v>
      </c>
      <c r="AT49">
        <v>0</v>
      </c>
      <c r="AW49">
        <v>1</v>
      </c>
      <c r="AX49" t="s">
        <v>534</v>
      </c>
      <c r="AZ49" t="str">
        <f t="shared" si="13"/>
        <v>Fines</v>
      </c>
      <c r="BA49" t="s">
        <v>534</v>
      </c>
      <c r="BC49" t="str">
        <f t="shared" si="6"/>
        <v>Yes</v>
      </c>
      <c r="BD49" t="s">
        <v>534</v>
      </c>
    </row>
    <row r="50" spans="1:56" x14ac:dyDescent="0.25">
      <c r="A50" t="s">
        <v>72</v>
      </c>
      <c r="B50" s="1">
        <v>43515</v>
      </c>
      <c r="C50" s="1">
        <v>43678</v>
      </c>
      <c r="D50">
        <v>1</v>
      </c>
      <c r="E50" t="s">
        <v>541</v>
      </c>
      <c r="G50" t="str">
        <f>("Race, Color, Sex, Familial status, National origin, Disability, Religion, Ancestry, Sexual orientation, Gender identity, Marital status, Military status, Source of income, Pregnancy, HIV/AIDS")</f>
        <v>Race, Color, Sex, Familial status, National origin, Disability, Religion, Ancestry, Sexual orientation, Gender identity, Marital status, Military status, Source of income, Pregnancy, HIV/AIDS</v>
      </c>
      <c r="H50" t="s">
        <v>535</v>
      </c>
      <c r="I50" t="s">
        <v>523</v>
      </c>
      <c r="J50" t="str">
        <f t="shared" si="8"/>
        <v>No, housing vouchers are included as a source of income</v>
      </c>
      <c r="K50" t="s">
        <v>536</v>
      </c>
      <c r="L50" t="s">
        <v>525</v>
      </c>
      <c r="M50" t="str">
        <f t="shared" si="9"/>
        <v>Age is not a protected class</v>
      </c>
      <c r="P50">
        <v>1</v>
      </c>
      <c r="Q50" t="s">
        <v>537</v>
      </c>
      <c r="S50" t="str">
        <f t="shared" si="10"/>
        <v>Gender identity, Sexual orientation</v>
      </c>
      <c r="T50" t="s">
        <v>527</v>
      </c>
      <c r="V50">
        <v>1</v>
      </c>
      <c r="W50" t="s">
        <v>528</v>
      </c>
      <c r="Y50" t="str">
        <f t="shared" si="11"/>
        <v>Disability, HIV/AIDS</v>
      </c>
      <c r="Z50" t="s">
        <v>528</v>
      </c>
      <c r="AB50" t="s">
        <v>529</v>
      </c>
      <c r="AC50" t="s">
        <v>542</v>
      </c>
      <c r="AD50" t="s">
        <v>531</v>
      </c>
      <c r="AE50" t="s">
        <v>216</v>
      </c>
      <c r="AF50" t="s">
        <v>532</v>
      </c>
      <c r="AG50" t="s">
        <v>533</v>
      </c>
      <c r="AH50" t="str">
        <f t="shared" si="12"/>
        <v>No exemptions apply specifically to sexual orientation</v>
      </c>
      <c r="AK50" t="str">
        <f t="shared" si="7"/>
        <v>No exemptions apply specifically to gender identity</v>
      </c>
      <c r="AN50">
        <v>0</v>
      </c>
      <c r="AT50">
        <v>0</v>
      </c>
      <c r="AW50">
        <v>1</v>
      </c>
      <c r="AX50" t="s">
        <v>534</v>
      </c>
      <c r="AZ50" t="str">
        <f t="shared" si="13"/>
        <v>Fines</v>
      </c>
      <c r="BA50" t="s">
        <v>534</v>
      </c>
      <c r="BC50" t="str">
        <f t="shared" si="6"/>
        <v>Yes</v>
      </c>
      <c r="BD50" t="s">
        <v>534</v>
      </c>
    </row>
    <row r="51" spans="1:56" x14ac:dyDescent="0.25">
      <c r="A51" t="s">
        <v>73</v>
      </c>
      <c r="B51" s="1">
        <v>42948</v>
      </c>
      <c r="C51" s="1">
        <v>43678</v>
      </c>
      <c r="D51">
        <v>1</v>
      </c>
      <c r="E51" t="s">
        <v>543</v>
      </c>
      <c r="G51" t="str">
        <f>("Race, Color, Sex, National origin, Disability, Religion, Ancestry, Sexual orientation, Gender identity, Marital status")</f>
        <v>Race, Color, Sex, National origin, Disability, Religion, Ancestry, Sexual orientation, Gender identity, Marital status</v>
      </c>
      <c r="H51" t="s">
        <v>544</v>
      </c>
      <c r="J51" t="str">
        <f t="shared" ref="J51:J59" si="14">("Source of income is not a protected class")</f>
        <v>Source of income is not a protected class</v>
      </c>
      <c r="M51" t="str">
        <f t="shared" si="9"/>
        <v>Age is not a protected class</v>
      </c>
      <c r="P51">
        <v>1</v>
      </c>
      <c r="Q51" t="s">
        <v>545</v>
      </c>
      <c r="S51" t="str">
        <f>("Disability, Gender identity, Sexual orientation")</f>
        <v>Disability, Gender identity, Sexual orientation</v>
      </c>
      <c r="T51" t="s">
        <v>545</v>
      </c>
      <c r="V51">
        <v>0</v>
      </c>
      <c r="AB51" t="s">
        <v>546</v>
      </c>
      <c r="AC51" t="s">
        <v>547</v>
      </c>
      <c r="AE51" t="s">
        <v>548</v>
      </c>
      <c r="AF51" t="s">
        <v>549</v>
      </c>
      <c r="AG51" t="s">
        <v>550</v>
      </c>
      <c r="AH51" t="str">
        <f>("Housing operated by religious organizations or private clubs")</f>
        <v>Housing operated by religious organizations or private clubs</v>
      </c>
      <c r="AI51" t="s">
        <v>551</v>
      </c>
      <c r="AJ51" t="s">
        <v>552</v>
      </c>
      <c r="AK51" t="str">
        <f>("Housing operated by religious organizations or private clubs")</f>
        <v>Housing operated by religious organizations or private clubs</v>
      </c>
      <c r="AL51" t="s">
        <v>551</v>
      </c>
      <c r="AM51" t="s">
        <v>552</v>
      </c>
      <c r="AN51">
        <v>0</v>
      </c>
      <c r="AT51">
        <v>0</v>
      </c>
      <c r="AW51">
        <v>0</v>
      </c>
    </row>
    <row r="52" spans="1:56" x14ac:dyDescent="0.25">
      <c r="A52" t="s">
        <v>74</v>
      </c>
      <c r="B52" s="1">
        <v>42948</v>
      </c>
      <c r="C52" s="1">
        <v>43014</v>
      </c>
      <c r="D52">
        <v>1</v>
      </c>
      <c r="E52" t="s">
        <v>553</v>
      </c>
      <c r="G52" t="str">
        <f t="shared" ref="G52:G59" si="15">("Race, Color, Sex, Familial status, National origin, Disability, Religion, Age, Ancestry, Sexual orientation, Gender identity, Marital status, Military status, Pregnancy")</f>
        <v>Race, Color, Sex, Familial status, National origin, Disability, Religion, Age, Ancestry, Sexual orientation, Gender identity, Marital status, Military status, Pregnancy</v>
      </c>
      <c r="H52" t="s">
        <v>554</v>
      </c>
      <c r="I52" t="s">
        <v>555</v>
      </c>
      <c r="J52" t="str">
        <f t="shared" si="14"/>
        <v>Source of income is not a protected class</v>
      </c>
      <c r="M52" t="str">
        <f t="shared" ref="M52:M60" si="16">("18 and over")</f>
        <v>18 and over</v>
      </c>
      <c r="N52" t="s">
        <v>556</v>
      </c>
      <c r="P52">
        <v>1</v>
      </c>
      <c r="Q52" t="s">
        <v>557</v>
      </c>
      <c r="S52" t="str">
        <f t="shared" ref="S52:S60" si="17">("Gender identity, Sexual orientation")</f>
        <v>Gender identity, Sexual orientation</v>
      </c>
      <c r="T52" t="s">
        <v>557</v>
      </c>
      <c r="V52">
        <v>1</v>
      </c>
      <c r="W52" t="s">
        <v>558</v>
      </c>
      <c r="Y52" t="str">
        <f t="shared" ref="Y52:Y59" si="18">("Race, Color, Religion, Sex, Marital status, National origin, Ancestry, Familial status, Disability, Gender identity, Sexual orientation, Age, Military status, Pregnancy")</f>
        <v>Race, Color, Religion, Sex, Marital status, National origin, Ancestry, Familial status, Disability, Gender identity, Sexual orientation, Age, Military status, Pregnancy</v>
      </c>
      <c r="Z52" t="s">
        <v>558</v>
      </c>
      <c r="AB52" t="s">
        <v>559</v>
      </c>
      <c r="AC52" t="s">
        <v>560</v>
      </c>
      <c r="AE52" t="s">
        <v>561</v>
      </c>
      <c r="AF52" t="s">
        <v>562</v>
      </c>
      <c r="AG52" t="s">
        <v>563</v>
      </c>
      <c r="AH52" t="str">
        <f t="shared" ref="AH52:AH60" si="19">("No exemptions apply specifically to sexual orientation")</f>
        <v>No exemptions apply specifically to sexual orientation</v>
      </c>
      <c r="AK52" t="str">
        <f t="shared" ref="AK52:AK60" si="20">("No exemptions apply specifically to gender identity")</f>
        <v>No exemptions apply specifically to gender identity</v>
      </c>
      <c r="AN52">
        <v>0</v>
      </c>
      <c r="AT52">
        <v>0</v>
      </c>
      <c r="AW52">
        <v>1</v>
      </c>
      <c r="AX52" t="s">
        <v>564</v>
      </c>
      <c r="AZ52" t="str">
        <f t="shared" ref="AZ52:AZ60" si="21">("Fines, Prison, Misdemeanor")</f>
        <v>Fines, Prison, Misdemeanor</v>
      </c>
      <c r="BA52" t="s">
        <v>565</v>
      </c>
      <c r="BC52" t="str">
        <f t="shared" ref="BC52:BC60" si="22">("No")</f>
        <v>No</v>
      </c>
    </row>
    <row r="53" spans="1:56" x14ac:dyDescent="0.25">
      <c r="A53" t="s">
        <v>74</v>
      </c>
      <c r="B53" s="1">
        <v>43015</v>
      </c>
      <c r="C53" s="1">
        <v>43201</v>
      </c>
      <c r="D53">
        <v>1</v>
      </c>
      <c r="E53" t="s">
        <v>553</v>
      </c>
      <c r="G53" t="str">
        <f t="shared" si="15"/>
        <v>Race, Color, Sex, Familial status, National origin, Disability, Religion, Age, Ancestry, Sexual orientation, Gender identity, Marital status, Military status, Pregnancy</v>
      </c>
      <c r="H53" t="s">
        <v>554</v>
      </c>
      <c r="I53" t="s">
        <v>555</v>
      </c>
      <c r="J53" t="str">
        <f t="shared" si="14"/>
        <v>Source of income is not a protected class</v>
      </c>
      <c r="M53" t="str">
        <f t="shared" si="16"/>
        <v>18 and over</v>
      </c>
      <c r="N53" t="s">
        <v>556</v>
      </c>
      <c r="P53">
        <v>1</v>
      </c>
      <c r="Q53" t="s">
        <v>557</v>
      </c>
      <c r="S53" t="str">
        <f t="shared" si="17"/>
        <v>Gender identity, Sexual orientation</v>
      </c>
      <c r="T53" t="s">
        <v>557</v>
      </c>
      <c r="V53">
        <v>1</v>
      </c>
      <c r="W53" t="s">
        <v>558</v>
      </c>
      <c r="Y53" t="str">
        <f t="shared" si="18"/>
        <v>Race, Color, Religion, Sex, Marital status, National origin, Ancestry, Familial status, Disability, Gender identity, Sexual orientation, Age, Military status, Pregnancy</v>
      </c>
      <c r="Z53" t="s">
        <v>558</v>
      </c>
      <c r="AB53" t="s">
        <v>559</v>
      </c>
      <c r="AC53" t="s">
        <v>560</v>
      </c>
      <c r="AE53" t="s">
        <v>561</v>
      </c>
      <c r="AF53" t="s">
        <v>562</v>
      </c>
      <c r="AG53" t="s">
        <v>563</v>
      </c>
      <c r="AH53" t="str">
        <f t="shared" si="19"/>
        <v>No exemptions apply specifically to sexual orientation</v>
      </c>
      <c r="AK53" t="str">
        <f t="shared" si="20"/>
        <v>No exemptions apply specifically to gender identity</v>
      </c>
      <c r="AN53">
        <v>0</v>
      </c>
      <c r="AT53">
        <v>0</v>
      </c>
      <c r="AW53">
        <v>1</v>
      </c>
      <c r="AX53" t="s">
        <v>564</v>
      </c>
      <c r="AZ53" t="str">
        <f t="shared" si="21"/>
        <v>Fines, Prison, Misdemeanor</v>
      </c>
      <c r="BA53" t="s">
        <v>565</v>
      </c>
      <c r="BC53" t="str">
        <f t="shared" si="22"/>
        <v>No</v>
      </c>
    </row>
    <row r="54" spans="1:56" x14ac:dyDescent="0.25">
      <c r="A54" t="s">
        <v>74</v>
      </c>
      <c r="B54" s="1">
        <v>43202</v>
      </c>
      <c r="C54" s="1">
        <v>43335</v>
      </c>
      <c r="D54">
        <v>1</v>
      </c>
      <c r="E54" t="s">
        <v>553</v>
      </c>
      <c r="G54" t="str">
        <f t="shared" si="15"/>
        <v>Race, Color, Sex, Familial status, National origin, Disability, Religion, Age, Ancestry, Sexual orientation, Gender identity, Marital status, Military status, Pregnancy</v>
      </c>
      <c r="H54" t="s">
        <v>554</v>
      </c>
      <c r="I54" t="s">
        <v>555</v>
      </c>
      <c r="J54" t="str">
        <f t="shared" si="14"/>
        <v>Source of income is not a protected class</v>
      </c>
      <c r="M54" t="str">
        <f t="shared" si="16"/>
        <v>18 and over</v>
      </c>
      <c r="N54" t="s">
        <v>556</v>
      </c>
      <c r="P54">
        <v>1</v>
      </c>
      <c r="Q54" t="s">
        <v>557</v>
      </c>
      <c r="S54" t="str">
        <f t="shared" si="17"/>
        <v>Gender identity, Sexual orientation</v>
      </c>
      <c r="T54" t="s">
        <v>557</v>
      </c>
      <c r="V54">
        <v>1</v>
      </c>
      <c r="W54" t="s">
        <v>558</v>
      </c>
      <c r="Y54" t="str">
        <f t="shared" si="18"/>
        <v>Race, Color, Religion, Sex, Marital status, National origin, Ancestry, Familial status, Disability, Gender identity, Sexual orientation, Age, Military status, Pregnancy</v>
      </c>
      <c r="Z54" t="s">
        <v>558</v>
      </c>
      <c r="AB54" t="s">
        <v>559</v>
      </c>
      <c r="AC54" t="s">
        <v>560</v>
      </c>
      <c r="AE54" t="s">
        <v>561</v>
      </c>
      <c r="AF54" t="s">
        <v>562</v>
      </c>
      <c r="AG54" t="s">
        <v>563</v>
      </c>
      <c r="AH54" t="str">
        <f t="shared" si="19"/>
        <v>No exemptions apply specifically to sexual orientation</v>
      </c>
      <c r="AK54" t="str">
        <f t="shared" si="20"/>
        <v>No exemptions apply specifically to gender identity</v>
      </c>
      <c r="AN54">
        <v>0</v>
      </c>
      <c r="AT54">
        <v>0</v>
      </c>
      <c r="AW54">
        <v>1</v>
      </c>
      <c r="AX54" t="s">
        <v>564</v>
      </c>
      <c r="AZ54" t="str">
        <f t="shared" si="21"/>
        <v>Fines, Prison, Misdemeanor</v>
      </c>
      <c r="BA54" t="s">
        <v>565</v>
      </c>
      <c r="BC54" t="str">
        <f t="shared" si="22"/>
        <v>No</v>
      </c>
    </row>
    <row r="55" spans="1:56" x14ac:dyDescent="0.25">
      <c r="A55" t="s">
        <v>74</v>
      </c>
      <c r="B55" s="1">
        <v>43336</v>
      </c>
      <c r="C55" s="1">
        <v>43519</v>
      </c>
      <c r="D55">
        <v>1</v>
      </c>
      <c r="E55" t="s">
        <v>553</v>
      </c>
      <c r="G55" t="str">
        <f t="shared" si="15"/>
        <v>Race, Color, Sex, Familial status, National origin, Disability, Religion, Age, Ancestry, Sexual orientation, Gender identity, Marital status, Military status, Pregnancy</v>
      </c>
      <c r="H55" t="s">
        <v>566</v>
      </c>
      <c r="I55" t="s">
        <v>555</v>
      </c>
      <c r="J55" t="str">
        <f t="shared" si="14"/>
        <v>Source of income is not a protected class</v>
      </c>
      <c r="M55" t="str">
        <f t="shared" si="16"/>
        <v>18 and over</v>
      </c>
      <c r="N55" t="s">
        <v>556</v>
      </c>
      <c r="P55">
        <v>1</v>
      </c>
      <c r="Q55" t="s">
        <v>557</v>
      </c>
      <c r="S55" t="str">
        <f t="shared" si="17"/>
        <v>Gender identity, Sexual orientation</v>
      </c>
      <c r="T55" t="s">
        <v>557</v>
      </c>
      <c r="V55">
        <v>1</v>
      </c>
      <c r="W55" t="s">
        <v>558</v>
      </c>
      <c r="Y55" t="str">
        <f t="shared" si="18"/>
        <v>Race, Color, Religion, Sex, Marital status, National origin, Ancestry, Familial status, Disability, Gender identity, Sexual orientation, Age, Military status, Pregnancy</v>
      </c>
      <c r="Z55" t="s">
        <v>558</v>
      </c>
      <c r="AB55" t="s">
        <v>559</v>
      </c>
      <c r="AC55" t="s">
        <v>560</v>
      </c>
      <c r="AE55" t="s">
        <v>561</v>
      </c>
      <c r="AF55" t="s">
        <v>562</v>
      </c>
      <c r="AG55" t="s">
        <v>563</v>
      </c>
      <c r="AH55" t="str">
        <f t="shared" si="19"/>
        <v>No exemptions apply specifically to sexual orientation</v>
      </c>
      <c r="AK55" t="str">
        <f t="shared" si="20"/>
        <v>No exemptions apply specifically to gender identity</v>
      </c>
      <c r="AN55">
        <v>0</v>
      </c>
      <c r="AT55">
        <v>0</v>
      </c>
      <c r="AW55">
        <v>1</v>
      </c>
      <c r="AX55" t="s">
        <v>564</v>
      </c>
      <c r="AZ55" t="str">
        <f t="shared" si="21"/>
        <v>Fines, Prison, Misdemeanor</v>
      </c>
      <c r="BA55" t="s">
        <v>565</v>
      </c>
      <c r="BC55" t="str">
        <f t="shared" si="22"/>
        <v>No</v>
      </c>
    </row>
    <row r="56" spans="1:56" x14ac:dyDescent="0.25">
      <c r="A56" t="s">
        <v>74</v>
      </c>
      <c r="B56" s="1">
        <v>43520</v>
      </c>
      <c r="C56" s="1">
        <v>43566</v>
      </c>
      <c r="D56">
        <v>1</v>
      </c>
      <c r="E56" t="s">
        <v>553</v>
      </c>
      <c r="G56" t="str">
        <f t="shared" si="15"/>
        <v>Race, Color, Sex, Familial status, National origin, Disability, Religion, Age, Ancestry, Sexual orientation, Gender identity, Marital status, Military status, Pregnancy</v>
      </c>
      <c r="H56" t="s">
        <v>566</v>
      </c>
      <c r="I56" t="s">
        <v>555</v>
      </c>
      <c r="J56" t="str">
        <f t="shared" si="14"/>
        <v>Source of income is not a protected class</v>
      </c>
      <c r="M56" t="str">
        <f t="shared" si="16"/>
        <v>18 and over</v>
      </c>
      <c r="N56" t="s">
        <v>556</v>
      </c>
      <c r="P56">
        <v>1</v>
      </c>
      <c r="Q56" t="s">
        <v>557</v>
      </c>
      <c r="S56" t="str">
        <f t="shared" si="17"/>
        <v>Gender identity, Sexual orientation</v>
      </c>
      <c r="T56" t="s">
        <v>557</v>
      </c>
      <c r="V56">
        <v>1</v>
      </c>
      <c r="W56" t="s">
        <v>558</v>
      </c>
      <c r="Y56" t="str">
        <f t="shared" si="18"/>
        <v>Race, Color, Religion, Sex, Marital status, National origin, Ancestry, Familial status, Disability, Gender identity, Sexual orientation, Age, Military status, Pregnancy</v>
      </c>
      <c r="Z56" t="s">
        <v>558</v>
      </c>
      <c r="AB56" t="s">
        <v>559</v>
      </c>
      <c r="AC56" t="s">
        <v>560</v>
      </c>
      <c r="AE56" t="s">
        <v>561</v>
      </c>
      <c r="AF56" t="s">
        <v>562</v>
      </c>
      <c r="AG56" t="s">
        <v>563</v>
      </c>
      <c r="AH56" t="str">
        <f t="shared" si="19"/>
        <v>No exemptions apply specifically to sexual orientation</v>
      </c>
      <c r="AK56" t="str">
        <f t="shared" si="20"/>
        <v>No exemptions apply specifically to gender identity</v>
      </c>
      <c r="AN56">
        <v>0</v>
      </c>
      <c r="AT56">
        <v>0</v>
      </c>
      <c r="AW56">
        <v>1</v>
      </c>
      <c r="AX56" t="s">
        <v>564</v>
      </c>
      <c r="AZ56" t="str">
        <f t="shared" si="21"/>
        <v>Fines, Prison, Misdemeanor</v>
      </c>
      <c r="BA56" t="s">
        <v>567</v>
      </c>
      <c r="BC56" t="str">
        <f t="shared" si="22"/>
        <v>No</v>
      </c>
    </row>
    <row r="57" spans="1:56" x14ac:dyDescent="0.25">
      <c r="A57" t="s">
        <v>74</v>
      </c>
      <c r="B57" s="1">
        <v>43567</v>
      </c>
      <c r="C57" s="1">
        <v>43656</v>
      </c>
      <c r="D57">
        <v>1</v>
      </c>
      <c r="E57" t="s">
        <v>553</v>
      </c>
      <c r="G57" t="str">
        <f t="shared" si="15"/>
        <v>Race, Color, Sex, Familial status, National origin, Disability, Religion, Age, Ancestry, Sexual orientation, Gender identity, Marital status, Military status, Pregnancy</v>
      </c>
      <c r="H57" t="s">
        <v>566</v>
      </c>
      <c r="I57" t="s">
        <v>555</v>
      </c>
      <c r="J57" t="str">
        <f t="shared" si="14"/>
        <v>Source of income is not a protected class</v>
      </c>
      <c r="M57" t="str">
        <f t="shared" si="16"/>
        <v>18 and over</v>
      </c>
      <c r="N57" t="s">
        <v>568</v>
      </c>
      <c r="P57">
        <v>1</v>
      </c>
      <c r="Q57" t="s">
        <v>557</v>
      </c>
      <c r="S57" t="str">
        <f t="shared" si="17"/>
        <v>Gender identity, Sexual orientation</v>
      </c>
      <c r="T57" t="s">
        <v>557</v>
      </c>
      <c r="V57">
        <v>1</v>
      </c>
      <c r="W57" t="s">
        <v>558</v>
      </c>
      <c r="Y57" t="str">
        <f t="shared" si="18"/>
        <v>Race, Color, Religion, Sex, Marital status, National origin, Ancestry, Familial status, Disability, Gender identity, Sexual orientation, Age, Military status, Pregnancy</v>
      </c>
      <c r="Z57" t="s">
        <v>558</v>
      </c>
      <c r="AB57" t="s">
        <v>559</v>
      </c>
      <c r="AC57" t="s">
        <v>560</v>
      </c>
      <c r="AE57" t="s">
        <v>561</v>
      </c>
      <c r="AF57" t="s">
        <v>562</v>
      </c>
      <c r="AG57" t="s">
        <v>563</v>
      </c>
      <c r="AH57" t="str">
        <f t="shared" si="19"/>
        <v>No exemptions apply specifically to sexual orientation</v>
      </c>
      <c r="AK57" t="str">
        <f t="shared" si="20"/>
        <v>No exemptions apply specifically to gender identity</v>
      </c>
      <c r="AN57">
        <v>0</v>
      </c>
      <c r="AT57">
        <v>0</v>
      </c>
      <c r="AW57">
        <v>1</v>
      </c>
      <c r="AX57" t="s">
        <v>564</v>
      </c>
      <c r="AZ57" t="str">
        <f t="shared" si="21"/>
        <v>Fines, Prison, Misdemeanor</v>
      </c>
      <c r="BA57" t="s">
        <v>567</v>
      </c>
      <c r="BC57" t="str">
        <f t="shared" si="22"/>
        <v>No</v>
      </c>
    </row>
    <row r="58" spans="1:56" x14ac:dyDescent="0.25">
      <c r="A58" t="s">
        <v>74</v>
      </c>
      <c r="B58" s="1">
        <v>43657</v>
      </c>
      <c r="C58" s="1">
        <v>43657</v>
      </c>
      <c r="D58">
        <v>1</v>
      </c>
      <c r="E58" t="s">
        <v>553</v>
      </c>
      <c r="G58" t="str">
        <f t="shared" si="15"/>
        <v>Race, Color, Sex, Familial status, National origin, Disability, Religion, Age, Ancestry, Sexual orientation, Gender identity, Marital status, Military status, Pregnancy</v>
      </c>
      <c r="H58" t="s">
        <v>566</v>
      </c>
      <c r="I58" t="s">
        <v>555</v>
      </c>
      <c r="J58" t="str">
        <f t="shared" si="14"/>
        <v>Source of income is not a protected class</v>
      </c>
      <c r="M58" t="str">
        <f t="shared" si="16"/>
        <v>18 and over</v>
      </c>
      <c r="N58" t="s">
        <v>568</v>
      </c>
      <c r="P58">
        <v>1</v>
      </c>
      <c r="Q58" t="s">
        <v>557</v>
      </c>
      <c r="S58" t="str">
        <f t="shared" si="17"/>
        <v>Gender identity, Sexual orientation</v>
      </c>
      <c r="T58" t="s">
        <v>557</v>
      </c>
      <c r="V58">
        <v>1</v>
      </c>
      <c r="W58" t="s">
        <v>558</v>
      </c>
      <c r="Y58" t="str">
        <f t="shared" si="18"/>
        <v>Race, Color, Religion, Sex, Marital status, National origin, Ancestry, Familial status, Disability, Gender identity, Sexual orientation, Age, Military status, Pregnancy</v>
      </c>
      <c r="Z58" t="s">
        <v>558</v>
      </c>
      <c r="AB58" t="s">
        <v>559</v>
      </c>
      <c r="AC58" t="s">
        <v>560</v>
      </c>
      <c r="AE58" t="s">
        <v>561</v>
      </c>
      <c r="AF58" t="s">
        <v>562</v>
      </c>
      <c r="AG58" t="s">
        <v>563</v>
      </c>
      <c r="AH58" t="str">
        <f t="shared" si="19"/>
        <v>No exemptions apply specifically to sexual orientation</v>
      </c>
      <c r="AK58" t="str">
        <f t="shared" si="20"/>
        <v>No exemptions apply specifically to gender identity</v>
      </c>
      <c r="AN58">
        <v>0</v>
      </c>
      <c r="AT58">
        <v>0</v>
      </c>
      <c r="AW58">
        <v>1</v>
      </c>
      <c r="AX58" t="s">
        <v>564</v>
      </c>
      <c r="AZ58" t="str">
        <f t="shared" si="21"/>
        <v>Fines, Prison, Misdemeanor</v>
      </c>
      <c r="BA58" t="s">
        <v>567</v>
      </c>
      <c r="BC58" t="str">
        <f t="shared" si="22"/>
        <v>No</v>
      </c>
    </row>
    <row r="59" spans="1:56" x14ac:dyDescent="0.25">
      <c r="A59" t="s">
        <v>74</v>
      </c>
      <c r="B59" s="1">
        <v>43658</v>
      </c>
      <c r="C59" s="1">
        <v>43670</v>
      </c>
      <c r="D59">
        <v>1</v>
      </c>
      <c r="E59" t="s">
        <v>553</v>
      </c>
      <c r="G59" t="str">
        <f t="shared" si="15"/>
        <v>Race, Color, Sex, Familial status, National origin, Disability, Religion, Age, Ancestry, Sexual orientation, Gender identity, Marital status, Military status, Pregnancy</v>
      </c>
      <c r="H59" t="s">
        <v>566</v>
      </c>
      <c r="I59" t="s">
        <v>555</v>
      </c>
      <c r="J59" t="str">
        <f t="shared" si="14"/>
        <v>Source of income is not a protected class</v>
      </c>
      <c r="M59" t="str">
        <f t="shared" si="16"/>
        <v>18 and over</v>
      </c>
      <c r="N59" t="s">
        <v>568</v>
      </c>
      <c r="P59">
        <v>1</v>
      </c>
      <c r="Q59" t="s">
        <v>557</v>
      </c>
      <c r="S59" t="str">
        <f t="shared" si="17"/>
        <v>Gender identity, Sexual orientation</v>
      </c>
      <c r="T59" t="s">
        <v>557</v>
      </c>
      <c r="V59">
        <v>1</v>
      </c>
      <c r="W59" t="s">
        <v>558</v>
      </c>
      <c r="Y59" t="str">
        <f t="shared" si="18"/>
        <v>Race, Color, Religion, Sex, Marital status, National origin, Ancestry, Familial status, Disability, Gender identity, Sexual orientation, Age, Military status, Pregnancy</v>
      </c>
      <c r="Z59" t="s">
        <v>558</v>
      </c>
      <c r="AB59" t="s">
        <v>559</v>
      </c>
      <c r="AC59" t="s">
        <v>560</v>
      </c>
      <c r="AE59" t="s">
        <v>561</v>
      </c>
      <c r="AF59" t="s">
        <v>562</v>
      </c>
      <c r="AG59" t="s">
        <v>563</v>
      </c>
      <c r="AH59" t="str">
        <f t="shared" si="19"/>
        <v>No exemptions apply specifically to sexual orientation</v>
      </c>
      <c r="AK59" t="str">
        <f t="shared" si="20"/>
        <v>No exemptions apply specifically to gender identity</v>
      </c>
      <c r="AN59">
        <v>0</v>
      </c>
      <c r="AT59">
        <v>0</v>
      </c>
      <c r="AW59">
        <v>1</v>
      </c>
      <c r="AX59" t="s">
        <v>564</v>
      </c>
      <c r="AZ59" t="str">
        <f t="shared" si="21"/>
        <v>Fines, Prison, Misdemeanor</v>
      </c>
      <c r="BA59" t="s">
        <v>567</v>
      </c>
      <c r="BC59" t="str">
        <f t="shared" si="22"/>
        <v>No</v>
      </c>
    </row>
    <row r="60" spans="1:56" x14ac:dyDescent="0.25">
      <c r="A60" t="s">
        <v>74</v>
      </c>
      <c r="B60" s="1">
        <v>43671</v>
      </c>
      <c r="C60" s="1">
        <v>43678</v>
      </c>
      <c r="D60">
        <v>1</v>
      </c>
      <c r="E60" t="s">
        <v>553</v>
      </c>
      <c r="G60" t="str">
        <f>("Race, Color, Sex, Familial status, National origin, Disability, Religion, Age, Ancestry, Sexual orientation, Gender identity, Marital status, Military status, Source of income, Pregnancy")</f>
        <v>Race, Color, Sex, Familial status, National origin, Disability, Religion, Age, Ancestry, Sexual orientation, Gender identity, Marital status, Military status, Source of income, Pregnancy</v>
      </c>
      <c r="H60" t="s">
        <v>569</v>
      </c>
      <c r="I60" t="s">
        <v>555</v>
      </c>
      <c r="J60" t="str">
        <f>("No, housing vouchers are included as a source of income")</f>
        <v>No, housing vouchers are included as a source of income</v>
      </c>
      <c r="M60" t="str">
        <f t="shared" si="16"/>
        <v>18 and over</v>
      </c>
      <c r="N60" t="s">
        <v>568</v>
      </c>
      <c r="P60">
        <v>1</v>
      </c>
      <c r="Q60" t="s">
        <v>570</v>
      </c>
      <c r="S60" t="str">
        <f t="shared" si="17"/>
        <v>Gender identity, Sexual orientation</v>
      </c>
      <c r="T60" t="s">
        <v>570</v>
      </c>
      <c r="V60">
        <v>1</v>
      </c>
      <c r="W60" t="s">
        <v>558</v>
      </c>
      <c r="Y60" t="str">
        <f>("Race, Color, Sex, Familial status, National origin, Disability, Religion, Age, Ancestry, Sexual orientation, Gender identity, Marital status, Military status, Source of income, Pregnancy")</f>
        <v>Race, Color, Sex, Familial status, National origin, Disability, Religion, Age, Ancestry, Sexual orientation, Gender identity, Marital status, Military status, Source of income, Pregnancy</v>
      </c>
      <c r="Z60" t="s">
        <v>558</v>
      </c>
      <c r="AB60" t="s">
        <v>559</v>
      </c>
      <c r="AC60" t="s">
        <v>560</v>
      </c>
      <c r="AE60" t="s">
        <v>561</v>
      </c>
      <c r="AF60" t="s">
        <v>562</v>
      </c>
      <c r="AG60" t="s">
        <v>563</v>
      </c>
      <c r="AH60" t="str">
        <f t="shared" si="19"/>
        <v>No exemptions apply specifically to sexual orientation</v>
      </c>
      <c r="AK60" t="str">
        <f t="shared" si="20"/>
        <v>No exemptions apply specifically to gender identity</v>
      </c>
      <c r="AN60">
        <v>0</v>
      </c>
      <c r="AT60">
        <v>0</v>
      </c>
      <c r="AW60">
        <v>1</v>
      </c>
      <c r="AX60" t="s">
        <v>564</v>
      </c>
      <c r="AZ60" t="str">
        <f t="shared" si="21"/>
        <v>Fines, Prison, Misdemeanor</v>
      </c>
      <c r="BA60" t="s">
        <v>567</v>
      </c>
      <c r="BC60" t="str">
        <f t="shared" si="22"/>
        <v>No</v>
      </c>
    </row>
    <row r="61" spans="1:56" x14ac:dyDescent="0.25">
      <c r="A61" t="s">
        <v>75</v>
      </c>
      <c r="B61" s="1">
        <v>42948</v>
      </c>
      <c r="C61" s="1">
        <v>43678</v>
      </c>
      <c r="D61">
        <v>1</v>
      </c>
      <c r="E61" t="s">
        <v>571</v>
      </c>
      <c r="G61" t="str">
        <f>("Race, Color, Sex, Familial status, National origin, Disability, Religion, Pregnancy")</f>
        <v>Race, Color, Sex, Familial status, National origin, Disability, Religion, Pregnancy</v>
      </c>
      <c r="H61" t="s">
        <v>572</v>
      </c>
      <c r="I61" t="s">
        <v>573</v>
      </c>
      <c r="J61" t="str">
        <f>("Source of income is not a protected class")</f>
        <v>Source of income is not a protected class</v>
      </c>
      <c r="M61" t="str">
        <f>("Age is not a protected class")</f>
        <v>Age is not a protected class</v>
      </c>
      <c r="P61">
        <v>1</v>
      </c>
      <c r="Q61" t="s">
        <v>574</v>
      </c>
      <c r="S61" t="str">
        <f t="shared" ref="S61:S68" si="23">("Disability")</f>
        <v>Disability</v>
      </c>
      <c r="T61" t="s">
        <v>574</v>
      </c>
      <c r="V61">
        <v>1</v>
      </c>
      <c r="W61" t="s">
        <v>574</v>
      </c>
      <c r="Y61" t="str">
        <f t="shared" ref="Y61:Y68" si="24">("Disability")</f>
        <v>Disability</v>
      </c>
      <c r="Z61" t="s">
        <v>574</v>
      </c>
      <c r="AB61" t="s">
        <v>575</v>
      </c>
      <c r="AC61" t="s">
        <v>576</v>
      </c>
      <c r="AE61" t="s">
        <v>577</v>
      </c>
      <c r="AF61" t="s">
        <v>578</v>
      </c>
      <c r="AG61" t="s">
        <v>579</v>
      </c>
      <c r="AH61" t="str">
        <f t="shared" ref="AH61:AH66" si="25">("Sexual orientation is not a protected class")</f>
        <v>Sexual orientation is not a protected class</v>
      </c>
      <c r="AK61" t="str">
        <f t="shared" ref="AK61:AK68" si="26">("Gender identity is not a protected class")</f>
        <v>Gender identity is not a protected class</v>
      </c>
      <c r="AN61">
        <v>0</v>
      </c>
      <c r="AT61">
        <v>0</v>
      </c>
      <c r="AW61">
        <v>1</v>
      </c>
      <c r="AX61" t="s">
        <v>580</v>
      </c>
      <c r="AZ61" t="str">
        <f>("Fines")</f>
        <v>Fines</v>
      </c>
      <c r="BA61" t="s">
        <v>580</v>
      </c>
      <c r="BC61" t="str">
        <f t="shared" ref="BC61:BC66" si="27">("Yes")</f>
        <v>Yes</v>
      </c>
      <c r="BD61" t="s">
        <v>580</v>
      </c>
    </row>
    <row r="62" spans="1:56" x14ac:dyDescent="0.25">
      <c r="A62" t="s">
        <v>75</v>
      </c>
      <c r="B62" s="1">
        <v>42948</v>
      </c>
      <c r="C62" s="1">
        <v>43678</v>
      </c>
      <c r="D62">
        <v>1</v>
      </c>
      <c r="E62" t="s">
        <v>571</v>
      </c>
      <c r="G62" t="str">
        <f>("Race, Color, Sex, Familial status, National origin, Disability, Religion, Pregnancy")</f>
        <v>Race, Color, Sex, Familial status, National origin, Disability, Religion, Pregnancy</v>
      </c>
      <c r="H62" t="s">
        <v>572</v>
      </c>
      <c r="I62" t="s">
        <v>573</v>
      </c>
      <c r="J62" t="str">
        <f>("Source of income is not a protected class")</f>
        <v>Source of income is not a protected class</v>
      </c>
      <c r="M62" t="str">
        <f>("Age is not a protected class")</f>
        <v>Age is not a protected class</v>
      </c>
      <c r="P62">
        <v>1</v>
      </c>
      <c r="Q62" t="s">
        <v>574</v>
      </c>
      <c r="S62" t="str">
        <f t="shared" si="23"/>
        <v>Disability</v>
      </c>
      <c r="T62" t="s">
        <v>574</v>
      </c>
      <c r="V62">
        <v>1</v>
      </c>
      <c r="W62" t="s">
        <v>574</v>
      </c>
      <c r="Y62" t="str">
        <f t="shared" si="24"/>
        <v>Disability</v>
      </c>
      <c r="Z62" t="s">
        <v>574</v>
      </c>
      <c r="AB62" t="s">
        <v>575</v>
      </c>
      <c r="AC62" t="s">
        <v>576</v>
      </c>
      <c r="AE62" t="s">
        <v>577</v>
      </c>
      <c r="AF62" t="s">
        <v>578</v>
      </c>
      <c r="AG62" t="s">
        <v>579</v>
      </c>
      <c r="AH62" t="str">
        <f t="shared" si="25"/>
        <v>Sexual orientation is not a protected class</v>
      </c>
      <c r="AK62" t="str">
        <f t="shared" si="26"/>
        <v>Gender identity is not a protected class</v>
      </c>
      <c r="AN62">
        <v>0</v>
      </c>
      <c r="AT62">
        <v>0</v>
      </c>
      <c r="AW62">
        <v>1</v>
      </c>
      <c r="AX62" t="s">
        <v>580</v>
      </c>
      <c r="AZ62" t="str">
        <f>("Fines")</f>
        <v>Fines</v>
      </c>
      <c r="BA62" t="s">
        <v>580</v>
      </c>
      <c r="BC62" t="str">
        <f t="shared" si="27"/>
        <v>Yes</v>
      </c>
      <c r="BD62" t="s">
        <v>580</v>
      </c>
    </row>
    <row r="63" spans="1:56" x14ac:dyDescent="0.25">
      <c r="A63" t="s">
        <v>76</v>
      </c>
      <c r="B63" s="1">
        <v>42948</v>
      </c>
      <c r="C63" s="1">
        <v>43678</v>
      </c>
      <c r="D63">
        <v>1</v>
      </c>
      <c r="E63" t="s">
        <v>581</v>
      </c>
      <c r="G63" t="str">
        <f>("Race, Color, Sex, Familial status, National origin, Disability, Religion, Age, Marital status, Source of income, Pregnancy")</f>
        <v>Race, Color, Sex, Familial status, National origin, Disability, Religion, Age, Marital status, Source of income, Pregnancy</v>
      </c>
      <c r="H63" t="s">
        <v>582</v>
      </c>
      <c r="I63" t="s">
        <v>583</v>
      </c>
      <c r="J63" t="str">
        <f>("No, housing vouchers are included as a source of income")</f>
        <v>No, housing vouchers are included as a source of income</v>
      </c>
      <c r="K63" t="s">
        <v>584</v>
      </c>
      <c r="M63" t="str">
        <f>("Age is not defined")</f>
        <v>Age is not defined</v>
      </c>
      <c r="P63">
        <v>1</v>
      </c>
      <c r="Q63" t="s">
        <v>585</v>
      </c>
      <c r="S63" t="str">
        <f t="shared" si="23"/>
        <v>Disability</v>
      </c>
      <c r="T63" t="s">
        <v>585</v>
      </c>
      <c r="V63">
        <v>1</v>
      </c>
      <c r="W63" t="s">
        <v>586</v>
      </c>
      <c r="Y63" t="str">
        <f t="shared" si="24"/>
        <v>Disability</v>
      </c>
      <c r="Z63" t="s">
        <v>586</v>
      </c>
      <c r="AB63" t="s">
        <v>329</v>
      </c>
      <c r="AC63" t="s">
        <v>587</v>
      </c>
      <c r="AE63" t="s">
        <v>268</v>
      </c>
      <c r="AF63" t="s">
        <v>588</v>
      </c>
      <c r="AG63" t="s">
        <v>589</v>
      </c>
      <c r="AH63" t="str">
        <f t="shared" si="25"/>
        <v>Sexual orientation is not a protected class</v>
      </c>
      <c r="AK63" t="str">
        <f t="shared" si="26"/>
        <v>Gender identity is not a protected class</v>
      </c>
      <c r="AN63">
        <v>0</v>
      </c>
      <c r="AT63">
        <v>0</v>
      </c>
      <c r="AW63">
        <v>1</v>
      </c>
      <c r="AX63" t="s">
        <v>590</v>
      </c>
      <c r="AZ63" t="str">
        <f>("Fines, Misdemeanor")</f>
        <v>Fines, Misdemeanor</v>
      </c>
      <c r="BA63" t="s">
        <v>590</v>
      </c>
      <c r="BC63" t="str">
        <f t="shared" si="27"/>
        <v>Yes</v>
      </c>
      <c r="BD63" t="s">
        <v>591</v>
      </c>
    </row>
    <row r="64" spans="1:56" x14ac:dyDescent="0.25">
      <c r="A64" t="s">
        <v>77</v>
      </c>
      <c r="B64" s="1">
        <v>42948</v>
      </c>
      <c r="C64" s="1">
        <v>43006</v>
      </c>
      <c r="D64">
        <v>1</v>
      </c>
      <c r="E64" t="s">
        <v>592</v>
      </c>
      <c r="G64" t="str">
        <f>("Race, Color, Sex, Familial status, National origin, Disability, Religion, Ancestry, Military status, Pregnancy")</f>
        <v>Race, Color, Sex, Familial status, National origin, Disability, Religion, Ancestry, Military status, Pregnancy</v>
      </c>
      <c r="H64" t="s">
        <v>593</v>
      </c>
      <c r="I64" t="s">
        <v>594</v>
      </c>
      <c r="J64" t="str">
        <f>("Source of income is not a protected class")</f>
        <v>Source of income is not a protected class</v>
      </c>
      <c r="M64" t="str">
        <f>("Age is not a protected class")</f>
        <v>Age is not a protected class</v>
      </c>
      <c r="P64">
        <v>1</v>
      </c>
      <c r="Q64" t="s">
        <v>595</v>
      </c>
      <c r="S64" t="str">
        <f t="shared" si="23"/>
        <v>Disability</v>
      </c>
      <c r="T64" t="s">
        <v>595</v>
      </c>
      <c r="V64">
        <v>1</v>
      </c>
      <c r="W64" t="s">
        <v>596</v>
      </c>
      <c r="Y64" t="str">
        <f t="shared" si="24"/>
        <v>Disability</v>
      </c>
      <c r="Z64" t="s">
        <v>596</v>
      </c>
      <c r="AB64" t="s">
        <v>597</v>
      </c>
      <c r="AC64" t="s">
        <v>598</v>
      </c>
      <c r="AE64" t="s">
        <v>599</v>
      </c>
      <c r="AF64" t="s">
        <v>600</v>
      </c>
      <c r="AG64" t="s">
        <v>601</v>
      </c>
      <c r="AH64" t="str">
        <f t="shared" si="25"/>
        <v>Sexual orientation is not a protected class</v>
      </c>
      <c r="AK64" t="str">
        <f t="shared" si="26"/>
        <v>Gender identity is not a protected class</v>
      </c>
      <c r="AN64">
        <v>0</v>
      </c>
      <c r="AT64">
        <v>0</v>
      </c>
      <c r="AW64">
        <v>1</v>
      </c>
      <c r="AX64" t="s">
        <v>602</v>
      </c>
      <c r="AZ64" t="str">
        <f>("Fines")</f>
        <v>Fines</v>
      </c>
      <c r="BA64" t="s">
        <v>602</v>
      </c>
      <c r="BC64" t="str">
        <f t="shared" si="27"/>
        <v>Yes</v>
      </c>
      <c r="BD64" t="s">
        <v>602</v>
      </c>
    </row>
    <row r="65" spans="1:56" x14ac:dyDescent="0.25">
      <c r="A65" t="s">
        <v>77</v>
      </c>
      <c r="B65" s="1">
        <v>43007</v>
      </c>
      <c r="C65" s="1">
        <v>43678</v>
      </c>
      <c r="D65">
        <v>1</v>
      </c>
      <c r="E65" t="s">
        <v>592</v>
      </c>
      <c r="G65" t="str">
        <f>("Race, Color, Sex, Familial status, National origin, Disability, Religion, Ancestry, Military status, Pregnancy")</f>
        <v>Race, Color, Sex, Familial status, National origin, Disability, Religion, Ancestry, Military status, Pregnancy</v>
      </c>
      <c r="H65" t="s">
        <v>593</v>
      </c>
      <c r="I65" t="s">
        <v>594</v>
      </c>
      <c r="J65" t="str">
        <f>("Source of income is not a protected class")</f>
        <v>Source of income is not a protected class</v>
      </c>
      <c r="M65" t="str">
        <f>("Age is not a protected class")</f>
        <v>Age is not a protected class</v>
      </c>
      <c r="P65">
        <v>1</v>
      </c>
      <c r="Q65" t="s">
        <v>595</v>
      </c>
      <c r="S65" t="str">
        <f t="shared" si="23"/>
        <v>Disability</v>
      </c>
      <c r="T65" t="s">
        <v>595</v>
      </c>
      <c r="V65">
        <v>1</v>
      </c>
      <c r="W65" t="s">
        <v>596</v>
      </c>
      <c r="Y65" t="str">
        <f t="shared" si="24"/>
        <v>Disability</v>
      </c>
      <c r="Z65" t="s">
        <v>596</v>
      </c>
      <c r="AB65" t="s">
        <v>597</v>
      </c>
      <c r="AC65" t="s">
        <v>598</v>
      </c>
      <c r="AE65" t="s">
        <v>599</v>
      </c>
      <c r="AF65" t="s">
        <v>600</v>
      </c>
      <c r="AG65" t="s">
        <v>601</v>
      </c>
      <c r="AH65" t="str">
        <f t="shared" si="25"/>
        <v>Sexual orientation is not a protected class</v>
      </c>
      <c r="AK65" t="str">
        <f t="shared" si="26"/>
        <v>Gender identity is not a protected class</v>
      </c>
      <c r="AN65">
        <v>0</v>
      </c>
      <c r="AT65">
        <v>0</v>
      </c>
      <c r="AW65">
        <v>1</v>
      </c>
      <c r="AX65" t="s">
        <v>602</v>
      </c>
      <c r="AZ65" t="str">
        <f>("Fines")</f>
        <v>Fines</v>
      </c>
      <c r="BA65" t="s">
        <v>602</v>
      </c>
      <c r="BC65" t="str">
        <f t="shared" si="27"/>
        <v>Yes</v>
      </c>
      <c r="BD65" t="s">
        <v>602</v>
      </c>
    </row>
    <row r="66" spans="1:56" x14ac:dyDescent="0.25">
      <c r="A66" t="s">
        <v>78</v>
      </c>
      <c r="B66" s="1">
        <v>42948</v>
      </c>
      <c r="C66" s="1">
        <v>43678</v>
      </c>
      <c r="D66">
        <v>1</v>
      </c>
      <c r="E66" t="s">
        <v>603</v>
      </c>
      <c r="G66" t="str">
        <f>("Race, Color, Sex, Familial status, National origin, Disability, Religion, Age, Source of income, Pregnancy")</f>
        <v>Race, Color, Sex, Familial status, National origin, Disability, Religion, Age, Source of income, Pregnancy</v>
      </c>
      <c r="H66" t="s">
        <v>604</v>
      </c>
      <c r="I66" t="s">
        <v>605</v>
      </c>
      <c r="J66" t="str">
        <f>("Yes, housing vouchers are excluded as a source of income")</f>
        <v>Yes, housing vouchers are excluded as a source of income</v>
      </c>
      <c r="K66" t="s">
        <v>606</v>
      </c>
      <c r="L66" t="s">
        <v>607</v>
      </c>
      <c r="M66" t="str">
        <f>("18 and over")</f>
        <v>18 and over</v>
      </c>
      <c r="N66" t="s">
        <v>608</v>
      </c>
      <c r="P66">
        <v>1</v>
      </c>
      <c r="Q66" t="s">
        <v>609</v>
      </c>
      <c r="S66" t="str">
        <f t="shared" si="23"/>
        <v>Disability</v>
      </c>
      <c r="T66" t="s">
        <v>609</v>
      </c>
      <c r="V66">
        <v>1</v>
      </c>
      <c r="W66" t="s">
        <v>610</v>
      </c>
      <c r="Y66" t="str">
        <f t="shared" si="24"/>
        <v>Disability</v>
      </c>
      <c r="Z66" t="s">
        <v>610</v>
      </c>
      <c r="AB66" t="s">
        <v>611</v>
      </c>
      <c r="AC66" t="s">
        <v>612</v>
      </c>
      <c r="AD66" t="s">
        <v>613</v>
      </c>
      <c r="AE66" t="s">
        <v>268</v>
      </c>
      <c r="AF66" t="s">
        <v>614</v>
      </c>
      <c r="AG66" t="s">
        <v>615</v>
      </c>
      <c r="AH66" t="str">
        <f t="shared" si="25"/>
        <v>Sexual orientation is not a protected class</v>
      </c>
      <c r="AK66" t="str">
        <f t="shared" si="26"/>
        <v>Gender identity is not a protected class</v>
      </c>
      <c r="AN66">
        <v>0</v>
      </c>
      <c r="AT66">
        <v>0</v>
      </c>
      <c r="AW66">
        <v>1</v>
      </c>
      <c r="AX66" t="s">
        <v>616</v>
      </c>
      <c r="AZ66" t="str">
        <f>("Fines, Misdemeanor")</f>
        <v>Fines, Misdemeanor</v>
      </c>
      <c r="BA66" t="s">
        <v>616</v>
      </c>
      <c r="BC66" t="str">
        <f t="shared" si="27"/>
        <v>Yes</v>
      </c>
      <c r="BD66" t="s">
        <v>617</v>
      </c>
    </row>
    <row r="67" spans="1:56" x14ac:dyDescent="0.25">
      <c r="A67" t="s">
        <v>79</v>
      </c>
      <c r="B67" s="1">
        <v>42948</v>
      </c>
      <c r="C67" s="1">
        <v>43678</v>
      </c>
      <c r="D67">
        <v>1</v>
      </c>
      <c r="E67" t="s">
        <v>618</v>
      </c>
      <c r="G67" t="str">
        <f>("Race, Color, Sex, Familial status, National origin, Disability, Religion, Ancestry, Sexual orientation, Marital status, Source of income, Pregnancy")</f>
        <v>Race, Color, Sex, Familial status, National origin, Disability, Religion, Ancestry, Sexual orientation, Marital status, Source of income, Pregnancy</v>
      </c>
      <c r="H67" t="s">
        <v>619</v>
      </c>
      <c r="I67" t="s">
        <v>620</v>
      </c>
      <c r="J67" t="str">
        <f>("No, housing vouchers are included as a source of income")</f>
        <v>No, housing vouchers are included as a source of income</v>
      </c>
      <c r="K67" t="s">
        <v>621</v>
      </c>
      <c r="L67" t="s">
        <v>622</v>
      </c>
      <c r="M67" t="str">
        <f>("Age is not a protected class")</f>
        <v>Age is not a protected class</v>
      </c>
      <c r="P67">
        <v>1</v>
      </c>
      <c r="Q67" t="s">
        <v>623</v>
      </c>
      <c r="S67" t="str">
        <f t="shared" si="23"/>
        <v>Disability</v>
      </c>
      <c r="T67" t="s">
        <v>623</v>
      </c>
      <c r="V67">
        <v>1</v>
      </c>
      <c r="W67" t="s">
        <v>624</v>
      </c>
      <c r="Y67" t="str">
        <f t="shared" si="24"/>
        <v>Disability</v>
      </c>
      <c r="Z67" t="s">
        <v>624</v>
      </c>
      <c r="AB67" t="s">
        <v>625</v>
      </c>
      <c r="AC67" t="s">
        <v>626</v>
      </c>
      <c r="AD67" t="s">
        <v>627</v>
      </c>
      <c r="AE67" t="str">
        <f>("Housing operated by religious organizations or private clubs, Housing intended for elderly, Renting rooms in the owner’s residence, Renting housing with shared common areas")</f>
        <v>Housing operated by religious organizations or private clubs, Housing intended for elderly, Renting rooms in the owner’s residence, Renting housing with shared common areas</v>
      </c>
      <c r="AF67" t="s">
        <v>628</v>
      </c>
      <c r="AG67" t="s">
        <v>629</v>
      </c>
      <c r="AH67" t="str">
        <f>("Renting rooms in the owner’s residence, Renting housing with shared common areas , Housing operated by religious organizations or private clubs")</f>
        <v>Renting rooms in the owner’s residence, Renting housing with shared common areas , Housing operated by religious organizations or private clubs</v>
      </c>
      <c r="AI67" t="s">
        <v>630</v>
      </c>
      <c r="AJ67" t="s">
        <v>631</v>
      </c>
      <c r="AK67" t="str">
        <f t="shared" si="26"/>
        <v>Gender identity is not a protected class</v>
      </c>
      <c r="AN67">
        <v>0</v>
      </c>
      <c r="AT67">
        <v>0</v>
      </c>
      <c r="AW67">
        <v>1</v>
      </c>
      <c r="AX67" t="s">
        <v>632</v>
      </c>
      <c r="AZ67" t="str">
        <f>("Fines")</f>
        <v>Fines</v>
      </c>
      <c r="BA67" t="s">
        <v>632</v>
      </c>
      <c r="BC67" t="str">
        <f>("No")</f>
        <v>No</v>
      </c>
    </row>
    <row r="68" spans="1:56" x14ac:dyDescent="0.25">
      <c r="A68" t="s">
        <v>80</v>
      </c>
      <c r="B68" s="1">
        <v>42948</v>
      </c>
      <c r="C68" s="1">
        <v>43678</v>
      </c>
      <c r="D68">
        <v>1</v>
      </c>
      <c r="E68" t="s">
        <v>633</v>
      </c>
      <c r="G68" t="str">
        <f>("Race, Color, Sex, Familial status, National origin, Disability, Religion, Age, Ancestry, Pregnancy")</f>
        <v>Race, Color, Sex, Familial status, National origin, Disability, Religion, Age, Ancestry, Pregnancy</v>
      </c>
      <c r="H68" t="s">
        <v>634</v>
      </c>
      <c r="I68" t="s">
        <v>635</v>
      </c>
      <c r="J68" t="str">
        <f t="shared" ref="J68:J77" si="28">("Source of income is not a protected class")</f>
        <v>Source of income is not a protected class</v>
      </c>
      <c r="K68" t="s">
        <v>636</v>
      </c>
      <c r="M68" t="str">
        <f>("40 and over")</f>
        <v>40 and over</v>
      </c>
      <c r="N68" t="s">
        <v>637</v>
      </c>
      <c r="P68">
        <v>1</v>
      </c>
      <c r="Q68" t="s">
        <v>638</v>
      </c>
      <c r="S68" t="str">
        <f t="shared" si="23"/>
        <v>Disability</v>
      </c>
      <c r="T68" t="s">
        <v>638</v>
      </c>
      <c r="V68">
        <v>1</v>
      </c>
      <c r="W68" t="s">
        <v>636</v>
      </c>
      <c r="Y68" t="str">
        <f t="shared" si="24"/>
        <v>Disability</v>
      </c>
      <c r="Z68" t="s">
        <v>636</v>
      </c>
      <c r="AB68" t="s">
        <v>639</v>
      </c>
      <c r="AC68" t="s">
        <v>640</v>
      </c>
      <c r="AD68" t="s">
        <v>641</v>
      </c>
      <c r="AE68" t="s">
        <v>642</v>
      </c>
      <c r="AF68" t="s">
        <v>643</v>
      </c>
      <c r="AG68" t="s">
        <v>644</v>
      </c>
      <c r="AH68" t="str">
        <f>("Sexual orientation is not a protected class")</f>
        <v>Sexual orientation is not a protected class</v>
      </c>
      <c r="AK68" t="str">
        <f t="shared" si="26"/>
        <v>Gender identity is not a protected class</v>
      </c>
      <c r="AN68">
        <v>0</v>
      </c>
      <c r="AT68">
        <v>0</v>
      </c>
      <c r="AW68">
        <v>1</v>
      </c>
      <c r="AX68" t="s">
        <v>645</v>
      </c>
      <c r="AZ68" t="str">
        <f>("Fines, Prison, Misdemeanor")</f>
        <v>Fines, Prison, Misdemeanor</v>
      </c>
      <c r="BA68" t="s">
        <v>645</v>
      </c>
      <c r="BC68" t="str">
        <f>("No")</f>
        <v>No</v>
      </c>
    </row>
    <row r="69" spans="1:56" x14ac:dyDescent="0.25">
      <c r="A69" t="s">
        <v>81</v>
      </c>
      <c r="B69" s="1">
        <v>42948</v>
      </c>
      <c r="C69" s="1">
        <v>43472</v>
      </c>
      <c r="D69">
        <v>1</v>
      </c>
      <c r="E69" t="s">
        <v>646</v>
      </c>
      <c r="G69" t="s">
        <v>647</v>
      </c>
      <c r="H69" t="s">
        <v>648</v>
      </c>
      <c r="I69" t="s">
        <v>649</v>
      </c>
      <c r="J69" t="str">
        <f t="shared" si="28"/>
        <v>Source of income is not a protected class</v>
      </c>
      <c r="M69" t="str">
        <f>("18 and over")</f>
        <v>18 and over</v>
      </c>
      <c r="N69" t="s">
        <v>650</v>
      </c>
      <c r="P69">
        <v>1</v>
      </c>
      <c r="Q69" t="s">
        <v>651</v>
      </c>
      <c r="S69" t="str">
        <f>("Gender identity, Sexual orientation")</f>
        <v>Gender identity, Sexual orientation</v>
      </c>
      <c r="T69" t="s">
        <v>651</v>
      </c>
      <c r="V69">
        <v>1</v>
      </c>
      <c r="W69" t="s">
        <v>652</v>
      </c>
      <c r="Y69" t="str">
        <f>("Race, Color, Religion, Sex, Marital status, National origin, Ancestry, Familial status, Disability, Gender identity, Sexual orientation, Age, Military status, Domestic violence victims, Pregnancy")</f>
        <v>Race, Color, Religion, Sex, Marital status, National origin, Ancestry, Familial status, Disability, Gender identity, Sexual orientation, Age, Military status, Domestic violence victims, Pregnancy</v>
      </c>
      <c r="Z69" t="s">
        <v>652</v>
      </c>
      <c r="AB69" t="s">
        <v>653</v>
      </c>
      <c r="AC69" t="s">
        <v>654</v>
      </c>
      <c r="AE69" t="s">
        <v>655</v>
      </c>
      <c r="AF69" t="s">
        <v>656</v>
      </c>
      <c r="AG69" t="s">
        <v>657</v>
      </c>
      <c r="AH69" t="str">
        <f>("Selling/renting a limited number of housing units if the owner occupies one of  the units, Housing operated by religious organizations or private clubs")</f>
        <v>Selling/renting a limited number of housing units if the owner occupies one of  the units, Housing operated by religious organizations or private clubs</v>
      </c>
      <c r="AI69" t="s">
        <v>658</v>
      </c>
      <c r="AJ69" t="s">
        <v>659</v>
      </c>
      <c r="AK69" t="str">
        <f>("Selling/renting a limited number of housing units if the owner occupies one of the units")</f>
        <v>Selling/renting a limited number of housing units if the owner occupies one of the units</v>
      </c>
      <c r="AL69" t="s">
        <v>660</v>
      </c>
      <c r="AM69" t="s">
        <v>661</v>
      </c>
      <c r="AN69">
        <v>0</v>
      </c>
      <c r="AT69">
        <v>0</v>
      </c>
      <c r="AW69">
        <v>1</v>
      </c>
      <c r="AX69" t="s">
        <v>662</v>
      </c>
      <c r="AZ69" t="str">
        <f>("Fines")</f>
        <v>Fines</v>
      </c>
      <c r="BA69" t="s">
        <v>662</v>
      </c>
      <c r="BC69" t="str">
        <f>("Yes")</f>
        <v>Yes</v>
      </c>
      <c r="BD69" t="s">
        <v>662</v>
      </c>
    </row>
    <row r="70" spans="1:56" x14ac:dyDescent="0.25">
      <c r="A70" t="s">
        <v>81</v>
      </c>
      <c r="B70" s="1">
        <v>43473</v>
      </c>
      <c r="C70" s="1">
        <v>43678</v>
      </c>
      <c r="D70">
        <v>1</v>
      </c>
      <c r="E70" t="s">
        <v>646</v>
      </c>
      <c r="G70" t="s">
        <v>647</v>
      </c>
      <c r="H70" t="s">
        <v>648</v>
      </c>
      <c r="I70" t="s">
        <v>649</v>
      </c>
      <c r="J70" t="str">
        <f t="shared" si="28"/>
        <v>Source of income is not a protected class</v>
      </c>
      <c r="M70" t="str">
        <f>("18 and over")</f>
        <v>18 and over</v>
      </c>
      <c r="N70" t="s">
        <v>650</v>
      </c>
      <c r="P70">
        <v>1</v>
      </c>
      <c r="Q70" t="s">
        <v>651</v>
      </c>
      <c r="S70" t="str">
        <f>("Gender identity, Sexual orientation")</f>
        <v>Gender identity, Sexual orientation</v>
      </c>
      <c r="T70" t="s">
        <v>651</v>
      </c>
      <c r="V70">
        <v>1</v>
      </c>
      <c r="W70" t="s">
        <v>652</v>
      </c>
      <c r="Y70" t="str">
        <f>("Race, Color, Religion, Sex, Marital status, National origin, Ancestry, Familial status, Disability, Gender identity, Sexual orientation, Age, Military status, Domestic violence victims, Pregnancy")</f>
        <v>Race, Color, Religion, Sex, Marital status, National origin, Ancestry, Familial status, Disability, Gender identity, Sexual orientation, Age, Military status, Domestic violence victims, Pregnancy</v>
      </c>
      <c r="Z70" t="s">
        <v>652</v>
      </c>
      <c r="AB70" t="s">
        <v>653</v>
      </c>
      <c r="AC70" t="s">
        <v>654</v>
      </c>
      <c r="AE70" t="s">
        <v>655</v>
      </c>
      <c r="AF70" t="s">
        <v>663</v>
      </c>
      <c r="AG70" t="s">
        <v>657</v>
      </c>
      <c r="AH70" t="str">
        <f>("Selling/renting a limited number of housing units if the owner occupies one of  the units, Housing operated by religious organizations or private clubs")</f>
        <v>Selling/renting a limited number of housing units if the owner occupies one of  the units, Housing operated by religious organizations or private clubs</v>
      </c>
      <c r="AI70" t="s">
        <v>658</v>
      </c>
      <c r="AJ70" t="s">
        <v>659</v>
      </c>
      <c r="AK70" t="str">
        <f>("Selling/renting a limited number of housing units if the owner occupies one of the units")</f>
        <v>Selling/renting a limited number of housing units if the owner occupies one of the units</v>
      </c>
      <c r="AL70" t="s">
        <v>660</v>
      </c>
      <c r="AM70" t="s">
        <v>661</v>
      </c>
      <c r="AN70">
        <v>0</v>
      </c>
      <c r="AT70">
        <v>0</v>
      </c>
      <c r="AW70">
        <v>1</v>
      </c>
      <c r="AX70" t="s">
        <v>662</v>
      </c>
      <c r="AZ70" t="str">
        <f>("Fines")</f>
        <v>Fines</v>
      </c>
      <c r="BA70" t="s">
        <v>662</v>
      </c>
      <c r="BC70" t="str">
        <f>("Yes")</f>
        <v>Yes</v>
      </c>
      <c r="BD70" t="s">
        <v>662</v>
      </c>
    </row>
    <row r="71" spans="1:56" x14ac:dyDescent="0.25">
      <c r="A71" t="s">
        <v>82</v>
      </c>
      <c r="B71" s="1">
        <v>42948</v>
      </c>
      <c r="C71" s="1">
        <v>43600</v>
      </c>
      <c r="D71">
        <v>1</v>
      </c>
      <c r="E71" t="s">
        <v>664</v>
      </c>
      <c r="G71" t="str">
        <f>("Race, Color, Sex, Familial status, National origin, Disability, Religion, Pregnancy")</f>
        <v>Race, Color, Sex, Familial status, National origin, Disability, Religion, Pregnancy</v>
      </c>
      <c r="H71" t="s">
        <v>665</v>
      </c>
      <c r="I71" t="s">
        <v>666</v>
      </c>
      <c r="J71" t="str">
        <f t="shared" si="28"/>
        <v>Source of income is not a protected class</v>
      </c>
      <c r="M71" t="str">
        <f t="shared" ref="M71:M78" si="29">("Age is not a protected class")</f>
        <v>Age is not a protected class</v>
      </c>
      <c r="P71">
        <v>1</v>
      </c>
      <c r="Q71" t="s">
        <v>667</v>
      </c>
      <c r="S71" t="str">
        <f t="shared" ref="S71:S77" si="30">("Disability")</f>
        <v>Disability</v>
      </c>
      <c r="T71" t="s">
        <v>667</v>
      </c>
      <c r="V71">
        <v>1</v>
      </c>
      <c r="W71" t="s">
        <v>668</v>
      </c>
      <c r="Y71" t="str">
        <f>("Disability")</f>
        <v>Disability</v>
      </c>
      <c r="Z71" t="s">
        <v>668</v>
      </c>
      <c r="AB71" t="s">
        <v>142</v>
      </c>
      <c r="AC71" t="s">
        <v>669</v>
      </c>
      <c r="AE71" t="s">
        <v>144</v>
      </c>
      <c r="AF71" t="s">
        <v>670</v>
      </c>
      <c r="AG71" t="s">
        <v>671</v>
      </c>
      <c r="AH71" t="str">
        <f t="shared" ref="AH71:AH77" si="31">("Sexual orientation is not a protected class")</f>
        <v>Sexual orientation is not a protected class</v>
      </c>
      <c r="AK71" t="str">
        <f t="shared" ref="AK71:AK77" si="32">("Gender identity is not a protected class")</f>
        <v>Gender identity is not a protected class</v>
      </c>
      <c r="AN71">
        <v>0</v>
      </c>
      <c r="AT71">
        <v>0</v>
      </c>
      <c r="AV71" t="s">
        <v>672</v>
      </c>
      <c r="AW71">
        <v>0</v>
      </c>
    </row>
    <row r="72" spans="1:56" x14ac:dyDescent="0.25">
      <c r="A72" t="s">
        <v>82</v>
      </c>
      <c r="B72" s="1">
        <v>43601</v>
      </c>
      <c r="C72" s="1">
        <v>43678</v>
      </c>
      <c r="D72">
        <v>1</v>
      </c>
      <c r="E72" t="s">
        <v>664</v>
      </c>
      <c r="G72" t="str">
        <f>("Race, Color, Sex, Familial status, National origin, Disability, Religion, Pregnancy")</f>
        <v>Race, Color, Sex, Familial status, National origin, Disability, Religion, Pregnancy</v>
      </c>
      <c r="H72" t="s">
        <v>665</v>
      </c>
      <c r="I72" t="s">
        <v>666</v>
      </c>
      <c r="J72" t="str">
        <f t="shared" si="28"/>
        <v>Source of income is not a protected class</v>
      </c>
      <c r="M72" t="str">
        <f t="shared" si="29"/>
        <v>Age is not a protected class</v>
      </c>
      <c r="P72">
        <v>1</v>
      </c>
      <c r="Q72" t="s">
        <v>667</v>
      </c>
      <c r="S72" t="str">
        <f t="shared" si="30"/>
        <v>Disability</v>
      </c>
      <c r="T72" t="s">
        <v>667</v>
      </c>
      <c r="V72">
        <v>1</v>
      </c>
      <c r="W72" t="s">
        <v>668</v>
      </c>
      <c r="Y72" t="str">
        <f>("Disability")</f>
        <v>Disability</v>
      </c>
      <c r="Z72" t="s">
        <v>668</v>
      </c>
      <c r="AB72" t="s">
        <v>142</v>
      </c>
      <c r="AC72" t="s">
        <v>669</v>
      </c>
      <c r="AE72" t="s">
        <v>144</v>
      </c>
      <c r="AF72" t="s">
        <v>673</v>
      </c>
      <c r="AG72" t="s">
        <v>671</v>
      </c>
      <c r="AH72" t="str">
        <f t="shared" si="31"/>
        <v>Sexual orientation is not a protected class</v>
      </c>
      <c r="AK72" t="str">
        <f t="shared" si="32"/>
        <v>Gender identity is not a protected class</v>
      </c>
      <c r="AN72">
        <v>0</v>
      </c>
      <c r="AT72">
        <v>0</v>
      </c>
      <c r="AV72" t="s">
        <v>672</v>
      </c>
      <c r="AW72">
        <v>0</v>
      </c>
    </row>
    <row r="73" spans="1:56" x14ac:dyDescent="0.25">
      <c r="A73" t="s">
        <v>83</v>
      </c>
      <c r="B73" s="1">
        <v>42948</v>
      </c>
      <c r="C73" s="1">
        <v>43678</v>
      </c>
      <c r="D73">
        <v>1</v>
      </c>
      <c r="E73" t="s">
        <v>674</v>
      </c>
      <c r="G73" t="str">
        <f>("Race, Color, Sex, Familial status, National origin, Disability, Religion, Ancestry, Pregnancy")</f>
        <v>Race, Color, Sex, Familial status, National origin, Disability, Religion, Ancestry, Pregnancy</v>
      </c>
      <c r="H73" t="s">
        <v>675</v>
      </c>
      <c r="I73" t="s">
        <v>676</v>
      </c>
      <c r="J73" t="str">
        <f t="shared" si="28"/>
        <v>Source of income is not a protected class</v>
      </c>
      <c r="M73" t="str">
        <f t="shared" si="29"/>
        <v>Age is not a protected class</v>
      </c>
      <c r="P73">
        <v>1</v>
      </c>
      <c r="Q73" t="s">
        <v>677</v>
      </c>
      <c r="S73" t="str">
        <f t="shared" si="30"/>
        <v>Disability</v>
      </c>
      <c r="T73" t="s">
        <v>677</v>
      </c>
      <c r="V73">
        <v>1</v>
      </c>
      <c r="W73" t="s">
        <v>678</v>
      </c>
      <c r="Y73" t="str">
        <f>("Race, Color, Religion, Sex, National origin, Ancestry, Familial status, Disability, Pregnancy")</f>
        <v>Race, Color, Religion, Sex, National origin, Ancestry, Familial status, Disability, Pregnancy</v>
      </c>
      <c r="Z73" t="s">
        <v>678</v>
      </c>
      <c r="AB73" t="s">
        <v>679</v>
      </c>
      <c r="AC73" t="s">
        <v>680</v>
      </c>
      <c r="AE73" t="str">
        <f>("Selling/renting a limited number of housing units if the owner occupies one of the units, Renting rooms in the owner’s residence, Housing intended for elderly, Single-sex housing")</f>
        <v>Selling/renting a limited number of housing units if the owner occupies one of the units, Renting rooms in the owner’s residence, Housing intended for elderly, Single-sex housing</v>
      </c>
      <c r="AF73" t="s">
        <v>681</v>
      </c>
      <c r="AG73" t="s">
        <v>682</v>
      </c>
      <c r="AH73" t="str">
        <f t="shared" si="31"/>
        <v>Sexual orientation is not a protected class</v>
      </c>
      <c r="AK73" t="str">
        <f t="shared" si="32"/>
        <v>Gender identity is not a protected class</v>
      </c>
      <c r="AN73">
        <v>0</v>
      </c>
      <c r="AT73">
        <v>0</v>
      </c>
      <c r="AW73">
        <v>0</v>
      </c>
    </row>
    <row r="74" spans="1:56" x14ac:dyDescent="0.25">
      <c r="A74" t="s">
        <v>84</v>
      </c>
      <c r="B74" s="1">
        <v>42948</v>
      </c>
      <c r="C74" s="1">
        <v>43678</v>
      </c>
      <c r="D74">
        <v>1</v>
      </c>
      <c r="E74" t="s">
        <v>683</v>
      </c>
      <c r="G74" t="str">
        <f>("Race, Color, Sex, Familial status, National origin, Disability, Religion, Ancestry, Pregnancy")</f>
        <v>Race, Color, Sex, Familial status, National origin, Disability, Religion, Ancestry, Pregnancy</v>
      </c>
      <c r="H74" t="s">
        <v>684</v>
      </c>
      <c r="I74" t="s">
        <v>685</v>
      </c>
      <c r="J74" t="str">
        <f t="shared" si="28"/>
        <v>Source of income is not a protected class</v>
      </c>
      <c r="M74" t="str">
        <f t="shared" si="29"/>
        <v>Age is not a protected class</v>
      </c>
      <c r="P74">
        <v>1</v>
      </c>
      <c r="Q74" t="s">
        <v>686</v>
      </c>
      <c r="S74" t="str">
        <f t="shared" si="30"/>
        <v>Disability</v>
      </c>
      <c r="T74" t="s">
        <v>686</v>
      </c>
      <c r="V74">
        <v>1</v>
      </c>
      <c r="W74" t="s">
        <v>687</v>
      </c>
      <c r="Y74" t="str">
        <f>("Disability")</f>
        <v>Disability</v>
      </c>
      <c r="Z74" t="s">
        <v>687</v>
      </c>
      <c r="AB74" t="s">
        <v>430</v>
      </c>
      <c r="AC74" t="s">
        <v>688</v>
      </c>
      <c r="AD74" t="s">
        <v>689</v>
      </c>
      <c r="AE74" t="s">
        <v>368</v>
      </c>
      <c r="AF74" t="s">
        <v>690</v>
      </c>
      <c r="AG74" t="s">
        <v>691</v>
      </c>
      <c r="AH74" t="str">
        <f t="shared" si="31"/>
        <v>Sexual orientation is not a protected class</v>
      </c>
      <c r="AK74" t="str">
        <f t="shared" si="32"/>
        <v>Gender identity is not a protected class</v>
      </c>
      <c r="AN74">
        <v>0</v>
      </c>
      <c r="AT74">
        <v>0</v>
      </c>
      <c r="AW74">
        <v>1</v>
      </c>
      <c r="AX74" t="s">
        <v>692</v>
      </c>
      <c r="AZ74" t="str">
        <f>("Fines")</f>
        <v>Fines</v>
      </c>
      <c r="BA74" t="s">
        <v>692</v>
      </c>
      <c r="BC74" t="str">
        <f>("Yes")</f>
        <v>Yes</v>
      </c>
      <c r="BD74" t="s">
        <v>692</v>
      </c>
    </row>
    <row r="75" spans="1:56" x14ac:dyDescent="0.25">
      <c r="A75" t="s">
        <v>85</v>
      </c>
      <c r="B75" s="1">
        <v>42948</v>
      </c>
      <c r="C75" s="1">
        <v>42978</v>
      </c>
      <c r="D75">
        <v>1</v>
      </c>
      <c r="E75" t="s">
        <v>693</v>
      </c>
      <c r="G75" t="str">
        <f>("Race, Color, Sex, Familial status, National origin, Disability, Religion, Pregnancy")</f>
        <v>Race, Color, Sex, Familial status, National origin, Disability, Religion, Pregnancy</v>
      </c>
      <c r="H75" t="s">
        <v>694</v>
      </c>
      <c r="I75" t="s">
        <v>695</v>
      </c>
      <c r="J75" t="str">
        <f t="shared" si="28"/>
        <v>Source of income is not a protected class</v>
      </c>
      <c r="M75" t="str">
        <f t="shared" si="29"/>
        <v>Age is not a protected class</v>
      </c>
      <c r="P75">
        <v>1</v>
      </c>
      <c r="Q75" t="s">
        <v>696</v>
      </c>
      <c r="S75" t="str">
        <f t="shared" si="30"/>
        <v>Disability</v>
      </c>
      <c r="T75" t="s">
        <v>696</v>
      </c>
      <c r="V75">
        <v>1</v>
      </c>
      <c r="W75" t="s">
        <v>697</v>
      </c>
      <c r="Y75" t="str">
        <f>("Disability")</f>
        <v>Disability</v>
      </c>
      <c r="Z75" t="s">
        <v>698</v>
      </c>
      <c r="AB75" t="s">
        <v>163</v>
      </c>
      <c r="AC75" t="s">
        <v>699</v>
      </c>
      <c r="AE75" t="s">
        <v>268</v>
      </c>
      <c r="AF75" t="s">
        <v>700</v>
      </c>
      <c r="AG75" t="s">
        <v>701</v>
      </c>
      <c r="AH75" t="str">
        <f t="shared" si="31"/>
        <v>Sexual orientation is not a protected class</v>
      </c>
      <c r="AK75" t="str">
        <f t="shared" si="32"/>
        <v>Gender identity is not a protected class</v>
      </c>
      <c r="AN75">
        <v>1</v>
      </c>
      <c r="AO75" t="s">
        <v>702</v>
      </c>
      <c r="AQ75">
        <v>1</v>
      </c>
      <c r="AR75" t="s">
        <v>703</v>
      </c>
      <c r="AS75" t="s">
        <v>704</v>
      </c>
      <c r="AT75">
        <v>0</v>
      </c>
      <c r="AW75">
        <v>1</v>
      </c>
      <c r="AX75" t="s">
        <v>705</v>
      </c>
      <c r="AZ75" t="str">
        <f>("Fines, Misdemeanor")</f>
        <v>Fines, Misdemeanor</v>
      </c>
      <c r="BA75" t="s">
        <v>705</v>
      </c>
      <c r="BC75" t="str">
        <f>("Yes")</f>
        <v>Yes</v>
      </c>
      <c r="BD75" t="s">
        <v>706</v>
      </c>
    </row>
    <row r="76" spans="1:56" x14ac:dyDescent="0.25">
      <c r="A76" t="s">
        <v>85</v>
      </c>
      <c r="B76" s="1">
        <v>42979</v>
      </c>
      <c r="C76" s="1">
        <v>43233</v>
      </c>
      <c r="D76">
        <v>1</v>
      </c>
      <c r="E76" t="s">
        <v>693</v>
      </c>
      <c r="G76" t="str">
        <f>("Race, Color, Sex, Familial status, National origin, Disability, Religion, Pregnancy")</f>
        <v>Race, Color, Sex, Familial status, National origin, Disability, Religion, Pregnancy</v>
      </c>
      <c r="H76" t="s">
        <v>694</v>
      </c>
      <c r="I76" t="s">
        <v>695</v>
      </c>
      <c r="J76" t="str">
        <f t="shared" si="28"/>
        <v>Source of income is not a protected class</v>
      </c>
      <c r="M76" t="str">
        <f t="shared" si="29"/>
        <v>Age is not a protected class</v>
      </c>
      <c r="P76">
        <v>1</v>
      </c>
      <c r="Q76" t="s">
        <v>696</v>
      </c>
      <c r="S76" t="str">
        <f t="shared" si="30"/>
        <v>Disability</v>
      </c>
      <c r="T76" t="s">
        <v>696</v>
      </c>
      <c r="V76">
        <v>1</v>
      </c>
      <c r="W76" t="s">
        <v>697</v>
      </c>
      <c r="Y76" t="str">
        <f>("Disability")</f>
        <v>Disability</v>
      </c>
      <c r="Z76" t="s">
        <v>698</v>
      </c>
      <c r="AB76" t="s">
        <v>163</v>
      </c>
      <c r="AC76" t="s">
        <v>699</v>
      </c>
      <c r="AE76" t="s">
        <v>268</v>
      </c>
      <c r="AF76" t="s">
        <v>700</v>
      </c>
      <c r="AG76" t="s">
        <v>701</v>
      </c>
      <c r="AH76" t="str">
        <f t="shared" si="31"/>
        <v>Sexual orientation is not a protected class</v>
      </c>
      <c r="AK76" t="str">
        <f t="shared" si="32"/>
        <v>Gender identity is not a protected class</v>
      </c>
      <c r="AN76">
        <v>1</v>
      </c>
      <c r="AO76" t="s">
        <v>702</v>
      </c>
      <c r="AQ76">
        <v>1</v>
      </c>
      <c r="AR76" t="s">
        <v>703</v>
      </c>
      <c r="AS76" t="s">
        <v>704</v>
      </c>
      <c r="AT76">
        <v>0</v>
      </c>
      <c r="AW76">
        <v>1</v>
      </c>
      <c r="AX76" t="s">
        <v>705</v>
      </c>
      <c r="AZ76" t="str">
        <f>("Fines, Misdemeanor")</f>
        <v>Fines, Misdemeanor</v>
      </c>
      <c r="BA76" t="s">
        <v>705</v>
      </c>
      <c r="BC76" t="str">
        <f>("Yes")</f>
        <v>Yes</v>
      </c>
      <c r="BD76" t="s">
        <v>706</v>
      </c>
    </row>
    <row r="77" spans="1:56" x14ac:dyDescent="0.25">
      <c r="A77" t="s">
        <v>85</v>
      </c>
      <c r="B77" s="1">
        <v>43234</v>
      </c>
      <c r="C77" s="1">
        <v>43678</v>
      </c>
      <c r="D77">
        <v>1</v>
      </c>
      <c r="E77" t="s">
        <v>693</v>
      </c>
      <c r="G77" t="str">
        <f>("Race, Color, Sex, Familial status, National origin, Disability, Religion, Pregnancy")</f>
        <v>Race, Color, Sex, Familial status, National origin, Disability, Religion, Pregnancy</v>
      </c>
      <c r="H77" t="s">
        <v>694</v>
      </c>
      <c r="I77" t="s">
        <v>695</v>
      </c>
      <c r="J77" t="str">
        <f t="shared" si="28"/>
        <v>Source of income is not a protected class</v>
      </c>
      <c r="M77" t="str">
        <f t="shared" si="29"/>
        <v>Age is not a protected class</v>
      </c>
      <c r="P77">
        <v>1</v>
      </c>
      <c r="Q77" t="s">
        <v>696</v>
      </c>
      <c r="S77" t="str">
        <f t="shared" si="30"/>
        <v>Disability</v>
      </c>
      <c r="T77" t="s">
        <v>696</v>
      </c>
      <c r="V77">
        <v>1</v>
      </c>
      <c r="W77" t="s">
        <v>697</v>
      </c>
      <c r="Y77" t="str">
        <f>("Disability")</f>
        <v>Disability</v>
      </c>
      <c r="Z77" t="s">
        <v>698</v>
      </c>
      <c r="AB77" t="s">
        <v>163</v>
      </c>
      <c r="AC77" t="s">
        <v>699</v>
      </c>
      <c r="AE77" t="s">
        <v>268</v>
      </c>
      <c r="AF77" t="s">
        <v>700</v>
      </c>
      <c r="AG77" t="s">
        <v>701</v>
      </c>
      <c r="AH77" t="str">
        <f t="shared" si="31"/>
        <v>Sexual orientation is not a protected class</v>
      </c>
      <c r="AK77" t="str">
        <f t="shared" si="32"/>
        <v>Gender identity is not a protected class</v>
      </c>
      <c r="AN77">
        <v>1</v>
      </c>
      <c r="AO77" t="s">
        <v>702</v>
      </c>
      <c r="AQ77">
        <v>1</v>
      </c>
      <c r="AR77" t="s">
        <v>707</v>
      </c>
      <c r="AS77" t="s">
        <v>704</v>
      </c>
      <c r="AT77">
        <v>0</v>
      </c>
      <c r="AW77">
        <v>1</v>
      </c>
      <c r="AX77" t="s">
        <v>705</v>
      </c>
      <c r="AZ77" t="str">
        <f>("Fines, Misdemeanor")</f>
        <v>Fines, Misdemeanor</v>
      </c>
      <c r="BA77" t="s">
        <v>705</v>
      </c>
      <c r="BC77" t="str">
        <f>("Yes")</f>
        <v>Yes</v>
      </c>
      <c r="BD77" t="s">
        <v>706</v>
      </c>
    </row>
    <row r="78" spans="1:56" x14ac:dyDescent="0.25">
      <c r="A78" t="s">
        <v>86</v>
      </c>
      <c r="B78" s="1">
        <v>42948</v>
      </c>
      <c r="C78" s="1">
        <v>43678</v>
      </c>
      <c r="D78">
        <v>1</v>
      </c>
      <c r="E78" t="s">
        <v>708</v>
      </c>
      <c r="G78" t="str">
        <f>("Race, Color, Sex, Familial status, National origin, Disability, Religion, Ancestry, Sexual orientation, Gender identity, Source of income, Pregnancy")</f>
        <v>Race, Color, Sex, Familial status, National origin, Disability, Religion, Ancestry, Sexual orientation, Gender identity, Source of income, Pregnancy</v>
      </c>
      <c r="H78" t="s">
        <v>709</v>
      </c>
      <c r="I78" t="s">
        <v>710</v>
      </c>
      <c r="J78" t="str">
        <f>("No, housing vouchers are included as a source of income")</f>
        <v>No, housing vouchers are included as a source of income</v>
      </c>
      <c r="K78" t="s">
        <v>711</v>
      </c>
      <c r="L78" t="s">
        <v>712</v>
      </c>
      <c r="M78" t="str">
        <f t="shared" si="29"/>
        <v>Age is not a protected class</v>
      </c>
      <c r="P78">
        <v>1</v>
      </c>
      <c r="Q78" t="s">
        <v>713</v>
      </c>
      <c r="S78" t="str">
        <f>("Disability, Sexual orientation")</f>
        <v>Disability, Sexual orientation</v>
      </c>
      <c r="T78" t="s">
        <v>713</v>
      </c>
      <c r="V78">
        <v>1</v>
      </c>
      <c r="W78" t="s">
        <v>714</v>
      </c>
      <c r="Y78" t="str">
        <f>("Race, Color, Religion, Sex, National origin, Ancestry, Familial status, Source of income, Disability, Gender identity, Sexual orientation, Pregnancy")</f>
        <v>Race, Color, Religion, Sex, National origin, Ancestry, Familial status, Source of income, Disability, Gender identity, Sexual orientation, Pregnancy</v>
      </c>
      <c r="Z78" t="s">
        <v>715</v>
      </c>
      <c r="AB78" t="s">
        <v>142</v>
      </c>
      <c r="AC78" t="s">
        <v>716</v>
      </c>
      <c r="AE78" t="s">
        <v>717</v>
      </c>
      <c r="AF78" t="s">
        <v>718</v>
      </c>
      <c r="AG78" t="s">
        <v>719</v>
      </c>
      <c r="AH78" t="str">
        <f>("Housing operated by religious organizations or private clubs")</f>
        <v>Housing operated by religious organizations or private clubs</v>
      </c>
      <c r="AI78" t="s">
        <v>718</v>
      </c>
      <c r="AJ78" t="s">
        <v>720</v>
      </c>
      <c r="AK78" t="str">
        <f>("Housing operated by religious organizations or private clubs")</f>
        <v>Housing operated by religious organizations or private clubs</v>
      </c>
      <c r="AL78" t="s">
        <v>718</v>
      </c>
      <c r="AM78" t="s">
        <v>720</v>
      </c>
      <c r="AN78">
        <v>0</v>
      </c>
      <c r="AP78" t="s">
        <v>721</v>
      </c>
      <c r="AT78">
        <v>0</v>
      </c>
      <c r="AW78">
        <v>1</v>
      </c>
      <c r="AX78" t="s">
        <v>722</v>
      </c>
      <c r="AZ78" t="str">
        <f>("Fines")</f>
        <v>Fines</v>
      </c>
      <c r="BA78" t="s">
        <v>722</v>
      </c>
      <c r="BC78" t="str">
        <f>("Yes")</f>
        <v>Yes</v>
      </c>
      <c r="BD78" t="s">
        <v>722</v>
      </c>
    </row>
    <row r="79" spans="1:56" x14ac:dyDescent="0.25">
      <c r="A79" t="s">
        <v>87</v>
      </c>
      <c r="B79" s="1">
        <v>42948</v>
      </c>
      <c r="C79" s="1">
        <v>43646</v>
      </c>
      <c r="D79">
        <v>1</v>
      </c>
      <c r="E79" t="s">
        <v>723</v>
      </c>
      <c r="G79" t="str">
        <f>("Race, Color, Sex, Familial status, National origin, Disability, Religion, Age, Sexual orientation, Gender identity, Marital status, Source of income")</f>
        <v>Race, Color, Sex, Familial status, National origin, Disability, Religion, Age, Sexual orientation, Gender identity, Marital status, Source of income</v>
      </c>
      <c r="H79" t="s">
        <v>724</v>
      </c>
      <c r="J79" t="str">
        <f>("No, housing vouchers are included as a source of income")</f>
        <v>No, housing vouchers are included as a source of income</v>
      </c>
      <c r="K79" t="s">
        <v>725</v>
      </c>
      <c r="L79" t="s">
        <v>726</v>
      </c>
      <c r="M79" t="str">
        <f>("Age is not defined")</f>
        <v>Age is not defined</v>
      </c>
      <c r="P79">
        <v>1</v>
      </c>
      <c r="Q79" t="s">
        <v>727</v>
      </c>
      <c r="S79" t="str">
        <f>("Disability")</f>
        <v>Disability</v>
      </c>
      <c r="T79" t="s">
        <v>727</v>
      </c>
      <c r="V79">
        <v>0</v>
      </c>
      <c r="AB79" t="s">
        <v>728</v>
      </c>
      <c r="AC79" t="s">
        <v>729</v>
      </c>
      <c r="AE79" t="s">
        <v>730</v>
      </c>
      <c r="AF79" t="s">
        <v>731</v>
      </c>
      <c r="AG79" t="s">
        <v>732</v>
      </c>
      <c r="AH79" t="str">
        <f>("No exemptions apply specifically to sexual orientation")</f>
        <v>No exemptions apply specifically to sexual orientation</v>
      </c>
      <c r="AK79" t="str">
        <f>("No exemptions apply specifically to gender identity")</f>
        <v>No exemptions apply specifically to gender identity</v>
      </c>
      <c r="AN79">
        <v>0</v>
      </c>
      <c r="AT79">
        <v>0</v>
      </c>
      <c r="AW79">
        <v>1</v>
      </c>
      <c r="AX79" t="s">
        <v>733</v>
      </c>
      <c r="AZ79" t="str">
        <f>("Fines")</f>
        <v>Fines</v>
      </c>
      <c r="BA79" t="s">
        <v>733</v>
      </c>
      <c r="BC79" t="str">
        <f>("No")</f>
        <v>No</v>
      </c>
      <c r="BD79" t="s">
        <v>733</v>
      </c>
    </row>
    <row r="80" spans="1:56" x14ac:dyDescent="0.25">
      <c r="A80" t="s">
        <v>87</v>
      </c>
      <c r="B80" s="1">
        <v>43647</v>
      </c>
      <c r="C80" s="1">
        <v>43678</v>
      </c>
      <c r="D80">
        <v>1</v>
      </c>
      <c r="E80" t="s">
        <v>723</v>
      </c>
      <c r="G80" t="str">
        <f>("Race, Color, Sex, Familial status, National origin, Disability, Religion, Age, Sexual orientation, Gender identity, Marital status, Domestic violence victims, Source of income")</f>
        <v>Race, Color, Sex, Familial status, National origin, Disability, Religion, Age, Sexual orientation, Gender identity, Marital status, Domestic violence victims, Source of income</v>
      </c>
      <c r="H80" t="s">
        <v>734</v>
      </c>
      <c r="J80" t="str">
        <f>("No, housing vouchers are included as a source of income")</f>
        <v>No, housing vouchers are included as a source of income</v>
      </c>
      <c r="K80" t="s">
        <v>725</v>
      </c>
      <c r="L80" t="s">
        <v>726</v>
      </c>
      <c r="M80" t="str">
        <f>("Age is not defined")</f>
        <v>Age is not defined</v>
      </c>
      <c r="P80">
        <v>1</v>
      </c>
      <c r="Q80" t="s">
        <v>727</v>
      </c>
      <c r="S80" t="str">
        <f>("Disability")</f>
        <v>Disability</v>
      </c>
      <c r="T80" t="s">
        <v>727</v>
      </c>
      <c r="V80">
        <v>0</v>
      </c>
      <c r="AB80" t="s">
        <v>728</v>
      </c>
      <c r="AC80" t="s">
        <v>729</v>
      </c>
      <c r="AE80" t="s">
        <v>730</v>
      </c>
      <c r="AF80" t="s">
        <v>735</v>
      </c>
      <c r="AG80" t="s">
        <v>732</v>
      </c>
      <c r="AH80" t="str">
        <f>("No exemptions apply specifically to sexual orientation")</f>
        <v>No exemptions apply specifically to sexual orientation</v>
      </c>
      <c r="AK80" t="str">
        <f>("No exemptions apply specifically to gender identity")</f>
        <v>No exemptions apply specifically to gender identity</v>
      </c>
      <c r="AN80">
        <v>0</v>
      </c>
      <c r="AT80">
        <v>0</v>
      </c>
      <c r="AW80">
        <v>1</v>
      </c>
      <c r="AX80" t="s">
        <v>733</v>
      </c>
      <c r="AZ80" t="str">
        <f>("Fines")</f>
        <v>Fines</v>
      </c>
      <c r="BA80" t="s">
        <v>733</v>
      </c>
      <c r="BC80" t="str">
        <f>("No")</f>
        <v>No</v>
      </c>
      <c r="BD80" t="s">
        <v>733</v>
      </c>
    </row>
    <row r="81" spans="1:56" x14ac:dyDescent="0.25">
      <c r="A81" t="s">
        <v>88</v>
      </c>
      <c r="B81" s="1">
        <v>42948</v>
      </c>
      <c r="C81" s="1">
        <v>43646</v>
      </c>
      <c r="D81">
        <v>1</v>
      </c>
      <c r="E81" t="s">
        <v>736</v>
      </c>
      <c r="G81" t="str">
        <f>("Race, Color, Sex, Familial status, National origin, Disability, Religion, Age, Pregnancy")</f>
        <v>Race, Color, Sex, Familial status, National origin, Disability, Religion, Age, Pregnancy</v>
      </c>
      <c r="H81" t="s">
        <v>737</v>
      </c>
      <c r="I81" t="s">
        <v>738</v>
      </c>
      <c r="J81" t="str">
        <f>("Source of income is not a protected class")</f>
        <v>Source of income is not a protected class</v>
      </c>
      <c r="M81" t="str">
        <f>("55 and over")</f>
        <v>55 and over</v>
      </c>
      <c r="N81" t="s">
        <v>739</v>
      </c>
      <c r="P81">
        <v>1</v>
      </c>
      <c r="Q81" t="s">
        <v>740</v>
      </c>
      <c r="S81" t="str">
        <f>("Disability")</f>
        <v>Disability</v>
      </c>
      <c r="T81" t="s">
        <v>740</v>
      </c>
      <c r="V81">
        <v>1</v>
      </c>
      <c r="W81" t="s">
        <v>741</v>
      </c>
      <c r="Y81" t="str">
        <f>("Disability")</f>
        <v>Disability</v>
      </c>
      <c r="Z81" t="s">
        <v>741</v>
      </c>
      <c r="AB81" t="s">
        <v>742</v>
      </c>
      <c r="AC81" t="s">
        <v>743</v>
      </c>
      <c r="AE81" t="s">
        <v>744</v>
      </c>
      <c r="AF81" t="s">
        <v>745</v>
      </c>
      <c r="AG81" t="s">
        <v>746</v>
      </c>
      <c r="AH81" t="str">
        <f>("Sexual orientation is not a protected class")</f>
        <v>Sexual orientation is not a protected class</v>
      </c>
      <c r="AK81" t="str">
        <f>("Gender identity is not a protected class")</f>
        <v>Gender identity is not a protected class</v>
      </c>
      <c r="AN81">
        <v>0</v>
      </c>
      <c r="AT81">
        <v>0</v>
      </c>
      <c r="AW81">
        <v>1</v>
      </c>
      <c r="AX81" t="s">
        <v>747</v>
      </c>
      <c r="AZ81" t="str">
        <f>("Fines")</f>
        <v>Fines</v>
      </c>
      <c r="BA81" t="s">
        <v>748</v>
      </c>
      <c r="BC81" t="str">
        <f t="shared" ref="BC81:BC88" si="33">("Yes")</f>
        <v>Yes</v>
      </c>
      <c r="BD81" t="s">
        <v>748</v>
      </c>
    </row>
    <row r="82" spans="1:56" x14ac:dyDescent="0.25">
      <c r="A82" t="s">
        <v>88</v>
      </c>
      <c r="B82" s="1">
        <v>43647</v>
      </c>
      <c r="C82" s="1">
        <v>43678</v>
      </c>
      <c r="D82">
        <v>1</v>
      </c>
      <c r="E82" t="s">
        <v>736</v>
      </c>
      <c r="G82" t="str">
        <f>("Race, Color, Sex, Familial status, National origin, Disability, Religion, Age, Pregnancy")</f>
        <v>Race, Color, Sex, Familial status, National origin, Disability, Religion, Age, Pregnancy</v>
      </c>
      <c r="H82" t="s">
        <v>737</v>
      </c>
      <c r="I82" t="s">
        <v>738</v>
      </c>
      <c r="J82" t="str">
        <f>("Source of income is not a protected class")</f>
        <v>Source of income is not a protected class</v>
      </c>
      <c r="M82" t="str">
        <f>("55 and over")</f>
        <v>55 and over</v>
      </c>
      <c r="N82" t="s">
        <v>739</v>
      </c>
      <c r="P82">
        <v>1</v>
      </c>
      <c r="Q82" t="s">
        <v>740</v>
      </c>
      <c r="S82" t="str">
        <f>("Disability")</f>
        <v>Disability</v>
      </c>
      <c r="T82" t="s">
        <v>740</v>
      </c>
      <c r="V82">
        <v>1</v>
      </c>
      <c r="W82" t="s">
        <v>741</v>
      </c>
      <c r="Y82" t="str">
        <f>("Disability")</f>
        <v>Disability</v>
      </c>
      <c r="Z82" t="s">
        <v>741</v>
      </c>
      <c r="AB82" t="s">
        <v>742</v>
      </c>
      <c r="AC82" t="s">
        <v>743</v>
      </c>
      <c r="AE82" t="s">
        <v>744</v>
      </c>
      <c r="AF82" t="s">
        <v>745</v>
      </c>
      <c r="AG82" t="s">
        <v>746</v>
      </c>
      <c r="AH82" t="str">
        <f>("Sexual orientation is not a protected class")</f>
        <v>Sexual orientation is not a protected class</v>
      </c>
      <c r="AK82" t="str">
        <f>("Gender identity is not a protected class")</f>
        <v>Gender identity is not a protected class</v>
      </c>
      <c r="AN82">
        <v>0</v>
      </c>
      <c r="AT82">
        <v>0</v>
      </c>
      <c r="AW82">
        <v>1</v>
      </c>
      <c r="AX82" t="s">
        <v>747</v>
      </c>
      <c r="AZ82" t="str">
        <f>("Fines")</f>
        <v>Fines</v>
      </c>
      <c r="BA82" t="s">
        <v>748</v>
      </c>
      <c r="BC82" t="str">
        <f t="shared" si="33"/>
        <v>Yes</v>
      </c>
      <c r="BD82" t="s">
        <v>748</v>
      </c>
    </row>
    <row r="83" spans="1:56" x14ac:dyDescent="0.25">
      <c r="A83" t="s">
        <v>89</v>
      </c>
      <c r="B83" s="1">
        <v>42948</v>
      </c>
      <c r="C83" s="1">
        <v>43465</v>
      </c>
      <c r="D83">
        <v>1</v>
      </c>
      <c r="E83" t="s">
        <v>749</v>
      </c>
      <c r="G83" t="str">
        <f>("Race, Color, Sex, Familial status, National origin, Disability, Religion, Ancestry, Sexual orientation, Gender identity, Marital status, Military status, Pregnancy")</f>
        <v>Race, Color, Sex, Familial status, National origin, Disability, Religion, Ancestry, Sexual orientation, Gender identity, Marital status, Military status, Pregnancy</v>
      </c>
      <c r="H83" t="s">
        <v>750</v>
      </c>
      <c r="I83" t="s">
        <v>751</v>
      </c>
      <c r="J83" t="str">
        <f>("Source of income is not a protected class")</f>
        <v>Source of income is not a protected class</v>
      </c>
      <c r="M83" t="str">
        <f>("Age is not a protected class")</f>
        <v>Age is not a protected class</v>
      </c>
      <c r="P83">
        <v>1</v>
      </c>
      <c r="Q83" t="s">
        <v>752</v>
      </c>
      <c r="S83" t="str">
        <f>("Disability, Gender identity")</f>
        <v>Disability, Gender identity</v>
      </c>
      <c r="T83" t="s">
        <v>752</v>
      </c>
      <c r="V83">
        <v>1</v>
      </c>
      <c r="W83" t="s">
        <v>753</v>
      </c>
      <c r="Y83" t="str">
        <f>("Race, Color, Religion, Sex, Marital status, National origin, Ancestry, Familial status, Disability, Gender identity, Sexual orientation, Military status, Pregnancy")</f>
        <v>Race, Color, Religion, Sex, Marital status, National origin, Ancestry, Familial status, Disability, Gender identity, Sexual orientation, Military status, Pregnancy</v>
      </c>
      <c r="Z83" t="s">
        <v>754</v>
      </c>
      <c r="AB83" t="s">
        <v>755</v>
      </c>
      <c r="AC83" t="s">
        <v>756</v>
      </c>
      <c r="AE83" t="s">
        <v>757</v>
      </c>
      <c r="AF83" t="s">
        <v>758</v>
      </c>
      <c r="AG83" t="s">
        <v>759</v>
      </c>
      <c r="AH83" t="str">
        <f>("No exemptions apply specifically to sexual orientation")</f>
        <v>No exemptions apply specifically to sexual orientation</v>
      </c>
      <c r="AK83" t="str">
        <f>("No exemptions apply specifically to gender identity")</f>
        <v>No exemptions apply specifically to gender identity</v>
      </c>
      <c r="AN83">
        <v>0</v>
      </c>
      <c r="AT83">
        <v>0</v>
      </c>
      <c r="AW83">
        <v>1</v>
      </c>
      <c r="AX83" t="s">
        <v>760</v>
      </c>
      <c r="AZ83" t="str">
        <f>("Fines, Misdemeanor")</f>
        <v>Fines, Misdemeanor</v>
      </c>
      <c r="BA83" t="s">
        <v>761</v>
      </c>
      <c r="BC83" t="str">
        <f t="shared" si="33"/>
        <v>Yes</v>
      </c>
      <c r="BD83" t="s">
        <v>760</v>
      </c>
    </row>
    <row r="84" spans="1:56" x14ac:dyDescent="0.25">
      <c r="A84" t="s">
        <v>89</v>
      </c>
      <c r="B84" s="1">
        <v>43466</v>
      </c>
      <c r="C84" s="1">
        <v>43678</v>
      </c>
      <c r="D84">
        <v>1</v>
      </c>
      <c r="E84" t="s">
        <v>749</v>
      </c>
      <c r="G84" t="str">
        <f>("Race, Color, Sex, Familial status, National origin, Disability, Religion, Ancestry, Sexual orientation, Gender identity, Marital status, Military status, Pregnancy")</f>
        <v>Race, Color, Sex, Familial status, National origin, Disability, Religion, Ancestry, Sexual orientation, Gender identity, Marital status, Military status, Pregnancy</v>
      </c>
      <c r="H84" t="s">
        <v>762</v>
      </c>
      <c r="I84" t="s">
        <v>751</v>
      </c>
      <c r="J84" t="str">
        <f>("Source of income is not a protected class")</f>
        <v>Source of income is not a protected class</v>
      </c>
      <c r="M84" t="str">
        <f>("Age is not a protected class")</f>
        <v>Age is not a protected class</v>
      </c>
      <c r="P84">
        <v>1</v>
      </c>
      <c r="Q84" t="s">
        <v>752</v>
      </c>
      <c r="S84" t="str">
        <f>("Disability, Gender identity")</f>
        <v>Disability, Gender identity</v>
      </c>
      <c r="T84" t="s">
        <v>752</v>
      </c>
      <c r="V84">
        <v>1</v>
      </c>
      <c r="W84" t="s">
        <v>753</v>
      </c>
      <c r="Y84" t="str">
        <f>("Race, Color, Religion, Sex, Marital status, National origin, Ancestry, Familial status, Disability, Gender identity, Sexual orientation, Military status, Pregnancy")</f>
        <v>Race, Color, Religion, Sex, Marital status, National origin, Ancestry, Familial status, Disability, Gender identity, Sexual orientation, Military status, Pregnancy</v>
      </c>
      <c r="Z84" t="s">
        <v>754</v>
      </c>
      <c r="AB84" t="s">
        <v>755</v>
      </c>
      <c r="AC84" t="s">
        <v>756</v>
      </c>
      <c r="AE84" t="s">
        <v>757</v>
      </c>
      <c r="AF84" t="s">
        <v>758</v>
      </c>
      <c r="AG84" t="s">
        <v>759</v>
      </c>
      <c r="AH84" t="str">
        <f>("No exemptions apply specifically to sexual orientation")</f>
        <v>No exemptions apply specifically to sexual orientation</v>
      </c>
      <c r="AK84" t="str">
        <f>("No exemptions apply specifically to gender identity")</f>
        <v>No exemptions apply specifically to gender identity</v>
      </c>
      <c r="AN84">
        <v>0</v>
      </c>
      <c r="AT84">
        <v>0</v>
      </c>
      <c r="AW84">
        <v>1</v>
      </c>
      <c r="AX84" t="s">
        <v>760</v>
      </c>
      <c r="AZ84" t="str">
        <f>("Fines, Misdemeanor")</f>
        <v>Fines, Misdemeanor</v>
      </c>
      <c r="BA84" t="s">
        <v>761</v>
      </c>
      <c r="BC84" t="str">
        <f t="shared" si="33"/>
        <v>Yes</v>
      </c>
      <c r="BD84" t="s">
        <v>760</v>
      </c>
    </row>
    <row r="85" spans="1:56" x14ac:dyDescent="0.25">
      <c r="A85" t="s">
        <v>90</v>
      </c>
      <c r="B85" s="1">
        <v>42948</v>
      </c>
      <c r="C85" s="1">
        <v>43678</v>
      </c>
      <c r="D85">
        <v>1</v>
      </c>
      <c r="E85" t="s">
        <v>763</v>
      </c>
      <c r="G85" t="str">
        <f>("Race, Color, Sex, Familial status, National origin, Disability, Religion, Ancestry, Pregnancy")</f>
        <v>Race, Color, Sex, Familial status, National origin, Disability, Religion, Ancestry, Pregnancy</v>
      </c>
      <c r="H85" t="s">
        <v>764</v>
      </c>
      <c r="I85" t="s">
        <v>765</v>
      </c>
      <c r="J85" t="str">
        <f>("Source of income is not a protected class")</f>
        <v>Source of income is not a protected class</v>
      </c>
      <c r="M85" t="str">
        <f>("Age is not a protected class")</f>
        <v>Age is not a protected class</v>
      </c>
      <c r="P85">
        <v>1</v>
      </c>
      <c r="Q85" t="s">
        <v>766</v>
      </c>
      <c r="S85" t="str">
        <f>("Disability")</f>
        <v>Disability</v>
      </c>
      <c r="T85" t="s">
        <v>766</v>
      </c>
      <c r="V85">
        <v>1</v>
      </c>
      <c r="W85" t="s">
        <v>767</v>
      </c>
      <c r="Y85" t="str">
        <f>("Disability")</f>
        <v>Disability</v>
      </c>
      <c r="Z85" t="s">
        <v>767</v>
      </c>
      <c r="AB85" t="s">
        <v>142</v>
      </c>
      <c r="AC85" t="s">
        <v>768</v>
      </c>
      <c r="AE85" t="s">
        <v>268</v>
      </c>
      <c r="AF85" t="s">
        <v>769</v>
      </c>
      <c r="AG85" t="s">
        <v>770</v>
      </c>
      <c r="AH85" t="str">
        <f>("Sexual orientation is not a protected class")</f>
        <v>Sexual orientation is not a protected class</v>
      </c>
      <c r="AK85" t="str">
        <f>("Gender identity is not a protected class")</f>
        <v>Gender identity is not a protected class</v>
      </c>
      <c r="AN85">
        <v>0</v>
      </c>
      <c r="AT85">
        <v>1</v>
      </c>
      <c r="AU85" t="s">
        <v>771</v>
      </c>
      <c r="AW85">
        <v>1</v>
      </c>
      <c r="AX85" t="s">
        <v>772</v>
      </c>
      <c r="AZ85" t="str">
        <f>("Fines")</f>
        <v>Fines</v>
      </c>
      <c r="BA85" t="s">
        <v>772</v>
      </c>
      <c r="BC85" t="str">
        <f t="shared" si="33"/>
        <v>Yes</v>
      </c>
      <c r="BD85" t="s">
        <v>772</v>
      </c>
    </row>
    <row r="86" spans="1:56" x14ac:dyDescent="0.25">
      <c r="A86" t="s">
        <v>91</v>
      </c>
      <c r="B86" s="1">
        <v>42948</v>
      </c>
      <c r="C86" s="1">
        <v>43207</v>
      </c>
      <c r="D86">
        <v>1</v>
      </c>
      <c r="E86" t="s">
        <v>773</v>
      </c>
      <c r="G86" t="str">
        <f>("Race, Color, Sex, Familial status, National origin, Disability, Religion, Age, Ancestry, Sexual orientation, Marital status, Domestic violence victims, Source of income, Pregnancy")</f>
        <v>Race, Color, Sex, Familial status, National origin, Disability, Religion, Age, Ancestry, Sexual orientation, Marital status, Domestic violence victims, Source of income, Pregnancy</v>
      </c>
      <c r="H86" t="s">
        <v>774</v>
      </c>
      <c r="I86" t="s">
        <v>775</v>
      </c>
      <c r="J86" t="str">
        <f>("Yes, housing vouchers are excluded as a source of income")</f>
        <v>Yes, housing vouchers are excluded as a source of income</v>
      </c>
      <c r="K86" t="s">
        <v>776</v>
      </c>
      <c r="L86" t="s">
        <v>777</v>
      </c>
      <c r="M86" t="str">
        <f>("18 and over")</f>
        <v>18 and over</v>
      </c>
      <c r="N86" t="s">
        <v>778</v>
      </c>
      <c r="P86">
        <v>1</v>
      </c>
      <c r="Q86" t="s">
        <v>779</v>
      </c>
      <c r="S86" t="str">
        <f>("Disability, Sexual orientation, Domestic violence victims")</f>
        <v>Disability, Sexual orientation, Domestic violence victims</v>
      </c>
      <c r="T86" t="s">
        <v>779</v>
      </c>
      <c r="V86">
        <v>1</v>
      </c>
      <c r="W86" t="s">
        <v>780</v>
      </c>
      <c r="Y86" t="str">
        <f>("Disability, Domestic violence victims")</f>
        <v>Disability, Domestic violence victims</v>
      </c>
      <c r="Z86" t="s">
        <v>781</v>
      </c>
      <c r="AB86" t="s">
        <v>508</v>
      </c>
      <c r="AC86" t="s">
        <v>782</v>
      </c>
      <c r="AE86" t="s">
        <v>783</v>
      </c>
      <c r="AF86" t="s">
        <v>784</v>
      </c>
      <c r="AG86" t="s">
        <v>785</v>
      </c>
      <c r="AH86" t="str">
        <f>("No exemptions apply specifically to sexual orientation")</f>
        <v>No exemptions apply specifically to sexual orientation</v>
      </c>
      <c r="AK86" t="str">
        <f>("Gender identity is not a protected class")</f>
        <v>Gender identity is not a protected class</v>
      </c>
      <c r="AN86">
        <v>0</v>
      </c>
      <c r="AT86">
        <v>0</v>
      </c>
      <c r="AW86">
        <v>1</v>
      </c>
      <c r="AX86" t="s">
        <v>786</v>
      </c>
      <c r="AZ86" t="str">
        <f>("Fines")</f>
        <v>Fines</v>
      </c>
      <c r="BA86" t="s">
        <v>787</v>
      </c>
      <c r="BC86" t="str">
        <f t="shared" si="33"/>
        <v>Yes</v>
      </c>
      <c r="BD86" t="s">
        <v>786</v>
      </c>
    </row>
    <row r="87" spans="1:56" x14ac:dyDescent="0.25">
      <c r="A87" t="s">
        <v>91</v>
      </c>
      <c r="B87" s="1">
        <v>43208</v>
      </c>
      <c r="C87" s="1">
        <v>43678</v>
      </c>
      <c r="D87">
        <v>1</v>
      </c>
      <c r="E87" t="s">
        <v>773</v>
      </c>
      <c r="G87" t="str">
        <f>("Race, Color, Sex, Familial status, National origin, Disability, Religion, Age, Ancestry, Sexual orientation, Marital status, Domestic violence victims, Source of income, Pregnancy")</f>
        <v>Race, Color, Sex, Familial status, National origin, Disability, Religion, Age, Ancestry, Sexual orientation, Marital status, Domestic violence victims, Source of income, Pregnancy</v>
      </c>
      <c r="H87" t="s">
        <v>788</v>
      </c>
      <c r="I87" t="s">
        <v>775</v>
      </c>
      <c r="J87" t="str">
        <f>("Yes, housing vouchers are excluded as a source of income")</f>
        <v>Yes, housing vouchers are excluded as a source of income</v>
      </c>
      <c r="K87" t="s">
        <v>776</v>
      </c>
      <c r="L87" t="s">
        <v>777</v>
      </c>
      <c r="M87" t="str">
        <f>("18 and over")</f>
        <v>18 and over</v>
      </c>
      <c r="N87" t="s">
        <v>778</v>
      </c>
      <c r="P87">
        <v>1</v>
      </c>
      <c r="Q87" t="s">
        <v>789</v>
      </c>
      <c r="S87" t="str">
        <f>("Disability, Sexual orientation, Domestic violence victims")</f>
        <v>Disability, Sexual orientation, Domestic violence victims</v>
      </c>
      <c r="T87" t="s">
        <v>790</v>
      </c>
      <c r="V87">
        <v>1</v>
      </c>
      <c r="W87" t="s">
        <v>791</v>
      </c>
      <c r="Y87" t="str">
        <f>("Disability, Domestic violence victims")</f>
        <v>Disability, Domestic violence victims</v>
      </c>
      <c r="Z87" t="s">
        <v>792</v>
      </c>
      <c r="AB87" t="s">
        <v>508</v>
      </c>
      <c r="AC87" t="s">
        <v>793</v>
      </c>
      <c r="AE87" t="s">
        <v>783</v>
      </c>
      <c r="AF87" t="s">
        <v>784</v>
      </c>
      <c r="AG87" t="s">
        <v>785</v>
      </c>
      <c r="AH87" t="str">
        <f>("No exemptions apply specifically to sexual orientation")</f>
        <v>No exemptions apply specifically to sexual orientation</v>
      </c>
      <c r="AK87" t="str">
        <f>("Gender identity is not a protected class")</f>
        <v>Gender identity is not a protected class</v>
      </c>
      <c r="AN87">
        <v>0</v>
      </c>
      <c r="AT87">
        <v>0</v>
      </c>
      <c r="AW87">
        <v>1</v>
      </c>
      <c r="AX87" t="s">
        <v>786</v>
      </c>
      <c r="AZ87" t="str">
        <f>("Fines")</f>
        <v>Fines</v>
      </c>
      <c r="BA87" t="s">
        <v>787</v>
      </c>
      <c r="BC87" t="str">
        <f t="shared" si="33"/>
        <v>Yes</v>
      </c>
      <c r="BD87" t="s">
        <v>786</v>
      </c>
    </row>
    <row r="88" spans="1:56" x14ac:dyDescent="0.25">
      <c r="A88" t="s">
        <v>92</v>
      </c>
      <c r="B88" s="1">
        <v>42948</v>
      </c>
      <c r="C88" s="1">
        <v>43678</v>
      </c>
      <c r="D88">
        <v>1</v>
      </c>
      <c r="E88" t="s">
        <v>794</v>
      </c>
      <c r="G88" t="str">
        <f>("Race, Color, Sex, Familial status, National origin, Disability, Religion, Pregnancy")</f>
        <v>Race, Color, Sex, Familial status, National origin, Disability, Religion, Pregnancy</v>
      </c>
      <c r="H88" t="s">
        <v>795</v>
      </c>
      <c r="I88" t="s">
        <v>796</v>
      </c>
      <c r="J88" t="str">
        <f>("Source of income is not a protected class")</f>
        <v>Source of income is not a protected class</v>
      </c>
      <c r="M88" t="str">
        <f>("Age is not a protected class")</f>
        <v>Age is not a protected class</v>
      </c>
      <c r="P88">
        <v>1</v>
      </c>
      <c r="Q88" t="s">
        <v>797</v>
      </c>
      <c r="S88" t="str">
        <f>("Disability")</f>
        <v>Disability</v>
      </c>
      <c r="T88" t="s">
        <v>797</v>
      </c>
      <c r="V88">
        <v>1</v>
      </c>
      <c r="W88" t="s">
        <v>798</v>
      </c>
      <c r="Y88" t="str">
        <f>("Disability")</f>
        <v>Disability</v>
      </c>
      <c r="Z88" t="s">
        <v>798</v>
      </c>
      <c r="AB88" t="s">
        <v>329</v>
      </c>
      <c r="AC88" t="s">
        <v>799</v>
      </c>
      <c r="AE88" t="s">
        <v>268</v>
      </c>
      <c r="AF88" t="s">
        <v>800</v>
      </c>
      <c r="AG88" t="s">
        <v>801</v>
      </c>
      <c r="AH88" t="str">
        <f>("Sexual orientation is not a protected class")</f>
        <v>Sexual orientation is not a protected class</v>
      </c>
      <c r="AK88" t="str">
        <f>("Gender identity is not a protected class")</f>
        <v>Gender identity is not a protected class</v>
      </c>
      <c r="AN88">
        <v>0</v>
      </c>
      <c r="AT88">
        <v>0</v>
      </c>
      <c r="AW88">
        <v>1</v>
      </c>
      <c r="AX88" t="s">
        <v>802</v>
      </c>
      <c r="AZ88" t="str">
        <f>("Fines, Misdemeanor")</f>
        <v>Fines, Misdemeanor</v>
      </c>
      <c r="BA88" t="s">
        <v>802</v>
      </c>
      <c r="BC88" t="str">
        <f t="shared" si="33"/>
        <v>Yes</v>
      </c>
      <c r="BD88" t="s">
        <v>803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6DEC13FA6D8E1429A998BCF146A030D" ma:contentTypeVersion="11" ma:contentTypeDescription="Create a new document." ma:contentTypeScope="" ma:versionID="6d2f79515136ada8afe72eaef9e748d3">
  <xsd:schema xmlns:xsd="http://www.w3.org/2001/XMLSchema" xmlns:xs="http://www.w3.org/2001/XMLSchema" xmlns:p="http://schemas.microsoft.com/office/2006/metadata/properties" xmlns:ns2="db6b68f5-f386-4215-a914-2c436b7b1cca" xmlns:ns3="6f2de180-cc0a-4623-89bd-19276e43dc09" targetNamespace="http://schemas.microsoft.com/office/2006/metadata/properties" ma:root="true" ma:fieldsID="87ca04f61cc7f289e821aa8c27529551" ns2:_="" ns3:_="">
    <xsd:import namespace="db6b68f5-f386-4215-a914-2c436b7b1cca"/>
    <xsd:import namespace="6f2de180-cc0a-4623-89bd-19276e43dc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b68f5-f386-4215-a914-2c436b7b1c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2de180-cc0a-4623-89bd-19276e43dc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1EA48B-1647-4689-B578-F01C8A1276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6b68f5-f386-4215-a914-2c436b7b1cca"/>
    <ds:schemaRef ds:uri="6f2de180-cc0a-4623-89bd-19276e43dc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59AA56-20C1-4519-AB19-A7F3D958F2D4}">
  <ds:schemaRefs>
    <ds:schemaRef ds:uri="http://schemas.microsoft.com/sharepoint/v3/contenttype/forms"/>
  </ds:schemaRefs>
</ds:datastoreItem>
</file>

<file path=customXml/itemProps3.xml><?xml version="1.0" encoding="utf-8"?>
<ds:datastoreItem xmlns:ds="http://schemas.openxmlformats.org/officeDocument/2006/customXml" ds:itemID="{EF945F00-680F-4BC9-A878-8905467B1F7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Statistical Data</vt:lpstr>
      <vt:lpstr>Summary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Hess</dc:creator>
  <cp:keywords/>
  <dc:description/>
  <cp:lastModifiedBy>Dylan Glover</cp:lastModifiedBy>
  <cp:revision/>
  <dcterms:created xsi:type="dcterms:W3CDTF">2020-02-19T14:47:45Z</dcterms:created>
  <dcterms:modified xsi:type="dcterms:W3CDTF">2020-07-23T18:00:29Z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0x01010086DEC13FA6D8E1429A998BCF146A030D</vt:lpwstr>
  </property>
</Properties>
</file>