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dnsgl\Desktop\DSPG\Richmond\"/>
    </mc:Choice>
  </mc:AlternateContent>
  <xr:revisionPtr revIDLastSave="0" documentId="13_ncr:1_{6BD81405-C0DF-4363-AD2A-8A731CE8090B}" xr6:coauthVersionLast="45" xr6:coauthVersionMax="45" xr10:uidLastSave="{00000000-0000-0000-0000-000000000000}"/>
  <bookViews>
    <workbookView xWindow="0" yWindow="780" windowWidth="20490" windowHeight="9705" xr2:uid="{00000000-000D-0000-FFFF-FFFF00000000}"/>
  </bookViews>
  <sheets>
    <sheet name="Statistical Data" sheetId="1" r:id="rId1"/>
    <sheet name="Summary 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P2" i="2"/>
  <c r="S2" i="2"/>
  <c r="V2" i="2"/>
  <c r="AB2" i="2"/>
  <c r="P3" i="2"/>
  <c r="S3" i="2"/>
  <c r="V3" i="2"/>
  <c r="AB3" i="2"/>
  <c r="J4" i="2"/>
  <c r="M4" i="2"/>
  <c r="P4" i="2"/>
  <c r="S4" i="2"/>
  <c r="V4" i="2"/>
  <c r="AB4" i="2"/>
  <c r="P5" i="2"/>
  <c r="S5" i="2"/>
  <c r="V5" i="2"/>
  <c r="AB5" i="2"/>
  <c r="P6" i="2"/>
  <c r="S6" i="2"/>
  <c r="V6" i="2"/>
  <c r="AB6" i="2"/>
  <c r="J7" i="2"/>
  <c r="P7" i="2"/>
  <c r="S7" i="2"/>
  <c r="V7" i="2"/>
  <c r="AB7" i="2"/>
  <c r="G8" i="2"/>
  <c r="J8" i="2"/>
  <c r="M8" i="2"/>
  <c r="P8" i="2"/>
  <c r="S8" i="2"/>
  <c r="V8" i="2"/>
  <c r="AB8" i="2"/>
  <c r="G9" i="2"/>
  <c r="J9" i="2"/>
  <c r="M9" i="2"/>
  <c r="P9" i="2"/>
  <c r="S9" i="2"/>
  <c r="V9" i="2"/>
  <c r="AB9" i="2"/>
  <c r="G10" i="2"/>
  <c r="J10" i="2"/>
  <c r="M10" i="2"/>
  <c r="P10" i="2"/>
  <c r="S10" i="2"/>
  <c r="V10" i="2"/>
  <c r="AB10" i="2"/>
  <c r="M11" i="2"/>
  <c r="P11" i="2"/>
  <c r="S11" i="2"/>
  <c r="V11" i="2"/>
  <c r="AB11" i="2"/>
  <c r="P12" i="2"/>
  <c r="S12" i="2"/>
  <c r="V12" i="2"/>
  <c r="AB12" i="2"/>
  <c r="P13" i="2"/>
  <c r="S13" i="2"/>
  <c r="V13" i="2"/>
  <c r="AB13" i="2"/>
  <c r="P14" i="2"/>
  <c r="S14" i="2"/>
  <c r="V14" i="2"/>
  <c r="AB14" i="2"/>
  <c r="G15" i="2"/>
  <c r="J15" i="2"/>
  <c r="M15" i="2"/>
  <c r="P15" i="2"/>
  <c r="S15" i="2"/>
  <c r="V15" i="2"/>
  <c r="AB15" i="2"/>
  <c r="G16" i="2"/>
  <c r="J16" i="2"/>
  <c r="M16" i="2"/>
  <c r="P16" i="2"/>
  <c r="S16" i="2"/>
  <c r="V16" i="2"/>
  <c r="AB16" i="2"/>
  <c r="G17" i="2"/>
  <c r="J17" i="2"/>
  <c r="M17" i="2"/>
  <c r="P17" i="2"/>
  <c r="S17" i="2"/>
  <c r="V17" i="2"/>
  <c r="AB17" i="2"/>
  <c r="G18" i="2"/>
  <c r="J18" i="2"/>
  <c r="M18" i="2"/>
  <c r="P18" i="2"/>
  <c r="S18" i="2"/>
  <c r="V18" i="2"/>
  <c r="AB18" i="2"/>
  <c r="G19" i="2"/>
  <c r="J19" i="2"/>
  <c r="P19" i="2"/>
  <c r="S19" i="2"/>
  <c r="V19" i="2"/>
  <c r="AB19" i="2"/>
  <c r="G20" i="2"/>
  <c r="J20" i="2"/>
  <c r="M20" i="2"/>
  <c r="P20" i="2"/>
  <c r="S20" i="2"/>
  <c r="V20" i="2"/>
  <c r="AB20" i="2"/>
  <c r="G21" i="2"/>
  <c r="J21" i="2"/>
  <c r="M21" i="2"/>
  <c r="P21" i="2"/>
  <c r="S21" i="2"/>
  <c r="V21" i="2"/>
  <c r="AB21" i="2"/>
  <c r="G22" i="2"/>
  <c r="J22" i="2"/>
  <c r="M22" i="2"/>
  <c r="P22" i="2"/>
  <c r="S22" i="2"/>
  <c r="V22" i="2"/>
  <c r="AB22" i="2"/>
  <c r="M23" i="2"/>
  <c r="P23" i="2"/>
  <c r="S23" i="2"/>
  <c r="V23" i="2"/>
  <c r="AB23" i="2"/>
  <c r="M24" i="2"/>
  <c r="P24" i="2"/>
  <c r="S24" i="2"/>
  <c r="V24" i="2"/>
  <c r="AB24" i="2"/>
  <c r="G25" i="2"/>
  <c r="J25" i="2"/>
  <c r="M25" i="2"/>
  <c r="P25" i="2"/>
  <c r="S25" i="2"/>
  <c r="V25" i="2"/>
  <c r="AB25" i="2"/>
  <c r="G26" i="2"/>
  <c r="J26" i="2"/>
  <c r="M26" i="2"/>
  <c r="P26" i="2"/>
  <c r="S26" i="2"/>
  <c r="V26" i="2"/>
  <c r="AB26" i="2"/>
  <c r="G27" i="2"/>
  <c r="J27" i="2"/>
  <c r="M27" i="2"/>
  <c r="P27" i="2"/>
  <c r="S27" i="2"/>
  <c r="V27" i="2"/>
  <c r="AB27" i="2"/>
  <c r="G28" i="2"/>
  <c r="J28" i="2"/>
  <c r="M28" i="2"/>
  <c r="P28" i="2"/>
  <c r="S28" i="2"/>
  <c r="V28" i="2"/>
  <c r="AB28" i="2"/>
  <c r="G29" i="2"/>
  <c r="J29" i="2"/>
  <c r="M29" i="2"/>
  <c r="P29" i="2"/>
  <c r="S29" i="2"/>
  <c r="V29" i="2"/>
  <c r="AB29" i="2"/>
  <c r="J30" i="2"/>
  <c r="M30" i="2"/>
  <c r="P30" i="2"/>
  <c r="S30" i="2"/>
  <c r="V30" i="2"/>
  <c r="AB30" i="2"/>
  <c r="P31" i="2"/>
  <c r="S31" i="2"/>
  <c r="V31" i="2"/>
  <c r="AB31" i="2"/>
  <c r="J32" i="2"/>
  <c r="P32" i="2"/>
  <c r="S32" i="2"/>
  <c r="V32" i="2"/>
  <c r="AB32" i="2"/>
  <c r="J33" i="2"/>
  <c r="P33" i="2"/>
  <c r="S33" i="2"/>
  <c r="V33" i="2"/>
  <c r="AB33" i="2"/>
  <c r="G34" i="2"/>
  <c r="J34" i="2"/>
  <c r="M34" i="2"/>
  <c r="P34" i="2"/>
  <c r="S34" i="2"/>
  <c r="V34" i="2"/>
  <c r="AB34" i="2"/>
  <c r="G35" i="2"/>
  <c r="J35" i="2"/>
  <c r="M35" i="2"/>
  <c r="P35" i="2"/>
  <c r="S35" i="2"/>
  <c r="V35" i="2"/>
  <c r="AB35" i="2"/>
  <c r="G36" i="2"/>
  <c r="J36" i="2"/>
  <c r="M36" i="2"/>
  <c r="P36" i="2"/>
  <c r="S36" i="2"/>
  <c r="V36" i="2"/>
  <c r="AB36" i="2"/>
  <c r="G37" i="2"/>
  <c r="J37" i="2"/>
  <c r="M37" i="2"/>
  <c r="P37" i="2"/>
  <c r="S37" i="2"/>
  <c r="V37" i="2"/>
  <c r="AB37" i="2"/>
  <c r="G38" i="2"/>
  <c r="J38" i="2"/>
  <c r="M38" i="2"/>
  <c r="P38" i="2"/>
  <c r="S38" i="2"/>
  <c r="V38" i="2"/>
  <c r="AB38" i="2"/>
  <c r="G39" i="2"/>
  <c r="J39" i="2"/>
  <c r="M39" i="2"/>
  <c r="P39" i="2"/>
  <c r="S39" i="2"/>
  <c r="V39" i="2"/>
  <c r="AB39" i="2"/>
  <c r="G40" i="2"/>
  <c r="J40" i="2"/>
  <c r="M40" i="2"/>
  <c r="P40" i="2"/>
  <c r="S40" i="2"/>
  <c r="V40" i="2"/>
  <c r="AB40" i="2"/>
  <c r="G41" i="2"/>
  <c r="J41" i="2"/>
  <c r="M41" i="2"/>
  <c r="P41" i="2"/>
  <c r="S41" i="2"/>
  <c r="V41" i="2"/>
  <c r="AB41" i="2"/>
  <c r="G42" i="2"/>
  <c r="J42" i="2"/>
  <c r="M42" i="2"/>
  <c r="P42" i="2"/>
  <c r="S42" i="2"/>
  <c r="V42" i="2"/>
  <c r="AB42" i="2"/>
  <c r="J43" i="2"/>
  <c r="P43" i="2"/>
  <c r="S43" i="2"/>
  <c r="V43" i="2"/>
  <c r="AB43" i="2"/>
  <c r="J44" i="2"/>
  <c r="P44" i="2"/>
  <c r="S44" i="2"/>
  <c r="V44" i="2"/>
  <c r="AB44" i="2"/>
  <c r="G45" i="2"/>
  <c r="J45" i="2"/>
  <c r="M45" i="2"/>
  <c r="P45" i="2"/>
  <c r="S45" i="2"/>
  <c r="V45" i="2"/>
  <c r="AB45" i="2"/>
  <c r="G46" i="2"/>
  <c r="J46" i="2"/>
  <c r="M46" i="2"/>
  <c r="P46" i="2"/>
  <c r="S46" i="2"/>
  <c r="V46" i="2"/>
  <c r="AB46" i="2"/>
  <c r="P47" i="2"/>
  <c r="S47" i="2"/>
  <c r="V47" i="2"/>
  <c r="AB47" i="2"/>
  <c r="P48" i="2"/>
  <c r="S48" i="2"/>
  <c r="V48" i="2"/>
  <c r="AB48" i="2"/>
  <c r="M49" i="2"/>
  <c r="P49" i="2"/>
  <c r="S49" i="2"/>
  <c r="V49" i="2"/>
  <c r="AB49" i="2"/>
  <c r="M50" i="2"/>
  <c r="P50" i="2"/>
  <c r="S50" i="2"/>
  <c r="V50" i="2"/>
  <c r="AB50" i="2"/>
  <c r="G51" i="2"/>
  <c r="J51" i="2"/>
  <c r="M51" i="2"/>
  <c r="P51" i="2"/>
  <c r="S51" i="2"/>
  <c r="V51" i="2"/>
  <c r="AB51" i="2"/>
  <c r="G52" i="2"/>
  <c r="J52" i="2"/>
  <c r="M52" i="2"/>
  <c r="P52" i="2"/>
  <c r="S52" i="2"/>
  <c r="V52" i="2"/>
  <c r="AB52" i="2"/>
  <c r="J53" i="2"/>
  <c r="P53" i="2"/>
  <c r="S53" i="2"/>
  <c r="V53" i="2"/>
  <c r="AB53" i="2"/>
  <c r="G54" i="2"/>
  <c r="J54" i="2"/>
  <c r="M54" i="2"/>
  <c r="P54" i="2"/>
  <c r="S54" i="2"/>
  <c r="V54" i="2"/>
  <c r="AB54" i="2"/>
  <c r="G55" i="2"/>
  <c r="J55" i="2"/>
  <c r="M55" i="2"/>
  <c r="P55" i="2"/>
  <c r="S55" i="2"/>
  <c r="V55" i="2"/>
  <c r="AB55" i="2"/>
  <c r="G56" i="2"/>
  <c r="J56" i="2"/>
  <c r="M56" i="2"/>
  <c r="P56" i="2"/>
  <c r="S56" i="2"/>
  <c r="V56" i="2"/>
  <c r="AB56" i="2"/>
  <c r="G57" i="2"/>
  <c r="P57" i="2"/>
  <c r="S57" i="2"/>
  <c r="V57" i="2"/>
  <c r="AB57" i="2"/>
  <c r="G58" i="2"/>
  <c r="P58" i="2"/>
  <c r="S58" i="2"/>
  <c r="V58" i="2"/>
  <c r="AB58" i="2"/>
  <c r="G59" i="2"/>
  <c r="M59" i="2"/>
  <c r="P59" i="2"/>
  <c r="S59" i="2"/>
  <c r="V59" i="2"/>
  <c r="AB59" i="2"/>
  <c r="J60" i="2"/>
  <c r="M60" i="2"/>
  <c r="P60" i="2"/>
  <c r="S60" i="2"/>
  <c r="V60" i="2"/>
  <c r="AB60" i="2"/>
  <c r="M61" i="2"/>
  <c r="P61" i="2"/>
  <c r="S61" i="2"/>
  <c r="V61" i="2"/>
  <c r="AB61" i="2"/>
  <c r="G62" i="2"/>
  <c r="J62" i="2"/>
  <c r="M62" i="2"/>
  <c r="P62" i="2"/>
  <c r="S62" i="2"/>
  <c r="V62" i="2"/>
  <c r="AB62" i="2"/>
  <c r="P63" i="2"/>
  <c r="S63" i="2"/>
  <c r="V63" i="2"/>
  <c r="AB63" i="2"/>
  <c r="P64" i="2"/>
  <c r="S64" i="2"/>
  <c r="V64" i="2"/>
  <c r="AB64" i="2"/>
  <c r="J65" i="2"/>
  <c r="P65" i="2"/>
  <c r="S65" i="2"/>
  <c r="V65" i="2"/>
  <c r="AB65" i="2"/>
  <c r="G66" i="2"/>
  <c r="J66" i="2"/>
  <c r="M66" i="2"/>
  <c r="P66" i="2"/>
  <c r="S66" i="2"/>
  <c r="V66" i="2"/>
  <c r="AB66" i="2"/>
  <c r="G67" i="2"/>
  <c r="J67" i="2"/>
  <c r="M67" i="2"/>
  <c r="P67" i="2"/>
  <c r="S67" i="2"/>
  <c r="V67" i="2"/>
  <c r="AB67" i="2"/>
  <c r="G68" i="2"/>
  <c r="J68" i="2"/>
  <c r="M68" i="2"/>
  <c r="P68" i="2"/>
  <c r="S68" i="2"/>
  <c r="V68" i="2"/>
  <c r="AB68" i="2"/>
  <c r="G69" i="2"/>
  <c r="J69" i="2"/>
  <c r="M69" i="2"/>
  <c r="P69" i="2"/>
  <c r="S69" i="2"/>
  <c r="V69" i="2"/>
  <c r="AB69" i="2"/>
  <c r="G70" i="2"/>
  <c r="J70" i="2"/>
  <c r="M70" i="2"/>
  <c r="P70" i="2"/>
  <c r="S70" i="2"/>
  <c r="V70" i="2"/>
  <c r="AB70" i="2"/>
  <c r="G71" i="2"/>
  <c r="P71" i="2"/>
  <c r="S71" i="2"/>
  <c r="V71" i="2"/>
  <c r="AB71" i="2"/>
  <c r="G72" i="2"/>
  <c r="P72" i="2"/>
  <c r="S72" i="2"/>
  <c r="V72" i="2"/>
  <c r="AB72" i="2"/>
  <c r="G73" i="2"/>
  <c r="J73" i="2"/>
  <c r="M73" i="2"/>
  <c r="P73" i="2"/>
  <c r="S73" i="2"/>
  <c r="V73" i="2"/>
  <c r="AB73" i="2"/>
  <c r="G74" i="2"/>
  <c r="J74" i="2"/>
  <c r="M74" i="2"/>
  <c r="P74" i="2"/>
  <c r="S74" i="2"/>
  <c r="V74" i="2"/>
  <c r="AB74" i="2"/>
  <c r="P75" i="2"/>
  <c r="S75" i="2"/>
  <c r="V75" i="2"/>
  <c r="AB75" i="2"/>
  <c r="P76" i="2"/>
  <c r="S76" i="2"/>
  <c r="V76" i="2"/>
  <c r="AB76" i="2"/>
  <c r="P77" i="2"/>
  <c r="S77" i="2"/>
  <c r="V77" i="2"/>
  <c r="AB77" i="2"/>
  <c r="J78" i="2"/>
  <c r="M78" i="2"/>
  <c r="P78" i="2"/>
  <c r="S78" i="2"/>
  <c r="V78" i="2"/>
  <c r="AB78" i="2"/>
  <c r="G79" i="2"/>
  <c r="M79" i="2"/>
  <c r="P79" i="2"/>
  <c r="S79" i="2"/>
  <c r="V79" i="2"/>
  <c r="AB79" i="2"/>
  <c r="G80" i="2"/>
  <c r="J80" i="2"/>
  <c r="M80" i="2"/>
  <c r="P80" i="2"/>
  <c r="S80" i="2"/>
  <c r="V80" i="2"/>
  <c r="AB80" i="2"/>
  <c r="G81" i="2"/>
  <c r="J81" i="2"/>
  <c r="M81" i="2"/>
  <c r="P81" i="2"/>
  <c r="S81" i="2"/>
  <c r="V81" i="2"/>
  <c r="AB81" i="2"/>
  <c r="G82" i="2"/>
  <c r="J82" i="2"/>
  <c r="M82" i="2"/>
  <c r="P82" i="2"/>
  <c r="S82" i="2"/>
  <c r="V82" i="2"/>
  <c r="AB82" i="2"/>
</calcChain>
</file>

<file path=xl/sharedStrings.xml><?xml version="1.0" encoding="utf-8"?>
<sst xmlns="http://schemas.openxmlformats.org/spreadsheetml/2006/main" count="961" uniqueCount="547">
  <si>
    <t>Jurisdiction</t>
  </si>
  <si>
    <t>Effective Date</t>
  </si>
  <si>
    <t>Valid Through Date</t>
  </si>
  <si>
    <t>SLT_Law</t>
  </si>
  <si>
    <t>SLT_ExemptHotel</t>
  </si>
  <si>
    <t>SLT_EXEMPT_TOTAL</t>
  </si>
  <si>
    <t>SLT_LREMEDIES_TOTAL</t>
  </si>
  <si>
    <t>SLT_TREMEDIES_TOTAL</t>
  </si>
  <si>
    <t>SLT_SecurityDeposit</t>
  </si>
  <si>
    <t>SLT_Retaliation</t>
  </si>
  <si>
    <t>SLT_DVNo</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</si>
  <si>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</si>
  <si>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</si>
  <si>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</si>
  <si>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</si>
  <si>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</si>
  <si>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</si>
  <si>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</si>
  <si>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</si>
  <si>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</si>
  <si>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</si>
  <si>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</si>
  <si>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</si>
  <si>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</si>
  <si>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</si>
  <si>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</si>
  <si>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</si>
  <si>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</si>
  <si>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</si>
  <si>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</si>
  <si>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</si>
  <si>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</si>
  <si>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</si>
  <si>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</si>
  <si>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</si>
  <si>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</si>
  <si>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</si>
  <si>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</si>
  <si>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</si>
  <si>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</si>
  <si>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</si>
  <si>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</si>
  <si>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</si>
  <si>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</si>
  <si>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</si>
  <si>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</si>
  <si>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</si>
  <si>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</si>
  <si>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</si>
  <si>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</si>
  <si>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</si>
  <si>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</si>
  <si>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</si>
  <si>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</si>
  <si>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</si>
  <si>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</si>
  <si>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</si>
  <si>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</si>
  <si>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</si>
  <si>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</si>
  <si>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</si>
  <si>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</si>
  <si>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_citation_SLT_Law</t>
  </si>
  <si>
    <t>_caution_SLT_Law</t>
  </si>
  <si>
    <t>SLT_Exempt</t>
  </si>
  <si>
    <t>_citation_SLT_Exempt</t>
  </si>
  <si>
    <t>_caution_SLT_Exempt</t>
  </si>
  <si>
    <t>SLT_LandlordDuties</t>
  </si>
  <si>
    <t>_citation_SLT_LandlordDuties</t>
  </si>
  <si>
    <t>_caution_SLT_LandlordDuties</t>
  </si>
  <si>
    <t>SLT_TenantDuties</t>
  </si>
  <si>
    <t>_citation_SLT_TenantDuties</t>
  </si>
  <si>
    <t>_caution_SLT_TenantDuties</t>
  </si>
  <si>
    <t>SLT_LRemedies</t>
  </si>
  <si>
    <t>_citation_SLT_LRemedies</t>
  </si>
  <si>
    <t>_caution_SLT_LRemedies</t>
  </si>
  <si>
    <t>SLT_TRemedies</t>
  </si>
  <si>
    <t>_citation_SLT_TRemedies</t>
  </si>
  <si>
    <t>_caution_SLT_TRemedies</t>
  </si>
  <si>
    <t>_citation_SLT_SecurityDeposit</t>
  </si>
  <si>
    <t>_caution_SLT_SecurityDeposit</t>
  </si>
  <si>
    <t>_citation_SLT_Retaliation</t>
  </si>
  <si>
    <t>_caution_SLT_Retaliation</t>
  </si>
  <si>
    <t>SLT_DV</t>
  </si>
  <si>
    <t>_citation_SLT_DV</t>
  </si>
  <si>
    <t>_caution_SLT_DV</t>
  </si>
  <si>
    <t>landlord obligations - Ala.Code § 35-9 ( Full Title: Ala.Code § 35-9A-204. Landlord to maintain premises), tenant obligations - Ala.Code § 35-9 ( Full Title: Ala.Code § 35-9A-301. Tenant to maintain dwelling unit)</t>
  </si>
  <si>
    <t>Hotel, Renter holds a contract to purchase the dwelling, Occupancy by a member of a social organization operated for the benefit of the organization, Occupancy by an employee whose occupancy is conditional on employment, Occupancy by an owner of a condominium , Occupancy under a rental agreement for a dwelling used primarily for agriculture</t>
  </si>
  <si>
    <t>exemptions - Ala.Code § 35-9 ( Full Title: Ala.Code § 35-9A-122. Exclusion from application of chapter)</t>
  </si>
  <si>
    <t>Maintain habitable conditions, Comply with applicable housing codes, Make repairs, Keep common areas in a safe condition, Maintain supplied appliances, Maintain appropriate receptacles for waste, Supply running water, Supply heat</t>
  </si>
  <si>
    <t>landlord obligations - Ala.Code § 35-9 ( Full Title: Ala.Code § 35-9A-204. Landlord to maintain premises)</t>
  </si>
  <si>
    <t>Comply with applicable housing codes, Keep premises safe, Dispose of waste, Keep plumbing fixtures clear, Use appliances in a reasonable manner, Do not destroy any part of the dwelling, Do not disturb neighbors</t>
  </si>
  <si>
    <t>tenant obligations - Ala.Code § 35-9 ( Full Title: Ala.Code § 35-9A-301. Tenant to maintain dwelling unit)</t>
  </si>
  <si>
    <t>landlord remedies - Ala.Code § 35-9 ( Full Title: Ala.Code § 35-9A-421. Noncompliance with rental agreement; failure to pay rent), landlord remedies 2 - Ala.Code § 35-9 ( Full Title: Ala.Code § 35-9A-422. Failure to maintain), landlord remedies 3 - Ala.Code § 35-9 ( Full Title: Ala.Code § 35-9A-423. Remedies for absence, nonuse, and abandonment), retain security deposit - Ala.Code § 35-9 ( Full Title: Ala.Code § 35-9A-201. Security deposits; prepaid rent)</t>
  </si>
  <si>
    <t>tenant remedies 1 - Ala.Code § 35-9 ( Full Title: Ala.Code § 35-9A-401. Noncompliance by the landlord), tenant remedies 2 - Ala.Code § 35-9 ( Full Title: Ala.Code § 35-9A-404. Wrongful failure to make available heat, water, hot water, or essential services.), tenant remedies 3 - Ala.Code § 35-9 ( Full Title: Ala.Code § 35-9A-407. Tenant’s remedies for landlord’s unlawful ouster, exclusion, or diminution of service)</t>
  </si>
  <si>
    <t>security deposit - Ala.Code § 35-9 ( Full Title: Ala.Code § 35-9A-201. Security deposits; prepaid rent)</t>
  </si>
  <si>
    <t>Landlords may charge a higher security deposit for tenants who have pets, request a change to the premises, or who pose an increased liability risk. Ala.Code § 35-9A-201.</t>
  </si>
  <si>
    <t>retaliatory conduct prohibited - Ala.Code § 35-9 ( Full Title: Ala.Code § 35-9A-501. Retaliatory conduct prohibited)</t>
  </si>
  <si>
    <t>security deposit - Ala.Code § 35-9 ( Full Title: Ala.Code § 35-9A-201. Security deposits; prepaid rent), retain security deposit - Ala.Code § 35-9 ( Full Title: Ala.Code § 35-9A-201. Security deposits; prepaid rent)</t>
  </si>
  <si>
    <t>landlord obligations - Alaska Stat. § 34.03.100 ( Full Title: Alaska Stat. § 34.03.100. Landlord to maintain fit premises), tenant obligations - Alaska Stat. § 34.03.120 ( Full Title: Alaska Stat. § 34.03.120. Tenant obligations)</t>
  </si>
  <si>
    <t>exclusions - Alaska Stat. § 34.03.330 ( Full Title: Alaska Stat. § 34.03.330. Application and exclusions)</t>
  </si>
  <si>
    <t>landlord obligations - Alaska Stat. § 34.03.100 ( Full Title: Alaska Stat. § 34.03.100. Landlord to maintain fit premises)</t>
  </si>
  <si>
    <t>tenant obligations - Alaska Stat. § 34.03.120 ( Full Title: Alaska Stat. § 34.03.120. Tenant obligations)</t>
  </si>
  <si>
    <t>landlord remedies - Alaska Stat. § 34.03.220 ( Full Title: Alaska Stat. § 34.03.220. Noncompliance with rental agreement; failure to pay rent), keep security deposit - Alaska Stat. § 34.03.070 ( Full Title: Alaska Stat. § 34.03.070. Security deposits and prepaid rent)</t>
  </si>
  <si>
    <t>tenant remedies 1 - Alaska Stat. § 34.03.160 ( Full Title: Alaska Stat. § 34.03.160. Noncompliance by the landlord: general), tenant remedies 2 - Alaska Stat. § 34.03.180 ( Full Title: Alaska Stat. § 34.03.180. Wrongful failure to supply heat, hot water or essential services)</t>
  </si>
  <si>
    <t>security deposit - Alaska Stat. § 34.03.070 ( Full Title: Alaska Stat. § 34.03.070. Security deposits and prepaid rent)</t>
  </si>
  <si>
    <t>Not applicable for units where the monthly rent exceeds $2,000. Alaska Stat. § 34.03.070.</t>
  </si>
  <si>
    <t>retaliatory conduct prohibited - Alaska Stat. § 34.03.310 ( Full Title: Alaska Stat. § 34.03.310. Retaliatory conduct prohibited)</t>
  </si>
  <si>
    <t>Landlord-tenant law - Ariz. Rev. Stat. § 33-1324 ( Full Title: Ariz. Rev. Stat. § 33-1324. Landlord to maintain fit premises), Tenant's Duties - Ariz. Rev. Stat. § 33-1341 ( Full Title: Ariz. Rev. Stat. § 33-1341. Tenant to maintain dwelling unit)</t>
  </si>
  <si>
    <t>Hotel, Renter holds a contract to purchase the dwelling, Occupancy by a member of a social organization operated for the benefit of the organization, Occupancy by an employee whose occupancy is conditional on employment, Occupancy by an owner of a condominium , Public housing</t>
  </si>
  <si>
    <t>exclusions - Ariz. Rev. Stat. § 33-1308 ( Full Title: Ariz. Rev. Stat. § 33-1308. Exclusions from applications of chapter)</t>
  </si>
  <si>
    <t>Landlord-tenant law - Ariz. Rev. Stat. § 33-1324 ( Full Title: Ariz. Rev. Stat. § 33-1324. Landlord to maintain fit premises)</t>
  </si>
  <si>
    <t>Tenant's Duties - Ariz. Rev. Stat. § 33-1341 ( Full Title: Ariz. Rev. Stat. § 33-1341. Tenant to maintain dwelling unit)</t>
  </si>
  <si>
    <t>Landlord lease termination - Ariz. Rev. Stat. § 33-1368 ( Full Title: Ariz. Rev. Stat. § 33-1368. Noncompliance with rental agreement by tenant; Failure to pay rent; Utility discontinuation; Liability for guests; Definition), Landlord recovering damages - Ariz. Rev. Stat. § 33-1368(C) ( Full Title: Ariz. Rev. Stat. § 33-1368. Noncompliance with rental agreement by tenant; Failure to pay rent; Utility discontinuation; Liability for guests; Definition), Landlord discontinue utility services - Ariz. Rev. Stat. § 33-1368(D) ( Full Title: Ariz. Rev. Stat. § 33-1368. Noncompliance with rental agreement by tenant; Failure to pay rent; Utility discontinuation; Liability for guests; Definition), abandonment remedies - Ariz. Rev. Stat. § 33-1370 ( Full Title: Ariz. Rev. Stat. § 33-1370. Abandonment; Notice; Remedies; Personal Property; Definition), retain security deposit - Ariz. Rev. Stat. § 33-1321 ( Full Title: Ariz. Rev. Stat. § 33-1321. Security deposits)</t>
  </si>
  <si>
    <t>Tenant Termination of Lease - Ariz. Rev. Stat. § 33-1361(A) ( Full Title: Ariz. Rev. Stat. § 33-1361. Noncompliance by landlord), Damages - Ariz. Rev. Stat. § 33-1361(B) ( Full Title: Ariz. Rev. Stat. § 33-1361. Noncompliance by landlord), Self-help - Ariz. Rev. Stat. § 33-1363 ( Full Title: Ariz. Rev. Stat. § 33-1363. Self-help for minor defects), tenant remedies 2 - Ariz. Rev. Stat. § 33-1367 ( Full Title: Ariz. Rev. Stat. § 33-1367. Tenant’s remedies for landlord unlawful ouster, exclusion or diminution of service)</t>
  </si>
  <si>
    <t>Maximum security deposit - Ariz. Rev. Stat. § 33-1321(A) ( Full Title: Ariz. Rev. Stat. § 33-1321. Security deposits)</t>
  </si>
  <si>
    <t>Retaliatory Conduct Prohibited - Ariz. Rev. Stat. § 33-1381 ( Full Title: Ariz. Rev. Stat. § 33-1381. Retaliatory conduct prohibited)</t>
  </si>
  <si>
    <t>Domestic Violence Victim Termination - Ariz. Rev. Stat. § 33-1318(A) ( Full Title: Ariz. Rev. Stat. § 33-1318. Early termination by tenant for domestic violence; conditions; lock replacement; access refusal; treble damages; immunity), change locks - Ariz. Rev. Stat. § 33-1318 ( Full Title: Ariz. Rev. Stat. § 33-1318. Early termination by tenant for domestic violence; conditions; lock replacement; access refusal; treble damages; immunity)</t>
  </si>
  <si>
    <t>Landlord lease termination - Ariz. Rev. Stat. § 33-1368 ( Full Title: Ariz. Rev. Stat. § 33-1368. Noncompliance with rental agreement by tenant; Failure to pay rent; Utility discontinuation; Liability for guests; Definition), Landlord recovering damages - Ariz. Rev. Stat. § 33-1368(C) ( Full Title: Ariz. Rev. Stat. § 33-1368. Noncompliance with rental agreement by tenant; Failure to pay rent; Utility discontinuation; Liability for guests; Definition), abandonment remedies - Ariz. Rev. Stat. § 33-1370 ( Full Title: Ariz. Rev. Stat. § 33-1370. Abandonment; Notice; Remedies; Personal Property; Definition), Landlord discontinue utility services - Ariz. Rev. Stat. § 33-1368(D) ( Full Title: Ariz. Rev. Stat. § 33-1368. Noncompliance with rental agreement by tenant; Failure to pay rent; Utility discontinuation; Liability for guests; Definition), retain security deposit - Ariz. Rev. Stat. § 33-1321(D) ( Full Title: Ariz. Rev. Stat. § 33-1321. Security deposits)</t>
  </si>
  <si>
    <t>tenant duties - Ark. Code § 18-17-601 ( Full Title: Ark. Code § 18-17-601. Tenant to maintain dwelling unit)</t>
  </si>
  <si>
    <t>exemptions - Ark. Code § 18-17-202 ( Full Title: Ark. Code § 18-17-202. Exclusions from application of chapter)</t>
  </si>
  <si>
    <t>tenant duties - Ark. Code § 18-17-601 ( Full Title: Ark. Code § 18-17-601. Tenant to maintain dwelling unit), occupy - Ark. Code § 18-17-603 ( Full Title: Ark. Code § 18-17-603. Tenant to use and occupy)</t>
  </si>
  <si>
    <t>Tenant has a duty to occupy the dwelling unit only as a dwelling unit. Ark. Code § 18-17-603</t>
  </si>
  <si>
    <t>landlord remedies - Ark. Code § 18-17-701 ( Full Title: Ark. Code § 18-17-701. Noncompliance with rental agreement--Failure to pay rent--Removal of evicted tenant's personal property), landlord self help - Ark. Code § 18-17-702 ( Full Title: Ark. Code § 18-17-702. Noncompliance affecting health and safety), landlord remedy 2 - Ark. Code § 18-17-703 ( Full Title: Ark. Code § 18-17-703. Remedy after termination), retain sec deposit - Ark. Code § 18-16-305 ( Full Title: Ark. Code § 18-16-305. Refund required—Exceptions)</t>
  </si>
  <si>
    <t>tenant remedies - Ark. Code § 18-16-306 ( Full Title: Ark. Code § 18-16-306. Actions by tenant)</t>
  </si>
  <si>
    <t>security deposit - Ark. Code § 18-16-304 ( Full Title: Ark. Code § 18-16-304. Limitation on amount)</t>
  </si>
  <si>
    <t>domestic abuse - Ark. Code § 18-16-112 ( Full Title: Ark. Code § 18-16-112. Protection for victims of domestic abuse)</t>
  </si>
  <si>
    <t>A landlord shall not retaliate in the leasing of a residence to a victim of domestic abuse. Ark. Code § 18-16-112.</t>
  </si>
  <si>
    <t>Landlord duties - Cal.Civ.Code § 1941.1 ( Full Title: Cal.Civ.Code § 1941.1. Untenantable dwellings; Program assistance for heating or hot water system repairs or replacement), tenant obligations - Cal.Civ.Code § 1941.2 ( Full Title: Cal.Civ.Code § 1941.2. Tenant’s affirmative obligations)</t>
  </si>
  <si>
    <t>Exceptions - Cal. Civ. Code § 1940(b)(1)-(2) ( Full Title: Cal.Civ.Code § 1940. Application of chapter; “persons who hire” and “dwelling unit”)</t>
  </si>
  <si>
    <t>habitable conditions and repairs - Cal.Civ.Code § 1941 ( Full Title: Cal.Civ.Code § 1941. Buildings for human occupancy; fitness; repairs), Landlord duties - Cal.Civ.Code § 1941.1 ( Full Title: Cal.Civ.Code § 1941.1. Untenantable dwellings; Program assistance for heating or hot water system repairs or replacement), Landlord duties - security - Cal.Civ.Code § 1941.3(a) ( Full Title: Cal.Civ.Code § 1941.3. Buildings intended for human habitation; Landlord’s duties; Tenant’s duties; Violations; Exempt buildings), landlord obligation mold - Cal.Civ.Code § 1941.7 ( Full Title: Cal.Civ.Code § 1941.7. Obligation of lessor to repair dilapidation relating to presence of mold; Notice: Authority to enter dwelling unit for repair)</t>
  </si>
  <si>
    <t>tenant obligations - Cal.Civ.Code § 1941.2 ( Full Title: Cal.Civ.Code § 1941.2. Tenant’s affirmative obligations), Tenant duty - security - Cal.Civ.Code § 1941.3 ( Full Title: Cal.Civ.Code § 1941.3. Buildings intended for human habitation; Landlord’s duties; Tenant’s duties; Violations; Exempt buildings)</t>
  </si>
  <si>
    <t>Tenant also has a duty to occupy the premises only as his or her abode. Cal.Civ.Code § 1941.2.</t>
  </si>
  <si>
    <t>landlord remedies - Cal.Civ.Code § 1951.2 ( Full Title: Cal.Civ.Code § 1951.2. Termination of lease; remedy of lessor), retain security deposit - Cal.Civ.Code § 1950.5 ( Full Title: Cal.Civ.Code § 1950.5. Security for rental agreement for residential property used as dwelling of tenant; amount and disposition)</t>
  </si>
  <si>
    <t>self-repair - Cal.Civ.Code § 1942.... ( Full Title: Cal.Civ.Code § 1942. Repairs by tenant; Rent deduction or vacation of premises; Presumption; Limit; Nonavailability of remedy; Additional remedy), Tenant damgaes - Cal.Civ.Code § 1942.5(f)(2) ( Full Title: Cal.Civ.Code § 1942.5. Retaliation; prohibited acts; violations; remedies; penalties)</t>
  </si>
  <si>
    <t>Max security deposit - Cal.Civ.Code § 1950.5(c) ( Full Title: Cal.Civ.Code § 1950.5. Security for rental agreement for residential property used as dwelling of tenant; amount and disposition)</t>
  </si>
  <si>
    <t>retaliation - Cal.Civ.Code § 1942.5 ( Full Title: Cal.Civ.Code § 1942.5. Retaliation; prohibited acts; violations; remedies; penalties)</t>
  </si>
  <si>
    <t>Lock change - Cal.Civ.Code § 1941.5 ( Full Title: Cal.Civ.Code § 1941.5. Tenant protected by restraining order against non-tenant; change of locks on dwelling unit; definition), "protected tenant" - Cal.Civ.Code § 1941.5 ( Full Title: Cal.Civ.Code § 1941.5. Tenant protected by restraining order against non-tenant; change of locks on dwelling unit; definition), includes domestic violence - Cal.Civ.Code § 1941.5(d)(3) ( Full Title: Cal.Civ.Code § 1941.5. Tenant protected by restraining order against non-tenant; change of locks on dwelling unit; definition), terminate for domestic violence - Cal.Civ.Code § 1946.7 ( Full Title: Cal.Civ.Code § 1946.7. Victims of domestic violence, sexual assault, stalking, human trafficking, or abuse of elder or dependent adult; written notice to terminate tenancy; requirements of notice; landlord disclosure to third party)</t>
  </si>
  <si>
    <t>Landlord duties - Cal.Civ.Code § 1941.1 ( Full Title: Cal.Civ.Code § 1941.1. Untenantable dwellings; Program assistance for heating or hot water system repairs or replacement), tenant obligations - Cal.Civ.Code § 1941.2 ( Full Title: Cal.Civ.Code § 1941.2. Tenant’s affirmative obligations), Exceptions - Cal. Civ. Code § 1940(b)(1)-(2) ( Full Title: Cal.Civ.Code § 1940. Application of chapter; “persons who hire” and “dwelling unit”)</t>
  </si>
  <si>
    <t>tenant duties - Colo. Rev. Stat. § 38-12-504 ( Full Title: Colo. Rev. Stat. § 38-12-504. Tenant's maintenance of premises)</t>
  </si>
  <si>
    <t>exemptions - Colo. Rev. Stat. § 38-12-511 ( Full Title: Colo. Rev. Stat. § 38-12-511. Application)</t>
  </si>
  <si>
    <t>Also exempt: Occupancy in a structure that is located within an unincorporated area of a county, does not receive water, heat, and sewer services from a public entity, and is rented for recreational purposes, such as a hunting cabin, yurt, hut, or other similar structure. Colo. Rev. Stat. § 38-12-511.</t>
  </si>
  <si>
    <t>landlord duty  - Colo. Rev. Stat. § 38-12-503 ( Full Title: Colo. Rev. Stat. § 38-12-503. Warranty of habitability), landlord duties 2 - Colo. Rev. Stat. § 38-12-505 ( Full Title: Colo. Rev. Stat. § 38-12-505. Uninhabitable residential premises), hazardous condition repaired - Colo. Rev. Stat. § 38-12-104 ( Full Title: Colo. Rev. Stat. § 38-12-104. Return of security deposit--hazardous condition--gas appliance)</t>
  </si>
  <si>
    <t>Tenants have a duty to notify the landlord of conditions that make the dwelling uninhabitable. Colo. Rev. Stat. § 38-12-504(f).</t>
  </si>
  <si>
    <t>retain security deposit - Colo. Rev. Stat. § 38-12-103 ( Full Title: Colo. Rev. Stat. § 38-12-103. Return of security deposit)</t>
  </si>
  <si>
    <t>tenant remedies - Colo. Rev. Stat. § 38-12-507 ( Full Title: Colo. Rev. Stat. § 38-12-507. Breach of warranty of habitability--tenant's remedies)</t>
  </si>
  <si>
    <t>retaliation - Colo. Rev. Stat. § 38-12-509 ( Full Title: Colo. Rev. Stat. § 38-12-509. Prohibition on retaliation)</t>
  </si>
  <si>
    <t>domestic abuse - Colo. Rev. Stat. § 38-12-402 ( Full Title: Colo. Rev. Stat. § 38-12-402. Protection for victims of domestic violence)</t>
  </si>
  <si>
    <t>landlords responsibilities - Conn. Gen. Stat.§ 47... ( Full Title: Conn. Gen. Stat.§ 47a-7. Landlord's responsibilities), tenants responsibilities - Conn. Gen. Stat.§ 47... ( Full Title: Conn. Gen. Stat.§ 47a-11. Tenant's responsibilities)</t>
  </si>
  <si>
    <t xml:space="preserve">Hotel, Renter holds a contract to purchase the dwelling, Occupancy by a member of a social organization operated for the benefit of the organization, Occupancy by an employee whose occupancy is conditional on employment, Occupancy by an owner of a condominium </t>
  </si>
  <si>
    <t>exemptions - Conn. Gen. Stat. § 4... ( Full Title: Conn. Gen. Stat. § 47a-2. Arrangements exempted from application of title. Applicability of title to mobile manufactured homes and home parks. Transient occupancy in hotel, motel or similar lodging)</t>
  </si>
  <si>
    <t>Occupancy by an employee whose occupation is conditional on employment applies to personal care employees who assist disabled persons in their homes. Conn. Gen. Stat. § 47a-2(a)(6).</t>
  </si>
  <si>
    <t>landlords responsibilities - Conn. Gen. Stat.§ 47... ( Full Title: Conn. Gen. Stat.§ 47a-7. Landlord's responsibilities)</t>
  </si>
  <si>
    <t>tenants responsibilities - Conn. Gen. Stat.§ 47... ( Full Title: Conn. Gen. Stat.§ 47a-11. Tenant's responsibilities)</t>
  </si>
  <si>
    <t>landlord remedies 1 - Conn. Gen. Stat.§ 47... ( Full Title: Conn. Gen. Stat.§ 47a-11c. Breach of rental agreement by tenant. Measure of damages), landlords remedies 2 - Conn. Gen. Stat.§ 47... ( Full Title: Conn. Gen. Stat.§ 47a-15. Noncompliance by tenant. Remedy of breach by tenant. Landlord's remedies), landlords remedies 3 - Conn. Gen. Stat. § 4... ( Full Title: Conn. Gen. Stat. § 47a-15a. Nonpayment of rent by tenant. Landlord’s remedies)</t>
  </si>
  <si>
    <t>tenants remedies - Conn. Gen. Stat.§ 47... ( Full Title: Conn. Gen. Stat.§ 47a-12. Breach of agreement by landlord. Tenant's remedies), tenants remedies 2 - Conn. Gen. Stat.§ 47... ( Full Title: Conn. Gen. Stat.§ 47a-13. Failure of landlord to supply essential services. Tenant's remedies)</t>
  </si>
  <si>
    <t>retaliatory action - Conn. Gen. Stat. § 4... ( Full Title: Conn. Gen. Stat. § 47a-20. Retaliatory action by landlord prohibited)</t>
  </si>
  <si>
    <t>domestic violence victim - Conn. Gen. Stat.§ 47... ( Full Title: Conn. Gen. Stat.§ 47a-11e. Termination of rental agreement by tenant who is a victim of family violence or sexual assault)</t>
  </si>
  <si>
    <t>security deposit 2 months rent - Conn. Gen. Stat. § 47a-21(b) ( Full Title: Conn. Gen. Stat. § 47a-21. Security deposits)</t>
  </si>
  <si>
    <t>landlord obligations - Del. Code tit. 25, § 5305 ( Full Title: Del. Code tit. 25, § 5305. Landlord obligations relating to the rental unit), tenant obligations - Del. Code tit. 25, §5501 ( Full Title: Del. Code tit. 25, §5501. Tenant obligations; Rent)</t>
  </si>
  <si>
    <t>exclusions - Del. Code tit. 25, § 5102 ( Full Title: Del. Code tit. 25, § 5102. Exclusions from application of this Code)</t>
  </si>
  <si>
    <t>landlord obligations - Del. Code tit. 25, § 5305 ( Full Title: Del. Code tit. 25, § 5305. Landlord obligations relating to the rental unit)</t>
  </si>
  <si>
    <t>tenant obligations 2 - Del. Code tit. 25, § 5503 ( Full Title: Del. Code tit. 25, § 5503. Tenant obligations relating to the rental unit; Waste), tenants obligation 3 - Del. Code tit. 25, § 5505 ( Full Title: Del. Code tit. 25, § 5505. Tenant's obligation relating to defective conditions), tenant obligations 4 - Del. Code tit. 25, §5511 ( Full Title: Del. Code tit. 25, §5511. Rules and regulations; Tenant obligations)</t>
  </si>
  <si>
    <t>Tenant also has a duty to report defective conditions on premises to the landlord. Del. Code tit. 25, § 5505.</t>
  </si>
  <si>
    <t>landlord remedies 1 - Del. Code tit. 25, § 5507 ( Full Title: Del. Code tit. 25, § 5507. Landlord remedies for absence or abandonment), landlord remedies 2 - Del. Code tit. 25, § 5513 ( Full Title: Del. Code tit. 25, § 5513. Landlord remedies relating to breach of rules and covenants), retain security deposit - Del. Code tit. 25, §5514 ( Full Title: Del. Code tit. 25, §5514. Security deposit)</t>
  </si>
  <si>
    <t>tenant remedies 1 - Del. Code tit. 25, § 5302 ( Full Title: Del. Code tit. 25, § 5302. Tenant remedy; Termination at the beginning of term), tenant remedies 2 - Del. Code tit. 25, § 5304 ( Full Title: Del. Code tit. 25, § 5304. Tenant’s remedies for failure to supply possession), tenant remedies 3 - Del. Code tit. 25, §5307 ( Full Title: Del. Code tit. 25, §5307. Tenant’s remedies relating to the rental unit; repair and deduction from rent), tenant remedies 4 - Del. Code tit. 25, §5308 ( Full Title: Del. Code tit. 25, §5308. Essential services; landlord obligation and tenant remedies)</t>
  </si>
  <si>
    <t>security deposit limits set - Del. Code tit. 25, §5514 ( Full Title: Del. Code tit. 25, §5514. Security deposit)</t>
  </si>
  <si>
    <t>retaliatory acts - Del. Code tit. 25, §5516 ( Full Title: Del. Code tit. 25, §5516. Retaliatory acts prohibited)</t>
  </si>
  <si>
    <t>terminate lease for dvv - Del. Code tit. 25, §5314 ( Full Title: Del. Code tit. 25, §5314. Tenant’s right to early termination), domestic violence - Del. Code tit. 25, §5314 ( Full Title: Del. Code tit. 25, §5314. Tenant’s right to early termination)</t>
  </si>
  <si>
    <t>general provisions - D.C. Mun. Regs. Tit. 14, § 800 ( Full Title: D.C. Mun. Regs. Tit. 14, § 800. General Provisions)</t>
  </si>
  <si>
    <t>landlord duties 1 - D.C. Mun. Regs. Tit. 14, § 400 ( Full Title: D.C. Mun. Regs. Tit. 14, § 400. General Provisions), landlord duties 2 - D.C. Mun. Regs. Tit. 14, § 500 ( Full Title: D.C. Mun. Regs. Tit. 14, § 500. General Provisions), general provisions - D.C. Mun. Regs. Tit. 14, § 800 ( Full Title: D.C. Mun. Regs. Tit. 14, § 800. General Provisions)</t>
  </si>
  <si>
    <t>tenants - D.C. Mun. Regs. Tit. 14, § 802 ( Full Title: D.C. Mun. Regs. Tit. 14, § 802. Responsibilities of tenants)</t>
  </si>
  <si>
    <t>terminate lease - D.C. Code § 42-3505.01 ( Full Title: D.C. Code § 42-3505.01. Evictions)</t>
  </si>
  <si>
    <t>security deposit - D.C. Mun. Regs. Tit. 14, § 308 ( Full Title: D.C. Mun. Regs. Tit. 14, § 308. Security deposits)</t>
  </si>
  <si>
    <t>retaliatory acts - D.C. Mun. Regs. Tit. 14, § 307 ( Full Title: D.C. Mun. Regs. Tit. 14, § 307. Prohibition of retaliatory acts against tenants), retaliatory action - D.C. Code § 42-3505.02 ( Full Title: D.C. Code § 42-3505.02. Retaliatory action)</t>
  </si>
  <si>
    <t>intrafamily offense - D.C. Code § 42-3505.07 ( Full Title: D.C. Code § 42-3505.07. Notice of lease termination by tenant who is a victim of an intrafamily offense), intrafamily offense protection --change locks - D.C. Code § 42-3505.08 ( Full Title: D.C. Code § 42-3505.08. Victims of an intrafamily offense protection --change locks and notice.)</t>
  </si>
  <si>
    <t>landlord duties 2 - D.C. Mun. Regs. Tit. 14, § 500 ( Full Title: D.C. Mun. Regs. Tit. 14, § 500. General Provisions), landlord duties 1 - D.C. Mun. Regs. Tit. 14, § 400 ( Full Title: D.C. Mun. Regs. Tit. 14, § 400. General Provisions), landlord duties 2 - D.C. Mun. Regs. Tit. 14, § 500 ( Full Title: D.C. Mun. Regs. Tit. 14, § 500. General Provisions), general provisions - D.C. Mun. Regs. Tit. 14, § 800 ( Full Title: D.C. Mun. Regs. Tit. 14, § 800. General Provisions)</t>
  </si>
  <si>
    <t>tenant responsibilities - D.C. Mun. Regs. Tit. 14, § 802 ( Full Title: D.C. Mun. Regs. Tit. 14, § 802. Responsibilities of tenants)</t>
  </si>
  <si>
    <t>retaliatory action - D.C. Code § 42-3505.02 ( Full Title: D.C. Code § 42-3505.02. Retaliatory action), retaliatory acts - D.C. Mun. Regs. Tit. 14, § 307 ( Full Title: D.C. Mun. Regs. Tit. 14, § 307. Prohibition of retaliatory acts against tenants), retaliatory acts 2 - D.C. Code § 42-3505.02 ( Full Title: D.C. Code § 42-3505.02. Retaliatory action)</t>
  </si>
  <si>
    <t>intrafamily offense - D.C. Code § 42-3505.07(4)(c) ( Full Title: D.C. Code § 42-3505.07. Notice of lease termination by tenant who is a victim of an intrafamily offense), intrafamily offense protection - D.C. Code § 42-3505.08 ( Full Title: D.C. Code § 42-3505.08. Victims of an intrafamily offense protection --change locks and notice.)</t>
  </si>
  <si>
    <t>terminate lease - D.C. Code § 42-3505.01(b) ( Full Title: D.C. Code § 42-3505.01. Evictions)</t>
  </si>
  <si>
    <t>Landlord's obligations generally - Fla. Stat. § 83.51 ( Full Title: Fla. Stat. § 83.51. Landlord’s Obligation to Maintain Premises), Tenant's obligations generally - Fla. Stat. § 83.52 ( Full Title: Fla. Stat. § 83.52. Tenant’s Obligation to Maintain Dwelling Unit)</t>
  </si>
  <si>
    <t>exclusions - Fla. Stat. § 83.42 ( Full Title: Fla. Stat. § 83.42. Exclusions from Application of Part)</t>
  </si>
  <si>
    <t>housing codes - Fla. Stat. § 83.51 ( Full Title: Fla. Stat. § 83.51. Landlord’s Obligation to Maintain Premises), habitable condition - Fla. Stat. § 83.51 ( Full Title: Fla. Stat. § 83.51. Landlord’s Obligation to Maintain Premises), common areas - Fla. Stat. § 83.51 ( Full Title: Fla. Stat. § 83.51. Landlord’s Obligation to Maintain Premises), waste - Fla. Stat. § 83.51 ( Full Title: Fla. Stat. § 83.51. Landlord’s Obligation to Maintain Premises), heat - Fla. Stat. § 83.51 ( Full Title: Fla. Stat. § 83.51. Landlord’s Obligation to Maintain Premises), smoke detectors - Fla. Stat. § 83.51 ( Full Title: Fla. Stat. § 83.51. Landlord’s Obligation to Maintain Premises), extermination - Fla. Stat. § 83.51 ( Full Title: Fla. Stat. § 83.51. Landlord’s Obligation to Maintain Premises), locks &amp; keys - Fla. Stat. § 83.51 ( Full Title: Fla. Stat. § 83.51. Landlord’s Obligation to Maintain Premises)</t>
  </si>
  <si>
    <t>comply with codes - Fla. Stat. § 83.52 ( Full Title: Fla. Stat. § 83.52. Tenant’s Obligation to Maintain Dwelling Unit), remove waste - Fla. Stat. § 83.52 ( Full Title: Fla. Stat. § 83.52. Tenant’s Obligation to Maintain Dwelling Unit), plumbing - Fla. Stat. § 83.52 ( Full Title: Fla. Stat. § 83.52. Tenant’s Obligation to Maintain Dwelling Unit), reasonable manner - Fla. Stat. § 83.52 ( Full Title: Fla. Stat. § 83.52. Tenant’s Obligation to Maintain Dwelling Unit), destroy - Fla. Stat. § 83.52 ( Full Title: Fla. Stat. § 83.52. Tenant’s Obligation to Maintain Dwelling Unit), disturb - Fla. Stat. § 83.52 ( Full Title: Fla. Stat. § 83.52. Tenant’s Obligation to Maintain Dwelling Unit), Keep clean - Fla. Stat. § 83.52 ( Full Title: Fla. Stat. § 83.52. Tenant’s Obligation to Maintain Dwelling Unit)</t>
  </si>
  <si>
    <t>security deposit remedy - Fla. Stat. § 83.49 ( Full Title: Fla. Stat. § 83.49. Deposit Money or Advance Rent; Duty of Landlord and Tenant), landlord terminate - Fla. Stat. § 83.56 ( Full Title: Fla. Stat. § 83.56. Termination of Rental Agreement), landlord terminate lease - Fla. Stat. § 83.56 ( Full Title: Fla. Stat. § 83.56. Termination of Rental Agreement), revover possession and monetary damages - Fla. Stat. § 83.58 ( Full Title: Fla. Stat. § 83.58. Remedies; Tenant Holding Over), Monetary damages - landlord - Fla. Stat. § 83.595 ( Full Title: Fla. Stat. § 83.595. Choice of Remedies Upon Breach or Early Termination by Tenant), Money damages - Fla. Stat. § 83.625 ( Full Title: Fla. Stat. § 83.625. Power to Award Possession and Enter Money Judgment)</t>
  </si>
  <si>
    <t>Money damages - tenant - Fla. Stat. § 83.67 ( Full Title: Fla. Stat. § 83.67. Prohibited Practices), Tenant terminates - Fla. Stat. § 83.56 ( Full Title: Fla. Stat. § 83.56. Termination of Rental Agreement), No rent - Fla. Stat. § 83.56 ( Full Title: Fla. Stat. § 83.56. Termination of Rental Agreement), diminution in value - Fla. Stat. § 83.56 ( Full Title: Fla. Stat. § 83.56. Termination of Rental Agreement)</t>
  </si>
  <si>
    <t>retaliatory conduct - Fla. Stat. § 83.64 ( Full Title: Fla. Stat. § 83.64. Retaliatory Conduct)</t>
  </si>
  <si>
    <t>repairs - Ga. Code § § 44-7-13 ( Full Title: Ga. Code § § 44-7-13. Repairs and improvements, duties as to)</t>
  </si>
  <si>
    <t>tenant duties - Ga. Code § 44-7-11 ( Full Title: Ga. Code § 44-7-11. Rights of tenants)</t>
  </si>
  <si>
    <t>deliver possession - Ga. Code § 44-7-50 ( Full Title: Ga. Code § 44-7-50. Demand for possession; proceedings on tenant’s refusal to deliver), demand - Ga. Code § 44-7-50 ( Full Title: Ga. Code § 44-7-50. Demand for possession; proceedings on tenant’s refusal to deliver)</t>
  </si>
  <si>
    <t>tenant remedy - Ga. Code § 44-7-35 ( Full Title: Ga. Code § 44-7-35. Remedies for noncompliance of landlord)</t>
  </si>
  <si>
    <t>violence - Ga. Code § 44-7-23 ( Full Title: Ga. Code § 44-7-23. Definitions; rental or lease agreements; applicability), protective order - Ga. Code § 44-7-23 ( Full Title: Ga. Code § 44-7-23. Definitions; rental or lease agreements; applicability), terminate - Ga. Code § 44-7-23 ( Full Title: Ga. Code § 44-7-23. Definitions; rental or lease agreements; applicability), tenant - Ga. Code § 44-7-23 ( Full Title: Ga. Code § 44-7-23. Definitions; rental or lease agreements; applicability)</t>
  </si>
  <si>
    <t>Landlord-tenant law - Haw. Rev. Stat. § 521-42 ( Full Title: Haw. Rev. Stat. § 521-42. Landlord to supply and maintain fit premises)</t>
  </si>
  <si>
    <t>Hotel, Renter holds a contract to purchase the dwelling, Occupancy by a member of a social organization operated for the benefit of the organization, Occupancy by an employee whose occupancy is conditional on employment, Public housing</t>
  </si>
  <si>
    <t>... - Haw. Rev. Stat. § 521-7 ( Full Title: Haw. Rev. Stat. § 521-7. Exclusions from application of chapter)</t>
  </si>
  <si>
    <t>Maintain habitable conditions, Comply with applicable housing codes, Make repairs, Keep common areas in a safe condition, Maintain supplied appliances, Maintain appropriate receptacles for waste, Supply running water</t>
  </si>
  <si>
    <t>Landlord duties - Haw. Rev. Stat. § 521-42 ( Full Title: Haw. Rev. Stat. § 521-42. Landlord to supply and maintain fit premises)</t>
  </si>
  <si>
    <t>1. Haw. Rev. Stat. 521-42(a)(5) exempts single family residences from the landlord's duty to provide receptacles for waste.2. Haw. Rev. Stat. 521-42(a)(6) exempts single family residences from the landlord's duty to supply running water.</t>
  </si>
  <si>
    <t>tenant's duties - Haw. Rev. Stat. § 521-51 ( Full Title: Haw. Rev. Stat. § 521-51. Tenant to maintain dwelling unit)</t>
  </si>
  <si>
    <t>landlord remedy - security deposit - Haw. Rev. Stat. § 521-44 ( Full Title: Haw. Rev. Stat. § 521-44. Security deposits), landlord remedies - Haw. Rev. Stat. § 521-68 ( Full Title: Haw. Rev. Stat. § 521-68. Landlord’s remedies for failure by tenant to pay rent), self-help - Haw. Rev. Stat. § 521-69 ( Full Title: Haw. Rev. Stat. § 521-69. Landlord’s remedies for tenant’s waste, failure to maintain, or unlawful use), landlord remedy - damages - Haw. Rev. Stat. § 521-69 ( Full Title: Haw. Rev. Stat. § 521-69. Landlord’s remedies for tenant’s waste, failure to maintain, or unlawful use)</t>
  </si>
  <si>
    <t>tenants remedies 1 - Haw. Rev. Stat. § 521-61 ( Full Title: Haw. Rev. Stat. § 521-61. Tenant’s remedies for failure by landlord to supply possession), tenants remedy 2 - Haw. Rev. Stat. § 521-63 ( Full Title: Haw. Rev. Stat. § 521-63. Tenant’s remedy of termination at any time; unlawful removal or exclusion), tenant self-help - Haw. Rev. Stat. § 521-64 ( Full Title: Haw. Rev. Stat. § 521-64. Tenant’s remedy of repair and deduction for minor defects)</t>
  </si>
  <si>
    <t>security deposit - Haw. Rev. Stat. § 521-44 ( Full Title: Haw. Rev. Stat. § 521-44. Security deposits)</t>
  </si>
  <si>
    <t>Haw. Rev. Stat. 521-44(b) states that a landlord may not require a security deposit in an amount in excess of a sum equal to one month's rent, plus an amount agreed upon by the landlord and tenant to compensate the landlord for any damages caused by any pet allows to reside in the premises.</t>
  </si>
  <si>
    <t>retaliation - Haw. Rev. Stat. § 521-74 ( Full Title: Haw. Rev. Stat. § 521-74. Retaliatory evictions and rent increases prohibited)</t>
  </si>
  <si>
    <t>DV - termination - Haw. Rev. Stat. § 521-80 ( Full Title: Haw. Rev. Stat. § 521-80. Early termination of tenancy; victims of domestic violence), DV - locks - Haw. Rev. Stat. § 521-81 ( Full Title: Haw. Rev. Stat. § 521-81. Change of locks; victims of domestic violence)</t>
  </si>
  <si>
    <t>hotel... - Haw. Rev. Stat. § 521-7 ( Full Title: Haw. Rev. Stat. § 521-7. Exclusions from application of chapter)</t>
  </si>
  <si>
    <t>landlord tenant law - Idaho Code § 6-320 ( Full Title: Idaho Code § 6-320. Action for damages and specific performance by tenant)</t>
  </si>
  <si>
    <t>exemption - Idaho Code § 6-320 ( Full Title: Idaho Code § 6-320. Action for damages and specific performance by tenant)</t>
  </si>
  <si>
    <t>Idaho Code 6-320(e) limits the exemption of land used for agricultural purposes to tracts of land of five acres or more.</t>
  </si>
  <si>
    <t>landlord duties - Idaho Code § 6-320 ( Full Title: Idaho Code § 6-320. Action for damages and specific performance by tenant)</t>
  </si>
  <si>
    <t>Idaho Code 6-320(a)(3) requires a landlord to keep the premises "in a manner not hazardous to the health or safety of the tenant."</t>
  </si>
  <si>
    <t>security deposit - Idaho Code § 6-321 ( Full Title: Idaho Code § 6-321. Security Deposits), damages - Idaho Code § 6-317 ( Full Title: Idaho Code § 6-317. Treble damages)</t>
  </si>
  <si>
    <t>damages - Idaho Code § 6-317 ( Full Title: Idaho Code § 6-317. Treble damages), landlord tenant law - Idaho Code § 6-320 ( Full Title: Idaho Code § 6-320. Action for damages and specific performance by tenant)</t>
  </si>
  <si>
    <t>Tenant duties - 765 Ill. Comp. Stat. 742/15 ( Full Title: 765 Ill. Comp. Stat. 742/15. Tenant liabilities and responsibilities)</t>
  </si>
  <si>
    <t>exceptions - 765 Ill. Comp. Stat. 742/10 ( Full Title: 765 Ill. Comp. Stat. 742/10. Exceptions), public housing excluded - 765 Ill. Comp. Stat. 750/35 ( Full Title: 765 Ill. Comp. Stat. 750/35. Public housing excluded)</t>
  </si>
  <si>
    <t>765 Ill. Comp. Stat. 742/10 provides for the following exceptions:(c) not-for-profit corporations organized for the purpose of residential cooperative housing;(d) owner occupied rental property containing 6 or fewer dwelling units.</t>
  </si>
  <si>
    <t>landlord remedy - 735 Ill. Comp. Stat. 5/9-209 ( Full Title: 735 Ill. Comp. Stat. 5/9-209. Demand for rent—Action for possession), withholding security deposit - 765 Ill. Comp. Stat. 710/1 ( Full Title: 765 Ill. Comp. Stat. 710/1. Withholding security deposit; statement of damages; liability of lessor), landlord self-help - 765 Ill. Comp. Stat. 710/1 ( Full Title: 765 Ill. Comp. Stat. 710/1. Withholding security deposit; statement of damages; liability of lessor)</t>
  </si>
  <si>
    <t>utility payments - 765 Ill. Comp. Stat. 735/1 ( Full Title: 765 Ill. Comp. Stat. 735/1. Utility payments; termination and restoration of service), tenant remedies - 765 Ill. Comp. Stat. 735/1.3 ( Full Title: 765 Ill. Comp. Stat. 735/1.3. Tenant remedies and burdens of proof), tenant damages - 765 Ill. Comp. Stat. 735/2.1 ( Full Title: 765 Ill. Comp. Stat. 735/2.1. Tenant damages), Tenant self help - 765 Ill. Comp. Stat. 742/5 ( Full Title: 765 Ill. Comp. Stat. 742/5. Repair; deduction from rent)</t>
  </si>
  <si>
    <t>retaliation - 765 Ill. Comp. Stat. 720/1 ( Full Title: 765 Ill. Comp. Stat. 720/1. Termination of, or refusal to renew, lease; prohibition; validity of provisions in lease)</t>
  </si>
  <si>
    <t>DV - locks - 765 Ill. Comp. Stat. 750/20 ( Full Title: 765 Ill. Comp. Stat. 750/20. Change of locks)</t>
  </si>
  <si>
    <t>tenant duties - Ind. Code § 32-31-7-5 ( Full Title: Ind. Code § 32-31-7-5. Duties of tenant during occupancy), landlord duties - Ind. Code § 32-31-8-5 ( Full Title: Ind. Code § 32-31-8-5. Duties of landlord at commencement of and during occupancy)</t>
  </si>
  <si>
    <t>exemptions - Ind. Code § 32-31-2.9-4 ( Full Title: Ind. Code § 32-31-2.9-4. Exemptions)</t>
  </si>
  <si>
    <t>landlord duties - Ind. Code § 32-31-8-5 ( Full Title: Ind. Code § 32-31-8-5. Duties of landlord at commencement of and during occupancy)</t>
  </si>
  <si>
    <t>1. Ind. Code 32-31-8-5(1) states that a landlord shall deliver the rental premises in a safe, clean, and habitable condition.2. Ind. Code 32-31-8-5(4)(A)-(F) states that a landlord shall provide and maintain running water, heat, and appliances if provided on the premises at the time the rental agreement is entered into.</t>
  </si>
  <si>
    <t>tenant duties - Ind. Code § 32-31-7-5 ( Full Title: Ind. Code § 32-31-7-5. Duties of tenant during occupancy)</t>
  </si>
  <si>
    <t>landlord remedies - Ind. Code § 32-31-7-7 ( Full Title: Ind. Code § 32-31-7-7. Enforcement of obligations; remedies), landlord remedy - terminate - Ind. Code § 32-31-1-6 ( Full Title: Ind. Code § 32-31-1-6. Rent; refusal or neglect to pay), security deposits - Ind. Code § 32-31-3-12 ( Full Title: Ind. Code § 32-31-3-12. Return of deposits; deductions; liability)</t>
  </si>
  <si>
    <t>tenant remedies - Ind. Code § 32-31-8-6 ( Full Title: Ind. Code § 32-31-8-6. Enforcement of obligations; remedies)</t>
  </si>
  <si>
    <t>retaliation - Ind. Code § 32-31-9-8 ( Full Title: Ind. Code § 32-31-9-8. Retaliation against tenant prohibited)</t>
  </si>
  <si>
    <t>Domestic violence - Ind. Code § 32-31-9-9 ( Full Title: Ind. Code § 32-31-9-9. Change of tenant’s locks; outside perpetrators), Domestic violence 2 - Ind. Code § 32-31-9-10 ( Full Title: Ind. Code § 32-31-9-10. Change of tenant’s locks; resident perpetrators), Domestic violence 3 - Ind. Code § 32-31-9-12 ( Full Title: Ind. Code § 32-31-9-12. Termination of lease; notice; liability for rent and expenses)</t>
  </si>
  <si>
    <t>landlord duties generally - Iowa Code § 562A.15.... ( Full Title: Iowa Code § 562A.15. Landlord to Maintain Fit Premises), tenant duties generally - Iowa Code § 562A.17.... ( Full Title: Iowa Code § 562A.17. Tenant to Maintain Dwelling Unit)</t>
  </si>
  <si>
    <t>contract - Iowa Code § 562A.5. ... ( Full Title: Iowa Code § 562A.5. Exclusions from Application of Chapter), organization - Iowa Code § 562A.5. ... ( Full Title: Iowa Code § 562A.5. Exclusions from Application of Chapter), hotel - Iowa Code § 562A.5. ... ( Full Title: Iowa Code § 562A.5. Exclusions from Application of Chapter), condition to employment - Iowa Code § 562A.5. ... ( Full Title: Iowa Code § 562A.5. Exclusions from Application of Chapter), agriculture - Iowa Code § 562A.5. ... ( Full Title: Iowa Code § 562A.5. Exclusions from Application of Chapter), institution - Iowa Code § 562A.5. ... ( Full Title: Iowa Code § 562A.5. Exclusions from Application of Chapter), condo - Iowa Code § 562A.5. ... ( Full Title: Iowa Code § 562A.5. Exclusions from Application of Chapter), transitional housing - Iowa Code § 562A.5. ... ( Full Title: Iowa Code § 562A.5. Exclusions from Application of Chapter)</t>
  </si>
  <si>
    <t>housing codes - Iowa Code § 562A.15.... ( Full Title: Iowa Code § 562A.15. Landlord to Maintain Fit Premises), habitable condition - Iowa Code § 562A.15.... ( Full Title: Iowa Code § 562A.15. Landlord to Maintain Fit Premises), clean common area - landlord - Iowa Code § 562A.15.... ( Full Title: Iowa Code § 562A.15. Landlord to Maintain Fit Premises), facilities - Iowa Code § 562A.15.... ( Full Title: Iowa Code § 562A.15. Landlord to Maintain Fit Premises), waste - landlord - Iowa Code § 562A.15.... ( Full Title: Iowa Code § 562A.15. Landlord to Maintain Fit Premises), running water - Iowa Code § 562A.15.... ( Full Title: Iowa Code § 562A.15. Landlord to Maintain Fit Premises)</t>
  </si>
  <si>
    <t>housing codes - tenant - Iowa Code § 562A.17.... ( Full Title: Iowa Code § 562A.17. Tenant to Maintain Dwelling Unit), clean - Iowa Code § 562A.17.... ( Full Title: Iowa Code § 562A.17. Tenant to Maintain Dwelling Unit), remove waste - Iowa Code § 562A.17.... ( Full Title: Iowa Code § 562A.17. Tenant to Maintain Dwelling Unit), plumbing - Iowa Code § 562A.17.... ( Full Title: Iowa Code § 562A.17. Tenant to Maintain Dwelling Unit), reasonable use - Iowa Code § 562A.17.... ( Full Title: Iowa Code § 562A.17. Tenant to Maintain Dwelling Unit), destroy - Iowa Code § 562A.17.... ( Full Title: Iowa Code § 562A.17. Tenant to Maintain Dwelling Unit), disturb - Iowa Code § 562A.17.... ( Full Title: Iowa Code § 562A.17. Tenant to Maintain Dwelling Unit)</t>
  </si>
  <si>
    <t>withold deposit - Iowa Code § 562A.12.... ( Full Title: Iowa Code § 562A.12. Rental Deposits), Landlord remedies - Iowa Code § 562A.27.... ( Full Title: Iowa Code § 562A.27. Noncompliance with Rental Agreement—Failure to Pay Rent—Violation of Federal Regulation), landlord remedy - self-help - Iowa Code § 562A.28.... ( Full Title: Iowa Code § 562A.28. Failure to Maintain), landlord remedy - termination - Iowa Code § 562A.32.... ( Full Title: Iowa Code § 562A.32. Remedy after termination)</t>
  </si>
  <si>
    <t>noncompliance by landlord - Iowa Code § 562A.21.... ( Full Title: Iowa Code § 562A.21. Noncompliance by the Landlord – in General), tenant remedies - Iowa Code § 562A.22.... ( Full Title: Iowa Code § 562A.22. Failure to Deliver Possession), tenant remedies - services - Iowa Code § 562A.23.... ( Full Title: Iowa Code § 562A.23. Wrongful Failure to Supply Heat, Water, Hot Water or Essential Services), tenant remedies - ouster - Iowa Code § 562A.26.... ( Full Title: Iowa Code § 562A.26. Tenant’s Remedies for Landlord’s Unlawful Ouster, Exclusion, or Diminution of Service), tenant remedies - access - Iowa Code § 562A.27B... ( Full Title: Iowa Code § 562A.27B. Right to Summon Emergency Assistance-Waiver of Rights)</t>
  </si>
  <si>
    <t>security deposit - Iowa Code § 562A.12.... ( Full Title: Iowa Code § 562A.12. Rental Deposits)</t>
  </si>
  <si>
    <t>retaliatory conduct prohibited - Iowa Code § 562A.36.... ( Full Title: Iowa Code § 562A.36. Retaliatory Conduct Prohibited)</t>
  </si>
  <si>
    <t>landlord - Kan. Stat. § 58-2553 ( Full Title: Kan. Stat. § 58-2553. Duties of landlord; agreement that tenant perform landlord’s duties; limitations), tenant - Kan. Stat. § 58-2555 ( Full Title: Kan. Stat. § 58-2555. Duties of tenant)</t>
  </si>
  <si>
    <t>exemptions - Kan. Stat. § 58-2541 ( Full Title: Kan. Stat. § 58-2541. Arrangements not subject to act)</t>
  </si>
  <si>
    <t>landlord - Kan. Stat. § 58-2553 ( Full Title: Kan. Stat. § 58-2553. Duties of landlord; agreement that tenant perform landlord’s duties; limitations)</t>
  </si>
  <si>
    <t>tenant - Kan. Stat. § 58-2555 ( Full Title: Kan. Stat. § 58-2555. Duties of tenant)</t>
  </si>
  <si>
    <t>landlord remedies - Kan. Stat. § 58-2564 ( Full Title: Kan. Stat. § 58-2564. Material noncompliance by tenant; notice; termination of rental agreement; limitations; nonpayment of rent; remedies), landlords remedies 2 - Kan. Stat. § 58-2568 ( Full Title: Kan. Stat. § 58-2568. Landlord’s remedies upon termination of rental agreement), retain security deposit - Kan. Stat. § 58-2550 ( Full Title: Kan. Stat. § 58-2550. Security deposits; amounts; retention; return; damages for noncompliance)</t>
  </si>
  <si>
    <t>remedies tenant - Kan. Stat. § 58-2559 ( Full Title: Kan. Stat. § 58-2559. Material noncompliance by landlord; notice; termination of rental agreement; limitations; remedies; security deposit), remedies tenant - Kan. Stat. § 58-2560 ( Full Title: Kan. Stat. § 58-2560. Failure by landlord to deliver possession; remedies), tenant rem. 3 - Kan. Stat. § 58-2563 ( Full Title: Kan. Stat. § 58-2563. Unlawful removal or exclusion of tenant; diminished services; damages; security deposit)</t>
  </si>
  <si>
    <t>security deposit - Kan. Stat. § 58-2550 ( Full Title: Kan. Stat. § 58-2550. Security deposits; amounts; retention; return; damages for noncompliance)</t>
  </si>
  <si>
    <t>retaliatory actions - Kan. Stat. § 58-2572 ( Full Title: Kan. Stat. § 58-2572. Certain retaliatory actions by landlord prohibited; remedies; increased rent, when; action for possession, when)</t>
  </si>
  <si>
    <t>landlords maintenance obligations - Ky. Rev. Stat. § 383.595 ( Full Title: Ky. Rev. Stat. § 383.595. Landlord’s Maintenance Obligations and Agreements), tenants maintenance obligations - Ky. Rev. Stat. § 383.605 ( Full Title: Ky. Rev. Stat. § 383.605. Tenant’s Maintenance Obligations)</t>
  </si>
  <si>
    <t>contract - Ky. Rev. Stat. § 383.535 ( Full Title: Ky. Rev. Stat. § 383.535. Exclusions from Application), organization - Ky. Rev. Stat. § 383.535 ( Full Title: Ky. Rev. Stat. § 383.535. Exclusions from Application), hotel - Ky. Rev. Stat. § 383.535 ( Full Title: Ky. Rev. Stat. § 383.535. Exclusions from Application), employment - Ky. Rev. Stat. § 383.535 ( Full Title: Ky. Rev. Stat. § 383.535. Exclusions from Application), agriculture - Ky. Rev. Stat. § 383.535 ( Full Title: Ky. Rev. Stat. § 383.535. Exclusions from Application), institution - Ky. Rev. Stat. § 383.535 ( Full Title: Ky. Rev. Stat. § 383.535. Exclusions from Application), condo - Ky. Rev. Stat. § 383.535 ( Full Title: Ky. Rev. Stat. § 383.535. Exclusions from Application)</t>
  </si>
  <si>
    <t>landlords maintenance obligations - Ky. Rev. Stat. § 383.595 ( Full Title: Ky. Rev. Stat. § 383.595. Landlord’s Maintenance Obligations and Agreements)</t>
  </si>
  <si>
    <t>tenants maintenance obligations - Ky. Rev. Stat. § 383.605 ( Full Title: Ky. Rev. Stat. § 383.605. Tenant’s Maintenance Obligations)</t>
  </si>
  <si>
    <t>keep deposit - Ky. Rev. Stat. § 383.580 ( Full Title: Ky. Rev. Stat. § 383.580. Security Deposits), landlord remedy - Ky. Rev. Stat. § 383.660 ( Full Title: Ky. Rev. Stat. § 383.660. Tenant’s Noncompliance with Rental Agreement; Failure to Pay Rent), landlord remedy - maintain - Ky. Rev. Stat. § 383.665 ( Full Title: Ky. Rev. Stat. § 383.665. Tenant’s Failure to Maintain), monetary damages - landlord - Ky. Rev. Stat. § 383.670 ( Full Title: Ky. Rev. Stat. § 383.670. Remedies for Absence, Nonuse and Abandonment)</t>
  </si>
  <si>
    <t>Terminate - tenant - Ky. Rev. Stat. § 383.625 ( Full Title: Ky. Rev. Stat. § 383.625. Noncompliance by Landlord), remedy - tenant - Ky. Rev. Stat. § 383.625 ( Full Title: Ky. Rev. Stat. § 383.625. Noncompliance by Landlord), damages - tenant - Ky. Rev. Stat. § 383.630 ( Full Title: Ky. Rev. Stat. § 383.630. Landlord’s Failure to Deliver Possession), self-help - tenant - Ky. Rev. Stat. § 383.635 ( Full Title: Ky. Rev. Stat. § 383.635. Remedies for Noncompliance that Affects Health and Safety), diminution - Ky. Rev. Stat. § 383.640 ( Full Title: Ky. Rev. Stat. § 383.640. Wrongful Failure to Supply Essential Services), not pay rent - Ky. Rev. Stat. § 383.640 ( Full Title: Ky. Rev. Stat. § 383.640. Wrongful Failure to Supply Essential Services), tenant remedy - ouster - Ky. Rev. Stat. § 383.655 ( Full Title: Ky. Rev. Stat. § 383.655. Tenant’s Remedies for Unlawful Ouster, Exclusion or Diminution of Service)</t>
  </si>
  <si>
    <t>retaliatory conduct - Ky. Rev. Stat. § 383.705 ( Full Title: Ky. Rev. Stat. § 383.705. Retaliatory Conduct)</t>
  </si>
  <si>
    <t>request a lock change - Ky. Rev. Stat. § 383.300 ( Full Title: Ky. Rev. Stat. § 383.300. Protections for person with rental or lease agreement who is protected by domestic violence order or interpersonal protective order), terminate lease - Ky. Rev. Stat. § 383.300 ( Full Title: Ky. Rev. Stat. § 383.300. Protections for person with rental or lease agreement who is protected by domestic violence order or interpersonal protective order), domestic violence - Ky. Rev. Stat. § 383.300 ( Full Title: Ky. Rev. Stat. § 383.300. Protections for person with rental or lease agreement who is protected by domestic violence order or interpersonal protective order)</t>
  </si>
  <si>
    <t>Landlord Tenant Law - La. Civ. Code tit. 9, art. 2682 ( Full Title: La. Civ. Code tit. 9, art. 2682. The lessor’s principal obligations)</t>
  </si>
  <si>
    <t>Habitable - La. Civ. Code tit. 9, art. 2682(2) ( Full Title: La. Civ. Code tit. 9, art. 2682. The lessor’s principal obligations), Make Repairs - La. Civ. Code tit. 9, art. 2691 ( Full Title: La. Civ. Code tit. 9, art. 2691. Lessor’s obligation for repairs)</t>
  </si>
  <si>
    <t>Lessee make repairs - La. Civ. Code tit. 9, art. 2692 ( Full Title: La. Civ. Code tit. 9, art. 2692. Lessee’s obligation to make repairs)</t>
  </si>
  <si>
    <t>Landlord Self-Repair - La. Civ. Code tit. 9, art. 2693 ( Full Title: La. Civ. Code tit. 9, art. 2693. Lessor’s right to make repairs), Landlord Terminate Lease - La. Civ. Code tit. 9, art. 2704 ( Full Title: La. Civ. Code tit. 9, art. 2704. Nonpayment of rent), Landlord Damages 1 - La. Civ. Code tit. 9, art. 2688 ( Full Title: La. Civ. Code tit. 9, art. 2688. Obligation to inform lessor), Landlord Retaining Security Deposit - La. Rev. Stat. § 3251(A) ( Full Title: La. Rev. Stat. § 3251. Lessee’s deposit to secure lease; retention by lessor; conveyance of leased premises; itemized statement by lessor)</t>
  </si>
  <si>
    <t>Tenant Self-help - La. Civ. Code tit. 9, art. 2694 ( Full Title: La. Civ. Code tit. 9, art. 2694. Lessee’s right to make repairs), Tenant Damages 1 - La. Civ. Code tit. 9, art. 2693 ( Full Title: La. Civ. Code tit. 9, art. 2693. Lessor’s right to make repairs)</t>
  </si>
  <si>
    <t>DV Victim Terminating Lease - La. Rev. Stat. § 3261.1(F) ( Full Title: La. Rev. Stat. § 3261.1. Lease agreements for certain residential dwellings; domestic abuse victims)</t>
  </si>
  <si>
    <t>Landlord Tenant Law - Me. Rev. Stat. tit. 14, § § 6001 ( Full Title: Me. Rev. Stat. tit. 14, § § 6001. Availability of remedy)</t>
  </si>
  <si>
    <t>Warranty of Habitablity - Me. Rev. Stat. tit. 14, § 6021(2) ( Full Title: Me. Rev. Stat. tit. 14, § 6021. Implied warranty and covenant of habitability), Tenant - Monetary Damages - Me. Rev. Stat. tit. 14, § 6021(4)(B) ( Full Title: Me. Rev. Stat. tit. 14, § 6021. Implied warranty and covenant of habitability), Landlord - Heat Requirement - Me. Rev. Stat. tit. 14, § 6021(6) ( Full Title: Me. Rev. Stat. tit. 14, § 6021. Implied warranty and covenant of habitability)</t>
  </si>
  <si>
    <t>Landlord - Monetary Damages - Me. Rev. Stat. tit. 14, § 6028 ( Full Title: Me. Rev. Stat. tit. 14, § 6028. Penalties for late payment of rent), Landlord Terminate Lease - Me. Rev. Stat. tit. 14, § 6001(1)(A) ( Full Title: Me. Rev. Stat. tit. 14, § 6001. Availability of remedy)</t>
  </si>
  <si>
    <t>Tenant Remedies - Monetary Damages - Me. Rev. Stat. tit. 14, § 6014(2) ( Full Title: Me. Rev. Stat. tit. 14, § 6014. Remedies for illegal evictions), Tenant - Self Help - Me. Rev. Stat. tit. 14, § 6026(2) ( Full Title: Me. Rev. Stat. tit. 14, § 6026. Dangerous conditions requiring minor repairs), Tenant Termination - Me. Rev. Stat. tit. 14, § 6001(1)(B) ( Full Title: Me. Rev. Stat. tit. 14, § 6001. Availability of remedy)</t>
  </si>
  <si>
    <t>Max. Security Deposit - Me. Rev. Stat. tit. 14, § 6032 ( Full Title: Me. Rev. Stat. tit. 14, § 6032. Maximum security deposit)</t>
  </si>
  <si>
    <t>Retaliation - Me. Rev. Stat. tit. 14, § 600(3) ( Full Title: Me. Rev. Stat. tit. 14, § § 6001. Availability of remedy)</t>
  </si>
  <si>
    <t>DV - Terminate Lease - Me. Rev. Stat. tit. 14, § § 6001(6)(D) ( Full Title: Me. Rev. Stat. tit. 14, § § 6001. Availability of remedy)</t>
  </si>
  <si>
    <t>Landlord Tenant Law - Md. Code, Real Prop. § 8-211 ( Full Title: Md. Code, Real Prop. § 8-211. Duty of landlord to repair or eliminate serious conditions and defects of residential dwelling units)</t>
  </si>
  <si>
    <t>Landlord Duties - Make Repairs - Md. Code, Real Prop. § 8-211(e) ( Full Title: Md. Code, Real Prop. § 8-211. Duty of landlord to repair or eliminate serious conditions and defects of residential dwelling units), Heat - Md. Code, Real Prop. § 8-211(e)(1) ( Full Title: Md. Code, Real Prop. § 8-211. Duty of landlord to repair or eliminate serious conditions and defects of residential dwelling units)</t>
  </si>
  <si>
    <t>Landlord Remedy - Termination of Lease - Md. Code, Real Prop. § 8-401(a) ( Full Title: Md. Code, Real Prop. § 8-401. Nonpayment of rent.), Security Deposit - Md. Code, Real Prop. § 8-203(f)(1)(i) ( Full Title: Md. Code, Real Prop. § 8-203. Security Deposits)</t>
  </si>
  <si>
    <t>Tenant Remedy - Termination of Lease - Md. Code, Real Prop. § 8-211(m)(1) ( Full Title: Md. Code, Real Prop. § 8-211. Duty of landlord to repair or eliminate serious conditions and defects of residential dwelling units), Tenant Remedy - Monetary Damages - Md. Code, Real Prop. § 8-211(m)(3) ( Full Title: Md. Code, Real Prop. § 8-211. Duty of landlord to repair or eliminate serious conditions and defects of residential dwelling units)</t>
  </si>
  <si>
    <t>security deposit - Md. Code, Real Prop. § 8-203(a)(3) ( Full Title: Md. Code, Real Prop. § 8-203. Security Deposits)</t>
  </si>
  <si>
    <t>Retaliation - Md. Code, Real Prop. § 8-208.1(a)(2)(i) ( Full Title: Md. Code, Real Prop. § 8-208.1. Retaliatory actions due to reporting violations or complaints prohibited)</t>
  </si>
  <si>
    <t>DV - Termination of Lease - Md. Code, Real Prop. § 8-5 ( Full Title: Md. Code, Real Prop. § 8-5A-03. Notice of intent to vacate premises as domestic violence victims), DV - Change Locks - Md. Code, Real Property § 8-5(a) ( Full Title: Md. Code, Real Property § 8-5A-06. Request to change locks of premises)</t>
  </si>
  <si>
    <t>Landlord Remedy - Termination of Lease - Md. Code, Real Prop. § 8-401(a) ( Full Title: Md. Code, Real Prop. § 8-401. Nonpayment of rent.), Security Deposit - Md. Code, Real Prop. § 8-203(f)(1)(i) ( Full Title: Md. Code, Real Prop. § 8-203. Security Deposits), Landlord Remedy - Termination of Lease - Md. Code, Real Prop. § 8-401(a) ( Full Title: Md. Code, Real Prop. § 8-401. Nonpayment of rent.)</t>
  </si>
  <si>
    <t>Landlord Remedy - Eviction - Mass. Gen. Laws ch. 186, §11A ( Full Title: Mass. Gen. Laws ch. 186, §11A. Termination of lease for nonpayment of rent)</t>
  </si>
  <si>
    <t>Hotel - Mass. Gen. Laws ch. 186, § 14 ( Full Title: Mass. Gen. Laws ch. 186, § 14. Wrongful acts of landlord; premises used for dwelling or residential purposes; utilities, services, quiet enjoyment; penalties; remedies; waiver)</t>
  </si>
  <si>
    <t>Landlord Duties - Mass. Gen. Laws ch. 186, § 14 ( Full Title: Mass. Gen. Laws ch. 186, § 14. Wrongful acts of landlord; premises used for dwelling or residential purposes; utilities, services, quiet enjoyment; penalties; remedies; waiver)</t>
  </si>
  <si>
    <t>Landlord Remedy - Eviction - Mass. Gen. Laws ch. 186, §11A ( Full Title: Mass. Gen. Laws ch. 186, §11A. Termination of lease for nonpayment of rent), Landlord Remedy - Security Deposit - Mass. Gen. Laws ch. 186, §15(4) ( Full Title: Mass. Gen. Laws ch. 186, §15B. Entrance of premises prior to termination of lease; payments; receipts; interest; records; security deposits)</t>
  </si>
  <si>
    <t>Tenant Damages - Monetary - Mass. Gen. Laws ch. 186, § 14 ( Full Title: Mass. Gen. Laws ch. 186, § 14. Wrongful acts of landlord; premises used for dwelling or residential purposes; utilities, services, quiet enjoyment; penalties; remedies; waiver)</t>
  </si>
  <si>
    <t>Security Deposit - Mass. Gen. Laws ch. 186, §15(1)(b)(iii) ( Full Title: Mass. Gen. Laws ch. 186, §15B. Entrance of premises prior to termination of lease; payments; receipts; interest; records; security deposits), Landlord Remedy - Security Deposit - Mass. Gen. Laws ch. 186, §15(4) ( Full Title: Mass. Gen. Laws ch. 186, §15B. Entrance of premises prior to termination of lease; payments; receipts; interest; records; security deposits)</t>
  </si>
  <si>
    <t>Retaliation - Mass. Gen. Laws ch. 186, §18 ( Full Title: Mass. Gen. Laws ch. 186, §18. Reprisal for reporting violations of law or for tenant’s union activity; damages and cost; notice of termination, presumption; waiver in leases or other rental agreements prohibited)</t>
  </si>
  <si>
    <t>DV Terminating Lease - Mass. Gen. Laws ch. 186, §24(a) ( Full Title: Mass. Gen. Laws ch. 186, §24. Termination of rental agreement or tenancy by victim of domestic violence, rape, sexual assault or stalking), DV - Lock Change - Mass. Gen. Laws. Ch. 186 § 26 ( Full Title: Mass. Gen. Laws. Ch. 186 § 26. Change of locks upon request of tenant, co-tenant or household member believed to be under imminent threat of domestic violence, rape, sexual assault or stalking)</t>
  </si>
  <si>
    <t>Landlord law - Mich. Comp. Laws § 554.139 ( Full Title: Mich. Comp. Laws § 554.139. Lease or license of residential premises; covenants; modifications; liberal construction, inspection)</t>
  </si>
  <si>
    <t>Landlord Duty - Common Area - Mich. Comp. Laws § 554.139(1)(a) ( Full Title: Mich. Comp. Laws § 554.139. Lease or license of residential premises; covenants; modifications; liberal construction, inspection), Landlord Duty - Repairs - Mich. Comp. Laws § 554.139(1)(b) ( Full Title: Mich. Comp. Laws § 554.139. Lease or license of residential premises; covenants; modifications; liberal construction, inspection)</t>
  </si>
  <si>
    <t>Security Deposit Retention - Mich. Comp. Law §554.609 ( Full Title: Mich. Comp. Law §554.609. Itemized list of damages; check or money order; contents of notice of damages.), Landlord Remedies - Damages - Mich. Comp. Law §554.613(1) ( Full Title: Mich. Comp. Law §554.613. Action for damages, limitation; retention of portion of security deposit; wavier.)</t>
  </si>
  <si>
    <t>Max. Security Deposit - Mich. Comp. Law §554.602 ( Full Title: Mich. Comp. Law §554.602. Security deposits; amount)</t>
  </si>
  <si>
    <t>retaliatory termination - Mich. Comp. Laws § 600.5720 ( Full Title: Mich. Comp. Laws § 600.5720. Circumstances precluding entry of judgment for possession; retaliatory termination of tenancy defense, presumptions, burden of proof)</t>
  </si>
  <si>
    <t>DV - Terminate Lease - Mich. Comp. Law §554.601b(1) ( Full Title: Mich. Comp. Law §554.601b. Tenant under apprehension of danger from domestic violence, sexual assault, or stalking; release from rental payment obligation; written notice; content; documentation; forwarding information; liability of multiple tenants; applicability; remedies against other parties; definitions)</t>
  </si>
  <si>
    <t>landlord-tenant law - Minn. Stat. § 504B.161 ( Full Title: Minn. Stat. § 504B.161. Covenants of landlord or licensor)</t>
  </si>
  <si>
    <t>landlord duties - Minn. Stat. § 504B.161(a)(1)-(4) ( Full Title: Minn. Stat. § 504B.161. Covenants of landlord or licensor)</t>
  </si>
  <si>
    <t>Monetary damages - Minn. Stat. § 504B.165(a) ( Full Title: Minn. Stat. § 504B.165. Unlawful destruction; damages)</t>
  </si>
  <si>
    <t>Monetary damages - Minn. Stat. § 504B.165(a) ( Full Title: Minn. Stat. § 504B.165. Unlawful destruction; damages), Recovery of attorney fees - Minn. Stat. § 504B.172 ( Full Title: Minn. Stat. § 504B.172. Recovery of attorney fees), Retain security deposit - Minn. Stat. § 504B.178(b)(1)-(2) ( Full Title: Minn. Stat. § 504B.178. Interest on security deposits; withholding security deposits; damages; limit on withholding last month’s rent), Eviction remedy - Minn. Stat. § 504B.291(a) ( Full Title: Minn. Stat. § 504B.291. Eviction action for nonpayment; redemption; other rights)</t>
  </si>
  <si>
    <t>Monetary damages - Minn. Stat. § 504B.165(a) ( Full Title: Minn. Stat. § 504B.165. Unlawful destruction; damages), Recovery of attorney fees - Minn. Stat. § 504B.172 ( Full Title: Minn. Stat. § 504B.172. Recovery of attorney fees), tenant damages 2 - Minn. Stat. § 504B.231(a) ( Full Title: Minn. Stat. § 504B.231. Damages for ouster), tenant monetary damages - Minn. Stat. § 504B.221(a) ( Full Title: Minn. Stat. § 504B.221. Unlawful termination of utilities)</t>
  </si>
  <si>
    <t>No retaliation - Minn. Stat. § 504B.441 ( Full Title: Minn. Stat. § 504B. 441. Residential tenant may not be penalized for complaint)</t>
  </si>
  <si>
    <t>Right to terminate - domestic violence - Minn. Stat. § 504B.206(a)(1) ( Full Title: Minn. Stat. § 504B.206. Right of victims of violence to terminate lease)</t>
  </si>
  <si>
    <t>Right to terminate - domestic violence - Minn. Stat. § 504B.206(a)(1) ( Full Title: Minn. Stat. § 504B.206. Right of victims of violence to terminate lease), Right to terminate - domestic violence - Minn. Stat. § 504B.206(a)(1) ( Full Title: Minn. Stat. § 504B.206. Right of victims of violence to terminate lease)</t>
  </si>
  <si>
    <t>Landlord-tenant law - Miss. Code § 89-8-3 ( Full Title: Miss. Code § 89-8-3. Application)</t>
  </si>
  <si>
    <t>Hotel, Renter holds a contract to purchase the dwelling, Occupancy by a member of a social organization operated for the benefit of the organization, Occupancy by an owner of a condominium , Occupancy under a rental agreement for a dwelling used primarily for agriculture</t>
  </si>
  <si>
    <t>Exemptions - Miss. Code § 89-8-3(2)(a)-(f) ( Full Title: Miss. Code § 89-8-3. Application)</t>
  </si>
  <si>
    <t>landlord duties - Miss. Code § 89-8-23(1)(a)-(b) ( Full Title: Miss. Code § 89-8-23. Obligations of landlord)</t>
  </si>
  <si>
    <t>Tenant's obligations - Miss. Code § 89-8-25 ( Full Title: Miss. Code § 89-8-25. Obligations of tenant)</t>
  </si>
  <si>
    <t>Landlord terminate lease - Miss. Code § 89-8-13(1) ( Full Title: Miss. Code § 89-8-13. Right to terminate tenancy; notice), retain security deposit - Miss. Code § 89-8-21(3) ( Full Title: Miss. Code § 89-8-21. Security deposit)</t>
  </si>
  <si>
    <t>Tenant terminate lease - Miss. Code § 89-8-13(2) ( Full Title: Miss. Code § 89-8-13. Right to terminate tenancy; notice), Self-help Tenant - Miss. Code § 89-8-15(1)(a)-(b)(i)-(iv) ( Full Title: Miss. Code § 89-8-15. Repair of defects), Tenant damages - Miss. Code § 89-8-21(4) ( Full Title: Miss. Code § 89-8-21. Security deposit)</t>
  </si>
  <si>
    <t>Landlord terminate lease - Miss. Code § 89-8-13(1) ( Full Title: Miss. Code § 89-8-13. Right to terminate tenancy; notice), retain security deposit - Miss. Code § 89-8-21(3) ( Full Title: Miss. Code § 89-8-21. Security deposit), Landlord terminate lease - Miss. Code § 89-8-13(1) ( Full Title: Miss. Code § 89-8-13. Right to terminate tenancy; notice)</t>
  </si>
  <si>
    <t>Tenant duties - Mo. Rev. Stat. § 441.630 ( Full Title: Mo. Rev. Stat. § 441.630. Duties of occupant)</t>
  </si>
  <si>
    <t>Tenant self-help - Mo. Rev. Stat. § 441.234(2) ( Full Title: Mo. Rev. Stat. § 441.234. Detrimental conditions on residential premises, repair at landlord’s expense)</t>
  </si>
  <si>
    <t>Retain security deposit - Mo. Rev. Stat. § 535.300(4)((1))-((3)) ( Full Title: Mo. Rev. Stat. § 535.300. Security deposits, limitation, landlord requirements—return of deposit or notice of damages, when—withholding deposit, when—tenant’s rights to damages—security deposit defined), Landlord recover damages - Mo. Rev. Stat. § 535.300(7) ( Full Title: Mo. Rev. Stat. § 535.300. Security deposits, limitation, landlord requirements—return of deposit or notice of damages, when—withholding deposit, when—tenant’s rights to damages—security deposit defined)</t>
  </si>
  <si>
    <t>Tenant self-help - Mo. Rev. Stat. § 441.234(2) ( Full Title: Mo. Rev. Stat. § 441.234. Detrimental conditions on residential premises, repair at landlord’s expense), Tenant recover damages - Mo. Rev. Stat. § 535.300(6) ( Full Title: Mo. Rev. Stat. § 535.300. Security deposits, limitation, landlord requirements—return of deposit or notice of damages, when—withholding deposit, when—tenant’s rights to damages—security deposit defined)</t>
  </si>
  <si>
    <t>Max security deposit - Mo. Rev. Stat. § 535.300(1) ( Full Title: Mo. Rev. Stat. § 535.300. Security deposits, limitation, landlord requirements—return of deposit or notice of damages, when—withholding deposit, when—tenant’s rights to damages—security deposit defined)</t>
  </si>
  <si>
    <t>Tenant self-help - Mo. Rev. Stat. § 441.234(2) ( Full Title: Mo. Rev. Stat. § 441.234. Detrimental conditions on residential premises, repair at landlord’s expense), Tenant recover damages - Mo. Rev. Stat. § 535.300(6) ( Full Title: Mo. Rev. Stat. § 535.300. Security deposits, limitation, landlord requirements—return of deposit or notice of damages, when—withholding deposit, when—tenant’s rights to damages—security deposit defined), Tenant recover damages - Mo. Rev. Stat. § 535.300(6) ( Full Title: Mo. Rev. Stat. § 535.300. Security deposits, limitation, landlord requirements—return of deposit or notice of damages, when—withholding deposit, when—tenant’s rights to damages—security deposit defined)</t>
  </si>
  <si>
    <t>landlord obligations - Mont. Code § 70-24-303 ( Full Title: Mont. Code § 70-24-303. Landlord to Maintain Premises—Agreement that Tenant Perform Duties—Limitation of Landlord’s Liability for Failure of Smoke Detector or Carbon Monoxide Detector), tenant obligations - Mont. Code § 70-24-321 ( Full Title: Mont. Code § 70-24-321. Tenant to Maintain Dwelling Unit)</t>
  </si>
  <si>
    <t>contract - Mont. Code § 70-24-104 ( Full Title: Mont. Code § 70-24-104. Exclusions from Application of Chapter), organization - Mont. Code § 70-24-104 ( Full Title: Mont. Code § 70-24-104. Exclusions from Application of Chapter), hotel - Mont. Code § 70-24-104 ( Full Title: Mont. Code § 70-24-104. Exclusions from Application of Chapter), agriculture - Mont. Code § 70-24-104 ( Full Title: Mont. Code § 70-24-104. Exclusions from Application of Chapter), employment - Mont. Code § 70-24-104 ( Full Title: Mont. Code § 70-24-104. Exclusions from Application of Chapter), institution - Mont. Code § 70-24-104 ( Full Title: Mont. Code § 70-24-104. Exclusions from Application of Chapter), hotel - Mont. Code § 70-24-104 ( Full Title: Mont. Code § 70-24-104. Exclusions from Application of Chapter), municipality - Mont. Code § 70-24-104 ( Full Title: Mont. Code § 70-24-104. Exclusions from Application of Chapter)</t>
  </si>
  <si>
    <t>Mont. Code 70-24-104(8) exempts the occupancy outside a municipality under a rental agreement that includes hunting, fishing, or agricultural privileges, along with the use of the dwelling unit.</t>
  </si>
  <si>
    <t>housing codes - Mont. Code § 70-24-303 ( Full Title: Mont. Code § 70-24-303. Landlord to Maintain Premises—Agreement that Tenant Perform Duties—Limitation of Landlord’s Liability for Failure of Smoke Detector or Carbon Monoxide Detector), habitable condition - Mont. Code § 70-24-303 ( Full Title: Mont. Code § 70-24-303. Landlord to Maintain Premises—Agreement that Tenant Perform Duties—Limitation of Landlord’s Liability for Failure of Smoke Detector or Carbon Monoxide Detector), common areas - Mont. Code § 70-24-303 ( Full Title: Mont. Code § 70-24-303. Landlord to Maintain Premises—Agreement that Tenant Perform Duties—Limitation of Landlord’s Liability for Failure of Smoke Detector or Carbon Monoxide Detector), facilities - Mont. Code § 70-24-303 ( Full Title: Mont. Code § 70-24-303. Landlord to Maintain Premises—Agreement that Tenant Perform Duties—Limitation of Landlord’s Liability for Failure of Smoke Detector or Carbon Monoxide Detector), receptacles - Mont. Code § 70-24-303 ( Full Title: Mont. Code § 70-24-303. Landlord to Maintain Premises—Agreement that Tenant Perform Duties—Limitation of Landlord’s Liability for Failure of Smoke Detector or Carbon Monoxide Detector), water - Mont. Code § 70-24-303 ( Full Title: Mont. Code § 70-24-303. Landlord to Maintain Premises—Agreement that Tenant Perform Duties—Limitation of Landlord’s Liability for Failure of Smoke Detector or Carbon Monoxide Detector), smoke detector - Mont. Code § 70-24-303 ( Full Title: Mont. Code § 70-24-303. Landlord to Maintain Premises—Agreement that Tenant Perform Duties—Limitation of Landlord’s Liability for Failure of Smoke Detector or Carbon Monoxide Detector), allow damage - Mont. Code § 70-24-303 ( Full Title: Mont. Code § 70-24-303. Landlord to Maintain Premises—Agreement that Tenant Perform Duties—Limitation of Landlord’s Liability for Failure of Smoke Detector or Carbon Monoxide Detector)</t>
  </si>
  <si>
    <t>smoke detector - Mont. Code § 70-24-303 ( Full Title: Mont. Code § 70-24-303. Landlord to Maintain Premises—Agreement that Tenant Perform Duties—Limitation of Landlord’s Liability for Failure of Smoke Detector or Carbon Monoxide Detector), tenant obligations - Mont. Code § 70-24-321 ( Full Title: Mont. Code § 70-24-321. Tenant to Maintain Dwelling Unit)</t>
  </si>
  <si>
    <t>landlord remedies - Mont. Code § 70-24-422 ( Full Title: Mont. Code § 70-24-422. Noncompliance of Tenant Generally—Landlord’s Right of Termination—Damages—Injunction), landlord remedy - access - Mont. Code § 70-24-424 ( Full Title: Mont. Code § 70-24-424. Refusal of Access—Landlord’s Remedies), landlord self-help - Mont. Code § 70-24-425 ( Full Title: Mont. Code § 70-24-425. Failure of Tenant to Maintain Dwelling—Landlord’s Right to Enter and Repair), landlord remedy - holdover - Mont. Code § 70-24-429 ( Full Title: Mont. Code § 70-24-429. Holdover Remedies—Consent to Continued Occupancy—Tenant’s Response to Service in Action for Possession)</t>
  </si>
  <si>
    <t>abatement - Mont. Code § 70-24-405 ( Full Title: Mont. Code § 70-24-405. Failure of Landlord to Deliver Possession—Tenant’s Remedies), tenant remedy - possession - Mont. Code § 70-24-405 ( Full Title: Mont. Code § 70-24-405. Failure of Landlord to Deliver Possession—Tenant’s Remedies), tenant remedies - Mont. Code § 70-24-406 ( Full Title: Mont. Code § 70-24-406. Failure of Landlord to Maintain Premises—Tenant’s Remedies), diminution - Mont. Code § 70-24-408 ( Full Title: Mont. Code § 70-24-408. Purposeful or Negligent Failure to Provide Essential Services—Tenant’s Remedies), tenant remedy - access - Mont. Code § 70-24-410 ( Full Title: Mont. Code § 70-24-410. Unlawful or Unreasonable Entry by Landlord—Tenant’s Remedies), tenant remedy - ouster - Mont. Code § 70-24-411 ( Full Title: Mont. Code § 70-24-411. Unlawful Ouster, Exclusion, or Diminution of Service—Tenant’s Remedies), self-help - Mont. Code § 70-24-406 ( Full Title: Mont. Code § 70-24-406. Failure of Landlord to Maintain Premises—Tenant’s Remedies)</t>
  </si>
  <si>
    <t>retaliatory conduct - Mont. Code § 70-24-431 ( Full Title: Mont. Code § 70-24-431. Retaliatory Conduct by Landlord Prohibited)</t>
  </si>
  <si>
    <t>landlord obligations - Neb. Rev. Stat. § 76-1419 ( Full Title: Neb. Rev. Stat. § 76-1419. Landlord to Maintain Fit Premises), tenant obligations - Neb. Rev. Stat. § 76-1421 ( Full Title: Neb. Rev. Stat. § 76-1421. Tenant to Maintain Dwelling Unit)</t>
  </si>
  <si>
    <t>contract - Neb. Rev. Stat. § 76-1408 ( Full Title: Neb. Rev. Stat. § 76-1408. Exclusions from Application of Sections), organization - Neb. Rev. Stat. § 76-1408 ( Full Title: Neb. Rev. Stat. § 76-1408. Exclusions from Application of Sections), hotel - Neb. Rev. Stat. § 76-1408 ( Full Title: Neb. Rev. Stat. § 76-1408. Exclusions from Application of Sections), employment - Neb. Rev. Stat. § 76-1408 ( Full Title: Neb. Rev. Stat. § 76-1408. Exclusions from Application of Sections), agriculture - Neb. Rev. Stat. § 76-1408 ( Full Title: Neb. Rev. Stat. § 76-1408. Exclusions from Application of Sections), institution - Neb. Rev. Stat. § 76-1408 ( Full Title: Neb. Rev. Stat. § 76-1408. Exclusions from Application of Sections), condo - Neb. Rev. Stat. § 76-1408 ( Full Title: Neb. Rev. Stat. § 76-1408. Exclusions from Application of Sections), residential land - Neb. Rev. Stat. § 76-1408 ( Full Title: Neb. Rev. Stat. § 76-1408. Exclusions from Application of Sections)</t>
  </si>
  <si>
    <t>landlord obligations - Neb. Rev. Stat. § 76-1419 ( Full Title: Neb. Rev. Stat. § 76-1419. Landlord to Maintain Fit Premises)</t>
  </si>
  <si>
    <t>tenant obligations - Neb. Rev. Stat. § 76-1421 ( Full Title: Neb. Rev. Stat. § 76-1421. Tenant to Maintain Dwelling Unit)</t>
  </si>
  <si>
    <t>Neb. Rev. Stat. 76-1421(8) states that a tenant must abide by all bylaws, covenants, rules, or regulations of condo regimes, cooperative agreements, or neighborhood associations.</t>
  </si>
  <si>
    <t>landlord remedies - Neb. Rev. Stat. § 76-1431 ( Full Title: Neb. Rev. Stat. § 76-1431. Noncompliance; Failure to Pay Rent; Effect; Violent Criminal Activity upon Premises; Landlord; Powers), landlord remedies - termination of agreement - Neb. Rev. Stat. § 76-1435 ( Full Title: Neb. Rev. Stat. § 76-1435. Remedy for Termination), landlord remedy - access - Neb. Rev. Stat. § 76-1438 ( Full Title: Neb. Rev. Stat. § 76-1438. Landlord and Tenant Remedies for Abuse of Access or Entry), security deposit withheld - Neb. Rev. Stat. § 76-1416 ( Full Title: Neb. Rev. Stat. § 76-1416. Security Deposits; Prepaid Rent)</t>
  </si>
  <si>
    <t>tenant remedies - Neb. Rev. Stat. § 76-1425 ( Full Title: Neb. Rev. Stat. § 76-1425. Noncompliance by Landlord), rent abates - Neb. Rev. Stat. § 76-1426 ( Full Title: Neb. Rev. Stat. § 76-1426. Failure to Deliver Possession), diminution - Neb. Rev. Stat. § 76-1427 ( Full Title: Neb. Rev. Stat. § 76-1427. Wrongful Failure to Supply Heat, Water, Hot Water, or Essential Services), tenant remedy - ouster - Neb. Rev. Stat. § 76-1430 ( Full Title: Neb. Rev. Stat. § 76-1430. Tenant’s Remedies for Landlord’s Unlawful Ouster, Exclusion, or Diminution of Service), tenant remedy - access - Neb. Rev. Stat. § 76-1438 ( Full Title: Neb. Rev. Stat. § 76-1438. Landlord and Tenant Remedies for Abuse of Access or Entry)</t>
  </si>
  <si>
    <t>security deposit - Neb. Rev. Stat. § 76-1416 ( Full Title: Neb. Rev. Stat. § 76-1416. Security Deposits; Prepaid Rent)</t>
  </si>
  <si>
    <t>retaliatory conduct prohibited - Neb. Rev. Stat. § 76-1439 ( Full Title: Neb. Rev. Stat. § 76-1439. Retaliatory Conduct Prohibited)</t>
  </si>
  <si>
    <t>Landlord-tenant law - Nev. Rev. Stat. § 118A.180 ( Full Title: Nev. Rev. Stat. § 118A.180. Applicability)</t>
  </si>
  <si>
    <t>Hotel, Renter holds a contract to purchase the dwelling, Occupancy by a member of a social organization operated for the benefit of the organization, Occupancy by an employee whose occupancy is conditional on employment, Occupancy by an owner of a condominium , Occupancy under a rental agreement for a dwelling used primarily for agriculture, Public housing</t>
  </si>
  <si>
    <t>Exemptions - Nev. Rev. Stat. § 118A.180(2)(a)-(j) ( Full Title: Nev. Rev. Stat. § 118A.180. Applicability)</t>
  </si>
  <si>
    <t>Landlord duties - Nev. Rev. Stat. § 118A.290 ( Full Title: Nev. Rev. Stat. § 118A.290. Habitability of dwelling unit)</t>
  </si>
  <si>
    <t>Tenant obligations - Nev. Rev. Stat. § 118A.310 ( Full Title: Nev. Rev. Stat. § 118A.310. Basic obligations)</t>
  </si>
  <si>
    <t>Retain security deposit - Nev. Rev. Stat. § 118A.242(4) ( Full Title: Nev. Rev. Stat. § 118A.242. Security: Limitation on amount or value; surety bond in lieu of security; duties and liability of landlord; damages; disputing itemized accounting of security; prohibited provisions), Landlord remedies - Nev. Rev. Stat. § 118A.390 ( Full Title: Nev. Rev. Stat. § 118A.420. Failure of tenant to comply with rental agreement or perform basic obligations: Damages; injunctive relief), Landlord rental termination - Nev. Rev. Stat. § 118A.430 ( Full Title: Nev. Rev. Stat. § 118A.430. Failure of tenant to comply with rental agreement or perform basic obligations: Termination of rental agreement), Landlord self-help - Nev. Rev. Stat. § 118.440 ( Full Title: Nev. Rev. Stat. § 118A.440. Failure of tenant to perform basic obligations: Remedial work by landlord may be charged to tenant)</t>
  </si>
  <si>
    <t>Tenant monetary damages - Nev. Rev. Stat. § 118A.242(6)(a)-(b) ( Full Title: Nev. Rev. Stat. § 118A.242. Security: Limitation on amount or value; surety bond in lieu of security; duties and liability of landlord; damages; disputing itemized accounting of security; prohibited provisions), Tenant remedies - Nev. Rev. Stat. § 118A.350(1)(a)-(c) ( Full Title: Nev. Rev. Stat. § 118A.350. Failure of landlord to comply with rental agreement), Tenant remedies - Nev. Rev. Stat. § 118.355(1)(a)-(d) ( Full Title: Nev. Rev. Stat. § 118A.355. Failure of landlord to maintain dwelling unit in habitable condition), Tenant self-help - Nev. Rev. Stat. § 118A.360(1) ( Full Title: Nev. Rev. Stat. § 118A.360. Failure of landlord to comply with rental agreement or maintain dwelling unit in habitable condition where costs of compliance less than specified amount), Tenant remedies - Nev. Rev. Stat. § 118A.370(1)-(2) ( Full Title: Nev. Rev. Stat. § 118A.370. Failure of landlord to deliver possession of dwelling unit), More tenant remedies - Nev. Rev. Stat. § 118A.380(1)(a)-(d) ( Full Title: Nev. Rev. Stat. § 118A.380. Failure of landlord to supply essential items or services), Tenant remedies 5 - Nev. Rev. Stat. § 118A.390(1) ( Full Title: Nev. Rev. Stat. § 118A.390. Unlawful removal or exclusion of tenant or willful interruption of essential services; procedure for expedited relief)</t>
  </si>
  <si>
    <t>Max security deposit - Nev. Rev. Stat. § 118A.242(1) ( Full Title: Nev. Rev. Stat. § 118A.242. Security: Limitation on amount or value; surety bond in lieu of security; duties and liability of landlord; damages; disputing itemized accounting of security; prohibited provisions)</t>
  </si>
  <si>
    <t>retaliatory conduct - Nev. Rev. Stat. § 118A.510 ( Full Title: Nev. Rev. Stat. § 118A.510. Retaliatory conduct by landlord against tenant prohibited; remedies; exceptions)</t>
  </si>
  <si>
    <t>Terminate for domestic violence - Nev. Rev. Stat. § 118A.345(1) ( Full Title: Nev. Rev. Stat. § 118A.345. Right of tenant or cotenant to terminate lease due to domestic violence), Domestic violence lock change - Nev. Rev. Stat. § 118A.345(7) ( Full Title: Nev. Rev. Stat. § 118A.345. Right of tenant or cotenant to terminate lease due to domestic violence)</t>
  </si>
  <si>
    <t>retaliatory conduct - Nev. Rev. Stat. § 118A.510 ( Full Title: Nev. Rev. Stat. § 118A.510. Retaliatory conduct by landlord against tenant prohibited; remedies; exceptions), retaliatory conduct - Nev. Rev. Stat. § 118A.510 ( Full Title: Nev. Rev. Stat. § 118A.510. Retaliatory conduct by landlord against tenant prohibited; remedies; exceptions)</t>
  </si>
  <si>
    <t>Landlord duties - N.H. Rev. Stat. § 48-A:14 ( Full Title: N.H. Rev. Stat. § 48-A:14 Minimum Standards Established.)</t>
  </si>
  <si>
    <t>Tenant duties - N.H. Rev. Stat. § 540:2(II)(a)-(g) ( Full Title: N.H. Rev. Stat. § 540:2 Termination of Tenancy.)</t>
  </si>
  <si>
    <t>Tenant duties - N.H. Rev. Stat. § 540:2(II)(a)-(g) ( Full Title: N.H. Rev. Stat. § 540:2 Termination of Tenancy.), Landlord termination of lease - N.H. Rev. Stat. § 540:3 ( Full Title: N.H. Rev. Stat. § 540:3 Eviction Notice.), Remedies - N.H. Rev. Stat. § 540-A:4 ( Full Title: N.H. Rev. Stat. § 540-A:4 Remedies.), retain security deposit - N.H. Rev. Stat. § 540-A:7(I) ( Full Title: N.H. Rev. Stat. § 540-A:7 Return of Security Deposit.)</t>
  </si>
  <si>
    <t>Remedies - N.H. Rev. Stat. § 540-A:4 ( Full Title: N.H. Rev. Stat. § 540-A:4 Remedies.)</t>
  </si>
  <si>
    <t>Max security deposit - N.H. Rev. Stat. § 540-A:6(I)(a) ( Full Title: N.H. Rev. Stat. § 540-A:6 Procedure.)</t>
  </si>
  <si>
    <t>The maximum amount a landlord can charge for a security deposit is one month's rent or $100, whichever is greater. N.H. Rev. Stat. § 540-A:6(I)(a)</t>
  </si>
  <si>
    <t>Retaliation - N.H. Rev. Stat. § 540:13-a ( Full Title: N.H. Rev. Stat. § 540:13-a. Defense to retaliate)</t>
  </si>
  <si>
    <t>Domestic violence lock change - N.H. Rev. Stat. § 540:2(VII)(b) ( Full Title: N.H. Rev. Stat. § 540:2 Termination of Tenancy.)</t>
  </si>
  <si>
    <t>landlord-tenant law - N.J. Stat. § 2A:18-61.1 ( Full Title: N.J. Stat. § 2A:18-61.1. Removal of residential tenants; grounds)</t>
  </si>
  <si>
    <t>excludes hotel - N.J. Stat. § 2A:18-59.2 ( Full Title: N.J. Stat. § 2A:18-59.2. Inapplicability of act to hotel, motel or guest house rented to transient guest or seasonal tenant or to residential health care facility)</t>
  </si>
  <si>
    <t>Landlord duties - N.J. Stat. § 2A:42-88 ( Full Title: N.J. Stat. § 2A:42-88. Grounds for actions)</t>
  </si>
  <si>
    <t>Tenant remedies - N.J. Stat. § 2A:42-10.10(d) ( Full Title: N.J. Stat. § 2A:42-10.10. Reprisal as unlawful grounds for civil action for re-entry; action for damages or other appropriate relief by tenant)</t>
  </si>
  <si>
    <t>Max security deposit - N.J. Stat. § 46:8-21.2 ( Full Title: N.J. Stat. § 46:8-21.2. Limitation on amount of deposit)</t>
  </si>
  <si>
    <t>retaliation - N.J. Stat. § 2A:42-10.10 ( Full Title: N.J. Stat. § 2A:42-10.10. Reprisal as unlawful grounds for civil action for re-entry; action for damages or other appropriate relief by tenant)</t>
  </si>
  <si>
    <t>Tenant remedies - terminate - N.J. Stat. § 46:8-9.6 ( Full Title: N.J. Stat. § 46:8-9.6. Early termination of residential lease; conditions permitting termination)</t>
  </si>
  <si>
    <t>Landlord duties - N.M. Stat. § 47-8-20 ( Full Title: N.M. Stat. § 47-8-20. Obligations of owner)</t>
  </si>
  <si>
    <t>Hotel, Renter holds a contract to purchase the dwelling, Occupancy by a member of a social organization operated for the benefit of the organization, Occupancy by an employee whose occupancy is conditional on employment, Occupancy under a rental agreement for a dwelling used primarily for agriculture</t>
  </si>
  <si>
    <t>Exemptions - N.M. Stat. § 47-8-9 ( Full Title: N.M. Stat. § 47-8-9. Exemptions)</t>
  </si>
  <si>
    <t>Tenant duties - N.M. Stat. § 47-8-22 ( Full Title: N.M. Stat. § 47-8-22. Obligations of resident), Tenant duty - N.M. Stat. § 47-8-25 ( Full Title: N.M. Stat. § 47-8-25. Use of dwelling unit limited)</t>
  </si>
  <si>
    <t>The resident shall occupy his dwelling unit only as a dwelling unit. N.M. Stat. § 47-8-25</t>
  </si>
  <si>
    <t>Landlord retain sec deposit - N.M. Stat. § 47-8-18(2)(C) ( Full Title: N.M. Stat. § 47-8-18. Deposits), Prevailing party remedies - N.M. Stat. § 47-8-48 ( Full Title: N.M. Stat. § 47-8-48. Prevailing party rights in law suit; civil penalties), Terminate lease - N.M. Stat. § 47-8-33 ( Full Title: N.M. Stat. § 47-8-33. Breach of agreement by resident and relief by owner)</t>
  </si>
  <si>
    <t>Tenant Remedies - N.M. Stat. § 47-8-27.1 ( Full Title: N.M. Stat. § 47-8-27.1. Breach of agreement by owner and relief by resident), Tenant remedies 2 - N.M. Stat. § 47-8-26(B)(1)-(2) ( Full Title: N.M. Stat. § 47-8-26. Delivery of possession), Prevailing party remedies - N.M. Stat. § 47-8-48 ( Full Title: N.M. Stat. § 47-8-48. Prevailing party rights in law suit; civil penalties)</t>
  </si>
  <si>
    <t>Max deposit - N.M. Stat. § 47-8-18(1) ( Full Title: N.M. Stat. § 47-8-18. Deposits)</t>
  </si>
  <si>
    <t>Owner retaliation - N.M. Stat. § 47-8-39 ( Full Title: N.M. Stat. § 47-8-39. Owner retaliation prohibited)</t>
  </si>
  <si>
    <t>Landlord duties - N.Y. Real Property Law § 235-b ( Full Title: N.Y. Real Property Law § 235-b. Warranty of habitability), Landlord duties 2 - N.Y. Multiple Dwelling Law § 75 ( Full Title: N.Y. Multiple Dwelling Law § 75. Water supply), Landlord repairs - N.Y. Multiple Dwelling Law § 78 ( Full Title: N.Y. Multiple Dwelling Law § 78. Repairs), Landlord to supply heat - N.Y. Multiple Dwelling Law § 79 ( Full Title: N.Y. Multiple Dwelling Law § 79. Heating), Landlord maintain common ares - N.Y. Multiple Dwelling Law § 80 ( Full Title: N.Y. Multiple Dwelling Law § 80. Cleanliness), Landlord waste receptacles - N.Y. Multiple Dwelling Law § 81 ( Full Title: N.Y. Multiple Dwelling Law § 81. Receptacles for waste matter)</t>
  </si>
  <si>
    <t>The Multiple Dwelling Law applies to cities with populations of 325,000 or more. The Multiple Residence Law, not included here, applies to cities with less than 325,000 and has many of the same requirements.</t>
  </si>
  <si>
    <t>Tenant remedies - N.Y. Real Property Law § 223-b(3) ( Full Title: N.Y. Real Property Law § 223-b. Retaliation by landlord against tenant)</t>
  </si>
  <si>
    <t>Retaliation - N.Y. Real Property Law § 223-b ( Full Title: N.Y. Real Property Law § 223-b. Retaliation by landlord against tenant)</t>
  </si>
  <si>
    <t>Domestic Violence Victims - N.Y. Real Property Law § 227-c ( Full Title: N.Y. Real Property Law § 227-c. Termination of residential lease by victims of domestic violence)</t>
  </si>
  <si>
    <t>Landlord duties - N.C. Gen. Stat. § 42-42 ( Full Title: N.C. Gen. Stat. § 42-42. Landlord to provide fit premises)</t>
  </si>
  <si>
    <t>Exemptions - N.C. Gen. Stat. § 42-39 ( Full Title: N.C. Gen. Stat. § 42-39. Exclusions)</t>
  </si>
  <si>
    <t>Tenant duty - N.C. Gen. Stat. § 42-11 ( Full Title: N.C. Gen. Stat. § 42-11. Willful destruction by tenant misdemeanor), tenant duties - N.C. Gen. Stat. § 42-43 ( Full Title: N.C. Gen. Stat. § 42-43. Tenant to maintain dwelling unit)</t>
  </si>
  <si>
    <t>Retain Sec Dep - N.C. Gen. Stat. § 42-51 ( Full Title: N.C. Gen. Stat. § 42-51. Permitted uses of the deposit), Landlord Self-Help - N.C. Gen. Stat. § 42-42(a)(8) ( Full Title: N.C. Gen. Stat. § 42-42. Landlord to provide fit premises)</t>
  </si>
  <si>
    <t>Tenant remedies - N.C. Gen. Stat. § 42-25.9(a) ( Full Title: N.C. Gen. Stat. § 42-25.9. Remedies)</t>
  </si>
  <si>
    <t>Max Sec Dep - N.C. Gen. Stat. § 42-51(b) ( Full Title: N.C. Gen. Stat. § 42-51. Permitted uses of the deposit)</t>
  </si>
  <si>
    <t>No greater than two weeks rent for week to week tenancy; no greater than one and a half months' rent for month to month tenancy; no greater than two months' rent for terms greater than month to month. N.C. Gen. Stat. § 42-51</t>
  </si>
  <si>
    <t>Retaliation - N.C. Gen. Stat. § 42-37.1 ( Full Title: N.C. Gen. Stat. § 42-37.1. Defense of retaliatory eviction)</t>
  </si>
  <si>
    <t>Domestic violence locks - N.C. Gen. Stat. § 42-42.3 ( Full Title: N.C. Gen. Stat. § 42-42.3. Victim protection – change locks), Domestic violence terminate lease - N.C. Gen. Stat. § 42-45.1 ( Full Title: N.C. Gen. Stat. § 42-45.1. Early termination of rental agreement by victims of domestic violence, sexual assault, or stalking)</t>
  </si>
  <si>
    <t>Landlord duties - N.D. Cent. Code § 47-16-13.1 ( Full Title: N.D. Cent. Code § 47-16-13.1. Landlord obligations—Maintenance of premises)</t>
  </si>
  <si>
    <t>Tenant duties - N.D. Cent. Code § 47-16-13.2 ( Full Title: N.D. Cent. Code § 47-16-13.2. Tenant obligations—Maintenance of dwelling unit)</t>
  </si>
  <si>
    <t>Retain Sec Dep - N.D. Cent. Code § 47-16-07.1(3)(a)-(c) ( Full Title: N.D. Cent. Code § 47-16-07.1. Real property and dwelling security deposits—Limitations and requirements), Landlord damages - N.D. Cent. Code § 47-16-13.4 ( Full Title: N.D. Cent. Code § 47-16-13.4. Remedy after termination), Landlord terminate lease - N.D. Cent. Code § 47-16-16 ( Full Title: N.D. Cent. Code § 47-16-16. When lessor may terminate lease)</t>
  </si>
  <si>
    <t>Tenant remedies - N.D. Cent. Code § 47-16-13 ( Full Title: N.D. Cent. Code § 47-16-13. When Lessee may repair or vacate premises), Tenant terminate lease - N.D. Cent. Code § 47-16-17 ( Full Title: N.D. Cent. Code § 47-16-17. When lessee may terminate lease)</t>
  </si>
  <si>
    <t>Max Sec Dep - N.D. Cent. Code § 47-16-07.1(1) ( Full Title: N.D. Cent. Code § 47-16-07.1. Real property and dwelling security deposits—Limitations and requirements)</t>
  </si>
  <si>
    <t>No retaliation for domestic violence - N.D. Cent. Code § 47-16-17.1(10) ( Full Title: N.D. Cent. Code § 47-16-17.1. Termination due to domestic abuse)</t>
  </si>
  <si>
    <t>Only applies to domestic abuse victims. N.D. Cent. Code § 47-16-17.1.</t>
  </si>
  <si>
    <t>Domestic violence termination - N.D. Cent. Code § 47-16-17.1 ( Full Title: N.D. Cent. Code § 47-16-17.1. Termination due to domestic abuse)</t>
  </si>
  <si>
    <t>Landlord Tenant Law - Ohio Rev. Code § 5321.01 ( Full Title: Ohio Rev. Code § 5321.01. Definitions)</t>
  </si>
  <si>
    <t>exemptions - Ohio Rev. Code § 5321.01(C) ( Full Title: Ohio Rev. Code § 5321.01. Definitions)</t>
  </si>
  <si>
    <t>landlord obligations - Ohio Rev. Code § 5321.04 ( Full Title: Ohio Rev. Code § 5321.04. Obligations of landlord)</t>
  </si>
  <si>
    <t>tenant obligations listed - Ohio Rev. Code § 5321.05 ( Full Title: Ohio Rev. Code § 5321.05. Obligations of tenant)</t>
  </si>
  <si>
    <t>landlord remedies 1 - Ohio Rev. Code § 5321.05 ( Full Title: Ohio Rev. Code § 5321.05. Obligations of tenant), landlord remedies 2 - Ohio Rev. Code § 5321.11 ( Full Title: Ohio Rev. Code § 5321.11. Termination of agreement for noncompliance by tenant), retain security deposit - Ohio Rev. Code § 5321.16(B) ( Full Title: Ohio Rev. Code § 5321.16. Procedures for security deposits.)</t>
  </si>
  <si>
    <t>tenant remedies 1 - Ohio Rev. Code § 5321.07 ( Full Title: Ohio Rev. Code § 5321.07. Notice to remedy condition; rent withhold; other remedies; exceptions)</t>
  </si>
  <si>
    <t>retaliation prohibited - Ohio Rev. Code § 5321.02 ( Full Title: Ohio Rev. Code § 5321.02. Retaliation of landlord prohibited; relief)</t>
  </si>
  <si>
    <t>Landlord duties - Okla. Stat. tit. 41, § 118 ( Full Title: Okla. Stat. tit. 41, § 118. Duties of landlord and tenant)</t>
  </si>
  <si>
    <t>Exemptions - Okla. Stat. tit. 41, § 104 ( Full Title: Okla. Stat. tit. 41, § 104. Arrangements not covered by act)</t>
  </si>
  <si>
    <t>Tenant duties - Okla. Stat. tit. 41, § 127 ( Full Title: Okla. Stat. tit. 41, § 127. Duties of tenant)</t>
  </si>
  <si>
    <t>Landlord damages - Okla. Stat. tit. 41, § 111(D) ( Full Title: Okla. Stat. tit. 41, § 111. Termination of tenancy), Retain sec dep - Okla. Stat. tit. 41, § 115(B) ( Full Title: Okla. Stat. tit. 41, § 115. Damage or security deposits), Landlord terminate lease - Okla. Stat. tit. 41, § 131(B) ( Full Title: Okla. Stat. tit. 41, § 131. Delinquent rent), Landlord self-help - Okla. Stat. tit. 41, § 132(A) ( Full Title: Okla. Stat. tit. 41, § 132. Tenant’s failure to comply with rental agreement or perform duties—Rights and duties of landlord)</t>
  </si>
  <si>
    <t>Tenant damages - Okla. Stat. tit. 41, § 115(E) ( Full Title: Okla. Stat. tit. 41, § 115. Damage or security deposits), Tenant remedies - Okla. Stat. tit. 41, § 120(A) ( Full Title: Okla. Stat. tit. 41, § 120. Failure of landlord to deliver possession of dwelling unit to tenant), Tenant remedies 2 - Okla. Stat. tit. 41, § 121 ( Full Title: Okla. Stat. tit. 41, § 121. Landlord’s breach of rental agreement—Deductions from rent for repairs—Failure to supply heat, water or other essential services—Habitability of dwelling unit), Tenant remedies 3 - Okla. Stat. tit. 41, § 123 ( Full Title: Okla. Stat. tit. 41, § 123. Wrongful removal or exclusion from dwelling unit), Tenant remedies 4 - Okla. Stat. tit. 41, § 124 ( Full Title: Okla. Stat. tit. 41, § 124. Damages for unlawful entry, lawful entry in unreasonable manner or harassment—Limitation on remedies)</t>
  </si>
  <si>
    <t>landlord duties - Or. Rev. Stat. § 90.320 ( Full Title: Or. Rev. Stat. § 90.320. Maintenance of unit in habitable condition), tenant duties - Or. Rev. Stat. § 90.325 ( Full Title: Or. Rev. Stat. § 90.325. Reasonable use of premises; cleanliness; smoke detectors; behavior)</t>
  </si>
  <si>
    <t>exclusions - Or. Rev. Stat. § 90.110 ( Full Title: Or. Rev. Stat. § 90.110. Exclusions)</t>
  </si>
  <si>
    <t>1. Or. Rev. Stat. 90.110(5) provides an exclusion for occupancy by a squatter.2. Or. Rev. Stat. 90.110(6) provides an exclusion for vacation occupancy.</t>
  </si>
  <si>
    <t>landlord duties - Or. Rev. Stat. § 90.320 ( Full Title: Or. Rev. Stat. § 90.320. Maintenance of unit in habitable condition)</t>
  </si>
  <si>
    <t>tenant duties - Or. Rev. Stat. § 90.325 ( Full Title: Or. Rev. Stat. § 90.325. Reasonable use of premises; cleanliness; smoke detectors; behavior)</t>
  </si>
  <si>
    <t>landlord remedy - security deposit - Or. Rev. Stat. § 90.300 ( Full Title: Or. Rev. Stat. § 90.300. Security deposits), landlord remedy - terminate - Or. Rev. Stat. § 90.392 ( Full Title: Or. Rev. Stat. § 90.392. Termination of rental agreement)</t>
  </si>
  <si>
    <t>tenant remedy - terminate lease - Or. Rev. Stat. § 90.360 ( Full Title: Or. Rev. Stat. § 90.360. Noncompliance by landlord with rental agreement or obligation to maintain premises in habitable condition), tenant remedy - damages - Or. Rev. Stat. § 90.360 ( Full Title: Or. Rev. Stat. § 90.360. Noncompliance by landlord with rental agreement or obligation to maintain premises in habitable condition), tenant remedy - monetary - Or. Rev. Stat. § 90.365 ( Full Title: Or. Rev. Stat. § 90.365. Failure of landlord to supply essential services), tenant remedy - self-help - Or. Rev. Stat. § 90.368 ( Full Title: Or. Rev. Stat. § 90.368. Minor habitability defects; repairs), tenant remedy - terminate/monetary - Or. Rev. Stat. § 90.375 ( Full Title: Or. Rev. Stat. § 90.375. Unlawful removal or exclusion of tenant; willful diminution of services)</t>
  </si>
  <si>
    <t>retaliation - Or. Rev. Stat. § 90.385 ( Full Title: Or. Rev. Stat. § 90.385. Retaliatory conduct by landlord)</t>
  </si>
  <si>
    <t>DV - terminate - Or. Rev. Stat. § 90.453 ( Full Title: Or. Rev. Stat. § 90.453. Victim of domestic violence, sexual assault or stalking and immediate family members; release from rental agreement; verification statement), DV - change locks - Or. Rev. Stat. § 90.459 ( Full Title: Or. Rev. Stat. § 90.459. Victim of domestic violence, sexual assault or stalking; changing of locks)</t>
  </si>
  <si>
    <t>landlord duties - 68 PA. Const. Stat. § 250.502- ( Full Title: 68 PA. Const. Stat. § 250.502-A. Landlord’s duties), tenant duties - 68 PA. Const. Stat. § 250.503- ( Full Title: 68 PA. Const. Stat. § 250.503-A. Tenant’s duties)</t>
  </si>
  <si>
    <t>landlord duties - 68 PA. Const. Stat. § 250.502- ( Full Title: 68 PA. Const. Stat. § 250.502-A. Landlord’s duties)</t>
  </si>
  <si>
    <t>tenant duties - 68 PA. Const. Stat. § 250.503- ( Full Title: 68 PA. Const. Stat. § 250.503-A. Tenant’s duties)</t>
  </si>
  <si>
    <t>landlord remedy - monetary - 68 PA. Const. Stat. § 250.301 ( Full Title: 68 PA. Const. Stat. § 250.301. Recovery of rent by assumpsit), landlord remedy - terminate lease - 68 PA. Const. Stat. § 250.501 ( Full Title: 68 PA. Const. Stat. § 250.501. Notice to quit), landlord remedy - security deposit - 68 PA. Const. Stat. § 250.512 ( Full Title: 68 PA. Const. Stat. § 250.512. Recovery of improperly held escrow funds)</t>
  </si>
  <si>
    <t>tenant remedy - stop paying rent - 35 PA. Const. Stat. § 1700-1 ( Full Title: 35 PA. Const. Stat. § 1700-1. Dwellings unfit for habitation), tenant remedy - monetary - 68 PA. Const. Stat. § 250.512 ( Full Title: 68 PA. Const. Stat. § 250.512. Recovery of improperly held escrow funds), tenant remedy - monetary 2 - 68 PA. Cons. Stat. § 399.9 ( Full Title: 68 PA. Cons. Stat. § 399.9. Tenant's right to withhold rent), tenant remedy - monetary 3 - 68 PA. Cons. Stat. § 399.11 ( Full Title: 68 PA. Cons. Stat. § 399.11. Retaliation by landlord ratepayer prohibited)</t>
  </si>
  <si>
    <t>security deposit - 68 PA. Const. Stat. § 250.511a ( Full Title: 68 PA. Const. Stat. § 250.511a. Escrow funds limited)</t>
  </si>
  <si>
    <t>68 Pa. Const. Stat. 250.511a(a)-(b) states that in the first year of a lease, a landlord cannot require more than two months' rent as a security deposit. During the second and subsequent years of the lease, the landlord may not require more than one month's rent as security deposit.</t>
  </si>
  <si>
    <t>retaliation - 68 PA. Const. Stat. § 250.205 ( Full Title: 68 PA. Const. Stat. § 250.205. Participation in tenants’ association)</t>
  </si>
  <si>
    <t>definitions - 34 R.I. Gen. Laws § 34-18-11 ( Full Title: 34 R.I. Gen. Laws § 34-18-11. Definitions)</t>
  </si>
  <si>
    <t>Hotel, Renter holds a contract to purchase the dwelling, Occupancy by a member of a social organization operated for the benefit of the organization, Occupancy by an employee whose occupancy is conditional on employment</t>
  </si>
  <si>
    <t>exemptions - R.I. Gen. Laws § 34-18-8 ( Full Title: R.I. Gen. Laws § 34-18-8. Exclusion from application of chapter)</t>
  </si>
  <si>
    <t>landlord obligations - 34 R.I. Gen. Law § 34-18-22 ( Full Title: 34 R.I. Gen. Law § 34-18-22. Landlord to maintain premises)</t>
  </si>
  <si>
    <t>Maintain habitable conditions, Comply with applicable housing codes, Dispose of waste, Keep plumbing fixtures clear, Use appliances in a reasonable manner, Do not destroy any part of the dwelling, Do not disturb neighbors</t>
  </si>
  <si>
    <t>tenant obligations - 34 R.I. Gen. Law § 34-18-24 ( Full Title: 34 R.I. Gen. Law § 34-18-24. Tenant to maintain dwelling unit)</t>
  </si>
  <si>
    <t>terminate lease - R.I. Gen. Laws § 34-18-35 ( Full Title: R.I. Gen. Laws § 34-18-35. Eviction for nonpayment of rent), terminate lease - R.I. Gen. Laws § 34-18-36 ( Full Title: R.I. Gen. Laws § 34-18-36. Eviction for noncompliance with rental agreement), landlord remedy 3 - R.I. Gen. Laws § 34-18-39 ( Full Title: R.I. Gen. Laws § 34-18-39. Failure to maintain), Retain Security Deposit - R.I. Gen. Laws § 34-18-19(b) ( Full Title: R.I. Gen. Laws § 34-18-19. Security Deposits), landlord remedy 4 - R.I. Gen. Laws § 34-18-45 ( Full Title: R.I. Gen. Laws § 34-18-45. Landlord and tenant remedies for abuse of access)</t>
  </si>
  <si>
    <t>tenant remedy 1 - 34 R.I. Gen. Law § 34-18-34 ( Full Title: 34 R.I. Gen. Law § 34-18-34. Tenant’s remedies for landlord’s unlawful ouster, exclusion, or diminution of service), damages - R.I. Gen. Laws § 34-18-45 ( Full Title: R.I. Gen. Laws § 34-18-45. Landlord and tenant remedies for abuse of access), tenant remedy 2 - 34 R.I. Gen. Law § 34-18-31 ( Full Title: 34 R.I. Gen. Law § 34-18-31. Wrongful failure to supply heat, water, hot water, or essential services), self help - 34 R.I. Gen. Law § 34-18-30 ( Full Title: 34 R.I. Gen. Law § 34-18-30. Self-help for limited repairs)</t>
  </si>
  <si>
    <t>security deposit - R.I. Gen. Laws § 34-18-19 ( Full Title: R.I. Gen. Laws § 34-18-19. Security Deposits)</t>
  </si>
  <si>
    <t>retaliation prohibited - 34 R.I. Gen. Law § 34-18-46 ( Full Title: 34 R.I. Gen. Law § 34-18-46. Retaliatory conduct prohibited)</t>
  </si>
  <si>
    <t>security deposit - R.I. Gen. Laws § 34-18-19 ( Full Title: R.I. Gen. Laws § 34-18-19. Security Deposits), security deposit - R.I. Gen. Laws § 34-18-19 ( Full Title: R.I. Gen. Laws § 34-18-19. Security Deposits)</t>
  </si>
  <si>
    <t>landlord duties - S.C. Code § 27-40-440 ( Full Title: S.C. Code § 27-40-440. Landlord to maintain premises), tenant duties - S.C. Code § 27-40-510 ( Full Title: S.C. Code § 27-40-510. Tenant to maintain dwelling unit)</t>
  </si>
  <si>
    <t>exclusions - S.C. Code § 27-40-120 ( Full Title: S.C. Code § 27-40-120. Exclusions from application of chapter)</t>
  </si>
  <si>
    <t>S.C.  Code 27-40-120(8) provides an exemption for vacation occupancy.</t>
  </si>
  <si>
    <t>landlord duties - S.C. Code § 27-40-440 ( Full Title: S.C. Code § 27-40-440. Landlord to maintain premises)</t>
  </si>
  <si>
    <t>tenant duties - S.C. Code § 27-40-510 ( Full Title: S.C. Code § 27-40-510. Tenant to maintain dwelling unit)</t>
  </si>
  <si>
    <t>landlord remedy - security deposit - S.C. Code § 27-40-410 ( Full Title: S.C. Code § 27-40-410. Security deposits; prepaid rent), landlord remedy - terminate - S.C. Code § 27-40-710 ( Full Title: S.C. Code § 27-40-710. Noncompliance with rental agreement; failure to pay rent; removal of evicted tenant’s personal property), landlord remedy - monetary - S.C. Code § 27-40-710 ( Full Title: S.C. Code § 27-40-710. Noncompliance with rental agreement; failure to pay rent; removal of evicted tenant’s personal property), landlord remedy - self-help - S.C. Code § 27-40-720 ( Full Title: S.C. Code § 27-40-720. Noncompliance affecting health and safety)</t>
  </si>
  <si>
    <t>tenant remedy - monetary - S.C. Code § 27-40-410 ( Full Title: S.C. Code § 27-40-410. Security deposits; prepaid rent), tenant remedy - terminate - S.C. Code § 27-40-610 ( Full Title: S.C. Code § 27-40-610. Noncompliance by landlord in general), tenant remedy - monetary 2 - S.C. Code § 27-40-620 ( Full Title: S.C. Code § 27-40-620. Failure to deliver possession), tenant remedy - monetary 3 - S.C. Code § 27-40-630 ( Full Title: S.C. Code § 27-40-630. Wrongful failure to provide essential services), tenant remedy - terminate/monetary - S.C. Code § 27-40-660 ( Full Title: S.C. Code § 27-40-660. Tenant’s remedies for landlord’s unlawful ouster or exclusion)</t>
  </si>
  <si>
    <t>retaliate - S.C. Code § 27-40-910 ( Full Title: S.C. Code § 27-40-910. Retaliatory conduct prohibited)</t>
  </si>
  <si>
    <t>landlord duty - S.D. Codified Laws § 43-32-8 ( Full Title: S.D. Codified Laws § 43-32-8. Residential lessor to keep premises in repair—Disrepair caused by lessee—Agreement for repairs in lieu of rent—Liability to third persons unaffected), tenant duty - S.D. Codified Laws § 43-32-10 ( Full Title: S.D. Codified Laws § 43-32-10. Preservation of premises by lessee)</t>
  </si>
  <si>
    <t>landlord duty - S.D. Codified Laws § 43-32-8 ( Full Title: S.D. Codified Laws § 43-32-8. Residential lessor to keep premises in repair—Disrepair caused by lessee—Agreement for repairs in lieu of rent—Liability to third persons unaffected)</t>
  </si>
  <si>
    <t>tenant duty - S.D. Codified Laws § 43-32-10 ( Full Title: S.D. Codified Laws § 43-32-10. Preservation of premises by lessee)</t>
  </si>
  <si>
    <t>landlord remedy - terminate - S.D. Codified Laws § 43-32-18 ( Full Title: S.D. Codified Laws § 43-32-18. Termination of lease by landlord before end of agreed term—Use of premises by tenant contrary to agreement—Neglect of tenant to make repairs), landlord remedy - security deposit - S.D. Codified Laws § 43-32-24 ( Full Title: S.D. Codified Laws § 43-32-24. Return of security deposit after termination of tenancy—Withholding—Itemized accounting—Forfeiture of withholding rights—Punitive damages)</t>
  </si>
  <si>
    <t>tenant remedy - terminate/monetary - S.D. Codified Laws § 43-32-6 ( Full Title: S.D. Codified Laws § 43-32-6. Obligations of lessor of real property—Tenant’s remedies against lessor), tenant remedy - self-help - S.D. Codified Laws § 43-32-9 ( Full Title: S.D. Codified Laws § 43-32-9. Failure of lessor to repair premises—Lessee’s remedies), tenant remedy - terminate - S.D. Codified Laws § 43-32-19 ( Full Title: S.D. Codified Laws § 43-32-19. Termination of lease by tenant—Neglect of landlord to place tenant in quiet possession—Neglect to keep premises in good condition—Destruction of premises)</t>
  </si>
  <si>
    <t>security deposit - S.D. Codified Laws § 43-32-6.1 ( Full Title: S.D. Codified Laws § 43-32-6.1. Maximum security deposit for residential premises—Larger deposit by mutual agreement)</t>
  </si>
  <si>
    <t>retaliation - S.D. Codified Laws § 43-32-27 ( Full Title: S.D. Codified Laws § 43-32-27. Cause of action against lessor for retaliatory conduct)</t>
  </si>
  <si>
    <t>Landlord-Tenant Law - Tenn. Code § 66-28-104 ( Full Title: Tenn. Code § 66-28-104. Definitions)</t>
  </si>
  <si>
    <t>Tennessee's codified landlord-tenant law applies only in counties having a population of more than seventy-five thousand (75,000), according to the 2010 federal census or any subsequent federal census. Tenn. Code § 66-28-102(a)</t>
  </si>
  <si>
    <t>contract - Tenn. Code § 66-28-102 ( Full Title: Tenn. Code § 66-28-102. Application), hotel - Tenn. Code § 66-28-102 ( Full Title: Tenn. Code § 66-28-102. Application), agriculture - Tenn. Code § 66-28-102 ( Full Title: Tenn. Code § 66-28-102. Application)</t>
  </si>
  <si>
    <t>landlord obigation - Tenn. Code § 66-28-304 ( Full Title: Tenn. Code § 66-28-304. Landlord maintenance)</t>
  </si>
  <si>
    <t>tenant obligation - Tenn. Code § 66-28-401 ( Full Title: Tenn. Code § 66-28-401. Maintenance and conduct)</t>
  </si>
  <si>
    <t>landlord remedies; access - Tenn. Code § 66-28-513(A) ( Full Title: Tenn. Code § 66-28-513.Abuse of Access; Remedies), landlord remedies; termination - Tenn. Code § 66-28-510 ( Full Title: Tenn. Code § 66-28-510. Termination; Landlord Remedies), Landlord remedy; failure to maintain - Tenn. Code § 66-28-506 ( Full Title: Tenn. Code § 66-28-506.Dwelling; tenant failure to maintain), landlord remedy; termination - Tenn. Code § 66-28-505 ( Full Title: Tenn. Code § 66-28-505. Tenant noncompliance)</t>
  </si>
  <si>
    <t>tenant remedy; unlawful ouster - Tenn. Code § 66-28-504 ( Full Title: Tenn. Code § 66-28-504. Unlawful Ouster), tenant remedy - access - Tenn. Code § 66-28-513 ( Full Title: Tenn. Code § 66-28-513.Abuse of Access; Remedies), tenant selfhelp - Tenn. Code § 66-28-502(a)(1)(A) ( Full Title: Tenn. Code § 66-28-502. Essential services; failure to supply)</t>
  </si>
  <si>
    <t>Retaliation - Tenn. Code § 66-28-514 ( Full Title: Tenn. Code § 66-28-514. Retaliatory Conduct)</t>
  </si>
  <si>
    <t>landlord remedies; access - Tenn. Code § 66-28-513(A) ( Full Title: Tenn. Code § 66-28-513.Abuse of Access; Remedies), landlord remedies; termination - Tenn. Code § 66-28-510 ( Full Title: Tenn. Code § 66-28-510. Termination; Landlord Remedies), Landlord remedy; failure to maintain - Tenn. Code § 66-28-506 ( Full Title: Tenn. Code § 66-28-506.Dwelling; tenant failure to maintain), landlord remedy; termination - Tenn. Code § 66-28-505 ( Full Title: Tenn. Code § 66-28-505. Tenant noncompliance), landlord remedy; termination - Tenn. Code § 66-28-505 ( Full Title: Tenn. Code § 66-28-505. Tenant noncompliance)</t>
  </si>
  <si>
    <t>Landlord duty - Tex. Property Code § 92.052 ( Full Title: Tex. Property Code § 92.052. Landlord’s duty to repair or remedy)</t>
  </si>
  <si>
    <t>Landlord remedy - Tex. Property Code § 92.058 ( Full Title: Tex. Property Code § 92.058. Landlord remedy for tenant violation), Landlord remedy - retain sec dep - Tex. Property Code § 92.104 ( Full Title: Tex. Property Code § 92.104. Retention of security deposit; accounting)</t>
  </si>
  <si>
    <t>Tenant remedy - damages - Tex. Property Code § 91.004 ( Full Title: Tex. Property Code § 91.004. Landlord's Breach of Lease; Lien), Tenant remedies - damages/terminate - Tex. Property Code § 92.0081(h) ( Full Title: Tex. Property Code § 92.0081. Removal of property and exclusion of residential tenant), Tenant damages - Tex. Property Code § 92.016(e) ( Full Title: Tex. Property Code § 92.016. Right to vacate and avoid liability following family violence), Tenant remedy - Tex. Property Code § 92.056 ( Full Title: Tex. Property Code § 92.056. Landlord liability and tenant remedies; notice and time for repair), Tenant remedy - self help - Tex. Property Code § 92.0561 ( Full Title: Tex. Property Code § 92.0561. Tenant’s repair and deduct remedies)</t>
  </si>
  <si>
    <t>Retaliation - Tex. Property Code § 92.331 ( Full Title: Tex. Property Code § 92.331. Retaliation by landlord)</t>
  </si>
  <si>
    <t>Domestic violence - terminate - Tex. Property Code § 92.016(b) ( Full Title: Tex. Property Code § 92.016. Right to vacate and avoid liability following family violence)</t>
  </si>
  <si>
    <t>definitions - Utah Code § 57-22-2 ( Full Title: Utah Code § 57-22-2. Definitions)</t>
  </si>
  <si>
    <t>Maintain habitable conditions, Comply with applicable housing codes, Keep common areas in a safe condition, Maintain supplied appliances, Maintain appropriate receptacles for waste, Supply running water, Supply heat</t>
  </si>
  <si>
    <t>Duties waste - Utah Code §57-22-4(1)(b)(v) ( Full Title: Utah Code §57-22-4. Owner’s duties), Obligations Common Areas - Utah Code §57-22-4(I)(b)(i) ( Full Title: Utah Code §57-22-4. Owner’s duties), habitability - Utah Code § 57-22-3(1) ( Full Title: Utah Code § 57-22-3, Duties of owners and rents—Generally)</t>
  </si>
  <si>
    <t>Renter Duties - Utah Code § 57-22-5 ( Full Title: Utah Code § 57-22-5. Renter’s duties—Cleanliness and sanitation—Compliance with written agreement—Destruction of property, interference with peaceful enjoyment prohibited)</t>
  </si>
  <si>
    <t>renter remedies - Utah Code § 57-22-6 ( Full Title: Utah Code § 57-22-6. Renter remedies for deficient condition of residential rental unit), Tenant Remedy Failure to Deliver - Utah Code § 57-22-4.1 ( Full Title: Utah Code § 57-22-4.1. Failure to Deliver Possession of Residential Rental Unit—Renter’s Option to Terminate Rental Agreement—Abatement of Rent)</t>
  </si>
  <si>
    <t>Domestic Violence - Utah Code § 57-22-5.1 ( Full Title: Utah Code § 57-22-5.1. Crime victim’s right to new locks—Domestic violence victim’s right to terminate rental agreement—Limits an owner relating to assistance from public safety agency)</t>
  </si>
  <si>
    <t>Duties waste - Utah Code §57-22-4(1)(b)(v) ( Full Title: Utah Code §57-22-4. Owner’s duties), Obligations Common Areas - Utah Code §57-22-4(I)(b)(i) ( Full Title: Utah Code §57-22-4. Owner’s duties), habitability - Utah Code § 57-22-3(1) ( Full Title: Utah Code § 57-22-3, Duties of owners and rents—Generally), Duties waste - Utah Code §57-22-4(1)(b)(v) ( Full Title: Utah Code §57-22-4. Owner’s duties)</t>
  </si>
  <si>
    <t>landlord duties - Vt. Stat. tit. 9, § 4457 ( Full Title: Vt. Stat. tit. 9, § 4457. Landlord obligations; habitability)</t>
  </si>
  <si>
    <t>Exclusions - Vt. Stat. tit. 9, § 4452 ( Full Title: Vt. Stat. tit. 9, § 4452. Exclusions)</t>
  </si>
  <si>
    <t>Vt. Stat. Tit. 9, 4452 provides for the following additional exemptions:(7) transient residence in a campground (8) transient occupancy in a hotel during the time the occupant is a recipient of General Assistance or Emergency Assistance (9) occupancy of a dwelling unit without right or permission by  a person who is not a tenant.</t>
  </si>
  <si>
    <t>tenant duties - Vt. Stat. tit. 9, § 4456 ( Full Title: Vt. Stat. tit. 9, § 4456. Tenant obligations; use and maintenance of dwelling unit)</t>
  </si>
  <si>
    <t>landlord remedy - security deposit - Vt. Stat. tit. 9, § 4461 ( Full Title: Vt. Stat. tit. 9, § 4461. Security deposits), landlord remedies - Vt. Stat. tit. 9, § 4467 ( Full Title: Vt. Stat. tit. 9, § 4467. Termination of tenancy; notice), landlord remedies - damages/termination - Vt. Stat. tit. 9, § 4456 ( Full Title: Vt. Stat. tit. 9, § 4456. Tenant obligations; use and maintenance of dwelling unit)</t>
  </si>
  <si>
    <t>tenant remedies - monetary damages - Vt. Stat. tit. 9, § 4464 ( Full Title: Vt. Stat. tit. 9, § 4464. Remedies for illegal evictions), tenant remedies - Vt. Stat. tit. 9, § 4458 ( Full Title: Vt. Stat. tit. 9, § 4458. Habitability; tenant remedies), tenant remedy - self-help - Vt. Stat. tit. 9, § 4459 ( Full Title: Vt. Stat. tit. 9, § 4459. Minor defects; repair and deduct)</t>
  </si>
  <si>
    <t>retaliation - Vt. Stat. tit. 9, § 4465 ( Full Title: Vt. Stat. tit. 9, § 4465. Retaliatory conduct prohibited)</t>
  </si>
  <si>
    <t>domestic violence lease - Vt. Stat. tit. 9, § 4472(a) ( Full Title: Vt. Stat. tit. 9, § 4472. Right to terminate rental agreement), domestic violence locks - Vt. Stat. tit. 9, § 4473(1) ( Full Title: Vt. Stat. tit. 9, § 4473. Right to change locks; other security measures)</t>
  </si>
  <si>
    <t>landlord duties - Va. Code § 55-248.13 ( Full Title: Va. Code § 55-248.13. Landlord to maintain fit premises)</t>
  </si>
  <si>
    <t>exemptions - Va. Code § 55-248.3:1 ( Full Title: Va. Code § 55-248.3:1. Applicability of chapter)</t>
  </si>
  <si>
    <t>1. Va. Code 55-248.3:1(B) states that "where the landlord is a natural person, an estate, or a legal entity that owns no more than two single-family residential dwelling units in its own name subject to a rental agreement, such landlord may opt out of the Virginia Residential Landlord and Tenant Act  by so stating in a rental agreement with a tenant."2.  Va. Code 55-248.3:1(C) provides the following exemptions:(4) Occupancy in a campground(5) Occupancy by a tenant who pays no rent pursuant to a rental agreement</t>
  </si>
  <si>
    <t>use and occupy - Va. Code § 55-248.19 ( Full Title: Va. Code § 55-248.19. Use and occupancy by tenant)</t>
  </si>
  <si>
    <t>landlord remedies - Va. Code § 55-248.31 ( Full Title: Va. Code § 55-248.31. Noncompliance with rental agreement; monetary penalty), security deposit - Va. Code § 55-248.15:1 ( Full Title: Va. Code § 55-248.15:1. Security deposits), self help - Va. Code § 55-248.32 ( Full Title: Va. Code § 55-248.32. Remedy by repair, etc.; emergencies), landlord remedies 2 - Va. Code § 55-248.35 ( Full Title: Va. Code § 55-248.35. Remedy after termination)</t>
  </si>
  <si>
    <t>tenant remedies 1 - Va. Code § 55-248.21 ( Full Title: Va. Code § 55-248.21. Noncompliance by landlord), tenant remedies 2 - Va. Code § 55-248.23 ( Full Title: Va. Code § 55-248.23. Wrongful failure to supply heat, water, hot water or essential services), tenant remedies 3 - Va. Code § 55-248.26 ( Full Title: Va. Code § 55-248.26. Tenant's remedies for landlord's unlawful ouster, exclusion or diminution of service)</t>
  </si>
  <si>
    <t>security deposit - Va. Code § 55-248.15:1 ( Full Title: Va. Code § 55-248.15:1. Security deposits)</t>
  </si>
  <si>
    <t>retaliation - Va. Code § 55-248.39 ( Full Title: Va. Code § 55-248.39. Retaliatory conduct prohibited)</t>
  </si>
  <si>
    <t>domestic abuse victims - Va. Code § 55-248.21:2 ( Full Title: Va. Code § 55-248.21:2. Early termination of rental agreements by victims of family abuse, sexual abuse, or criminal sexual assault)</t>
  </si>
  <si>
    <t>landlord remedies - Va. Code § 55-248.31 ( Full Title: Va. Code § 55-248.31. Noncompliance with rental agreement; monetary penalty), self help - Va. Code § 55-248.32 ( Full Title: Va. Code § 55-248.32. Remedy by repair, etc.; emergencies), landlord remedies 2 - Va. Code § 55-248.35 ( Full Title: Va. Code § 55-248.35. Remedy after termination), security deposit - Va. Code § 55-248.15:1 ( Full Title: Va. Code § 55-248.15:1. Security deposits)</t>
  </si>
  <si>
    <t>retaliation - Va. Code § 55-248.39 ( Full Title: Va. Code § 55-248.39. Retaliatory conduct prohibited), security deposit - Va. Code § 55-248.15:1 ( Full Title: Va. Code § 55-248.15:1. Security deposits)</t>
  </si>
  <si>
    <t>landlord remedies - Va. Code § 55-248.31 ( Full Title: Va. Code § 55-248.31. Noncompliance with rental agreement; monetary penalty), self help - Va. Code § 55-248.32 ( Full Title: Va. Code § 55-248.32. Remedy by repair, etc.; emergencies), landlord remedies 2 - Va. Code § 55-248.35 ( Full Title: Va. Code § 55-248.35. Remedy after termination), security deposit - Va. Code § 55-248.15:1 ( Full Title: Va. Code § 55-248.15:1. Security deposits), security deposit - Va. Code § 55-248.15:1 ( Full Title: Va. Code § 55-248.15:1. Security deposits)</t>
  </si>
  <si>
    <t>landlord duties - Wash. Rev. Code § 59.18.060 ( Full Title: Wash. Rev. Code § 59.18.060. Landlord—Duties)</t>
  </si>
  <si>
    <t>Hotel, Renter holds a contract to purchase the dwelling, Occupancy by an employee whose occupancy is conditional on employment, Occupancy under a rental agreement for a dwelling used primarily for agriculture</t>
  </si>
  <si>
    <t>exemptions - Wash. Rev. Code § 59.18.040 ( Full Title: Wash. Rev. Code § 59.18.040. Living arrangements exempted from chapter)</t>
  </si>
  <si>
    <t>tenant duties - Wash. Rev. Code § 59.18.130 ( Full Title: Wash. Rev. Code § 59.18.130. Duties of tenant)</t>
  </si>
  <si>
    <t>landlord remedies - Wash. Rev. Code § 59.18.180 ( Full Title: Wash. Rev. Code § 59.18.180. Tenant's failure to comply with statutory duties--Landlord to give tenant written notice of noncompliance--Landlord's remedies), landlord remedies 2 - Wash. Rev. Code § 59.18.310 ( Full Title: Wash. Rev. Code § 59.18.310. Default in rent--Abandonment--Liability of tenant--Landlord's remedies--Sale of tenant's property by landlord, deceased tenant exception), retain security deposit - Wash. Rev. Code § 59.18.280 ( Full Title: Wash. Rev. Code § 59.18.280. Moneys paid as deposit or security for performance by tenant—statement and notice of basis for retention—remedies for landlord’s failure to make refund)</t>
  </si>
  <si>
    <t>tenant remedies - Wash. Rev. Code § 59.18.085 ( Full Title: Wash. Rev. Code § 59.18.085. Rental of condemned or unlawful dwelling--Tenant's remedies--Relocation assistance—Penalties), tenant remedies 2 - Wash. Rev. Code § 59.18.090 ( Full Title: Wash. Rev. Code § 59.18.090. Landlord's failure to remedy defective condition--Tenant's choice of actions), tenant self help - Wash. Rev. Code § 59.18.100 ( Full Title: Wash. Rev. Code § 59.18.100. Landlord's failure to carry out duties--Repairs effected by tenant--Procedure--Deduction of cost from rent--Limitations), tenant remedies 3 - Wash. Rev. Code § 59.18.300 ( Full Title: Wash. Rev. Code § 59.18.300. Termination of tenant's utility services--Tenant causing loss of landlord provided utility services)</t>
  </si>
  <si>
    <t>retaliation - Wash. Rev. Code § 59.18.240 ( Full Title: Wash. Rev. Code § 59.18.240. Reprisals or retaliatory actions by landlord—Prohibited)</t>
  </si>
  <si>
    <t>domestic violence victims - Wash. Rev. Code § 59.18.575 ( Full Title: Wash. Rev. Code § 59.18.575. Victim protection--Notice to landlord--Termination of rental agreement--Procedures)</t>
  </si>
  <si>
    <t>Landlord-tenant law - W. Va. Code § 37-6-30 ( Full Title: W. Va. Code § 37-6-30.Landlord to deliver premises; duty to maintain premises in fit and habitable condition)</t>
  </si>
  <si>
    <t>Landlord Duties - W. Va. Code § 37-6-30(a) ( Full Title: W. Va. Code § 37-6-30.Landlord to deliver premises; duty to maintain premises in fit and habitable condition)</t>
  </si>
  <si>
    <t>recovery of rent - W. Va. Code § 37-6-9 ( Full Title: W. Va. Code § 37-6-9. Recovery of rent by distress or action; evidence; interest), landlord remedy - rent owed - W. Va. Code § 37-6-6 ( Full Title: W. Va. Code § 37-6-6. Desertion of leased property; entry; recovery of rent, disposition of abandoned personal property; notice), Attachment - W. Va. Code § 37–6–17 ( Full Title: W. Va. Code § 37–6–17. Attachment for Rent), retain security deposit - W. Va. Code § 37-6(a) ( Full Title: W. Va. Code § 37-6A-2. Security of deposits.)</t>
  </si>
  <si>
    <t>LT duties - Wis. Stat. § 704.05 ( Full Title: Wis. Stat. § 704.05. Rights and duties of landlord and tenant in absence of written agreement to contrary)</t>
  </si>
  <si>
    <t>landlord duties - Wis. Stat. § 704.07 ( Full Title: Wis. Stat. § 704.07. Repairs; untenantability)</t>
  </si>
  <si>
    <t>tenant duties - Wis. Stat. § 704.07 ( Full Title: Wis. Stat. § 704.07. Repairs; untenantability)</t>
  </si>
  <si>
    <t>The tenant can make no physical changes in the nature of the premises, including decorating, removing, altering or adding to the structures thereon, without prior consent of the landlord. Wis. Stat. § 704.05.</t>
  </si>
  <si>
    <t>landlord remedies - Wis. Stat. § 704.17 ( Full Title: Wis. Stat. § 704.17. Notice terminating tenancies for failure to pay rent or other breach by tenant), landlord remedies 2 - Wis. Stat. § 704.27 ( Full Title: Wis. Stat. § 704.27. Damages for failure of tenant to vacate at end of lease or after notice), security deposit - Wis. Stat. § 704.28 ( Full Title: Wis. Stat. § 704.28. Withholding from and return of security deposits), tenant duties - Wis. Stat. § 704.07 ( Full Title: Wis. Stat. § 704.07. Repairs; untenantability)</t>
  </si>
  <si>
    <t>tenant remedies - Wis. Stat. § 704.07 ( Full Title: Wis. Stat. § 704.07. Repairs; untenantability)</t>
  </si>
  <si>
    <t>retaliation - Wis. Stat. § 704.45 ( Full Title: Wis. Stat. § 704.45. Retaliatory conduct in residential tenancies prohibited)</t>
  </si>
  <si>
    <t>domestic abuse victims - Wis. Stat. § 704.14 ( Full Title: Wis. Stat. § 704.14. Notice of domestic abuse protections), lock change - Wis. Stat. § 704.16 ( Full Title: Wis. Stat. § 704.16. Termination of tenancy for imminent threat of serious physical harm; changing locks)</t>
  </si>
  <si>
    <t>landlord duties - Wis. Stat. § 704.07 ( Full Title: Wis. Stat. § 704.07. Repairs; untenantability), landlord duties - Wis. Stat. § 704.07 ( Full Title: Wis. Stat. § 704.07. Repairs; untenantability)</t>
  </si>
  <si>
    <t>tenant duties - Wis. Stat. § 704.07(3) ( Full Title: Wis. Stat. § 704.07. Repairs; untenantability)</t>
  </si>
  <si>
    <t>landlord remedies - Wis. Stat. § 704.17 ( Full Title: Wis. Stat. § 704.17. Notice terminating tenancies for failure to pay rent or other breach by tenant), landlord remedies 2 - Wis. Stat. § 704.27 ( Full Title: Wis. Stat. § 704.27. Damages for failure of tenant to vacate at end of lease or after notice), security deposit - Wis. Stat. § 704.28 ( Full Title: Wis. Stat. § 704.28. Withholding from and return of security deposits)</t>
  </si>
  <si>
    <t>tenant remedies - Wis. Stat. § 704.07(4) ( Full Title: Wis. Stat. § 704.07. Repairs; untenantability)</t>
  </si>
  <si>
    <t>landlord duties - Wyo. Stat. § 1-21-1202 ( Full Title: Wyo. Stat. § 1-21-1202. Duties of owners and renters; generally)</t>
  </si>
  <si>
    <t>landlord duties - Wyo. Stat. § 1-21-1202 ( Full Title: Wyo. Stat. § 1-21-1202. Duties of owners and renters; generally), landlord duties 2 - Wyo. Stat. § 1-21-1203 ( Full Title: Wyo. Stat. § 1-21-1203. Owner's duties; notice by renter of noncompliance; duty to correct; exceptions; termination of rental agreement; liability limited)</t>
  </si>
  <si>
    <t>tenant duties 2 - Wyo. Stat. § 1-21-1205 ( Full Title: Wyo. Stat. § 1-21-1205. Prohibited acts by renter), tenant duties - Wyo. Stat. § 1-21-1204 ( Full Title: Wyo. Stat. § 1-21-1204. Renter's duties)</t>
  </si>
  <si>
    <t>landlord remedies - Wyo. Stat. § 1-21-1211 ( Full Title: Wyo. Stat. § 1-21-1211. Owner's remedies; eviction; judicial remedies; damages), security deposit - Wyo. Stat. § 1-21-1208 ( Full Title: Wyo. Stat. § 1-21-1208. Deductions from deposit; written itemization; time limits; failure to give notice; recovery by renter; utilities deposit; penalty)</t>
  </si>
  <si>
    <t>security deposit - Wyo. Stat. § 1-21-1208 ( Full Title: Wyo. Stat. § 1-21-1208. Deductions from deposit; written itemization; time limits; failure to give notice; recovery by renter; utilities deposit; penalty), terminate lease - Wyo. Stat. § 1-21-1203 ( Full Title: Wyo. Stat. § 1-21-1203. Owner's duties; notice by renter of noncompliance; duty to correct; exceptions; termination of rental agreement; liability limited)</t>
  </si>
  <si>
    <t>domestic violence terminate lease - Wyo. Stat. § 1-21-1303 ( Full Title: Wyo. Stat. § 1-21-1303. Breach of lease; recovery of rent; affirmative defense.)</t>
  </si>
  <si>
    <t>Effective_Date</t>
  </si>
  <si>
    <t>Valid_Through_Date</t>
  </si>
  <si>
    <t>SLT_ExemptRenter_holds_contract_to_purchase_dwelling</t>
  </si>
  <si>
    <t>SLT_ExemptOccupancy_by_member_of_social_org_operated_for_org</t>
  </si>
  <si>
    <t>SLT_ExemptOccupancy_by_employee_whose_occupancy_conditional_on_employment</t>
  </si>
  <si>
    <t xml:space="preserve">SLT_ExemptOccupancy_by_an_owner_of_a_condominium </t>
  </si>
  <si>
    <t>SLT_ExemptOccupancy_under_rental_agreement_for_dwelling_primarily_for_ag</t>
  </si>
  <si>
    <t>SLT_Exempt_Public_housing</t>
  </si>
  <si>
    <t>SLT_Exempt_Exemptions_not_specified</t>
  </si>
  <si>
    <t>SLT_LandlordDutiesMaintain_habitable_conditions</t>
  </si>
  <si>
    <t>SLT_LandlordDutiesComply_w_applicable_housing_codes</t>
  </si>
  <si>
    <t>SLT_LandlordDutiesMake_repairs</t>
  </si>
  <si>
    <t>SLT_LandlordDutiesKeep_common_areas_in_safe_condition</t>
  </si>
  <si>
    <t>SLT_LandlordDutiesMaintain_supplied_appliances</t>
  </si>
  <si>
    <t>SLT_LandlordDutiesMaintain_appropriate_receptacles_for_waste</t>
  </si>
  <si>
    <t>SLT_LandlordDutiesSupply_running_water</t>
  </si>
  <si>
    <t>SLT_LandlordDutiesSupply_heat</t>
  </si>
  <si>
    <t>SLT_LandlordDuties_Duties_not_specified</t>
  </si>
  <si>
    <t>SLT_TenantDutiesComply_w_applicable_housing_codes</t>
  </si>
  <si>
    <t>SLT_TenantDutiesKeep_premises_safe</t>
  </si>
  <si>
    <t>SLT_TenantDutiesDispose_of_waste</t>
  </si>
  <si>
    <t>SLT_TenantDutiesKeep_plumbing_fixtures_clear</t>
  </si>
  <si>
    <t>SLT_TenantDutiesUse_appliances_in_a_reasonable_manner</t>
  </si>
  <si>
    <t>SLT_TenantDutiesDo_not_destroy_any_part_of_the_dwelling</t>
  </si>
  <si>
    <t>SLT_TenantDutiesDo_not_disturb_neighbors</t>
  </si>
  <si>
    <t>SLT_TenantDuties_Duties_not_specified</t>
  </si>
  <si>
    <t>SLT_LRemediesTerminate_lease</t>
  </si>
  <si>
    <t>SLT_LRemediesMonetary_damages</t>
  </si>
  <si>
    <t>SLT_LRemediesRetain_security_deposit</t>
  </si>
  <si>
    <t>SLT_LRemedies_Landlord_can_make_repairs</t>
  </si>
  <si>
    <t>SLT_LRemedies_Remedies_not_specified</t>
  </si>
  <si>
    <t>SLT_TRemediesTerminate_lease</t>
  </si>
  <si>
    <t>SLT_TRemediesMonetary_damages</t>
  </si>
  <si>
    <t>SLT_TRemedies_Tenant_can_make_repairs</t>
  </si>
  <si>
    <t>SLT_TRemedies_Remedies_not_specified</t>
  </si>
  <si>
    <t>SLT_DV_Yes_they_may_request_lock_change</t>
  </si>
  <si>
    <t>SLT_DV_Yes_may_terminate_their_lease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</si>
</sst>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F2CC"/>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16" fillId="33" borderId="0" xfId="0" applyFont="1" applyFill="1"/>
    <xf numFmtId="0" fontId="0" fillId="34" borderId="0" xfId="0" applyFill="1"/>
    <xf numFmtId="0" fontId="0" fillId="35" borderId="0" xfId="0" applyFill="1"/>
    <xf numFmtId="0" fontId="0" fillId="36" borderId="0" xfId="0" applyFill="1"/>
    <xf numFmtId="0" fontId="16" fillId="35" borderId="0" xfId="0" applyFont="1"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82"/>
  <sheetViews>
    <sheetView tabSelected="1" workbookViewId="0"/>
  </sheetViews>
  <sheetFormatPr defaultRowHeight="15" x14ac:dyDescent="0.25"/>
  <cols>
    <col min="1" max="1" width="18.7109375" bestFit="1" customWidth="1"/>
    <col min="2" max="2" width="13.5703125" bestFit="1" customWidth="1"/>
    <col min="3" max="3" width="18.140625" bestFit="1" customWidth="1"/>
    <col min="4" max="4" width="8.28515625" bestFit="1" customWidth="1"/>
    <col min="5" max="5" width="16.5703125" bestFit="1" customWidth="1"/>
    <col min="6" max="6" width="55.7109375" bestFit="1" customWidth="1"/>
    <col min="7" max="7" width="95.5703125" bestFit="1" customWidth="1"/>
    <col min="8" max="8" width="80.7109375" bestFit="1" customWidth="1"/>
    <col min="9" max="9" width="50.5703125" bestFit="1" customWidth="1"/>
    <col min="10" max="10" width="85.28515625" bestFit="1" customWidth="1"/>
    <col min="11" max="11" width="26" style="4" bestFit="1" customWidth="1"/>
    <col min="12" max="12" width="35.85546875" bestFit="1" customWidth="1"/>
    <col min="13" max="13" width="18.85546875" style="3" bestFit="1" customWidth="1"/>
    <col min="14" max="14" width="46" bestFit="1" customWidth="1"/>
    <col min="15" max="15" width="53.42578125" bestFit="1" customWidth="1"/>
    <col min="16" max="16" width="30.5703125" bestFit="1" customWidth="1"/>
    <col min="17" max="17" width="54.140625" bestFit="1" customWidth="1"/>
    <col min="18" max="18" width="45.42578125" bestFit="1" customWidth="1"/>
    <col min="19" max="19" width="58" bestFit="1" customWidth="1"/>
    <col min="20" max="20" width="38.140625" bestFit="1" customWidth="1"/>
    <col min="21" max="21" width="29.28515625" bestFit="1" customWidth="1"/>
    <col min="22" max="22" width="38" bestFit="1" customWidth="1"/>
    <col min="23" max="23" width="51.85546875" bestFit="1" customWidth="1"/>
    <col min="24" max="24" width="34.85546875" bestFit="1" customWidth="1"/>
    <col min="25" max="25" width="32.42578125" bestFit="1" customWidth="1"/>
    <col min="26" max="26" width="43.28515625" bestFit="1" customWidth="1"/>
    <col min="27" max="28" width="52.5703125" bestFit="1" customWidth="1"/>
    <col min="29" max="29" width="39.5703125" bestFit="1" customWidth="1"/>
    <col min="30" max="30" width="36.28515625" bestFit="1" customWidth="1"/>
    <col min="31" max="31" width="29.42578125" bestFit="1" customWidth="1"/>
    <col min="32" max="32" width="32.28515625" bestFit="1" customWidth="1"/>
    <col min="33" max="33" width="35.7109375" style="5" bestFit="1" customWidth="1"/>
    <col min="34" max="34" width="39.5703125" bestFit="1" customWidth="1"/>
    <col min="35" max="35" width="37.28515625" bestFit="1" customWidth="1"/>
    <col min="36" max="36" width="21.5703125" style="3" bestFit="1" customWidth="1"/>
    <col min="37" max="37" width="29.7109375" bestFit="1" customWidth="1"/>
    <col min="38" max="38" width="32.42578125" bestFit="1" customWidth="1"/>
    <col min="39" max="39" width="38.140625" bestFit="1" customWidth="1"/>
    <col min="40" max="40" width="37.42578125" bestFit="1" customWidth="1"/>
    <col min="41" max="41" width="21.7109375" style="3" bestFit="1" customWidth="1"/>
    <col min="42" max="42" width="19.140625" style="3" bestFit="1" customWidth="1"/>
    <col min="43" max="43" width="14.7109375" style="3" bestFit="1" customWidth="1"/>
    <col min="44" max="44" width="41.140625" bestFit="1" customWidth="1"/>
    <col min="45" max="45" width="40.85546875" bestFit="1" customWidth="1"/>
    <col min="46" max="46" width="10" bestFit="1" customWidth="1"/>
  </cols>
  <sheetData>
    <row r="1" spans="1:46" x14ac:dyDescent="0.25">
      <c r="A1" t="s">
        <v>0</v>
      </c>
      <c r="B1" s="7" t="s">
        <v>510</v>
      </c>
      <c r="C1" s="7" t="s">
        <v>511</v>
      </c>
      <c r="D1" t="s">
        <v>3</v>
      </c>
      <c r="E1" t="s">
        <v>4</v>
      </c>
      <c r="F1" t="s">
        <v>512</v>
      </c>
      <c r="G1" t="s">
        <v>513</v>
      </c>
      <c r="H1" t="s">
        <v>514</v>
      </c>
      <c r="I1" t="s">
        <v>515</v>
      </c>
      <c r="J1" t="s">
        <v>516</v>
      </c>
      <c r="K1" t="s">
        <v>517</v>
      </c>
      <c r="L1" t="s">
        <v>518</v>
      </c>
      <c r="M1" t="s">
        <v>5</v>
      </c>
      <c r="N1" t="s">
        <v>519</v>
      </c>
      <c r="O1" t="s">
        <v>520</v>
      </c>
      <c r="P1" t="s">
        <v>521</v>
      </c>
      <c r="Q1" t="s">
        <v>522</v>
      </c>
      <c r="R1" t="s">
        <v>523</v>
      </c>
      <c r="S1" t="s">
        <v>524</v>
      </c>
      <c r="T1" t="s">
        <v>525</v>
      </c>
      <c r="U1" t="s">
        <v>526</v>
      </c>
      <c r="V1" t="s">
        <v>527</v>
      </c>
      <c r="W1" t="s">
        <v>528</v>
      </c>
      <c r="X1" t="s">
        <v>529</v>
      </c>
      <c r="Y1" t="s">
        <v>530</v>
      </c>
      <c r="Z1" t="s">
        <v>531</v>
      </c>
      <c r="AA1" t="s">
        <v>532</v>
      </c>
      <c r="AB1" t="s">
        <v>533</v>
      </c>
      <c r="AC1" t="s">
        <v>534</v>
      </c>
      <c r="AD1" t="s">
        <v>535</v>
      </c>
      <c r="AE1" t="s">
        <v>536</v>
      </c>
      <c r="AF1" t="s">
        <v>537</v>
      </c>
      <c r="AG1" t="s">
        <v>538</v>
      </c>
      <c r="AH1" t="s">
        <v>539</v>
      </c>
      <c r="AI1" t="s">
        <v>540</v>
      </c>
      <c r="AJ1" t="s">
        <v>6</v>
      </c>
      <c r="AK1" t="s">
        <v>541</v>
      </c>
      <c r="AL1" t="s">
        <v>542</v>
      </c>
      <c r="AM1" t="s">
        <v>543</v>
      </c>
      <c r="AN1" t="s">
        <v>544</v>
      </c>
      <c r="AO1" t="s">
        <v>7</v>
      </c>
      <c r="AP1" t="s">
        <v>8</v>
      </c>
      <c r="AQ1" t="s">
        <v>9</v>
      </c>
      <c r="AR1" t="s">
        <v>545</v>
      </c>
      <c r="AS1" t="s">
        <v>546</v>
      </c>
      <c r="AT1" t="s">
        <v>10</v>
      </c>
    </row>
    <row r="2" spans="1:46" x14ac:dyDescent="0.25">
      <c r="A2" t="s">
        <v>11</v>
      </c>
      <c r="B2" s="1">
        <v>42948</v>
      </c>
      <c r="C2" s="1">
        <v>43251</v>
      </c>
      <c r="D2">
        <v>1</v>
      </c>
      <c r="E2">
        <v>1</v>
      </c>
      <c r="F2">
        <v>1</v>
      </c>
      <c r="G2">
        <v>1</v>
      </c>
      <c r="H2">
        <v>1</v>
      </c>
      <c r="I2">
        <v>1</v>
      </c>
      <c r="J2">
        <v>1</v>
      </c>
      <c r="K2" s="4">
        <v>0</v>
      </c>
      <c r="L2">
        <v>0</v>
      </c>
      <c r="M2" s="3">
        <f>L2+K2+J2+I2+H2+G2+F2+E2</f>
        <v>6</v>
      </c>
      <c r="N2">
        <v>1</v>
      </c>
      <c r="O2">
        <v>1</v>
      </c>
      <c r="P2">
        <v>1</v>
      </c>
      <c r="Q2">
        <v>1</v>
      </c>
      <c r="R2">
        <v>1</v>
      </c>
      <c r="S2">
        <v>1</v>
      </c>
      <c r="T2">
        <v>1</v>
      </c>
      <c r="U2">
        <v>1</v>
      </c>
      <c r="V2">
        <v>0</v>
      </c>
      <c r="W2">
        <v>1</v>
      </c>
      <c r="X2">
        <v>1</v>
      </c>
      <c r="Y2">
        <v>1</v>
      </c>
      <c r="Z2">
        <v>1</v>
      </c>
      <c r="AA2">
        <v>1</v>
      </c>
      <c r="AB2">
        <v>1</v>
      </c>
      <c r="AC2">
        <v>1</v>
      </c>
      <c r="AD2">
        <v>0</v>
      </c>
      <c r="AE2">
        <v>1</v>
      </c>
      <c r="AF2">
        <v>1</v>
      </c>
      <c r="AG2" s="5">
        <v>1</v>
      </c>
      <c r="AH2">
        <v>0</v>
      </c>
      <c r="AI2">
        <v>0</v>
      </c>
      <c r="AJ2" s="3">
        <f>AI2+AH2+AG2+AF2+AE2</f>
        <v>3</v>
      </c>
      <c r="AK2">
        <v>1</v>
      </c>
      <c r="AL2">
        <v>1</v>
      </c>
      <c r="AM2">
        <v>0</v>
      </c>
      <c r="AN2">
        <v>0</v>
      </c>
      <c r="AO2" s="3">
        <f>AN2+AM2+AL2+AK2</f>
        <v>2</v>
      </c>
      <c r="AP2" s="3">
        <v>0</v>
      </c>
      <c r="AQ2" s="3">
        <v>1</v>
      </c>
      <c r="AR2">
        <v>0</v>
      </c>
      <c r="AS2">
        <v>0</v>
      </c>
      <c r="AT2">
        <v>1</v>
      </c>
    </row>
    <row r="3" spans="1:46" x14ac:dyDescent="0.25">
      <c r="A3" t="s">
        <v>11</v>
      </c>
      <c r="B3" s="1">
        <v>43252</v>
      </c>
      <c r="C3" s="1">
        <v>43678</v>
      </c>
      <c r="D3">
        <v>1</v>
      </c>
      <c r="E3">
        <v>1</v>
      </c>
      <c r="F3">
        <v>1</v>
      </c>
      <c r="G3">
        <v>1</v>
      </c>
      <c r="H3">
        <v>1</v>
      </c>
      <c r="I3">
        <v>1</v>
      </c>
      <c r="J3">
        <v>1</v>
      </c>
      <c r="K3" s="4">
        <v>0</v>
      </c>
      <c r="L3">
        <v>0</v>
      </c>
      <c r="M3" s="3">
        <f t="shared" ref="M3:M66" si="0">L3+K3+J3+I3+H3+G3+F3+E3</f>
        <v>6</v>
      </c>
      <c r="N3">
        <v>1</v>
      </c>
      <c r="O3">
        <v>1</v>
      </c>
      <c r="P3">
        <v>1</v>
      </c>
      <c r="Q3">
        <v>1</v>
      </c>
      <c r="R3">
        <v>1</v>
      </c>
      <c r="S3">
        <v>1</v>
      </c>
      <c r="T3">
        <v>1</v>
      </c>
      <c r="U3">
        <v>1</v>
      </c>
      <c r="V3">
        <v>0</v>
      </c>
      <c r="W3">
        <v>1</v>
      </c>
      <c r="X3">
        <v>1</v>
      </c>
      <c r="Y3">
        <v>1</v>
      </c>
      <c r="Z3">
        <v>1</v>
      </c>
      <c r="AA3">
        <v>1</v>
      </c>
      <c r="AB3">
        <v>1</v>
      </c>
      <c r="AC3">
        <v>1</v>
      </c>
      <c r="AD3">
        <v>0</v>
      </c>
      <c r="AE3">
        <v>1</v>
      </c>
      <c r="AF3">
        <v>1</v>
      </c>
      <c r="AG3" s="5">
        <v>1</v>
      </c>
      <c r="AH3">
        <v>0</v>
      </c>
      <c r="AI3">
        <v>0</v>
      </c>
      <c r="AJ3" s="3">
        <f t="shared" ref="AJ3:AJ66" si="1">AI3+AH3+AG3+AF3+AE3</f>
        <v>3</v>
      </c>
      <c r="AK3">
        <v>1</v>
      </c>
      <c r="AL3">
        <v>1</v>
      </c>
      <c r="AM3">
        <v>0</v>
      </c>
      <c r="AN3">
        <v>0</v>
      </c>
      <c r="AO3" s="3">
        <f t="shared" ref="AO3:AO66" si="2">AN3+AM3+AL3+AK3</f>
        <v>2</v>
      </c>
      <c r="AP3" s="3">
        <v>0</v>
      </c>
      <c r="AQ3" s="3">
        <v>1</v>
      </c>
      <c r="AR3">
        <v>0</v>
      </c>
      <c r="AS3">
        <v>0</v>
      </c>
      <c r="AT3">
        <v>1</v>
      </c>
    </row>
    <row r="4" spans="1:46" x14ac:dyDescent="0.25">
      <c r="A4" t="s">
        <v>12</v>
      </c>
      <c r="B4" s="1">
        <v>42948</v>
      </c>
      <c r="C4" s="1">
        <v>43678</v>
      </c>
      <c r="D4">
        <v>1</v>
      </c>
      <c r="E4">
        <v>1</v>
      </c>
      <c r="F4">
        <v>1</v>
      </c>
      <c r="G4">
        <v>1</v>
      </c>
      <c r="H4">
        <v>1</v>
      </c>
      <c r="I4">
        <v>1</v>
      </c>
      <c r="J4">
        <v>1</v>
      </c>
      <c r="K4" s="4">
        <v>0</v>
      </c>
      <c r="L4">
        <v>0</v>
      </c>
      <c r="M4" s="3">
        <f t="shared" si="0"/>
        <v>6</v>
      </c>
      <c r="N4">
        <v>1</v>
      </c>
      <c r="O4">
        <v>0</v>
      </c>
      <c r="P4">
        <v>1</v>
      </c>
      <c r="Q4">
        <v>1</v>
      </c>
      <c r="R4">
        <v>1</v>
      </c>
      <c r="S4">
        <v>1</v>
      </c>
      <c r="T4">
        <v>1</v>
      </c>
      <c r="U4">
        <v>1</v>
      </c>
      <c r="V4">
        <v>0</v>
      </c>
      <c r="W4">
        <v>0</v>
      </c>
      <c r="X4">
        <v>1</v>
      </c>
      <c r="Y4">
        <v>1</v>
      </c>
      <c r="Z4">
        <v>1</v>
      </c>
      <c r="AA4">
        <v>1</v>
      </c>
      <c r="AB4">
        <v>1</v>
      </c>
      <c r="AC4">
        <v>1</v>
      </c>
      <c r="AD4">
        <v>0</v>
      </c>
      <c r="AE4">
        <v>1</v>
      </c>
      <c r="AF4">
        <v>1</v>
      </c>
      <c r="AG4" s="5">
        <v>1</v>
      </c>
      <c r="AH4">
        <v>0</v>
      </c>
      <c r="AI4">
        <v>0</v>
      </c>
      <c r="AJ4" s="3">
        <f t="shared" si="1"/>
        <v>3</v>
      </c>
      <c r="AK4">
        <v>1</v>
      </c>
      <c r="AL4">
        <v>1</v>
      </c>
      <c r="AM4">
        <v>1</v>
      </c>
      <c r="AN4">
        <v>0</v>
      </c>
      <c r="AO4" s="3">
        <f t="shared" si="2"/>
        <v>3</v>
      </c>
      <c r="AP4" s="3">
        <v>2</v>
      </c>
      <c r="AQ4" s="3">
        <v>1</v>
      </c>
      <c r="AR4">
        <v>0</v>
      </c>
      <c r="AS4">
        <v>0</v>
      </c>
      <c r="AT4">
        <v>1</v>
      </c>
    </row>
    <row r="5" spans="1:46" x14ac:dyDescent="0.25">
      <c r="A5" t="s">
        <v>13</v>
      </c>
      <c r="B5" s="1">
        <v>42948</v>
      </c>
      <c r="C5" s="1">
        <v>43314</v>
      </c>
      <c r="D5">
        <v>1</v>
      </c>
      <c r="E5">
        <v>1</v>
      </c>
      <c r="F5">
        <v>1</v>
      </c>
      <c r="G5">
        <v>1</v>
      </c>
      <c r="H5">
        <v>1</v>
      </c>
      <c r="I5">
        <v>1</v>
      </c>
      <c r="J5">
        <v>0</v>
      </c>
      <c r="K5" s="4">
        <v>1</v>
      </c>
      <c r="L5">
        <v>0</v>
      </c>
      <c r="M5" s="3">
        <f t="shared" si="0"/>
        <v>6</v>
      </c>
      <c r="N5">
        <v>1</v>
      </c>
      <c r="O5">
        <v>1</v>
      </c>
      <c r="P5">
        <v>1</v>
      </c>
      <c r="Q5">
        <v>1</v>
      </c>
      <c r="R5">
        <v>1</v>
      </c>
      <c r="S5">
        <v>1</v>
      </c>
      <c r="T5">
        <v>1</v>
      </c>
      <c r="U5">
        <v>1</v>
      </c>
      <c r="V5">
        <v>0</v>
      </c>
      <c r="W5">
        <v>1</v>
      </c>
      <c r="X5">
        <v>1</v>
      </c>
      <c r="Y5">
        <v>1</v>
      </c>
      <c r="Z5">
        <v>1</v>
      </c>
      <c r="AA5">
        <v>1</v>
      </c>
      <c r="AB5">
        <v>1</v>
      </c>
      <c r="AC5">
        <v>1</v>
      </c>
      <c r="AD5">
        <v>0</v>
      </c>
      <c r="AE5">
        <v>1</v>
      </c>
      <c r="AF5">
        <v>1</v>
      </c>
      <c r="AG5" s="5">
        <v>1</v>
      </c>
      <c r="AH5">
        <v>0</v>
      </c>
      <c r="AI5">
        <v>0</v>
      </c>
      <c r="AJ5" s="3">
        <f t="shared" si="1"/>
        <v>3</v>
      </c>
      <c r="AK5">
        <v>1</v>
      </c>
      <c r="AL5">
        <v>1</v>
      </c>
      <c r="AM5">
        <v>1</v>
      </c>
      <c r="AN5">
        <v>0</v>
      </c>
      <c r="AO5" s="3">
        <f t="shared" si="2"/>
        <v>3</v>
      </c>
      <c r="AP5" s="3">
        <v>1</v>
      </c>
      <c r="AQ5" s="3">
        <v>1</v>
      </c>
      <c r="AR5">
        <v>1</v>
      </c>
      <c r="AS5">
        <v>1</v>
      </c>
      <c r="AT5">
        <v>0</v>
      </c>
    </row>
    <row r="6" spans="1:46" x14ac:dyDescent="0.25">
      <c r="A6" t="s">
        <v>13</v>
      </c>
      <c r="B6" s="1">
        <v>43315</v>
      </c>
      <c r="C6" s="1">
        <v>43678</v>
      </c>
      <c r="D6">
        <v>1</v>
      </c>
      <c r="E6">
        <v>1</v>
      </c>
      <c r="F6">
        <v>1</v>
      </c>
      <c r="G6">
        <v>1</v>
      </c>
      <c r="H6">
        <v>1</v>
      </c>
      <c r="I6">
        <v>1</v>
      </c>
      <c r="J6">
        <v>0</v>
      </c>
      <c r="K6" s="4">
        <v>1</v>
      </c>
      <c r="L6">
        <v>0</v>
      </c>
      <c r="M6" s="3">
        <f t="shared" si="0"/>
        <v>6</v>
      </c>
      <c r="N6">
        <v>1</v>
      </c>
      <c r="O6">
        <v>1</v>
      </c>
      <c r="P6">
        <v>1</v>
      </c>
      <c r="Q6">
        <v>1</v>
      </c>
      <c r="R6">
        <v>1</v>
      </c>
      <c r="S6">
        <v>1</v>
      </c>
      <c r="T6">
        <v>1</v>
      </c>
      <c r="U6">
        <v>1</v>
      </c>
      <c r="V6">
        <v>0</v>
      </c>
      <c r="W6">
        <v>1</v>
      </c>
      <c r="X6">
        <v>1</v>
      </c>
      <c r="Y6">
        <v>1</v>
      </c>
      <c r="Z6">
        <v>1</v>
      </c>
      <c r="AA6">
        <v>1</v>
      </c>
      <c r="AB6">
        <v>1</v>
      </c>
      <c r="AC6">
        <v>1</v>
      </c>
      <c r="AD6">
        <v>0</v>
      </c>
      <c r="AE6">
        <v>1</v>
      </c>
      <c r="AF6">
        <v>1</v>
      </c>
      <c r="AG6" s="5">
        <v>1</v>
      </c>
      <c r="AH6">
        <v>0</v>
      </c>
      <c r="AI6">
        <v>0</v>
      </c>
      <c r="AJ6" s="3">
        <f t="shared" si="1"/>
        <v>3</v>
      </c>
      <c r="AK6">
        <v>1</v>
      </c>
      <c r="AL6">
        <v>1</v>
      </c>
      <c r="AM6">
        <v>1</v>
      </c>
      <c r="AN6">
        <v>0</v>
      </c>
      <c r="AO6" s="3">
        <f t="shared" si="2"/>
        <v>3</v>
      </c>
      <c r="AP6" s="3">
        <v>1</v>
      </c>
      <c r="AQ6" s="3">
        <v>1</v>
      </c>
      <c r="AR6">
        <v>1</v>
      </c>
      <c r="AS6">
        <v>1</v>
      </c>
      <c r="AT6">
        <v>0</v>
      </c>
    </row>
    <row r="7" spans="1:46" x14ac:dyDescent="0.25">
      <c r="A7" t="s">
        <v>14</v>
      </c>
      <c r="B7" s="1">
        <v>42948</v>
      </c>
      <c r="C7" s="1">
        <v>43678</v>
      </c>
      <c r="D7">
        <v>1</v>
      </c>
      <c r="E7">
        <v>1</v>
      </c>
      <c r="F7">
        <v>1</v>
      </c>
      <c r="G7">
        <v>1</v>
      </c>
      <c r="H7">
        <v>1</v>
      </c>
      <c r="I7">
        <v>1</v>
      </c>
      <c r="J7">
        <v>1</v>
      </c>
      <c r="K7" s="4">
        <v>0</v>
      </c>
      <c r="L7">
        <v>0</v>
      </c>
      <c r="M7" s="3">
        <f t="shared" si="0"/>
        <v>6</v>
      </c>
      <c r="N7">
        <v>0</v>
      </c>
      <c r="O7">
        <v>0</v>
      </c>
      <c r="P7">
        <v>0</v>
      </c>
      <c r="Q7">
        <v>0</v>
      </c>
      <c r="R7">
        <v>0</v>
      </c>
      <c r="S7">
        <v>0</v>
      </c>
      <c r="T7">
        <v>0</v>
      </c>
      <c r="U7">
        <v>0</v>
      </c>
      <c r="V7">
        <v>1</v>
      </c>
      <c r="W7">
        <v>1</v>
      </c>
      <c r="X7">
        <v>1</v>
      </c>
      <c r="Y7">
        <v>1</v>
      </c>
      <c r="Z7">
        <v>1</v>
      </c>
      <c r="AA7">
        <v>1</v>
      </c>
      <c r="AB7">
        <v>1</v>
      </c>
      <c r="AC7">
        <v>1</v>
      </c>
      <c r="AD7">
        <v>0</v>
      </c>
      <c r="AE7">
        <v>1</v>
      </c>
      <c r="AF7">
        <v>1</v>
      </c>
      <c r="AG7" s="5">
        <v>1</v>
      </c>
      <c r="AH7">
        <v>1</v>
      </c>
      <c r="AI7">
        <v>0</v>
      </c>
      <c r="AJ7" s="3">
        <f t="shared" si="1"/>
        <v>4</v>
      </c>
      <c r="AK7">
        <v>0</v>
      </c>
      <c r="AL7">
        <v>1</v>
      </c>
      <c r="AM7">
        <v>0</v>
      </c>
      <c r="AN7">
        <v>0</v>
      </c>
      <c r="AO7" s="3">
        <f t="shared" si="2"/>
        <v>1</v>
      </c>
      <c r="AP7" s="3">
        <v>2</v>
      </c>
      <c r="AQ7" s="3">
        <v>1</v>
      </c>
      <c r="AR7">
        <v>1</v>
      </c>
      <c r="AS7">
        <v>0</v>
      </c>
      <c r="AT7">
        <v>0</v>
      </c>
    </row>
    <row r="8" spans="1:46" x14ac:dyDescent="0.25">
      <c r="A8" t="s">
        <v>15</v>
      </c>
      <c r="B8" s="1">
        <v>42948</v>
      </c>
      <c r="C8" s="1">
        <v>43100</v>
      </c>
      <c r="D8">
        <v>1</v>
      </c>
      <c r="E8">
        <v>1</v>
      </c>
      <c r="F8">
        <v>0</v>
      </c>
      <c r="G8">
        <v>0</v>
      </c>
      <c r="H8">
        <v>0</v>
      </c>
      <c r="I8">
        <v>0</v>
      </c>
      <c r="J8">
        <v>0</v>
      </c>
      <c r="K8" s="4">
        <v>0</v>
      </c>
      <c r="L8">
        <v>0</v>
      </c>
      <c r="M8" s="3">
        <f t="shared" si="0"/>
        <v>1</v>
      </c>
      <c r="N8">
        <v>1</v>
      </c>
      <c r="O8">
        <v>1</v>
      </c>
      <c r="P8">
        <v>1</v>
      </c>
      <c r="Q8">
        <v>1</v>
      </c>
      <c r="R8">
        <v>0</v>
      </c>
      <c r="S8">
        <v>1</v>
      </c>
      <c r="T8">
        <v>1</v>
      </c>
      <c r="U8">
        <v>1</v>
      </c>
      <c r="V8">
        <v>0</v>
      </c>
      <c r="W8">
        <v>0</v>
      </c>
      <c r="X8">
        <v>1</v>
      </c>
      <c r="Y8">
        <v>1</v>
      </c>
      <c r="Z8">
        <v>1</v>
      </c>
      <c r="AA8">
        <v>1</v>
      </c>
      <c r="AB8">
        <v>1</v>
      </c>
      <c r="AC8">
        <v>0</v>
      </c>
      <c r="AD8">
        <v>0</v>
      </c>
      <c r="AE8">
        <v>1</v>
      </c>
      <c r="AF8">
        <v>1</v>
      </c>
      <c r="AG8" s="5">
        <v>1</v>
      </c>
      <c r="AH8">
        <v>0</v>
      </c>
      <c r="AI8">
        <v>0</v>
      </c>
      <c r="AJ8" s="3">
        <f t="shared" si="1"/>
        <v>3</v>
      </c>
      <c r="AK8">
        <v>0</v>
      </c>
      <c r="AL8">
        <v>1</v>
      </c>
      <c r="AM8">
        <v>1</v>
      </c>
      <c r="AN8">
        <v>0</v>
      </c>
      <c r="AO8" s="3">
        <f t="shared" si="2"/>
        <v>2</v>
      </c>
      <c r="AP8" s="3">
        <v>2</v>
      </c>
      <c r="AQ8" s="3">
        <v>1</v>
      </c>
      <c r="AR8">
        <v>1</v>
      </c>
      <c r="AS8">
        <v>1</v>
      </c>
      <c r="AT8">
        <v>0</v>
      </c>
    </row>
    <row r="9" spans="1:46" x14ac:dyDescent="0.25">
      <c r="A9" t="s">
        <v>15</v>
      </c>
      <c r="B9" s="1">
        <v>43101</v>
      </c>
      <c r="C9" s="1">
        <v>43465</v>
      </c>
      <c r="D9">
        <v>1</v>
      </c>
      <c r="E9">
        <v>1</v>
      </c>
      <c r="F9">
        <v>0</v>
      </c>
      <c r="G9">
        <v>0</v>
      </c>
      <c r="H9">
        <v>0</v>
      </c>
      <c r="I9">
        <v>0</v>
      </c>
      <c r="J9">
        <v>0</v>
      </c>
      <c r="K9" s="4">
        <v>0</v>
      </c>
      <c r="L9">
        <v>0</v>
      </c>
      <c r="M9" s="3">
        <f t="shared" si="0"/>
        <v>1</v>
      </c>
      <c r="N9">
        <v>1</v>
      </c>
      <c r="O9">
        <v>1</v>
      </c>
      <c r="P9">
        <v>1</v>
      </c>
      <c r="Q9">
        <v>1</v>
      </c>
      <c r="R9">
        <v>0</v>
      </c>
      <c r="S9">
        <v>1</v>
      </c>
      <c r="T9">
        <v>1</v>
      </c>
      <c r="U9">
        <v>1</v>
      </c>
      <c r="V9">
        <v>0</v>
      </c>
      <c r="W9">
        <v>0</v>
      </c>
      <c r="X9">
        <v>1</v>
      </c>
      <c r="Y9">
        <v>1</v>
      </c>
      <c r="Z9">
        <v>1</v>
      </c>
      <c r="AA9">
        <v>1</v>
      </c>
      <c r="AB9">
        <v>1</v>
      </c>
      <c r="AC9">
        <v>0</v>
      </c>
      <c r="AD9">
        <v>0</v>
      </c>
      <c r="AE9">
        <v>1</v>
      </c>
      <c r="AF9">
        <v>1</v>
      </c>
      <c r="AG9" s="5">
        <v>1</v>
      </c>
      <c r="AH9">
        <v>0</v>
      </c>
      <c r="AI9">
        <v>0</v>
      </c>
      <c r="AJ9" s="3">
        <f t="shared" si="1"/>
        <v>3</v>
      </c>
      <c r="AK9">
        <v>0</v>
      </c>
      <c r="AL9">
        <v>1</v>
      </c>
      <c r="AM9">
        <v>1</v>
      </c>
      <c r="AN9">
        <v>0</v>
      </c>
      <c r="AO9" s="3">
        <f t="shared" si="2"/>
        <v>2</v>
      </c>
      <c r="AP9" s="3">
        <v>2</v>
      </c>
      <c r="AQ9" s="3">
        <v>1</v>
      </c>
      <c r="AR9">
        <v>1</v>
      </c>
      <c r="AS9">
        <v>1</v>
      </c>
      <c r="AT9">
        <v>0</v>
      </c>
    </row>
    <row r="10" spans="1:46" x14ac:dyDescent="0.25">
      <c r="A10" t="s">
        <v>15</v>
      </c>
      <c r="B10" s="1">
        <v>43466</v>
      </c>
      <c r="C10" s="1">
        <v>43678</v>
      </c>
      <c r="D10">
        <v>1</v>
      </c>
      <c r="E10">
        <v>1</v>
      </c>
      <c r="F10">
        <v>0</v>
      </c>
      <c r="G10">
        <v>0</v>
      </c>
      <c r="H10">
        <v>0</v>
      </c>
      <c r="I10">
        <v>0</v>
      </c>
      <c r="J10">
        <v>0</v>
      </c>
      <c r="K10" s="4">
        <v>0</v>
      </c>
      <c r="L10">
        <v>0</v>
      </c>
      <c r="M10" s="3">
        <f t="shared" si="0"/>
        <v>1</v>
      </c>
      <c r="N10">
        <v>1</v>
      </c>
      <c r="O10">
        <v>1</v>
      </c>
      <c r="P10">
        <v>1</v>
      </c>
      <c r="Q10">
        <v>1</v>
      </c>
      <c r="R10">
        <v>0</v>
      </c>
      <c r="S10">
        <v>1</v>
      </c>
      <c r="T10">
        <v>1</v>
      </c>
      <c r="U10">
        <v>1</v>
      </c>
      <c r="V10">
        <v>0</v>
      </c>
      <c r="W10">
        <v>0</v>
      </c>
      <c r="X10">
        <v>1</v>
      </c>
      <c r="Y10">
        <v>1</v>
      </c>
      <c r="Z10">
        <v>1</v>
      </c>
      <c r="AA10">
        <v>1</v>
      </c>
      <c r="AB10">
        <v>1</v>
      </c>
      <c r="AC10">
        <v>0</v>
      </c>
      <c r="AD10">
        <v>0</v>
      </c>
      <c r="AE10">
        <v>1</v>
      </c>
      <c r="AF10">
        <v>1</v>
      </c>
      <c r="AG10" s="5">
        <v>1</v>
      </c>
      <c r="AH10">
        <v>0</v>
      </c>
      <c r="AI10">
        <v>0</v>
      </c>
      <c r="AJ10" s="3">
        <f t="shared" si="1"/>
        <v>3</v>
      </c>
      <c r="AK10">
        <v>0</v>
      </c>
      <c r="AL10">
        <v>1</v>
      </c>
      <c r="AM10">
        <v>1</v>
      </c>
      <c r="AN10">
        <v>0</v>
      </c>
      <c r="AO10" s="3">
        <f t="shared" si="2"/>
        <v>2</v>
      </c>
      <c r="AP10" s="3">
        <v>2</v>
      </c>
      <c r="AQ10" s="3">
        <v>1</v>
      </c>
      <c r="AR10">
        <v>1</v>
      </c>
      <c r="AS10">
        <v>1</v>
      </c>
      <c r="AT10">
        <v>0</v>
      </c>
    </row>
    <row r="11" spans="1:46" x14ac:dyDescent="0.25">
      <c r="A11" t="s">
        <v>16</v>
      </c>
      <c r="B11" s="1">
        <v>42948</v>
      </c>
      <c r="C11" s="1">
        <v>43678</v>
      </c>
      <c r="D11">
        <v>1</v>
      </c>
      <c r="E11">
        <v>1</v>
      </c>
      <c r="F11">
        <v>1</v>
      </c>
      <c r="G11">
        <v>1</v>
      </c>
      <c r="H11">
        <v>1</v>
      </c>
      <c r="I11">
        <v>1</v>
      </c>
      <c r="J11">
        <v>1</v>
      </c>
      <c r="K11" s="4">
        <v>0</v>
      </c>
      <c r="L11">
        <v>0</v>
      </c>
      <c r="M11" s="3">
        <f t="shared" si="0"/>
        <v>6</v>
      </c>
      <c r="N11">
        <v>1</v>
      </c>
      <c r="O11">
        <v>1</v>
      </c>
      <c r="P11">
        <v>1</v>
      </c>
      <c r="Q11">
        <v>1</v>
      </c>
      <c r="R11">
        <v>1</v>
      </c>
      <c r="S11">
        <v>1</v>
      </c>
      <c r="T11">
        <v>1</v>
      </c>
      <c r="U11">
        <v>1</v>
      </c>
      <c r="V11">
        <v>0</v>
      </c>
      <c r="W11">
        <v>1</v>
      </c>
      <c r="X11">
        <v>1</v>
      </c>
      <c r="Y11">
        <v>1</v>
      </c>
      <c r="Z11">
        <v>0</v>
      </c>
      <c r="AA11">
        <v>1</v>
      </c>
      <c r="AB11">
        <v>1</v>
      </c>
      <c r="AC11">
        <v>1</v>
      </c>
      <c r="AD11">
        <v>0</v>
      </c>
      <c r="AE11">
        <v>0</v>
      </c>
      <c r="AF11">
        <v>0</v>
      </c>
      <c r="AG11" s="5">
        <v>1</v>
      </c>
      <c r="AH11">
        <v>0</v>
      </c>
      <c r="AI11">
        <v>0</v>
      </c>
      <c r="AJ11" s="3">
        <f t="shared" si="1"/>
        <v>1</v>
      </c>
      <c r="AK11">
        <v>1</v>
      </c>
      <c r="AL11">
        <v>1</v>
      </c>
      <c r="AM11">
        <v>0</v>
      </c>
      <c r="AN11">
        <v>0</v>
      </c>
      <c r="AO11" s="3">
        <f t="shared" si="2"/>
        <v>2</v>
      </c>
      <c r="AP11" s="3">
        <v>4</v>
      </c>
      <c r="AQ11" s="3">
        <v>1</v>
      </c>
      <c r="AR11">
        <v>0</v>
      </c>
      <c r="AS11">
        <v>1</v>
      </c>
      <c r="AT11">
        <v>0</v>
      </c>
    </row>
    <row r="12" spans="1:46" x14ac:dyDescent="0.25">
      <c r="A12" t="s">
        <v>17</v>
      </c>
      <c r="B12" s="1">
        <v>42948</v>
      </c>
      <c r="C12" s="1">
        <v>43008</v>
      </c>
      <c r="D12">
        <v>1</v>
      </c>
      <c r="E12">
        <v>1</v>
      </c>
      <c r="F12">
        <v>1</v>
      </c>
      <c r="G12">
        <v>1</v>
      </c>
      <c r="H12">
        <v>1</v>
      </c>
      <c r="I12">
        <v>1</v>
      </c>
      <c r="J12">
        <v>0</v>
      </c>
      <c r="K12" s="4">
        <v>0</v>
      </c>
      <c r="L12">
        <v>0</v>
      </c>
      <c r="M12" s="3">
        <f t="shared" si="0"/>
        <v>5</v>
      </c>
      <c r="N12">
        <v>1</v>
      </c>
      <c r="O12">
        <v>1</v>
      </c>
      <c r="P12">
        <v>1</v>
      </c>
      <c r="Q12">
        <v>1</v>
      </c>
      <c r="R12">
        <v>1</v>
      </c>
      <c r="S12">
        <v>1</v>
      </c>
      <c r="T12">
        <v>1</v>
      </c>
      <c r="U12">
        <v>1</v>
      </c>
      <c r="V12">
        <v>0</v>
      </c>
      <c r="W12">
        <v>1</v>
      </c>
      <c r="X12">
        <v>1</v>
      </c>
      <c r="Y12">
        <v>1</v>
      </c>
      <c r="Z12">
        <v>1</v>
      </c>
      <c r="AA12">
        <v>1</v>
      </c>
      <c r="AB12">
        <v>1</v>
      </c>
      <c r="AC12">
        <v>1</v>
      </c>
      <c r="AD12">
        <v>0</v>
      </c>
      <c r="AE12">
        <v>1</v>
      </c>
      <c r="AF12">
        <v>1</v>
      </c>
      <c r="AG12" s="5">
        <v>0</v>
      </c>
      <c r="AH12">
        <v>0</v>
      </c>
      <c r="AI12">
        <v>0</v>
      </c>
      <c r="AJ12" s="3">
        <f t="shared" si="1"/>
        <v>2</v>
      </c>
      <c r="AK12">
        <v>1</v>
      </c>
      <c r="AL12">
        <v>1</v>
      </c>
      <c r="AM12">
        <v>1</v>
      </c>
      <c r="AN12">
        <v>0</v>
      </c>
      <c r="AO12" s="3">
        <f t="shared" si="2"/>
        <v>3</v>
      </c>
      <c r="AP12" s="3">
        <v>4</v>
      </c>
      <c r="AQ12" s="3">
        <v>1</v>
      </c>
      <c r="AR12">
        <v>0</v>
      </c>
      <c r="AS12">
        <v>1</v>
      </c>
      <c r="AT12">
        <v>0</v>
      </c>
    </row>
    <row r="13" spans="1:46" x14ac:dyDescent="0.25">
      <c r="A13" t="s">
        <v>17</v>
      </c>
      <c r="B13" s="1">
        <v>43009</v>
      </c>
      <c r="C13" s="1">
        <v>43281</v>
      </c>
      <c r="D13">
        <v>1</v>
      </c>
      <c r="E13">
        <v>1</v>
      </c>
      <c r="F13">
        <v>1</v>
      </c>
      <c r="G13">
        <v>1</v>
      </c>
      <c r="H13">
        <v>1</v>
      </c>
      <c r="I13">
        <v>1</v>
      </c>
      <c r="J13">
        <v>0</v>
      </c>
      <c r="K13" s="4">
        <v>0</v>
      </c>
      <c r="L13">
        <v>0</v>
      </c>
      <c r="M13" s="3">
        <f t="shared" si="0"/>
        <v>5</v>
      </c>
      <c r="N13">
        <v>1</v>
      </c>
      <c r="O13">
        <v>1</v>
      </c>
      <c r="P13">
        <v>1</v>
      </c>
      <c r="Q13">
        <v>1</v>
      </c>
      <c r="R13">
        <v>1</v>
      </c>
      <c r="S13">
        <v>1</v>
      </c>
      <c r="T13">
        <v>1</v>
      </c>
      <c r="U13">
        <v>1</v>
      </c>
      <c r="V13">
        <v>0</v>
      </c>
      <c r="W13">
        <v>1</v>
      </c>
      <c r="X13">
        <v>1</v>
      </c>
      <c r="Y13">
        <v>1</v>
      </c>
      <c r="Z13">
        <v>1</v>
      </c>
      <c r="AA13">
        <v>1</v>
      </c>
      <c r="AB13">
        <v>1</v>
      </c>
      <c r="AC13">
        <v>1</v>
      </c>
      <c r="AD13">
        <v>0</v>
      </c>
      <c r="AE13">
        <v>1</v>
      </c>
      <c r="AF13">
        <v>1</v>
      </c>
      <c r="AG13" s="5">
        <v>0</v>
      </c>
      <c r="AH13">
        <v>0</v>
      </c>
      <c r="AI13">
        <v>0</v>
      </c>
      <c r="AJ13" s="3">
        <f t="shared" si="1"/>
        <v>2</v>
      </c>
      <c r="AK13">
        <v>1</v>
      </c>
      <c r="AL13">
        <v>1</v>
      </c>
      <c r="AM13">
        <v>1</v>
      </c>
      <c r="AN13">
        <v>0</v>
      </c>
      <c r="AO13" s="3">
        <f t="shared" si="2"/>
        <v>3</v>
      </c>
      <c r="AP13" s="3">
        <v>4</v>
      </c>
      <c r="AQ13" s="3">
        <v>1</v>
      </c>
      <c r="AR13">
        <v>0</v>
      </c>
      <c r="AS13">
        <v>1</v>
      </c>
      <c r="AT13">
        <v>0</v>
      </c>
    </row>
    <row r="14" spans="1:46" x14ac:dyDescent="0.25">
      <c r="A14" t="s">
        <v>17</v>
      </c>
      <c r="B14" s="1">
        <v>43282</v>
      </c>
      <c r="C14" s="1">
        <v>43678</v>
      </c>
      <c r="D14">
        <v>1</v>
      </c>
      <c r="E14">
        <v>1</v>
      </c>
      <c r="F14">
        <v>1</v>
      </c>
      <c r="G14">
        <v>1</v>
      </c>
      <c r="H14">
        <v>1</v>
      </c>
      <c r="I14">
        <v>1</v>
      </c>
      <c r="J14">
        <v>0</v>
      </c>
      <c r="K14" s="4">
        <v>0</v>
      </c>
      <c r="L14">
        <v>0</v>
      </c>
      <c r="M14" s="3">
        <f t="shared" si="0"/>
        <v>5</v>
      </c>
      <c r="N14">
        <v>1</v>
      </c>
      <c r="O14">
        <v>1</v>
      </c>
      <c r="P14">
        <v>1</v>
      </c>
      <c r="Q14">
        <v>1</v>
      </c>
      <c r="R14">
        <v>1</v>
      </c>
      <c r="S14">
        <v>1</v>
      </c>
      <c r="T14">
        <v>1</v>
      </c>
      <c r="U14">
        <v>1</v>
      </c>
      <c r="V14">
        <v>0</v>
      </c>
      <c r="W14">
        <v>1</v>
      </c>
      <c r="X14">
        <v>1</v>
      </c>
      <c r="Y14">
        <v>1</v>
      </c>
      <c r="Z14">
        <v>1</v>
      </c>
      <c r="AA14">
        <v>1</v>
      </c>
      <c r="AB14">
        <v>1</v>
      </c>
      <c r="AC14">
        <v>1</v>
      </c>
      <c r="AD14">
        <v>0</v>
      </c>
      <c r="AE14">
        <v>1</v>
      </c>
      <c r="AF14">
        <v>1</v>
      </c>
      <c r="AG14" s="5">
        <v>0</v>
      </c>
      <c r="AH14">
        <v>0</v>
      </c>
      <c r="AI14">
        <v>0</v>
      </c>
      <c r="AJ14" s="3">
        <f t="shared" si="1"/>
        <v>2</v>
      </c>
      <c r="AK14">
        <v>1</v>
      </c>
      <c r="AL14">
        <v>1</v>
      </c>
      <c r="AM14">
        <v>1</v>
      </c>
      <c r="AN14">
        <v>0</v>
      </c>
      <c r="AO14" s="3">
        <f t="shared" si="2"/>
        <v>3</v>
      </c>
      <c r="AP14" s="3">
        <v>2</v>
      </c>
      <c r="AQ14" s="3">
        <v>1</v>
      </c>
      <c r="AR14">
        <v>0</v>
      </c>
      <c r="AS14">
        <v>1</v>
      </c>
      <c r="AT14">
        <v>0</v>
      </c>
    </row>
    <row r="15" spans="1:46" x14ac:dyDescent="0.25">
      <c r="A15" t="s">
        <v>18</v>
      </c>
      <c r="B15" s="1">
        <v>42948</v>
      </c>
      <c r="C15" s="1">
        <v>43678</v>
      </c>
      <c r="D15">
        <v>1</v>
      </c>
      <c r="E15">
        <v>1</v>
      </c>
      <c r="F15">
        <v>0</v>
      </c>
      <c r="G15">
        <v>1</v>
      </c>
      <c r="H15">
        <v>0</v>
      </c>
      <c r="I15">
        <v>0</v>
      </c>
      <c r="J15">
        <v>0</v>
      </c>
      <c r="K15" s="4">
        <v>0</v>
      </c>
      <c r="L15">
        <v>0</v>
      </c>
      <c r="M15" s="3">
        <f t="shared" si="0"/>
        <v>2</v>
      </c>
      <c r="N15">
        <v>1</v>
      </c>
      <c r="O15">
        <v>1</v>
      </c>
      <c r="P15">
        <v>1</v>
      </c>
      <c r="Q15">
        <v>1</v>
      </c>
      <c r="R15">
        <v>0</v>
      </c>
      <c r="S15">
        <v>1</v>
      </c>
      <c r="T15">
        <v>1</v>
      </c>
      <c r="U15">
        <v>1</v>
      </c>
      <c r="V15">
        <v>0</v>
      </c>
      <c r="W15">
        <v>1</v>
      </c>
      <c r="X15">
        <v>1</v>
      </c>
      <c r="Y15">
        <v>1</v>
      </c>
      <c r="Z15">
        <v>1</v>
      </c>
      <c r="AA15">
        <v>1</v>
      </c>
      <c r="AB15">
        <v>1</v>
      </c>
      <c r="AC15">
        <v>0</v>
      </c>
      <c r="AD15">
        <v>0</v>
      </c>
      <c r="AE15">
        <v>1</v>
      </c>
      <c r="AF15">
        <v>1</v>
      </c>
      <c r="AG15" s="5">
        <v>1</v>
      </c>
      <c r="AH15">
        <v>0</v>
      </c>
      <c r="AI15">
        <v>0</v>
      </c>
      <c r="AJ15" s="3">
        <f t="shared" si="1"/>
        <v>3</v>
      </c>
      <c r="AK15">
        <v>1</v>
      </c>
      <c r="AL15">
        <v>1</v>
      </c>
      <c r="AM15">
        <v>1</v>
      </c>
      <c r="AN15">
        <v>0</v>
      </c>
      <c r="AO15" s="3">
        <f t="shared" si="2"/>
        <v>3</v>
      </c>
      <c r="AP15" s="3">
        <v>0</v>
      </c>
      <c r="AQ15" s="3">
        <v>1</v>
      </c>
      <c r="AR15">
        <v>0</v>
      </c>
      <c r="AS15">
        <v>1</v>
      </c>
      <c r="AT15">
        <v>0</v>
      </c>
    </row>
    <row r="16" spans="1:46" x14ac:dyDescent="0.25">
      <c r="A16" t="s">
        <v>19</v>
      </c>
      <c r="B16" s="1">
        <v>42948</v>
      </c>
      <c r="C16" s="1">
        <v>43081</v>
      </c>
      <c r="D16">
        <v>1</v>
      </c>
      <c r="E16">
        <v>0</v>
      </c>
      <c r="F16">
        <v>0</v>
      </c>
      <c r="G16">
        <v>0</v>
      </c>
      <c r="H16">
        <v>0</v>
      </c>
      <c r="I16">
        <v>0</v>
      </c>
      <c r="J16">
        <v>0</v>
      </c>
      <c r="K16" s="4">
        <v>0</v>
      </c>
      <c r="L16">
        <v>1</v>
      </c>
      <c r="M16" s="3">
        <f t="shared" si="0"/>
        <v>1</v>
      </c>
      <c r="N16">
        <v>1</v>
      </c>
      <c r="O16">
        <v>0</v>
      </c>
      <c r="P16">
        <v>0</v>
      </c>
      <c r="Q16">
        <v>1</v>
      </c>
      <c r="R16">
        <v>1</v>
      </c>
      <c r="S16">
        <v>0</v>
      </c>
      <c r="T16">
        <v>1</v>
      </c>
      <c r="U16">
        <v>1</v>
      </c>
      <c r="V16">
        <v>0</v>
      </c>
      <c r="W16">
        <v>0</v>
      </c>
      <c r="X16">
        <v>1</v>
      </c>
      <c r="Y16">
        <v>1</v>
      </c>
      <c r="Z16">
        <v>1</v>
      </c>
      <c r="AA16">
        <v>1</v>
      </c>
      <c r="AB16">
        <v>1</v>
      </c>
      <c r="AC16">
        <v>0</v>
      </c>
      <c r="AD16">
        <v>0</v>
      </c>
      <c r="AE16">
        <v>1</v>
      </c>
      <c r="AF16">
        <v>0</v>
      </c>
      <c r="AG16" s="5">
        <v>0</v>
      </c>
      <c r="AH16">
        <v>0</v>
      </c>
      <c r="AI16">
        <v>0</v>
      </c>
      <c r="AJ16" s="3">
        <f t="shared" si="1"/>
        <v>1</v>
      </c>
      <c r="AK16">
        <v>0</v>
      </c>
      <c r="AL16">
        <v>0</v>
      </c>
      <c r="AM16">
        <v>0</v>
      </c>
      <c r="AN16">
        <v>1</v>
      </c>
      <c r="AO16" s="3">
        <f t="shared" si="2"/>
        <v>1</v>
      </c>
      <c r="AP16" s="3">
        <v>0</v>
      </c>
      <c r="AQ16" s="3">
        <v>1</v>
      </c>
      <c r="AR16">
        <v>1</v>
      </c>
      <c r="AS16">
        <v>1</v>
      </c>
      <c r="AT16">
        <v>0</v>
      </c>
    </row>
    <row r="17" spans="1:46" x14ac:dyDescent="0.25">
      <c r="A17" t="s">
        <v>19</v>
      </c>
      <c r="B17" s="1">
        <v>43082</v>
      </c>
      <c r="C17" s="1">
        <v>43536</v>
      </c>
      <c r="D17">
        <v>1</v>
      </c>
      <c r="E17">
        <v>0</v>
      </c>
      <c r="F17">
        <v>0</v>
      </c>
      <c r="G17">
        <v>0</v>
      </c>
      <c r="H17">
        <v>0</v>
      </c>
      <c r="I17">
        <v>0</v>
      </c>
      <c r="J17">
        <v>0</v>
      </c>
      <c r="K17" s="4">
        <v>0</v>
      </c>
      <c r="L17">
        <v>1</v>
      </c>
      <c r="M17" s="3">
        <f t="shared" si="0"/>
        <v>1</v>
      </c>
      <c r="N17">
        <v>1</v>
      </c>
      <c r="O17">
        <v>0</v>
      </c>
      <c r="P17">
        <v>0</v>
      </c>
      <c r="Q17">
        <v>1</v>
      </c>
      <c r="R17">
        <v>1</v>
      </c>
      <c r="S17">
        <v>0</v>
      </c>
      <c r="T17">
        <v>1</v>
      </c>
      <c r="U17">
        <v>1</v>
      </c>
      <c r="V17">
        <v>0</v>
      </c>
      <c r="W17">
        <v>0</v>
      </c>
      <c r="X17">
        <v>1</v>
      </c>
      <c r="Y17">
        <v>1</v>
      </c>
      <c r="Z17">
        <v>1</v>
      </c>
      <c r="AA17">
        <v>1</v>
      </c>
      <c r="AB17">
        <v>1</v>
      </c>
      <c r="AC17">
        <v>0</v>
      </c>
      <c r="AD17">
        <v>0</v>
      </c>
      <c r="AE17">
        <v>1</v>
      </c>
      <c r="AF17">
        <v>0</v>
      </c>
      <c r="AG17" s="5">
        <v>0</v>
      </c>
      <c r="AH17">
        <v>0</v>
      </c>
      <c r="AI17">
        <v>0</v>
      </c>
      <c r="AJ17" s="3">
        <f t="shared" si="1"/>
        <v>1</v>
      </c>
      <c r="AK17">
        <v>0</v>
      </c>
      <c r="AL17">
        <v>0</v>
      </c>
      <c r="AM17">
        <v>0</v>
      </c>
      <c r="AN17">
        <v>1</v>
      </c>
      <c r="AO17" s="3">
        <f t="shared" si="2"/>
        <v>1</v>
      </c>
      <c r="AP17" s="3">
        <v>0</v>
      </c>
      <c r="AQ17" s="3">
        <v>1</v>
      </c>
      <c r="AR17">
        <v>1</v>
      </c>
      <c r="AS17">
        <v>1</v>
      </c>
      <c r="AT17">
        <v>0</v>
      </c>
    </row>
    <row r="18" spans="1:46" x14ac:dyDescent="0.25">
      <c r="A18" t="s">
        <v>19</v>
      </c>
      <c r="B18" s="1">
        <v>43537</v>
      </c>
      <c r="C18" s="1">
        <v>43678</v>
      </c>
      <c r="D18">
        <v>1</v>
      </c>
      <c r="E18">
        <v>0</v>
      </c>
      <c r="F18">
        <v>0</v>
      </c>
      <c r="G18">
        <v>0</v>
      </c>
      <c r="H18">
        <v>0</v>
      </c>
      <c r="I18">
        <v>0</v>
      </c>
      <c r="J18">
        <v>0</v>
      </c>
      <c r="K18" s="4">
        <v>0</v>
      </c>
      <c r="L18">
        <v>1</v>
      </c>
      <c r="M18" s="3">
        <f t="shared" si="0"/>
        <v>1</v>
      </c>
      <c r="N18">
        <v>1</v>
      </c>
      <c r="O18">
        <v>0</v>
      </c>
      <c r="P18">
        <v>0</v>
      </c>
      <c r="Q18">
        <v>1</v>
      </c>
      <c r="R18">
        <v>1</v>
      </c>
      <c r="S18">
        <v>0</v>
      </c>
      <c r="T18">
        <v>1</v>
      </c>
      <c r="U18">
        <v>1</v>
      </c>
      <c r="V18">
        <v>0</v>
      </c>
      <c r="W18">
        <v>0</v>
      </c>
      <c r="X18">
        <v>1</v>
      </c>
      <c r="Y18">
        <v>1</v>
      </c>
      <c r="Z18">
        <v>1</v>
      </c>
      <c r="AA18">
        <v>1</v>
      </c>
      <c r="AB18">
        <v>1</v>
      </c>
      <c r="AC18">
        <v>0</v>
      </c>
      <c r="AD18">
        <v>0</v>
      </c>
      <c r="AE18">
        <v>1</v>
      </c>
      <c r="AF18">
        <v>0</v>
      </c>
      <c r="AG18" s="5">
        <v>0</v>
      </c>
      <c r="AH18">
        <v>0</v>
      </c>
      <c r="AI18">
        <v>0</v>
      </c>
      <c r="AJ18" s="3">
        <f t="shared" si="1"/>
        <v>1</v>
      </c>
      <c r="AK18">
        <v>0</v>
      </c>
      <c r="AL18">
        <v>0</v>
      </c>
      <c r="AM18">
        <v>0</v>
      </c>
      <c r="AN18">
        <v>1</v>
      </c>
      <c r="AO18" s="3">
        <f t="shared" si="2"/>
        <v>1</v>
      </c>
      <c r="AP18" s="3">
        <v>0</v>
      </c>
      <c r="AQ18" s="3">
        <v>1</v>
      </c>
      <c r="AR18">
        <v>1</v>
      </c>
      <c r="AS18">
        <v>1</v>
      </c>
      <c r="AT18">
        <v>0</v>
      </c>
    </row>
    <row r="19" spans="1:46" x14ac:dyDescent="0.25">
      <c r="A19" t="s">
        <v>20</v>
      </c>
      <c r="B19" s="1">
        <v>42948</v>
      </c>
      <c r="C19" s="1">
        <v>43678</v>
      </c>
      <c r="D19">
        <v>1</v>
      </c>
      <c r="E19">
        <v>1</v>
      </c>
      <c r="F19">
        <v>1</v>
      </c>
      <c r="G19">
        <v>0</v>
      </c>
      <c r="H19">
        <v>0</v>
      </c>
      <c r="I19">
        <v>1</v>
      </c>
      <c r="J19">
        <v>0</v>
      </c>
      <c r="K19" s="4">
        <v>0</v>
      </c>
      <c r="L19">
        <v>0</v>
      </c>
      <c r="M19" s="3">
        <f t="shared" si="0"/>
        <v>3</v>
      </c>
      <c r="N19">
        <v>1</v>
      </c>
      <c r="O19">
        <v>1</v>
      </c>
      <c r="P19">
        <v>0</v>
      </c>
      <c r="Q19">
        <v>1</v>
      </c>
      <c r="R19">
        <v>0</v>
      </c>
      <c r="S19">
        <v>1</v>
      </c>
      <c r="T19">
        <v>1</v>
      </c>
      <c r="U19">
        <v>1</v>
      </c>
      <c r="V19">
        <v>0</v>
      </c>
      <c r="W19">
        <v>1</v>
      </c>
      <c r="X19">
        <v>1</v>
      </c>
      <c r="Y19">
        <v>1</v>
      </c>
      <c r="Z19">
        <v>1</v>
      </c>
      <c r="AA19">
        <v>1</v>
      </c>
      <c r="AB19">
        <v>1</v>
      </c>
      <c r="AC19">
        <v>1</v>
      </c>
      <c r="AD19">
        <v>0</v>
      </c>
      <c r="AE19">
        <v>1</v>
      </c>
      <c r="AF19">
        <v>1</v>
      </c>
      <c r="AG19" s="5">
        <v>1</v>
      </c>
      <c r="AH19">
        <v>0</v>
      </c>
      <c r="AI19">
        <v>0</v>
      </c>
      <c r="AJ19" s="3">
        <f t="shared" si="1"/>
        <v>3</v>
      </c>
      <c r="AK19">
        <v>1</v>
      </c>
      <c r="AL19">
        <v>1</v>
      </c>
      <c r="AM19">
        <v>0</v>
      </c>
      <c r="AN19">
        <v>0</v>
      </c>
      <c r="AO19" s="3">
        <f t="shared" si="2"/>
        <v>2</v>
      </c>
      <c r="AP19" s="3">
        <v>4</v>
      </c>
      <c r="AQ19" s="3">
        <v>1</v>
      </c>
      <c r="AR19">
        <v>0</v>
      </c>
      <c r="AS19">
        <v>0</v>
      </c>
      <c r="AT19">
        <v>1</v>
      </c>
    </row>
    <row r="20" spans="1:46" x14ac:dyDescent="0.25">
      <c r="A20" t="s">
        <v>21</v>
      </c>
      <c r="B20" s="1">
        <v>42948</v>
      </c>
      <c r="C20" s="1">
        <v>43227</v>
      </c>
      <c r="D20">
        <v>1</v>
      </c>
      <c r="E20">
        <v>0</v>
      </c>
      <c r="F20">
        <v>0</v>
      </c>
      <c r="G20">
        <v>0</v>
      </c>
      <c r="H20">
        <v>0</v>
      </c>
      <c r="I20">
        <v>0</v>
      </c>
      <c r="J20">
        <v>0</v>
      </c>
      <c r="K20" s="4">
        <v>0</v>
      </c>
      <c r="L20">
        <v>1</v>
      </c>
      <c r="M20" s="3">
        <f t="shared" si="0"/>
        <v>1</v>
      </c>
      <c r="N20">
        <v>0</v>
      </c>
      <c r="O20">
        <v>0</v>
      </c>
      <c r="P20">
        <v>1</v>
      </c>
      <c r="Q20">
        <v>0</v>
      </c>
      <c r="R20">
        <v>0</v>
      </c>
      <c r="S20">
        <v>0</v>
      </c>
      <c r="T20">
        <v>0</v>
      </c>
      <c r="U20">
        <v>0</v>
      </c>
      <c r="V20">
        <v>0</v>
      </c>
      <c r="W20">
        <v>0</v>
      </c>
      <c r="X20">
        <v>0</v>
      </c>
      <c r="Y20">
        <v>0</v>
      </c>
      <c r="Z20">
        <v>0</v>
      </c>
      <c r="AA20">
        <v>0</v>
      </c>
      <c r="AB20">
        <v>1</v>
      </c>
      <c r="AC20">
        <v>0</v>
      </c>
      <c r="AD20">
        <v>0</v>
      </c>
      <c r="AE20">
        <v>1</v>
      </c>
      <c r="AF20">
        <v>0</v>
      </c>
      <c r="AG20" s="5">
        <v>0</v>
      </c>
      <c r="AH20">
        <v>0</v>
      </c>
      <c r="AI20">
        <v>0</v>
      </c>
      <c r="AJ20" s="3">
        <f t="shared" si="1"/>
        <v>1</v>
      </c>
      <c r="AK20">
        <v>0</v>
      </c>
      <c r="AL20">
        <v>1</v>
      </c>
      <c r="AM20">
        <v>0</v>
      </c>
      <c r="AN20">
        <v>0</v>
      </c>
      <c r="AO20" s="3">
        <f t="shared" si="2"/>
        <v>1</v>
      </c>
      <c r="AP20" s="3">
        <v>4</v>
      </c>
      <c r="AQ20" s="3">
        <v>0</v>
      </c>
      <c r="AR20">
        <v>0</v>
      </c>
      <c r="AS20">
        <v>0</v>
      </c>
      <c r="AT20">
        <v>1</v>
      </c>
    </row>
    <row r="21" spans="1:46" x14ac:dyDescent="0.25">
      <c r="A21" t="s">
        <v>21</v>
      </c>
      <c r="B21" s="1">
        <v>43228</v>
      </c>
      <c r="C21" s="1">
        <v>43281</v>
      </c>
      <c r="D21">
        <v>1</v>
      </c>
      <c r="E21">
        <v>0</v>
      </c>
      <c r="F21">
        <v>0</v>
      </c>
      <c r="G21">
        <v>0</v>
      </c>
      <c r="H21">
        <v>0</v>
      </c>
      <c r="I21">
        <v>0</v>
      </c>
      <c r="J21">
        <v>0</v>
      </c>
      <c r="K21" s="4">
        <v>0</v>
      </c>
      <c r="L21">
        <v>1</v>
      </c>
      <c r="M21" s="3">
        <f t="shared" si="0"/>
        <v>1</v>
      </c>
      <c r="N21">
        <v>0</v>
      </c>
      <c r="O21">
        <v>0</v>
      </c>
      <c r="P21">
        <v>1</v>
      </c>
      <c r="Q21">
        <v>0</v>
      </c>
      <c r="R21">
        <v>0</v>
      </c>
      <c r="S21">
        <v>0</v>
      </c>
      <c r="T21">
        <v>0</v>
      </c>
      <c r="U21">
        <v>0</v>
      </c>
      <c r="V21">
        <v>0</v>
      </c>
      <c r="W21">
        <v>0</v>
      </c>
      <c r="X21">
        <v>0</v>
      </c>
      <c r="Y21">
        <v>0</v>
      </c>
      <c r="Z21">
        <v>0</v>
      </c>
      <c r="AA21">
        <v>0</v>
      </c>
      <c r="AB21">
        <v>1</v>
      </c>
      <c r="AC21">
        <v>0</v>
      </c>
      <c r="AD21">
        <v>0</v>
      </c>
      <c r="AE21">
        <v>1</v>
      </c>
      <c r="AF21">
        <v>0</v>
      </c>
      <c r="AG21" s="5">
        <v>0</v>
      </c>
      <c r="AH21">
        <v>0</v>
      </c>
      <c r="AI21">
        <v>0</v>
      </c>
      <c r="AJ21" s="3">
        <f t="shared" si="1"/>
        <v>1</v>
      </c>
      <c r="AK21">
        <v>0</v>
      </c>
      <c r="AL21">
        <v>1</v>
      </c>
      <c r="AM21">
        <v>0</v>
      </c>
      <c r="AN21">
        <v>0</v>
      </c>
      <c r="AO21" s="3">
        <f t="shared" si="2"/>
        <v>1</v>
      </c>
      <c r="AP21" s="3">
        <v>4</v>
      </c>
      <c r="AQ21" s="3">
        <v>0</v>
      </c>
      <c r="AR21">
        <v>0</v>
      </c>
      <c r="AS21">
        <v>0</v>
      </c>
      <c r="AT21">
        <v>1</v>
      </c>
    </row>
    <row r="22" spans="1:46" x14ac:dyDescent="0.25">
      <c r="A22" t="s">
        <v>21</v>
      </c>
      <c r="B22" s="1">
        <v>43282</v>
      </c>
      <c r="C22" s="1">
        <v>43678</v>
      </c>
      <c r="D22">
        <v>1</v>
      </c>
      <c r="E22">
        <v>0</v>
      </c>
      <c r="F22">
        <v>0</v>
      </c>
      <c r="G22">
        <v>0</v>
      </c>
      <c r="H22">
        <v>0</v>
      </c>
      <c r="I22">
        <v>0</v>
      </c>
      <c r="J22">
        <v>0</v>
      </c>
      <c r="K22" s="4">
        <v>0</v>
      </c>
      <c r="L22">
        <v>1</v>
      </c>
      <c r="M22" s="3">
        <f t="shared" si="0"/>
        <v>1</v>
      </c>
      <c r="N22">
        <v>0</v>
      </c>
      <c r="O22">
        <v>0</v>
      </c>
      <c r="P22">
        <v>1</v>
      </c>
      <c r="Q22">
        <v>0</v>
      </c>
      <c r="R22">
        <v>0</v>
      </c>
      <c r="S22">
        <v>0</v>
      </c>
      <c r="T22">
        <v>0</v>
      </c>
      <c r="U22">
        <v>0</v>
      </c>
      <c r="V22">
        <v>0</v>
      </c>
      <c r="W22">
        <v>0</v>
      </c>
      <c r="X22">
        <v>0</v>
      </c>
      <c r="Y22">
        <v>0</v>
      </c>
      <c r="Z22">
        <v>0</v>
      </c>
      <c r="AA22">
        <v>0</v>
      </c>
      <c r="AB22">
        <v>1</v>
      </c>
      <c r="AC22">
        <v>0</v>
      </c>
      <c r="AD22">
        <v>0</v>
      </c>
      <c r="AE22">
        <v>1</v>
      </c>
      <c r="AF22">
        <v>0</v>
      </c>
      <c r="AG22" s="5">
        <v>0</v>
      </c>
      <c r="AH22">
        <v>0</v>
      </c>
      <c r="AI22">
        <v>0</v>
      </c>
      <c r="AJ22" s="3">
        <f t="shared" si="1"/>
        <v>1</v>
      </c>
      <c r="AK22">
        <v>0</v>
      </c>
      <c r="AL22">
        <v>1</v>
      </c>
      <c r="AM22">
        <v>0</v>
      </c>
      <c r="AN22">
        <v>0</v>
      </c>
      <c r="AO22" s="3">
        <f t="shared" si="2"/>
        <v>1</v>
      </c>
      <c r="AP22" s="3">
        <v>4</v>
      </c>
      <c r="AQ22" s="3">
        <v>0</v>
      </c>
      <c r="AR22">
        <v>0</v>
      </c>
      <c r="AS22">
        <v>1</v>
      </c>
      <c r="AT22">
        <v>0</v>
      </c>
    </row>
    <row r="23" spans="1:46" x14ac:dyDescent="0.25">
      <c r="A23" t="s">
        <v>22</v>
      </c>
      <c r="B23" s="1">
        <v>42948</v>
      </c>
      <c r="C23" s="1">
        <v>43404</v>
      </c>
      <c r="D23">
        <v>1</v>
      </c>
      <c r="E23">
        <v>1</v>
      </c>
      <c r="F23">
        <v>1</v>
      </c>
      <c r="G23">
        <v>1</v>
      </c>
      <c r="H23">
        <v>1</v>
      </c>
      <c r="I23">
        <v>0</v>
      </c>
      <c r="J23">
        <v>0</v>
      </c>
      <c r="K23" s="4">
        <v>1</v>
      </c>
      <c r="L23">
        <v>0</v>
      </c>
      <c r="M23" s="3">
        <f t="shared" si="0"/>
        <v>5</v>
      </c>
      <c r="N23">
        <v>1</v>
      </c>
      <c r="O23">
        <v>1</v>
      </c>
      <c r="P23">
        <v>1</v>
      </c>
      <c r="Q23">
        <v>1</v>
      </c>
      <c r="R23">
        <v>1</v>
      </c>
      <c r="S23">
        <v>1</v>
      </c>
      <c r="T23">
        <v>1</v>
      </c>
      <c r="U23">
        <v>0</v>
      </c>
      <c r="V23">
        <v>0</v>
      </c>
      <c r="W23">
        <v>1</v>
      </c>
      <c r="X23">
        <v>1</v>
      </c>
      <c r="Y23">
        <v>1</v>
      </c>
      <c r="Z23">
        <v>1</v>
      </c>
      <c r="AA23">
        <v>1</v>
      </c>
      <c r="AB23">
        <v>1</v>
      </c>
      <c r="AC23">
        <v>0</v>
      </c>
      <c r="AD23">
        <v>0</v>
      </c>
      <c r="AE23">
        <v>1</v>
      </c>
      <c r="AF23">
        <v>1</v>
      </c>
      <c r="AG23" s="5">
        <v>1</v>
      </c>
      <c r="AH23">
        <v>1</v>
      </c>
      <c r="AI23">
        <v>0</v>
      </c>
      <c r="AJ23" s="3">
        <f t="shared" si="1"/>
        <v>4</v>
      </c>
      <c r="AK23">
        <v>1</v>
      </c>
      <c r="AL23">
        <v>1</v>
      </c>
      <c r="AM23">
        <v>1</v>
      </c>
      <c r="AN23">
        <v>0</v>
      </c>
      <c r="AO23" s="3">
        <f t="shared" si="2"/>
        <v>3</v>
      </c>
      <c r="AP23" s="3">
        <v>0</v>
      </c>
      <c r="AQ23" s="3">
        <v>1</v>
      </c>
      <c r="AR23">
        <v>1</v>
      </c>
      <c r="AS23">
        <v>1</v>
      </c>
      <c r="AT23">
        <v>0</v>
      </c>
    </row>
    <row r="24" spans="1:46" x14ac:dyDescent="0.25">
      <c r="A24" t="s">
        <v>22</v>
      </c>
      <c r="B24" s="1">
        <v>43405</v>
      </c>
      <c r="C24" s="1">
        <v>43678</v>
      </c>
      <c r="D24">
        <v>1</v>
      </c>
      <c r="E24">
        <v>1</v>
      </c>
      <c r="F24">
        <v>1</v>
      </c>
      <c r="G24">
        <v>1</v>
      </c>
      <c r="H24">
        <v>1</v>
      </c>
      <c r="I24">
        <v>0</v>
      </c>
      <c r="J24">
        <v>0</v>
      </c>
      <c r="K24" s="4">
        <v>1</v>
      </c>
      <c r="L24">
        <v>0</v>
      </c>
      <c r="M24" s="3">
        <f t="shared" si="0"/>
        <v>5</v>
      </c>
      <c r="N24">
        <v>1</v>
      </c>
      <c r="O24">
        <v>1</v>
      </c>
      <c r="P24">
        <v>1</v>
      </c>
      <c r="Q24">
        <v>1</v>
      </c>
      <c r="R24">
        <v>1</v>
      </c>
      <c r="S24">
        <v>1</v>
      </c>
      <c r="T24">
        <v>1</v>
      </c>
      <c r="U24">
        <v>0</v>
      </c>
      <c r="V24">
        <v>0</v>
      </c>
      <c r="W24">
        <v>1</v>
      </c>
      <c r="X24">
        <v>1</v>
      </c>
      <c r="Y24">
        <v>1</v>
      </c>
      <c r="Z24">
        <v>1</v>
      </c>
      <c r="AA24">
        <v>1</v>
      </c>
      <c r="AB24">
        <v>1</v>
      </c>
      <c r="AC24">
        <v>0</v>
      </c>
      <c r="AD24">
        <v>0</v>
      </c>
      <c r="AE24">
        <v>1</v>
      </c>
      <c r="AF24">
        <v>1</v>
      </c>
      <c r="AG24" s="5">
        <v>1</v>
      </c>
      <c r="AH24">
        <v>1</v>
      </c>
      <c r="AI24">
        <v>0</v>
      </c>
      <c r="AJ24" s="3">
        <f t="shared" si="1"/>
        <v>4</v>
      </c>
      <c r="AK24">
        <v>1</v>
      </c>
      <c r="AL24">
        <v>1</v>
      </c>
      <c r="AM24">
        <v>1</v>
      </c>
      <c r="AN24">
        <v>0</v>
      </c>
      <c r="AO24" s="3">
        <f t="shared" si="2"/>
        <v>3</v>
      </c>
      <c r="AP24" s="3">
        <v>0</v>
      </c>
      <c r="AQ24" s="3">
        <v>1</v>
      </c>
      <c r="AR24">
        <v>1</v>
      </c>
      <c r="AS24">
        <v>1</v>
      </c>
      <c r="AT24">
        <v>0</v>
      </c>
    </row>
    <row r="25" spans="1:46" x14ac:dyDescent="0.25">
      <c r="A25" t="s">
        <v>23</v>
      </c>
      <c r="B25" s="1">
        <v>42948</v>
      </c>
      <c r="C25" s="1">
        <v>43281</v>
      </c>
      <c r="D25">
        <v>1</v>
      </c>
      <c r="E25">
        <v>0</v>
      </c>
      <c r="F25">
        <v>0</v>
      </c>
      <c r="G25">
        <v>0</v>
      </c>
      <c r="H25">
        <v>0</v>
      </c>
      <c r="I25">
        <v>0</v>
      </c>
      <c r="J25">
        <v>1</v>
      </c>
      <c r="K25" s="4">
        <v>0</v>
      </c>
      <c r="L25">
        <v>0</v>
      </c>
      <c r="M25" s="3">
        <f t="shared" si="0"/>
        <v>1</v>
      </c>
      <c r="N25">
        <v>1</v>
      </c>
      <c r="O25">
        <v>0</v>
      </c>
      <c r="P25">
        <v>0</v>
      </c>
      <c r="Q25">
        <v>0</v>
      </c>
      <c r="R25">
        <v>0</v>
      </c>
      <c r="S25">
        <v>0</v>
      </c>
      <c r="T25">
        <v>0</v>
      </c>
      <c r="U25">
        <v>1</v>
      </c>
      <c r="V25">
        <v>0</v>
      </c>
      <c r="W25">
        <v>0</v>
      </c>
      <c r="X25">
        <v>0</v>
      </c>
      <c r="Y25">
        <v>0</v>
      </c>
      <c r="Z25">
        <v>0</v>
      </c>
      <c r="AA25">
        <v>0</v>
      </c>
      <c r="AB25">
        <v>0</v>
      </c>
      <c r="AC25">
        <v>0</v>
      </c>
      <c r="AD25">
        <v>1</v>
      </c>
      <c r="AE25">
        <v>0</v>
      </c>
      <c r="AF25">
        <v>1</v>
      </c>
      <c r="AG25" s="5">
        <v>1</v>
      </c>
      <c r="AH25">
        <v>0</v>
      </c>
      <c r="AI25">
        <v>0</v>
      </c>
      <c r="AJ25" s="3">
        <f t="shared" si="1"/>
        <v>2</v>
      </c>
      <c r="AK25">
        <v>0</v>
      </c>
      <c r="AL25">
        <v>1</v>
      </c>
      <c r="AM25">
        <v>0</v>
      </c>
      <c r="AN25">
        <v>0</v>
      </c>
      <c r="AO25" s="3">
        <f t="shared" si="2"/>
        <v>1</v>
      </c>
      <c r="AP25" s="3">
        <v>4</v>
      </c>
      <c r="AQ25" s="3">
        <v>0</v>
      </c>
      <c r="AR25">
        <v>0</v>
      </c>
      <c r="AS25">
        <v>0</v>
      </c>
      <c r="AT25">
        <v>1</v>
      </c>
    </row>
    <row r="26" spans="1:46" x14ac:dyDescent="0.25">
      <c r="A26" t="s">
        <v>23</v>
      </c>
      <c r="B26" s="1">
        <v>43282</v>
      </c>
      <c r="C26" s="1">
        <v>43678</v>
      </c>
      <c r="D26">
        <v>1</v>
      </c>
      <c r="E26">
        <v>0</v>
      </c>
      <c r="F26">
        <v>0</v>
      </c>
      <c r="G26">
        <v>0</v>
      </c>
      <c r="H26">
        <v>0</v>
      </c>
      <c r="I26">
        <v>0</v>
      </c>
      <c r="J26">
        <v>1</v>
      </c>
      <c r="K26" s="4">
        <v>0</v>
      </c>
      <c r="L26">
        <v>0</v>
      </c>
      <c r="M26" s="3">
        <f t="shared" si="0"/>
        <v>1</v>
      </c>
      <c r="N26">
        <v>1</v>
      </c>
      <c r="O26">
        <v>0</v>
      </c>
      <c r="P26">
        <v>0</v>
      </c>
      <c r="Q26">
        <v>0</v>
      </c>
      <c r="R26">
        <v>0</v>
      </c>
      <c r="S26">
        <v>0</v>
      </c>
      <c r="T26">
        <v>0</v>
      </c>
      <c r="U26">
        <v>1</v>
      </c>
      <c r="V26">
        <v>0</v>
      </c>
      <c r="W26">
        <v>0</v>
      </c>
      <c r="X26">
        <v>0</v>
      </c>
      <c r="Y26">
        <v>0</v>
      </c>
      <c r="Z26">
        <v>0</v>
      </c>
      <c r="AA26">
        <v>0</v>
      </c>
      <c r="AB26">
        <v>0</v>
      </c>
      <c r="AC26">
        <v>0</v>
      </c>
      <c r="AD26">
        <v>1</v>
      </c>
      <c r="AE26">
        <v>0</v>
      </c>
      <c r="AF26">
        <v>1</v>
      </c>
      <c r="AG26" s="5">
        <v>1</v>
      </c>
      <c r="AH26">
        <v>0</v>
      </c>
      <c r="AI26">
        <v>0</v>
      </c>
      <c r="AJ26" s="3">
        <f t="shared" si="1"/>
        <v>2</v>
      </c>
      <c r="AK26">
        <v>0</v>
      </c>
      <c r="AL26">
        <v>1</v>
      </c>
      <c r="AM26">
        <v>0</v>
      </c>
      <c r="AN26">
        <v>0</v>
      </c>
      <c r="AO26" s="3">
        <f t="shared" si="2"/>
        <v>1</v>
      </c>
      <c r="AP26" s="3">
        <v>4</v>
      </c>
      <c r="AQ26" s="3">
        <v>0</v>
      </c>
      <c r="AR26">
        <v>0</v>
      </c>
      <c r="AS26">
        <v>0</v>
      </c>
      <c r="AT26">
        <v>1</v>
      </c>
    </row>
    <row r="27" spans="1:46" x14ac:dyDescent="0.25">
      <c r="A27" t="s">
        <v>24</v>
      </c>
      <c r="B27" s="1">
        <v>42948</v>
      </c>
      <c r="C27" s="1">
        <v>43100</v>
      </c>
      <c r="D27">
        <v>1</v>
      </c>
      <c r="E27">
        <v>0</v>
      </c>
      <c r="F27">
        <v>0</v>
      </c>
      <c r="G27">
        <v>0</v>
      </c>
      <c r="H27">
        <v>0</v>
      </c>
      <c r="I27">
        <v>1</v>
      </c>
      <c r="J27">
        <v>0</v>
      </c>
      <c r="K27" s="4">
        <v>1</v>
      </c>
      <c r="L27">
        <v>0</v>
      </c>
      <c r="M27" s="3">
        <f t="shared" si="0"/>
        <v>2</v>
      </c>
      <c r="N27">
        <v>0</v>
      </c>
      <c r="O27">
        <v>0</v>
      </c>
      <c r="P27">
        <v>0</v>
      </c>
      <c r="Q27">
        <v>0</v>
      </c>
      <c r="R27">
        <v>0</v>
      </c>
      <c r="S27">
        <v>0</v>
      </c>
      <c r="T27">
        <v>0</v>
      </c>
      <c r="U27">
        <v>0</v>
      </c>
      <c r="V27">
        <v>1</v>
      </c>
      <c r="W27">
        <v>1</v>
      </c>
      <c r="X27">
        <v>0</v>
      </c>
      <c r="Y27">
        <v>0</v>
      </c>
      <c r="Z27">
        <v>0</v>
      </c>
      <c r="AA27">
        <v>0</v>
      </c>
      <c r="AB27">
        <v>0</v>
      </c>
      <c r="AC27">
        <v>0</v>
      </c>
      <c r="AD27">
        <v>0</v>
      </c>
      <c r="AE27">
        <v>1</v>
      </c>
      <c r="AF27">
        <v>1</v>
      </c>
      <c r="AG27" s="5">
        <v>1</v>
      </c>
      <c r="AH27">
        <v>1</v>
      </c>
      <c r="AI27">
        <v>0</v>
      </c>
      <c r="AJ27" s="3">
        <f t="shared" si="1"/>
        <v>4</v>
      </c>
      <c r="AK27">
        <v>1</v>
      </c>
      <c r="AL27">
        <v>1</v>
      </c>
      <c r="AM27">
        <v>1</v>
      </c>
      <c r="AN27">
        <v>0</v>
      </c>
      <c r="AO27" s="3">
        <f t="shared" si="2"/>
        <v>3</v>
      </c>
      <c r="AP27" s="3">
        <v>4</v>
      </c>
      <c r="AQ27" s="3">
        <v>1</v>
      </c>
      <c r="AR27">
        <v>1</v>
      </c>
      <c r="AS27">
        <v>0</v>
      </c>
      <c r="AT27">
        <v>0</v>
      </c>
    </row>
    <row r="28" spans="1:46" x14ac:dyDescent="0.25">
      <c r="A28" t="s">
        <v>24</v>
      </c>
      <c r="B28" s="1">
        <v>43101</v>
      </c>
      <c r="C28" s="1">
        <v>43311</v>
      </c>
      <c r="D28">
        <v>1</v>
      </c>
      <c r="E28">
        <v>0</v>
      </c>
      <c r="F28">
        <v>0</v>
      </c>
      <c r="G28">
        <v>0</v>
      </c>
      <c r="H28">
        <v>0</v>
      </c>
      <c r="I28">
        <v>1</v>
      </c>
      <c r="J28">
        <v>0</v>
      </c>
      <c r="K28" s="4">
        <v>1</v>
      </c>
      <c r="L28">
        <v>0</v>
      </c>
      <c r="M28" s="3">
        <f t="shared" si="0"/>
        <v>2</v>
      </c>
      <c r="N28">
        <v>0</v>
      </c>
      <c r="O28">
        <v>0</v>
      </c>
      <c r="P28">
        <v>0</v>
      </c>
      <c r="Q28">
        <v>0</v>
      </c>
      <c r="R28">
        <v>0</v>
      </c>
      <c r="S28">
        <v>0</v>
      </c>
      <c r="T28">
        <v>0</v>
      </c>
      <c r="U28">
        <v>0</v>
      </c>
      <c r="V28">
        <v>1</v>
      </c>
      <c r="W28">
        <v>1</v>
      </c>
      <c r="X28">
        <v>0</v>
      </c>
      <c r="Y28">
        <v>0</v>
      </c>
      <c r="Z28">
        <v>0</v>
      </c>
      <c r="AA28">
        <v>0</v>
      </c>
      <c r="AB28">
        <v>0</v>
      </c>
      <c r="AC28">
        <v>0</v>
      </c>
      <c r="AD28">
        <v>0</v>
      </c>
      <c r="AE28">
        <v>1</v>
      </c>
      <c r="AF28">
        <v>1</v>
      </c>
      <c r="AG28" s="5">
        <v>1</v>
      </c>
      <c r="AH28">
        <v>1</v>
      </c>
      <c r="AI28">
        <v>0</v>
      </c>
      <c r="AJ28" s="3">
        <f t="shared" si="1"/>
        <v>4</v>
      </c>
      <c r="AK28">
        <v>1</v>
      </c>
      <c r="AL28">
        <v>1</v>
      </c>
      <c r="AM28">
        <v>1</v>
      </c>
      <c r="AN28">
        <v>0</v>
      </c>
      <c r="AO28" s="3">
        <f t="shared" si="2"/>
        <v>3</v>
      </c>
      <c r="AP28" s="3">
        <v>4</v>
      </c>
      <c r="AQ28" s="3">
        <v>1</v>
      </c>
      <c r="AR28">
        <v>1</v>
      </c>
      <c r="AS28">
        <v>0</v>
      </c>
      <c r="AT28">
        <v>0</v>
      </c>
    </row>
    <row r="29" spans="1:46" x14ac:dyDescent="0.25">
      <c r="A29" t="s">
        <v>24</v>
      </c>
      <c r="B29" s="1">
        <v>43312</v>
      </c>
      <c r="C29" s="1">
        <v>43678</v>
      </c>
      <c r="D29">
        <v>1</v>
      </c>
      <c r="E29">
        <v>0</v>
      </c>
      <c r="F29">
        <v>0</v>
      </c>
      <c r="G29">
        <v>0</v>
      </c>
      <c r="H29">
        <v>0</v>
      </c>
      <c r="I29">
        <v>1</v>
      </c>
      <c r="J29">
        <v>0</v>
      </c>
      <c r="K29" s="4">
        <v>1</v>
      </c>
      <c r="L29">
        <v>0</v>
      </c>
      <c r="M29" s="3">
        <f t="shared" si="0"/>
        <v>2</v>
      </c>
      <c r="N29">
        <v>0</v>
      </c>
      <c r="O29">
        <v>0</v>
      </c>
      <c r="P29">
        <v>0</v>
      </c>
      <c r="Q29">
        <v>0</v>
      </c>
      <c r="R29">
        <v>0</v>
      </c>
      <c r="S29">
        <v>0</v>
      </c>
      <c r="T29">
        <v>0</v>
      </c>
      <c r="U29">
        <v>0</v>
      </c>
      <c r="V29">
        <v>1</v>
      </c>
      <c r="W29">
        <v>1</v>
      </c>
      <c r="X29">
        <v>0</v>
      </c>
      <c r="Y29">
        <v>0</v>
      </c>
      <c r="Z29">
        <v>0</v>
      </c>
      <c r="AA29">
        <v>0</v>
      </c>
      <c r="AB29">
        <v>0</v>
      </c>
      <c r="AC29">
        <v>0</v>
      </c>
      <c r="AD29">
        <v>0</v>
      </c>
      <c r="AE29">
        <v>1</v>
      </c>
      <c r="AF29">
        <v>1</v>
      </c>
      <c r="AG29" s="5">
        <v>1</v>
      </c>
      <c r="AH29">
        <v>1</v>
      </c>
      <c r="AI29">
        <v>0</v>
      </c>
      <c r="AJ29" s="3">
        <f t="shared" si="1"/>
        <v>4</v>
      </c>
      <c r="AK29">
        <v>1</v>
      </c>
      <c r="AL29">
        <v>1</v>
      </c>
      <c r="AM29">
        <v>1</v>
      </c>
      <c r="AN29">
        <v>0</v>
      </c>
      <c r="AO29" s="3">
        <f t="shared" si="2"/>
        <v>3</v>
      </c>
      <c r="AP29" s="3">
        <v>4</v>
      </c>
      <c r="AQ29" s="3">
        <v>1</v>
      </c>
      <c r="AR29">
        <v>1</v>
      </c>
      <c r="AS29">
        <v>0</v>
      </c>
      <c r="AT29">
        <v>0</v>
      </c>
    </row>
    <row r="30" spans="1:46" x14ac:dyDescent="0.25">
      <c r="A30" t="s">
        <v>25</v>
      </c>
      <c r="B30" s="1">
        <v>42948</v>
      </c>
      <c r="C30" s="1">
        <v>43678</v>
      </c>
      <c r="D30">
        <v>1</v>
      </c>
      <c r="E30">
        <v>1</v>
      </c>
      <c r="F30">
        <v>1</v>
      </c>
      <c r="G30">
        <v>1</v>
      </c>
      <c r="H30">
        <v>1</v>
      </c>
      <c r="I30">
        <v>1</v>
      </c>
      <c r="J30">
        <v>1</v>
      </c>
      <c r="K30" s="4">
        <v>0</v>
      </c>
      <c r="L30">
        <v>0</v>
      </c>
      <c r="M30" s="3">
        <f t="shared" si="0"/>
        <v>6</v>
      </c>
      <c r="N30">
        <v>1</v>
      </c>
      <c r="O30">
        <v>1</v>
      </c>
      <c r="P30">
        <v>0</v>
      </c>
      <c r="Q30">
        <v>1</v>
      </c>
      <c r="R30">
        <v>1</v>
      </c>
      <c r="S30">
        <v>0</v>
      </c>
      <c r="T30">
        <v>1</v>
      </c>
      <c r="U30">
        <v>1</v>
      </c>
      <c r="V30">
        <v>0</v>
      </c>
      <c r="W30">
        <v>1</v>
      </c>
      <c r="X30">
        <v>1</v>
      </c>
      <c r="Y30">
        <v>0</v>
      </c>
      <c r="Z30">
        <v>0</v>
      </c>
      <c r="AA30">
        <v>1</v>
      </c>
      <c r="AB30">
        <v>1</v>
      </c>
      <c r="AC30">
        <v>0</v>
      </c>
      <c r="AD30">
        <v>0</v>
      </c>
      <c r="AE30">
        <v>1</v>
      </c>
      <c r="AF30">
        <v>1</v>
      </c>
      <c r="AG30" s="5">
        <v>1</v>
      </c>
      <c r="AH30">
        <v>1</v>
      </c>
      <c r="AI30">
        <v>0</v>
      </c>
      <c r="AJ30" s="3">
        <f t="shared" si="1"/>
        <v>4</v>
      </c>
      <c r="AK30">
        <v>0</v>
      </c>
      <c r="AL30">
        <v>1</v>
      </c>
      <c r="AM30">
        <v>0</v>
      </c>
      <c r="AN30">
        <v>0</v>
      </c>
      <c r="AO30" s="3">
        <f t="shared" si="2"/>
        <v>1</v>
      </c>
      <c r="AP30" s="3">
        <v>4</v>
      </c>
      <c r="AQ30" s="3">
        <v>1</v>
      </c>
      <c r="AR30">
        <v>1</v>
      </c>
      <c r="AS30">
        <v>1</v>
      </c>
      <c r="AT30">
        <v>0</v>
      </c>
    </row>
    <row r="31" spans="1:46" x14ac:dyDescent="0.25">
      <c r="A31" t="s">
        <v>26</v>
      </c>
      <c r="B31" s="1">
        <v>42948</v>
      </c>
      <c r="C31" s="1">
        <v>43678</v>
      </c>
      <c r="D31">
        <v>1</v>
      </c>
      <c r="E31">
        <v>1</v>
      </c>
      <c r="F31">
        <v>1</v>
      </c>
      <c r="G31">
        <v>1</v>
      </c>
      <c r="H31">
        <v>1</v>
      </c>
      <c r="I31">
        <v>1</v>
      </c>
      <c r="J31">
        <v>1</v>
      </c>
      <c r="K31" s="4">
        <v>0</v>
      </c>
      <c r="L31">
        <v>0</v>
      </c>
      <c r="M31" s="3">
        <f t="shared" si="0"/>
        <v>6</v>
      </c>
      <c r="N31">
        <v>1</v>
      </c>
      <c r="O31">
        <v>1</v>
      </c>
      <c r="P31">
        <v>1</v>
      </c>
      <c r="Q31">
        <v>1</v>
      </c>
      <c r="R31">
        <v>1</v>
      </c>
      <c r="S31">
        <v>1</v>
      </c>
      <c r="T31">
        <v>1</v>
      </c>
      <c r="U31">
        <v>1</v>
      </c>
      <c r="V31">
        <v>0</v>
      </c>
      <c r="W31">
        <v>1</v>
      </c>
      <c r="X31">
        <v>1</v>
      </c>
      <c r="Y31">
        <v>1</v>
      </c>
      <c r="Z31">
        <v>1</v>
      </c>
      <c r="AA31">
        <v>1</v>
      </c>
      <c r="AB31">
        <v>1</v>
      </c>
      <c r="AC31">
        <v>1</v>
      </c>
      <c r="AD31">
        <v>0</v>
      </c>
      <c r="AE31">
        <v>1</v>
      </c>
      <c r="AF31">
        <v>1</v>
      </c>
      <c r="AG31" s="5">
        <v>1</v>
      </c>
      <c r="AH31">
        <v>1</v>
      </c>
      <c r="AI31">
        <v>0</v>
      </c>
      <c r="AJ31" s="3">
        <f t="shared" si="1"/>
        <v>4</v>
      </c>
      <c r="AK31">
        <v>1</v>
      </c>
      <c r="AL31">
        <v>1</v>
      </c>
      <c r="AM31">
        <v>1</v>
      </c>
      <c r="AN31">
        <v>0</v>
      </c>
      <c r="AO31" s="3">
        <f t="shared" si="2"/>
        <v>3</v>
      </c>
      <c r="AP31" s="3">
        <v>2</v>
      </c>
      <c r="AQ31" s="3">
        <v>1</v>
      </c>
      <c r="AR31">
        <v>0</v>
      </c>
      <c r="AS31">
        <v>0</v>
      </c>
      <c r="AT31">
        <v>1</v>
      </c>
    </row>
    <row r="32" spans="1:46" x14ac:dyDescent="0.25">
      <c r="A32" t="s">
        <v>27</v>
      </c>
      <c r="B32" s="1">
        <v>42948</v>
      </c>
      <c r="C32" s="1">
        <v>43678</v>
      </c>
      <c r="D32">
        <v>1</v>
      </c>
      <c r="E32">
        <v>1</v>
      </c>
      <c r="F32">
        <v>1</v>
      </c>
      <c r="G32">
        <v>1</v>
      </c>
      <c r="H32">
        <v>1</v>
      </c>
      <c r="I32">
        <v>1</v>
      </c>
      <c r="J32">
        <v>1</v>
      </c>
      <c r="K32" s="4">
        <v>0</v>
      </c>
      <c r="L32">
        <v>0</v>
      </c>
      <c r="M32" s="3">
        <f t="shared" si="0"/>
        <v>6</v>
      </c>
      <c r="N32">
        <v>0</v>
      </c>
      <c r="O32">
        <v>1</v>
      </c>
      <c r="P32">
        <v>0</v>
      </c>
      <c r="Q32">
        <v>1</v>
      </c>
      <c r="R32">
        <v>1</v>
      </c>
      <c r="S32">
        <v>1</v>
      </c>
      <c r="T32">
        <v>1</v>
      </c>
      <c r="U32">
        <v>1</v>
      </c>
      <c r="V32">
        <v>0</v>
      </c>
      <c r="W32">
        <v>1</v>
      </c>
      <c r="X32">
        <v>1</v>
      </c>
      <c r="Y32">
        <v>1</v>
      </c>
      <c r="Z32">
        <v>1</v>
      </c>
      <c r="AA32">
        <v>1</v>
      </c>
      <c r="AB32">
        <v>1</v>
      </c>
      <c r="AC32">
        <v>1</v>
      </c>
      <c r="AD32">
        <v>0</v>
      </c>
      <c r="AE32">
        <v>1</v>
      </c>
      <c r="AF32">
        <v>1</v>
      </c>
      <c r="AG32" s="5">
        <v>1</v>
      </c>
      <c r="AH32">
        <v>0</v>
      </c>
      <c r="AI32">
        <v>0</v>
      </c>
      <c r="AJ32" s="3">
        <f t="shared" si="1"/>
        <v>3</v>
      </c>
      <c r="AK32">
        <v>1</v>
      </c>
      <c r="AL32">
        <v>1</v>
      </c>
      <c r="AM32">
        <v>0</v>
      </c>
      <c r="AN32">
        <v>0</v>
      </c>
      <c r="AO32" s="3">
        <f t="shared" si="2"/>
        <v>2</v>
      </c>
      <c r="AP32" s="3">
        <v>0</v>
      </c>
      <c r="AQ32" s="3">
        <v>1</v>
      </c>
      <c r="AR32">
        <v>0</v>
      </c>
      <c r="AS32">
        <v>0</v>
      </c>
      <c r="AT32">
        <v>1</v>
      </c>
    </row>
    <row r="33" spans="1:46" x14ac:dyDescent="0.25">
      <c r="A33" t="s">
        <v>28</v>
      </c>
      <c r="B33" s="1">
        <v>42948</v>
      </c>
      <c r="C33" s="1">
        <v>43678</v>
      </c>
      <c r="D33">
        <v>1</v>
      </c>
      <c r="E33">
        <v>1</v>
      </c>
      <c r="F33">
        <v>1</v>
      </c>
      <c r="G33">
        <v>1</v>
      </c>
      <c r="H33">
        <v>1</v>
      </c>
      <c r="I33">
        <v>1</v>
      </c>
      <c r="J33">
        <v>1</v>
      </c>
      <c r="K33" s="4">
        <v>0</v>
      </c>
      <c r="L33">
        <v>0</v>
      </c>
      <c r="M33" s="3">
        <f t="shared" si="0"/>
        <v>6</v>
      </c>
      <c r="N33">
        <v>1</v>
      </c>
      <c r="O33">
        <v>1</v>
      </c>
      <c r="P33">
        <v>1</v>
      </c>
      <c r="Q33">
        <v>1</v>
      </c>
      <c r="R33">
        <v>1</v>
      </c>
      <c r="S33">
        <v>0</v>
      </c>
      <c r="T33">
        <v>1</v>
      </c>
      <c r="U33">
        <v>1</v>
      </c>
      <c r="V33">
        <v>0</v>
      </c>
      <c r="W33">
        <v>1</v>
      </c>
      <c r="X33">
        <v>1</v>
      </c>
      <c r="Y33">
        <v>1</v>
      </c>
      <c r="Z33">
        <v>1</v>
      </c>
      <c r="AA33">
        <v>1</v>
      </c>
      <c r="AB33">
        <v>1</v>
      </c>
      <c r="AC33">
        <v>1</v>
      </c>
      <c r="AD33">
        <v>0</v>
      </c>
      <c r="AE33">
        <v>1</v>
      </c>
      <c r="AF33">
        <v>1</v>
      </c>
      <c r="AG33" s="5">
        <v>1</v>
      </c>
      <c r="AH33">
        <v>1</v>
      </c>
      <c r="AI33">
        <v>0</v>
      </c>
      <c r="AJ33" s="3">
        <f t="shared" si="1"/>
        <v>4</v>
      </c>
      <c r="AK33">
        <v>1</v>
      </c>
      <c r="AL33">
        <v>1</v>
      </c>
      <c r="AM33">
        <v>1</v>
      </c>
      <c r="AN33">
        <v>0</v>
      </c>
      <c r="AO33" s="3">
        <f t="shared" si="2"/>
        <v>3</v>
      </c>
      <c r="AP33" s="3">
        <v>4</v>
      </c>
      <c r="AQ33" s="3">
        <v>1</v>
      </c>
      <c r="AR33">
        <v>1</v>
      </c>
      <c r="AS33">
        <v>1</v>
      </c>
      <c r="AT33">
        <v>0</v>
      </c>
    </row>
    <row r="34" spans="1:46" x14ac:dyDescent="0.25">
      <c r="A34" t="s">
        <v>29</v>
      </c>
      <c r="B34" s="1">
        <v>42948</v>
      </c>
      <c r="C34" s="1">
        <v>43678</v>
      </c>
      <c r="D34">
        <v>1</v>
      </c>
      <c r="E34">
        <v>0</v>
      </c>
      <c r="F34">
        <v>0</v>
      </c>
      <c r="G34">
        <v>0</v>
      </c>
      <c r="H34">
        <v>0</v>
      </c>
      <c r="I34">
        <v>0</v>
      </c>
      <c r="J34">
        <v>0</v>
      </c>
      <c r="K34" s="4">
        <v>0</v>
      </c>
      <c r="L34">
        <v>1</v>
      </c>
      <c r="M34" s="3">
        <f t="shared" si="0"/>
        <v>1</v>
      </c>
      <c r="N34">
        <v>1</v>
      </c>
      <c r="O34">
        <v>0</v>
      </c>
      <c r="P34">
        <v>1</v>
      </c>
      <c r="Q34">
        <v>0</v>
      </c>
      <c r="R34">
        <v>0</v>
      </c>
      <c r="S34">
        <v>0</v>
      </c>
      <c r="T34">
        <v>0</v>
      </c>
      <c r="U34">
        <v>0</v>
      </c>
      <c r="V34">
        <v>0</v>
      </c>
      <c r="W34">
        <v>0</v>
      </c>
      <c r="X34">
        <v>0</v>
      </c>
      <c r="Y34">
        <v>0</v>
      </c>
      <c r="Z34">
        <v>0</v>
      </c>
      <c r="AA34">
        <v>0</v>
      </c>
      <c r="AB34">
        <v>1</v>
      </c>
      <c r="AC34">
        <v>0</v>
      </c>
      <c r="AD34">
        <v>0</v>
      </c>
      <c r="AE34">
        <v>1</v>
      </c>
      <c r="AF34">
        <v>1</v>
      </c>
      <c r="AG34" s="5">
        <v>1</v>
      </c>
      <c r="AH34">
        <v>1</v>
      </c>
      <c r="AI34">
        <v>0</v>
      </c>
      <c r="AJ34" s="3">
        <f t="shared" si="1"/>
        <v>4</v>
      </c>
      <c r="AK34">
        <v>0</v>
      </c>
      <c r="AL34">
        <v>1</v>
      </c>
      <c r="AM34">
        <v>1</v>
      </c>
      <c r="AN34">
        <v>0</v>
      </c>
      <c r="AO34" s="3">
        <f t="shared" si="2"/>
        <v>2</v>
      </c>
      <c r="AP34" s="3">
        <v>4</v>
      </c>
      <c r="AQ34" s="3">
        <v>0</v>
      </c>
      <c r="AR34">
        <v>0</v>
      </c>
      <c r="AS34">
        <v>1</v>
      </c>
      <c r="AT34">
        <v>0</v>
      </c>
    </row>
    <row r="35" spans="1:46" x14ac:dyDescent="0.25">
      <c r="A35" t="s">
        <v>30</v>
      </c>
      <c r="B35" s="1">
        <v>42948</v>
      </c>
      <c r="C35" s="1">
        <v>43678</v>
      </c>
      <c r="D35">
        <v>1</v>
      </c>
      <c r="E35">
        <v>0</v>
      </c>
      <c r="F35">
        <v>0</v>
      </c>
      <c r="G35">
        <v>0</v>
      </c>
      <c r="H35">
        <v>0</v>
      </c>
      <c r="I35">
        <v>0</v>
      </c>
      <c r="J35">
        <v>0</v>
      </c>
      <c r="K35" s="4">
        <v>0</v>
      </c>
      <c r="L35">
        <v>1</v>
      </c>
      <c r="M35" s="3">
        <f t="shared" si="0"/>
        <v>1</v>
      </c>
      <c r="N35">
        <v>1</v>
      </c>
      <c r="O35">
        <v>0</v>
      </c>
      <c r="P35">
        <v>0</v>
      </c>
      <c r="Q35">
        <v>0</v>
      </c>
      <c r="R35">
        <v>0</v>
      </c>
      <c r="S35">
        <v>0</v>
      </c>
      <c r="T35">
        <v>0</v>
      </c>
      <c r="U35">
        <v>1</v>
      </c>
      <c r="V35">
        <v>0</v>
      </c>
      <c r="W35">
        <v>0</v>
      </c>
      <c r="X35">
        <v>0</v>
      </c>
      <c r="Y35">
        <v>0</v>
      </c>
      <c r="Z35">
        <v>0</v>
      </c>
      <c r="AA35">
        <v>0</v>
      </c>
      <c r="AB35">
        <v>0</v>
      </c>
      <c r="AC35">
        <v>0</v>
      </c>
      <c r="AD35">
        <v>1</v>
      </c>
      <c r="AE35">
        <v>1</v>
      </c>
      <c r="AF35">
        <v>1</v>
      </c>
      <c r="AG35" s="5">
        <v>0</v>
      </c>
      <c r="AH35">
        <v>0</v>
      </c>
      <c r="AI35">
        <v>0</v>
      </c>
      <c r="AJ35" s="3">
        <f t="shared" si="1"/>
        <v>2</v>
      </c>
      <c r="AK35">
        <v>1</v>
      </c>
      <c r="AL35">
        <v>1</v>
      </c>
      <c r="AM35">
        <v>1</v>
      </c>
      <c r="AN35">
        <v>0</v>
      </c>
      <c r="AO35" s="3">
        <f t="shared" si="2"/>
        <v>3</v>
      </c>
      <c r="AP35" s="3">
        <v>2</v>
      </c>
      <c r="AQ35" s="3">
        <v>1</v>
      </c>
      <c r="AR35">
        <v>0</v>
      </c>
      <c r="AS35">
        <v>1</v>
      </c>
      <c r="AT35">
        <v>0</v>
      </c>
    </row>
    <row r="36" spans="1:46" x14ac:dyDescent="0.25">
      <c r="A36" t="s">
        <v>31</v>
      </c>
      <c r="B36" s="1">
        <v>42948</v>
      </c>
      <c r="C36" s="1">
        <v>43373</v>
      </c>
      <c r="D36">
        <v>1</v>
      </c>
      <c r="E36">
        <v>0</v>
      </c>
      <c r="F36">
        <v>0</v>
      </c>
      <c r="G36">
        <v>0</v>
      </c>
      <c r="H36">
        <v>0</v>
      </c>
      <c r="I36">
        <v>0</v>
      </c>
      <c r="J36">
        <v>0</v>
      </c>
      <c r="K36" s="4">
        <v>0</v>
      </c>
      <c r="L36">
        <v>1</v>
      </c>
      <c r="M36" s="3">
        <f t="shared" si="0"/>
        <v>1</v>
      </c>
      <c r="N36">
        <v>0</v>
      </c>
      <c r="O36">
        <v>0</v>
      </c>
      <c r="P36">
        <v>1</v>
      </c>
      <c r="Q36">
        <v>0</v>
      </c>
      <c r="R36">
        <v>0</v>
      </c>
      <c r="S36">
        <v>0</v>
      </c>
      <c r="T36">
        <v>1</v>
      </c>
      <c r="U36">
        <v>1</v>
      </c>
      <c r="V36">
        <v>0</v>
      </c>
      <c r="W36">
        <v>0</v>
      </c>
      <c r="X36">
        <v>0</v>
      </c>
      <c r="Y36">
        <v>0</v>
      </c>
      <c r="Z36">
        <v>0</v>
      </c>
      <c r="AA36">
        <v>0</v>
      </c>
      <c r="AB36">
        <v>0</v>
      </c>
      <c r="AC36">
        <v>0</v>
      </c>
      <c r="AD36">
        <v>1</v>
      </c>
      <c r="AE36">
        <v>1</v>
      </c>
      <c r="AF36">
        <v>0</v>
      </c>
      <c r="AG36" s="5">
        <v>0</v>
      </c>
      <c r="AH36">
        <v>0</v>
      </c>
      <c r="AI36">
        <v>0</v>
      </c>
      <c r="AJ36" s="3">
        <f t="shared" si="1"/>
        <v>1</v>
      </c>
      <c r="AK36">
        <v>1</v>
      </c>
      <c r="AL36">
        <v>0</v>
      </c>
      <c r="AM36">
        <v>0</v>
      </c>
      <c r="AN36">
        <v>0</v>
      </c>
      <c r="AO36" s="3">
        <f t="shared" si="2"/>
        <v>1</v>
      </c>
      <c r="AP36" s="3">
        <v>2</v>
      </c>
      <c r="AQ36" s="3">
        <v>1</v>
      </c>
      <c r="AR36">
        <v>1</v>
      </c>
      <c r="AS36">
        <v>1</v>
      </c>
      <c r="AT36">
        <v>0</v>
      </c>
    </row>
    <row r="37" spans="1:46" x14ac:dyDescent="0.25">
      <c r="A37" t="s">
        <v>31</v>
      </c>
      <c r="B37" s="1">
        <v>43374</v>
      </c>
      <c r="C37" s="1">
        <v>43597</v>
      </c>
      <c r="D37">
        <v>1</v>
      </c>
      <c r="E37">
        <v>0</v>
      </c>
      <c r="F37">
        <v>0</v>
      </c>
      <c r="G37">
        <v>0</v>
      </c>
      <c r="H37">
        <v>0</v>
      </c>
      <c r="I37">
        <v>0</v>
      </c>
      <c r="J37">
        <v>0</v>
      </c>
      <c r="K37" s="4">
        <v>0</v>
      </c>
      <c r="L37">
        <v>1</v>
      </c>
      <c r="M37" s="3">
        <f t="shared" si="0"/>
        <v>1</v>
      </c>
      <c r="N37">
        <v>0</v>
      </c>
      <c r="O37">
        <v>0</v>
      </c>
      <c r="P37">
        <v>1</v>
      </c>
      <c r="Q37">
        <v>0</v>
      </c>
      <c r="R37">
        <v>0</v>
      </c>
      <c r="S37">
        <v>0</v>
      </c>
      <c r="T37">
        <v>1</v>
      </c>
      <c r="U37">
        <v>1</v>
      </c>
      <c r="V37">
        <v>0</v>
      </c>
      <c r="W37">
        <v>0</v>
      </c>
      <c r="X37">
        <v>0</v>
      </c>
      <c r="Y37">
        <v>0</v>
      </c>
      <c r="Z37">
        <v>0</v>
      </c>
      <c r="AA37">
        <v>0</v>
      </c>
      <c r="AB37">
        <v>0</v>
      </c>
      <c r="AC37">
        <v>0</v>
      </c>
      <c r="AD37">
        <v>1</v>
      </c>
      <c r="AE37">
        <v>1</v>
      </c>
      <c r="AF37">
        <v>0</v>
      </c>
      <c r="AG37" s="5">
        <v>0</v>
      </c>
      <c r="AH37">
        <v>0</v>
      </c>
      <c r="AI37">
        <v>0</v>
      </c>
      <c r="AJ37" s="3">
        <f t="shared" si="1"/>
        <v>1</v>
      </c>
      <c r="AK37">
        <v>1</v>
      </c>
      <c r="AL37">
        <v>0</v>
      </c>
      <c r="AM37">
        <v>0</v>
      </c>
      <c r="AN37">
        <v>0</v>
      </c>
      <c r="AO37" s="3">
        <f t="shared" si="2"/>
        <v>1</v>
      </c>
      <c r="AP37" s="3">
        <v>2</v>
      </c>
      <c r="AQ37" s="3">
        <v>1</v>
      </c>
      <c r="AR37">
        <v>1</v>
      </c>
      <c r="AS37">
        <v>1</v>
      </c>
      <c r="AT37">
        <v>0</v>
      </c>
    </row>
    <row r="38" spans="1:46" x14ac:dyDescent="0.25">
      <c r="A38" t="s">
        <v>31</v>
      </c>
      <c r="B38" s="1">
        <v>43598</v>
      </c>
      <c r="C38" s="1">
        <v>43678</v>
      </c>
      <c r="D38">
        <v>1</v>
      </c>
      <c r="E38">
        <v>0</v>
      </c>
      <c r="F38">
        <v>0</v>
      </c>
      <c r="G38">
        <v>0</v>
      </c>
      <c r="H38">
        <v>0</v>
      </c>
      <c r="I38">
        <v>0</v>
      </c>
      <c r="J38">
        <v>0</v>
      </c>
      <c r="K38" s="4">
        <v>0</v>
      </c>
      <c r="L38">
        <v>1</v>
      </c>
      <c r="M38" s="3">
        <f t="shared" si="0"/>
        <v>1</v>
      </c>
      <c r="N38">
        <v>0</v>
      </c>
      <c r="O38">
        <v>0</v>
      </c>
      <c r="P38">
        <v>1</v>
      </c>
      <c r="Q38">
        <v>0</v>
      </c>
      <c r="R38">
        <v>0</v>
      </c>
      <c r="S38">
        <v>0</v>
      </c>
      <c r="T38">
        <v>1</v>
      </c>
      <c r="U38">
        <v>1</v>
      </c>
      <c r="V38">
        <v>0</v>
      </c>
      <c r="W38">
        <v>0</v>
      </c>
      <c r="X38">
        <v>0</v>
      </c>
      <c r="Y38">
        <v>0</v>
      </c>
      <c r="Z38">
        <v>0</v>
      </c>
      <c r="AA38">
        <v>0</v>
      </c>
      <c r="AB38">
        <v>0</v>
      </c>
      <c r="AC38">
        <v>0</v>
      </c>
      <c r="AD38">
        <v>1</v>
      </c>
      <c r="AE38">
        <v>1</v>
      </c>
      <c r="AF38">
        <v>0</v>
      </c>
      <c r="AG38" s="5">
        <v>0</v>
      </c>
      <c r="AH38">
        <v>0</v>
      </c>
      <c r="AI38">
        <v>0</v>
      </c>
      <c r="AJ38" s="3">
        <f t="shared" si="1"/>
        <v>1</v>
      </c>
      <c r="AK38">
        <v>1</v>
      </c>
      <c r="AL38">
        <v>0</v>
      </c>
      <c r="AM38">
        <v>0</v>
      </c>
      <c r="AN38">
        <v>0</v>
      </c>
      <c r="AO38" s="3">
        <f t="shared" si="2"/>
        <v>1</v>
      </c>
      <c r="AP38" s="3">
        <v>2</v>
      </c>
      <c r="AQ38" s="3">
        <v>1</v>
      </c>
      <c r="AR38">
        <v>1</v>
      </c>
      <c r="AS38">
        <v>1</v>
      </c>
      <c r="AT38">
        <v>0</v>
      </c>
    </row>
    <row r="39" spans="1:46" x14ac:dyDescent="0.25">
      <c r="A39" t="s">
        <v>32</v>
      </c>
      <c r="B39" s="1">
        <v>42948</v>
      </c>
      <c r="C39" s="1">
        <v>43678</v>
      </c>
      <c r="D39">
        <v>1</v>
      </c>
      <c r="E39">
        <v>1</v>
      </c>
      <c r="F39">
        <v>0</v>
      </c>
      <c r="G39">
        <v>0</v>
      </c>
      <c r="H39">
        <v>0</v>
      </c>
      <c r="I39">
        <v>0</v>
      </c>
      <c r="J39">
        <v>0</v>
      </c>
      <c r="K39" s="4">
        <v>0</v>
      </c>
      <c r="L39">
        <v>0</v>
      </c>
      <c r="M39" s="3">
        <f t="shared" si="0"/>
        <v>1</v>
      </c>
      <c r="N39">
        <v>0</v>
      </c>
      <c r="O39">
        <v>0</v>
      </c>
      <c r="P39">
        <v>0</v>
      </c>
      <c r="Q39">
        <v>0</v>
      </c>
      <c r="R39">
        <v>0</v>
      </c>
      <c r="S39">
        <v>0</v>
      </c>
      <c r="T39">
        <v>1</v>
      </c>
      <c r="U39">
        <v>1</v>
      </c>
      <c r="V39">
        <v>0</v>
      </c>
      <c r="W39">
        <v>0</v>
      </c>
      <c r="X39">
        <v>0</v>
      </c>
      <c r="Y39">
        <v>0</v>
      </c>
      <c r="Z39">
        <v>0</v>
      </c>
      <c r="AA39">
        <v>0</v>
      </c>
      <c r="AB39">
        <v>0</v>
      </c>
      <c r="AC39">
        <v>0</v>
      </c>
      <c r="AD39">
        <v>1</v>
      </c>
      <c r="AE39">
        <v>1</v>
      </c>
      <c r="AF39">
        <v>0</v>
      </c>
      <c r="AG39" s="5">
        <v>1</v>
      </c>
      <c r="AH39">
        <v>1</v>
      </c>
      <c r="AI39">
        <v>0</v>
      </c>
      <c r="AJ39" s="3">
        <f t="shared" si="1"/>
        <v>3</v>
      </c>
      <c r="AK39">
        <v>0</v>
      </c>
      <c r="AL39">
        <v>1</v>
      </c>
      <c r="AM39">
        <v>0</v>
      </c>
      <c r="AN39">
        <v>0</v>
      </c>
      <c r="AO39" s="3">
        <f t="shared" si="2"/>
        <v>1</v>
      </c>
      <c r="AP39" s="3">
        <v>0</v>
      </c>
      <c r="AQ39" s="3">
        <v>1</v>
      </c>
      <c r="AR39">
        <v>1</v>
      </c>
      <c r="AS39">
        <v>1</v>
      </c>
      <c r="AT39">
        <v>0</v>
      </c>
    </row>
    <row r="40" spans="1:46" x14ac:dyDescent="0.25">
      <c r="A40" t="s">
        <v>33</v>
      </c>
      <c r="B40" s="1">
        <v>42948</v>
      </c>
      <c r="C40" s="1">
        <v>43678</v>
      </c>
      <c r="D40">
        <v>1</v>
      </c>
      <c r="E40">
        <v>0</v>
      </c>
      <c r="F40">
        <v>0</v>
      </c>
      <c r="G40">
        <v>0</v>
      </c>
      <c r="H40">
        <v>0</v>
      </c>
      <c r="I40">
        <v>0</v>
      </c>
      <c r="J40">
        <v>0</v>
      </c>
      <c r="K40" s="4">
        <v>0</v>
      </c>
      <c r="L40">
        <v>1</v>
      </c>
      <c r="M40" s="3">
        <f t="shared" si="0"/>
        <v>1</v>
      </c>
      <c r="N40">
        <v>0</v>
      </c>
      <c r="O40">
        <v>1</v>
      </c>
      <c r="P40">
        <v>1</v>
      </c>
      <c r="Q40">
        <v>1</v>
      </c>
      <c r="R40">
        <v>0</v>
      </c>
      <c r="S40">
        <v>0</v>
      </c>
      <c r="T40">
        <v>0</v>
      </c>
      <c r="U40">
        <v>0</v>
      </c>
      <c r="V40">
        <v>0</v>
      </c>
      <c r="W40">
        <v>0</v>
      </c>
      <c r="X40">
        <v>0</v>
      </c>
      <c r="Y40">
        <v>0</v>
      </c>
      <c r="Z40">
        <v>0</v>
      </c>
      <c r="AA40">
        <v>0</v>
      </c>
      <c r="AB40">
        <v>0</v>
      </c>
      <c r="AC40">
        <v>0</v>
      </c>
      <c r="AD40">
        <v>1</v>
      </c>
      <c r="AE40">
        <v>0</v>
      </c>
      <c r="AF40">
        <v>1</v>
      </c>
      <c r="AG40" s="5">
        <v>1</v>
      </c>
      <c r="AH40">
        <v>0</v>
      </c>
      <c r="AI40">
        <v>0</v>
      </c>
      <c r="AJ40" s="3">
        <f t="shared" si="1"/>
        <v>2</v>
      </c>
      <c r="AK40">
        <v>0</v>
      </c>
      <c r="AL40">
        <v>0</v>
      </c>
      <c r="AM40">
        <v>0</v>
      </c>
      <c r="AN40">
        <v>1</v>
      </c>
      <c r="AO40" s="3">
        <f t="shared" si="2"/>
        <v>1</v>
      </c>
      <c r="AP40" s="3">
        <v>1</v>
      </c>
      <c r="AQ40" s="3">
        <v>1</v>
      </c>
      <c r="AR40">
        <v>0</v>
      </c>
      <c r="AS40">
        <v>1</v>
      </c>
      <c r="AT40">
        <v>0</v>
      </c>
    </row>
    <row r="41" spans="1:46" x14ac:dyDescent="0.25">
      <c r="A41" t="s">
        <v>34</v>
      </c>
      <c r="B41" s="1">
        <v>42948</v>
      </c>
      <c r="C41" s="1">
        <v>43646</v>
      </c>
      <c r="D41">
        <v>1</v>
      </c>
      <c r="E41">
        <v>0</v>
      </c>
      <c r="F41">
        <v>0</v>
      </c>
      <c r="G41">
        <v>0</v>
      </c>
      <c r="H41">
        <v>0</v>
      </c>
      <c r="I41">
        <v>0</v>
      </c>
      <c r="J41">
        <v>0</v>
      </c>
      <c r="K41" s="4">
        <v>0</v>
      </c>
      <c r="L41">
        <v>1</v>
      </c>
      <c r="M41" s="3">
        <f t="shared" si="0"/>
        <v>1</v>
      </c>
      <c r="N41">
        <v>0</v>
      </c>
      <c r="O41">
        <v>1</v>
      </c>
      <c r="P41">
        <v>1</v>
      </c>
      <c r="Q41">
        <v>1</v>
      </c>
      <c r="R41">
        <v>0</v>
      </c>
      <c r="S41">
        <v>0</v>
      </c>
      <c r="T41">
        <v>1</v>
      </c>
      <c r="U41">
        <v>1</v>
      </c>
      <c r="V41">
        <v>0</v>
      </c>
      <c r="W41">
        <v>0</v>
      </c>
      <c r="X41">
        <v>0</v>
      </c>
      <c r="Y41">
        <v>0</v>
      </c>
      <c r="Z41">
        <v>0</v>
      </c>
      <c r="AA41">
        <v>0</v>
      </c>
      <c r="AB41">
        <v>1</v>
      </c>
      <c r="AC41">
        <v>0</v>
      </c>
      <c r="AD41">
        <v>0</v>
      </c>
      <c r="AE41">
        <v>1</v>
      </c>
      <c r="AF41">
        <v>1</v>
      </c>
      <c r="AG41" s="5">
        <v>1</v>
      </c>
      <c r="AH41">
        <v>0</v>
      </c>
      <c r="AI41">
        <v>0</v>
      </c>
      <c r="AJ41" s="3">
        <f t="shared" si="1"/>
        <v>3</v>
      </c>
      <c r="AK41">
        <v>0</v>
      </c>
      <c r="AL41">
        <v>1</v>
      </c>
      <c r="AM41">
        <v>0</v>
      </c>
      <c r="AN41">
        <v>0</v>
      </c>
      <c r="AO41" s="3">
        <f t="shared" si="2"/>
        <v>1</v>
      </c>
      <c r="AP41" s="3">
        <v>4</v>
      </c>
      <c r="AQ41" s="3">
        <v>1</v>
      </c>
      <c r="AR41">
        <v>0</v>
      </c>
      <c r="AS41">
        <v>1</v>
      </c>
      <c r="AT41">
        <v>0</v>
      </c>
    </row>
    <row r="42" spans="1:46" x14ac:dyDescent="0.25">
      <c r="A42" t="s">
        <v>34</v>
      </c>
      <c r="B42" s="1">
        <v>43647</v>
      </c>
      <c r="C42" s="1">
        <v>43678</v>
      </c>
      <c r="D42">
        <v>1</v>
      </c>
      <c r="E42">
        <v>0</v>
      </c>
      <c r="F42">
        <v>0</v>
      </c>
      <c r="G42">
        <v>0</v>
      </c>
      <c r="H42">
        <v>0</v>
      </c>
      <c r="I42">
        <v>0</v>
      </c>
      <c r="J42">
        <v>0</v>
      </c>
      <c r="K42" s="4">
        <v>0</v>
      </c>
      <c r="L42">
        <v>1</v>
      </c>
      <c r="M42" s="3">
        <f t="shared" si="0"/>
        <v>1</v>
      </c>
      <c r="N42">
        <v>0</v>
      </c>
      <c r="O42">
        <v>1</v>
      </c>
      <c r="P42">
        <v>1</v>
      </c>
      <c r="Q42">
        <v>1</v>
      </c>
      <c r="R42">
        <v>0</v>
      </c>
      <c r="S42">
        <v>0</v>
      </c>
      <c r="T42">
        <v>1</v>
      </c>
      <c r="U42">
        <v>1</v>
      </c>
      <c r="V42">
        <v>0</v>
      </c>
      <c r="W42">
        <v>0</v>
      </c>
      <c r="X42">
        <v>0</v>
      </c>
      <c r="Y42">
        <v>0</v>
      </c>
      <c r="Z42">
        <v>0</v>
      </c>
      <c r="AA42">
        <v>0</v>
      </c>
      <c r="AB42">
        <v>1</v>
      </c>
      <c r="AC42">
        <v>0</v>
      </c>
      <c r="AD42">
        <v>0</v>
      </c>
      <c r="AE42">
        <v>1</v>
      </c>
      <c r="AF42">
        <v>1</v>
      </c>
      <c r="AG42" s="5">
        <v>1</v>
      </c>
      <c r="AH42">
        <v>0</v>
      </c>
      <c r="AI42">
        <v>0</v>
      </c>
      <c r="AJ42" s="3">
        <f t="shared" si="1"/>
        <v>3</v>
      </c>
      <c r="AK42">
        <v>0</v>
      </c>
      <c r="AL42">
        <v>1</v>
      </c>
      <c r="AM42">
        <v>0</v>
      </c>
      <c r="AN42">
        <v>0</v>
      </c>
      <c r="AO42" s="3">
        <f t="shared" si="2"/>
        <v>1</v>
      </c>
      <c r="AP42" s="3">
        <v>4</v>
      </c>
      <c r="AQ42" s="3">
        <v>1</v>
      </c>
      <c r="AR42">
        <v>0</v>
      </c>
      <c r="AS42">
        <v>1</v>
      </c>
      <c r="AT42">
        <v>0</v>
      </c>
    </row>
    <row r="43" spans="1:46" x14ac:dyDescent="0.25">
      <c r="A43" t="s">
        <v>35</v>
      </c>
      <c r="B43" s="1">
        <v>42948</v>
      </c>
      <c r="C43" s="1">
        <v>43281</v>
      </c>
      <c r="D43">
        <v>1</v>
      </c>
      <c r="E43">
        <v>1</v>
      </c>
      <c r="F43">
        <v>1</v>
      </c>
      <c r="G43">
        <v>1</v>
      </c>
      <c r="H43">
        <v>0</v>
      </c>
      <c r="I43">
        <v>1</v>
      </c>
      <c r="J43">
        <v>1</v>
      </c>
      <c r="K43" s="4">
        <v>0</v>
      </c>
      <c r="L43">
        <v>0</v>
      </c>
      <c r="M43" s="3">
        <f t="shared" si="0"/>
        <v>5</v>
      </c>
      <c r="N43">
        <v>0</v>
      </c>
      <c r="O43">
        <v>1</v>
      </c>
      <c r="P43">
        <v>1</v>
      </c>
      <c r="Q43">
        <v>0</v>
      </c>
      <c r="R43">
        <v>0</v>
      </c>
      <c r="S43">
        <v>0</v>
      </c>
      <c r="T43">
        <v>0</v>
      </c>
      <c r="U43">
        <v>1</v>
      </c>
      <c r="V43">
        <v>0</v>
      </c>
      <c r="W43">
        <v>1</v>
      </c>
      <c r="X43">
        <v>1</v>
      </c>
      <c r="Y43">
        <v>1</v>
      </c>
      <c r="Z43">
        <v>1</v>
      </c>
      <c r="AA43">
        <v>1</v>
      </c>
      <c r="AB43">
        <v>1</v>
      </c>
      <c r="AC43">
        <v>1</v>
      </c>
      <c r="AD43">
        <v>0</v>
      </c>
      <c r="AE43">
        <v>1</v>
      </c>
      <c r="AF43">
        <v>0</v>
      </c>
      <c r="AG43" s="5">
        <v>1</v>
      </c>
      <c r="AH43">
        <v>0</v>
      </c>
      <c r="AI43">
        <v>0</v>
      </c>
      <c r="AJ43" s="3">
        <f t="shared" si="1"/>
        <v>2</v>
      </c>
      <c r="AK43">
        <v>1</v>
      </c>
      <c r="AL43">
        <v>1</v>
      </c>
      <c r="AM43">
        <v>1</v>
      </c>
      <c r="AN43">
        <v>0</v>
      </c>
      <c r="AO43" s="3">
        <f t="shared" si="2"/>
        <v>3</v>
      </c>
      <c r="AP43" s="3">
        <v>4</v>
      </c>
      <c r="AQ43" s="3">
        <v>0</v>
      </c>
      <c r="AR43">
        <v>0</v>
      </c>
      <c r="AS43">
        <v>0</v>
      </c>
      <c r="AT43">
        <v>1</v>
      </c>
    </row>
    <row r="44" spans="1:46" x14ac:dyDescent="0.25">
      <c r="A44" t="s">
        <v>35</v>
      </c>
      <c r="B44" s="1">
        <v>43282</v>
      </c>
      <c r="C44" s="1">
        <v>43678</v>
      </c>
      <c r="D44">
        <v>1</v>
      </c>
      <c r="E44">
        <v>1</v>
      </c>
      <c r="F44">
        <v>1</v>
      </c>
      <c r="G44">
        <v>1</v>
      </c>
      <c r="H44">
        <v>0</v>
      </c>
      <c r="I44">
        <v>1</v>
      </c>
      <c r="J44">
        <v>1</v>
      </c>
      <c r="K44" s="4">
        <v>0</v>
      </c>
      <c r="L44">
        <v>0</v>
      </c>
      <c r="M44" s="3">
        <f t="shared" si="0"/>
        <v>5</v>
      </c>
      <c r="N44">
        <v>0</v>
      </c>
      <c r="O44">
        <v>1</v>
      </c>
      <c r="P44">
        <v>1</v>
      </c>
      <c r="Q44">
        <v>0</v>
      </c>
      <c r="R44">
        <v>0</v>
      </c>
      <c r="S44">
        <v>0</v>
      </c>
      <c r="T44">
        <v>0</v>
      </c>
      <c r="U44">
        <v>1</v>
      </c>
      <c r="V44">
        <v>0</v>
      </c>
      <c r="W44">
        <v>1</v>
      </c>
      <c r="X44">
        <v>1</v>
      </c>
      <c r="Y44">
        <v>1</v>
      </c>
      <c r="Z44">
        <v>1</v>
      </c>
      <c r="AA44">
        <v>1</v>
      </c>
      <c r="AB44">
        <v>1</v>
      </c>
      <c r="AC44">
        <v>1</v>
      </c>
      <c r="AD44">
        <v>0</v>
      </c>
      <c r="AE44">
        <v>1</v>
      </c>
      <c r="AF44">
        <v>0</v>
      </c>
      <c r="AG44" s="5">
        <v>1</v>
      </c>
      <c r="AH44">
        <v>0</v>
      </c>
      <c r="AI44">
        <v>0</v>
      </c>
      <c r="AJ44" s="3">
        <f t="shared" si="1"/>
        <v>2</v>
      </c>
      <c r="AK44">
        <v>1</v>
      </c>
      <c r="AL44">
        <v>1</v>
      </c>
      <c r="AM44">
        <v>1</v>
      </c>
      <c r="AN44">
        <v>0</v>
      </c>
      <c r="AO44" s="3">
        <f t="shared" si="2"/>
        <v>3</v>
      </c>
      <c r="AP44" s="3">
        <v>4</v>
      </c>
      <c r="AQ44" s="3">
        <v>0</v>
      </c>
      <c r="AR44">
        <v>0</v>
      </c>
      <c r="AS44">
        <v>0</v>
      </c>
      <c r="AT44">
        <v>1</v>
      </c>
    </row>
    <row r="45" spans="1:46" x14ac:dyDescent="0.25">
      <c r="A45" t="s">
        <v>36</v>
      </c>
      <c r="B45" s="1">
        <v>42948</v>
      </c>
      <c r="C45" s="1">
        <v>43339</v>
      </c>
      <c r="D45">
        <v>1</v>
      </c>
      <c r="E45">
        <v>0</v>
      </c>
      <c r="F45">
        <v>0</v>
      </c>
      <c r="G45">
        <v>0</v>
      </c>
      <c r="H45">
        <v>0</v>
      </c>
      <c r="I45">
        <v>0</v>
      </c>
      <c r="J45">
        <v>0</v>
      </c>
      <c r="K45" s="4">
        <v>0</v>
      </c>
      <c r="L45">
        <v>1</v>
      </c>
      <c r="M45" s="3">
        <f t="shared" si="0"/>
        <v>1</v>
      </c>
      <c r="N45">
        <v>1</v>
      </c>
      <c r="O45">
        <v>1</v>
      </c>
      <c r="P45">
        <v>0</v>
      </c>
      <c r="Q45">
        <v>0</v>
      </c>
      <c r="R45">
        <v>0</v>
      </c>
      <c r="S45">
        <v>0</v>
      </c>
      <c r="T45">
        <v>0</v>
      </c>
      <c r="U45">
        <v>0</v>
      </c>
      <c r="V45">
        <v>0</v>
      </c>
      <c r="W45">
        <v>1</v>
      </c>
      <c r="X45">
        <v>0</v>
      </c>
      <c r="Y45">
        <v>1</v>
      </c>
      <c r="Z45">
        <v>0</v>
      </c>
      <c r="AA45">
        <v>1</v>
      </c>
      <c r="AB45">
        <v>1</v>
      </c>
      <c r="AC45">
        <v>0</v>
      </c>
      <c r="AD45">
        <v>0</v>
      </c>
      <c r="AE45">
        <v>0</v>
      </c>
      <c r="AF45">
        <v>1</v>
      </c>
      <c r="AG45" s="5">
        <v>1</v>
      </c>
      <c r="AH45">
        <v>0</v>
      </c>
      <c r="AI45">
        <v>0</v>
      </c>
      <c r="AJ45" s="3">
        <f t="shared" si="1"/>
        <v>2</v>
      </c>
      <c r="AK45">
        <v>0</v>
      </c>
      <c r="AL45">
        <v>1</v>
      </c>
      <c r="AM45">
        <v>1</v>
      </c>
      <c r="AN45">
        <v>0</v>
      </c>
      <c r="AO45" s="3">
        <f t="shared" si="2"/>
        <v>2</v>
      </c>
      <c r="AP45" s="3">
        <v>2</v>
      </c>
      <c r="AQ45" s="3">
        <v>0</v>
      </c>
      <c r="AR45">
        <v>0</v>
      </c>
      <c r="AS45">
        <v>0</v>
      </c>
      <c r="AT45">
        <v>1</v>
      </c>
    </row>
    <row r="46" spans="1:46" x14ac:dyDescent="0.25">
      <c r="A46" t="s">
        <v>36</v>
      </c>
      <c r="B46" s="1">
        <v>43340</v>
      </c>
      <c r="C46" s="1">
        <v>43678</v>
      </c>
      <c r="D46">
        <v>1</v>
      </c>
      <c r="E46">
        <v>0</v>
      </c>
      <c r="F46">
        <v>0</v>
      </c>
      <c r="G46">
        <v>0</v>
      </c>
      <c r="H46">
        <v>0</v>
      </c>
      <c r="I46">
        <v>0</v>
      </c>
      <c r="J46">
        <v>0</v>
      </c>
      <c r="K46" s="4">
        <v>0</v>
      </c>
      <c r="L46">
        <v>1</v>
      </c>
      <c r="M46" s="3">
        <f t="shared" si="0"/>
        <v>1</v>
      </c>
      <c r="N46">
        <v>1</v>
      </c>
      <c r="O46">
        <v>1</v>
      </c>
      <c r="P46">
        <v>0</v>
      </c>
      <c r="Q46">
        <v>0</v>
      </c>
      <c r="R46">
        <v>0</v>
      </c>
      <c r="S46">
        <v>0</v>
      </c>
      <c r="T46">
        <v>0</v>
      </c>
      <c r="U46">
        <v>0</v>
      </c>
      <c r="V46">
        <v>0</v>
      </c>
      <c r="W46">
        <v>1</v>
      </c>
      <c r="X46">
        <v>0</v>
      </c>
      <c r="Y46">
        <v>1</v>
      </c>
      <c r="Z46">
        <v>0</v>
      </c>
      <c r="AA46">
        <v>1</v>
      </c>
      <c r="AB46">
        <v>1</v>
      </c>
      <c r="AC46">
        <v>0</v>
      </c>
      <c r="AD46">
        <v>0</v>
      </c>
      <c r="AE46">
        <v>0</v>
      </c>
      <c r="AF46">
        <v>1</v>
      </c>
      <c r="AG46" s="5">
        <v>1</v>
      </c>
      <c r="AH46">
        <v>0</v>
      </c>
      <c r="AI46">
        <v>0</v>
      </c>
      <c r="AJ46" s="3">
        <f t="shared" si="1"/>
        <v>2</v>
      </c>
      <c r="AK46">
        <v>0</v>
      </c>
      <c r="AL46">
        <v>1</v>
      </c>
      <c r="AM46">
        <v>1</v>
      </c>
      <c r="AN46">
        <v>0</v>
      </c>
      <c r="AO46" s="3">
        <f t="shared" si="2"/>
        <v>2</v>
      </c>
      <c r="AP46" s="3">
        <v>2</v>
      </c>
      <c r="AQ46" s="3">
        <v>0</v>
      </c>
      <c r="AR46">
        <v>0</v>
      </c>
      <c r="AS46">
        <v>0</v>
      </c>
      <c r="AT46">
        <v>1</v>
      </c>
    </row>
    <row r="47" spans="1:46" x14ac:dyDescent="0.25">
      <c r="A47" t="s">
        <v>37</v>
      </c>
      <c r="B47" s="1">
        <v>42948</v>
      </c>
      <c r="C47" s="1">
        <v>43678</v>
      </c>
      <c r="D47">
        <v>1</v>
      </c>
      <c r="E47">
        <v>1</v>
      </c>
      <c r="F47">
        <v>1</v>
      </c>
      <c r="G47">
        <v>1</v>
      </c>
      <c r="H47">
        <v>1</v>
      </c>
      <c r="I47">
        <v>1</v>
      </c>
      <c r="J47">
        <v>1</v>
      </c>
      <c r="K47" s="4">
        <v>0</v>
      </c>
      <c r="L47">
        <v>0</v>
      </c>
      <c r="M47" s="3">
        <f t="shared" si="0"/>
        <v>6</v>
      </c>
      <c r="N47">
        <v>1</v>
      </c>
      <c r="O47">
        <v>1</v>
      </c>
      <c r="P47">
        <v>1</v>
      </c>
      <c r="Q47">
        <v>1</v>
      </c>
      <c r="R47">
        <v>1</v>
      </c>
      <c r="S47">
        <v>1</v>
      </c>
      <c r="T47">
        <v>1</v>
      </c>
      <c r="U47">
        <v>1</v>
      </c>
      <c r="V47">
        <v>0</v>
      </c>
      <c r="W47">
        <v>1</v>
      </c>
      <c r="X47">
        <v>1</v>
      </c>
      <c r="Y47">
        <v>1</v>
      </c>
      <c r="Z47">
        <v>1</v>
      </c>
      <c r="AA47">
        <v>1</v>
      </c>
      <c r="AB47">
        <v>1</v>
      </c>
      <c r="AC47">
        <v>1</v>
      </c>
      <c r="AD47">
        <v>0</v>
      </c>
      <c r="AE47">
        <v>1</v>
      </c>
      <c r="AF47">
        <v>1</v>
      </c>
      <c r="AG47" s="5">
        <v>0</v>
      </c>
      <c r="AH47">
        <v>1</v>
      </c>
      <c r="AI47">
        <v>0</v>
      </c>
      <c r="AJ47" s="3">
        <f t="shared" si="1"/>
        <v>3</v>
      </c>
      <c r="AK47">
        <v>1</v>
      </c>
      <c r="AL47">
        <v>1</v>
      </c>
      <c r="AM47">
        <v>1</v>
      </c>
      <c r="AN47">
        <v>0</v>
      </c>
      <c r="AO47" s="3">
        <f t="shared" si="2"/>
        <v>3</v>
      </c>
      <c r="AP47" s="3">
        <v>4</v>
      </c>
      <c r="AQ47" s="3">
        <v>1</v>
      </c>
      <c r="AR47">
        <v>0</v>
      </c>
      <c r="AS47">
        <v>0</v>
      </c>
      <c r="AT47">
        <v>1</v>
      </c>
    </row>
    <row r="48" spans="1:46" x14ac:dyDescent="0.25">
      <c r="A48" t="s">
        <v>38</v>
      </c>
      <c r="B48" s="1">
        <v>42948</v>
      </c>
      <c r="C48" s="1">
        <v>43678</v>
      </c>
      <c r="D48">
        <v>1</v>
      </c>
      <c r="E48">
        <v>1</v>
      </c>
      <c r="F48">
        <v>1</v>
      </c>
      <c r="G48">
        <v>1</v>
      </c>
      <c r="H48">
        <v>1</v>
      </c>
      <c r="I48">
        <v>1</v>
      </c>
      <c r="J48">
        <v>1</v>
      </c>
      <c r="K48" s="4">
        <v>0</v>
      </c>
      <c r="L48">
        <v>0</v>
      </c>
      <c r="M48" s="3">
        <f t="shared" si="0"/>
        <v>6</v>
      </c>
      <c r="N48">
        <v>1</v>
      </c>
      <c r="O48">
        <v>1</v>
      </c>
      <c r="P48">
        <v>1</v>
      </c>
      <c r="Q48">
        <v>1</v>
      </c>
      <c r="R48">
        <v>1</v>
      </c>
      <c r="S48">
        <v>1</v>
      </c>
      <c r="T48">
        <v>1</v>
      </c>
      <c r="U48">
        <v>1</v>
      </c>
      <c r="V48">
        <v>0</v>
      </c>
      <c r="W48">
        <v>1</v>
      </c>
      <c r="X48">
        <v>1</v>
      </c>
      <c r="Y48">
        <v>1</v>
      </c>
      <c r="Z48">
        <v>1</v>
      </c>
      <c r="AA48">
        <v>1</v>
      </c>
      <c r="AB48">
        <v>1</v>
      </c>
      <c r="AC48">
        <v>1</v>
      </c>
      <c r="AD48">
        <v>0</v>
      </c>
      <c r="AE48">
        <v>1</v>
      </c>
      <c r="AF48">
        <v>1</v>
      </c>
      <c r="AG48" s="5">
        <v>1</v>
      </c>
      <c r="AH48">
        <v>0</v>
      </c>
      <c r="AI48">
        <v>0</v>
      </c>
      <c r="AJ48" s="3">
        <f t="shared" si="1"/>
        <v>3</v>
      </c>
      <c r="AK48">
        <v>1</v>
      </c>
      <c r="AL48">
        <v>1</v>
      </c>
      <c r="AM48">
        <v>0</v>
      </c>
      <c r="AN48">
        <v>0</v>
      </c>
      <c r="AO48" s="3">
        <f t="shared" si="2"/>
        <v>2</v>
      </c>
      <c r="AP48" s="3">
        <v>0</v>
      </c>
      <c r="AQ48" s="3">
        <v>1</v>
      </c>
      <c r="AR48">
        <v>0</v>
      </c>
      <c r="AS48">
        <v>0</v>
      </c>
      <c r="AT48">
        <v>1</v>
      </c>
    </row>
    <row r="49" spans="1:46" x14ac:dyDescent="0.25">
      <c r="A49" t="s">
        <v>39</v>
      </c>
      <c r="B49" s="1">
        <v>42948</v>
      </c>
      <c r="C49" s="1">
        <v>43623</v>
      </c>
      <c r="D49">
        <v>1</v>
      </c>
      <c r="E49">
        <v>1</v>
      </c>
      <c r="F49">
        <v>1</v>
      </c>
      <c r="G49">
        <v>1</v>
      </c>
      <c r="H49">
        <v>1</v>
      </c>
      <c r="I49">
        <v>1</v>
      </c>
      <c r="J49">
        <v>1</v>
      </c>
      <c r="K49" s="4">
        <v>1</v>
      </c>
      <c r="L49">
        <v>0</v>
      </c>
      <c r="M49" s="3">
        <f t="shared" si="0"/>
        <v>7</v>
      </c>
      <c r="N49">
        <v>1</v>
      </c>
      <c r="O49">
        <v>1</v>
      </c>
      <c r="P49">
        <v>1</v>
      </c>
      <c r="Q49">
        <v>1</v>
      </c>
      <c r="R49">
        <v>1</v>
      </c>
      <c r="S49">
        <v>1</v>
      </c>
      <c r="T49">
        <v>1</v>
      </c>
      <c r="U49">
        <v>1</v>
      </c>
      <c r="V49">
        <v>0</v>
      </c>
      <c r="W49">
        <v>0</v>
      </c>
      <c r="X49">
        <v>1</v>
      </c>
      <c r="Y49">
        <v>1</v>
      </c>
      <c r="Z49">
        <v>1</v>
      </c>
      <c r="AA49">
        <v>1</v>
      </c>
      <c r="AB49">
        <v>1</v>
      </c>
      <c r="AC49">
        <v>1</v>
      </c>
      <c r="AD49">
        <v>0</v>
      </c>
      <c r="AE49">
        <v>1</v>
      </c>
      <c r="AF49">
        <v>1</v>
      </c>
      <c r="AG49" s="5">
        <v>1</v>
      </c>
      <c r="AH49">
        <v>1</v>
      </c>
      <c r="AI49">
        <v>0</v>
      </c>
      <c r="AJ49" s="3">
        <f t="shared" si="1"/>
        <v>4</v>
      </c>
      <c r="AK49">
        <v>1</v>
      </c>
      <c r="AL49">
        <v>1</v>
      </c>
      <c r="AM49">
        <v>1</v>
      </c>
      <c r="AN49">
        <v>0</v>
      </c>
      <c r="AO49" s="3">
        <f t="shared" si="2"/>
        <v>3</v>
      </c>
      <c r="AP49" s="3">
        <v>3</v>
      </c>
      <c r="AQ49" s="3">
        <v>1</v>
      </c>
      <c r="AR49">
        <v>1</v>
      </c>
      <c r="AS49">
        <v>1</v>
      </c>
      <c r="AT49">
        <v>0</v>
      </c>
    </row>
    <row r="50" spans="1:46" x14ac:dyDescent="0.25">
      <c r="A50" t="s">
        <v>39</v>
      </c>
      <c r="B50" s="1">
        <v>43624</v>
      </c>
      <c r="C50" s="1">
        <v>43678</v>
      </c>
      <c r="D50">
        <v>1</v>
      </c>
      <c r="E50">
        <v>1</v>
      </c>
      <c r="F50">
        <v>1</v>
      </c>
      <c r="G50">
        <v>1</v>
      </c>
      <c r="H50">
        <v>1</v>
      </c>
      <c r="I50">
        <v>1</v>
      </c>
      <c r="J50">
        <v>1</v>
      </c>
      <c r="K50" s="4">
        <v>1</v>
      </c>
      <c r="L50">
        <v>0</v>
      </c>
      <c r="M50" s="3">
        <f t="shared" si="0"/>
        <v>7</v>
      </c>
      <c r="N50">
        <v>1</v>
      </c>
      <c r="O50">
        <v>1</v>
      </c>
      <c r="P50">
        <v>1</v>
      </c>
      <c r="Q50">
        <v>1</v>
      </c>
      <c r="R50">
        <v>1</v>
      </c>
      <c r="S50">
        <v>1</v>
      </c>
      <c r="T50">
        <v>1</v>
      </c>
      <c r="U50">
        <v>1</v>
      </c>
      <c r="V50">
        <v>0</v>
      </c>
      <c r="W50">
        <v>0</v>
      </c>
      <c r="X50">
        <v>1</v>
      </c>
      <c r="Y50">
        <v>1</v>
      </c>
      <c r="Z50">
        <v>1</v>
      </c>
      <c r="AA50">
        <v>1</v>
      </c>
      <c r="AB50">
        <v>1</v>
      </c>
      <c r="AC50">
        <v>1</v>
      </c>
      <c r="AD50">
        <v>0</v>
      </c>
      <c r="AE50">
        <v>1</v>
      </c>
      <c r="AF50">
        <v>1</v>
      </c>
      <c r="AG50" s="5">
        <v>1</v>
      </c>
      <c r="AH50">
        <v>1</v>
      </c>
      <c r="AI50">
        <v>0</v>
      </c>
      <c r="AJ50" s="3">
        <f t="shared" si="1"/>
        <v>4</v>
      </c>
      <c r="AK50">
        <v>1</v>
      </c>
      <c r="AL50">
        <v>1</v>
      </c>
      <c r="AM50">
        <v>1</v>
      </c>
      <c r="AN50">
        <v>0</v>
      </c>
      <c r="AO50" s="3">
        <f t="shared" si="2"/>
        <v>3</v>
      </c>
      <c r="AP50" s="3">
        <v>3</v>
      </c>
      <c r="AQ50" s="3">
        <v>1</v>
      </c>
      <c r="AR50">
        <v>1</v>
      </c>
      <c r="AS50">
        <v>1</v>
      </c>
      <c r="AT50">
        <v>0</v>
      </c>
    </row>
    <row r="51" spans="1:46" x14ac:dyDescent="0.25">
      <c r="A51" t="s">
        <v>40</v>
      </c>
      <c r="B51" s="1">
        <v>42948</v>
      </c>
      <c r="C51" s="1">
        <v>43678</v>
      </c>
      <c r="D51">
        <v>1</v>
      </c>
      <c r="E51">
        <v>0</v>
      </c>
      <c r="F51">
        <v>0</v>
      </c>
      <c r="G51">
        <v>0</v>
      </c>
      <c r="H51">
        <v>0</v>
      </c>
      <c r="I51">
        <v>0</v>
      </c>
      <c r="J51">
        <v>0</v>
      </c>
      <c r="K51" s="4">
        <v>0</v>
      </c>
      <c r="L51">
        <v>1</v>
      </c>
      <c r="M51" s="3">
        <f t="shared" si="0"/>
        <v>1</v>
      </c>
      <c r="N51">
        <v>0</v>
      </c>
      <c r="O51">
        <v>0</v>
      </c>
      <c r="P51">
        <v>1</v>
      </c>
      <c r="Q51">
        <v>0</v>
      </c>
      <c r="R51">
        <v>1</v>
      </c>
      <c r="S51">
        <v>1</v>
      </c>
      <c r="T51">
        <v>1</v>
      </c>
      <c r="U51">
        <v>1</v>
      </c>
      <c r="V51">
        <v>0</v>
      </c>
      <c r="W51">
        <v>0</v>
      </c>
      <c r="X51">
        <v>0</v>
      </c>
      <c r="Y51">
        <v>0</v>
      </c>
      <c r="Z51">
        <v>0</v>
      </c>
      <c r="AA51">
        <v>0</v>
      </c>
      <c r="AB51">
        <v>1</v>
      </c>
      <c r="AC51">
        <v>0</v>
      </c>
      <c r="AD51">
        <v>0</v>
      </c>
      <c r="AE51">
        <v>1</v>
      </c>
      <c r="AF51">
        <v>1</v>
      </c>
      <c r="AG51" s="5">
        <v>1</v>
      </c>
      <c r="AH51">
        <v>0</v>
      </c>
      <c r="AI51">
        <v>0</v>
      </c>
      <c r="AJ51" s="3">
        <f t="shared" si="1"/>
        <v>3</v>
      </c>
      <c r="AK51">
        <v>0</v>
      </c>
      <c r="AL51">
        <v>1</v>
      </c>
      <c r="AM51">
        <v>0</v>
      </c>
      <c r="AN51">
        <v>0</v>
      </c>
      <c r="AO51" s="3">
        <f t="shared" si="2"/>
        <v>1</v>
      </c>
      <c r="AP51" s="3">
        <v>0</v>
      </c>
      <c r="AQ51" s="3">
        <v>1</v>
      </c>
      <c r="AR51">
        <v>1</v>
      </c>
      <c r="AS51">
        <v>0</v>
      </c>
      <c r="AT51">
        <v>0</v>
      </c>
    </row>
    <row r="52" spans="1:46" x14ac:dyDescent="0.25">
      <c r="A52" t="s">
        <v>41</v>
      </c>
      <c r="B52" s="1">
        <v>42948</v>
      </c>
      <c r="C52" s="1">
        <v>43678</v>
      </c>
      <c r="D52">
        <v>1</v>
      </c>
      <c r="E52">
        <v>1</v>
      </c>
      <c r="F52">
        <v>0</v>
      </c>
      <c r="G52">
        <v>0</v>
      </c>
      <c r="H52">
        <v>0</v>
      </c>
      <c r="I52">
        <v>0</v>
      </c>
      <c r="J52">
        <v>0</v>
      </c>
      <c r="K52" s="4">
        <v>0</v>
      </c>
      <c r="L52">
        <v>0</v>
      </c>
      <c r="M52" s="3">
        <f t="shared" si="0"/>
        <v>1</v>
      </c>
      <c r="N52">
        <v>1</v>
      </c>
      <c r="O52">
        <v>1</v>
      </c>
      <c r="P52">
        <v>0</v>
      </c>
      <c r="Q52">
        <v>0</v>
      </c>
      <c r="R52">
        <v>0</v>
      </c>
      <c r="S52">
        <v>0</v>
      </c>
      <c r="T52">
        <v>1</v>
      </c>
      <c r="U52">
        <v>1</v>
      </c>
      <c r="V52">
        <v>0</v>
      </c>
      <c r="W52">
        <v>0</v>
      </c>
      <c r="X52">
        <v>0</v>
      </c>
      <c r="Y52">
        <v>0</v>
      </c>
      <c r="Z52">
        <v>0</v>
      </c>
      <c r="AA52">
        <v>0</v>
      </c>
      <c r="AB52">
        <v>1</v>
      </c>
      <c r="AC52">
        <v>1</v>
      </c>
      <c r="AD52">
        <v>0</v>
      </c>
      <c r="AE52">
        <v>1</v>
      </c>
      <c r="AF52">
        <v>0</v>
      </c>
      <c r="AG52" s="5">
        <v>0</v>
      </c>
      <c r="AH52">
        <v>0</v>
      </c>
      <c r="AI52">
        <v>0</v>
      </c>
      <c r="AJ52" s="3">
        <f t="shared" si="1"/>
        <v>1</v>
      </c>
      <c r="AK52">
        <v>0</v>
      </c>
      <c r="AL52">
        <v>1</v>
      </c>
      <c r="AM52">
        <v>0</v>
      </c>
      <c r="AN52">
        <v>0</v>
      </c>
      <c r="AO52" s="3">
        <f t="shared" si="2"/>
        <v>1</v>
      </c>
      <c r="AP52" s="3">
        <v>1</v>
      </c>
      <c r="AQ52" s="3">
        <v>1</v>
      </c>
      <c r="AR52">
        <v>0</v>
      </c>
      <c r="AS52">
        <v>1</v>
      </c>
      <c r="AT52">
        <v>0</v>
      </c>
    </row>
    <row r="53" spans="1:46" x14ac:dyDescent="0.25">
      <c r="A53" t="s">
        <v>42</v>
      </c>
      <c r="B53" s="1">
        <v>42948</v>
      </c>
      <c r="C53" s="1">
        <v>43678</v>
      </c>
      <c r="D53">
        <v>1</v>
      </c>
      <c r="E53">
        <v>1</v>
      </c>
      <c r="F53">
        <v>1</v>
      </c>
      <c r="G53">
        <v>1</v>
      </c>
      <c r="H53">
        <v>1</v>
      </c>
      <c r="I53">
        <v>0</v>
      </c>
      <c r="J53">
        <v>1</v>
      </c>
      <c r="K53" s="4">
        <v>0</v>
      </c>
      <c r="L53">
        <v>0</v>
      </c>
      <c r="M53" s="3">
        <f t="shared" si="0"/>
        <v>5</v>
      </c>
      <c r="N53">
        <v>0</v>
      </c>
      <c r="O53">
        <v>1</v>
      </c>
      <c r="P53">
        <v>1</v>
      </c>
      <c r="Q53">
        <v>1</v>
      </c>
      <c r="R53">
        <v>1</v>
      </c>
      <c r="S53">
        <v>1</v>
      </c>
      <c r="T53">
        <v>1</v>
      </c>
      <c r="U53">
        <v>1</v>
      </c>
      <c r="V53">
        <v>0</v>
      </c>
      <c r="W53">
        <v>1</v>
      </c>
      <c r="X53">
        <v>1</v>
      </c>
      <c r="Y53">
        <v>1</v>
      </c>
      <c r="Z53">
        <v>1</v>
      </c>
      <c r="AA53">
        <v>1</v>
      </c>
      <c r="AB53">
        <v>1</v>
      </c>
      <c r="AC53">
        <v>1</v>
      </c>
      <c r="AD53">
        <v>0</v>
      </c>
      <c r="AE53">
        <v>1</v>
      </c>
      <c r="AF53">
        <v>1</v>
      </c>
      <c r="AG53" s="5">
        <v>1</v>
      </c>
      <c r="AH53">
        <v>0</v>
      </c>
      <c r="AI53">
        <v>0</v>
      </c>
      <c r="AJ53" s="3">
        <f t="shared" si="1"/>
        <v>3</v>
      </c>
      <c r="AK53">
        <v>1</v>
      </c>
      <c r="AL53">
        <v>1</v>
      </c>
      <c r="AM53">
        <v>0</v>
      </c>
      <c r="AN53">
        <v>0</v>
      </c>
      <c r="AO53" s="3">
        <f t="shared" si="2"/>
        <v>2</v>
      </c>
      <c r="AP53" s="3">
        <v>0</v>
      </c>
      <c r="AQ53" s="3">
        <v>1</v>
      </c>
      <c r="AR53">
        <v>0</v>
      </c>
      <c r="AS53">
        <v>0</v>
      </c>
      <c r="AT53">
        <v>1</v>
      </c>
    </row>
    <row r="54" spans="1:46" x14ac:dyDescent="0.25">
      <c r="A54" t="s">
        <v>43</v>
      </c>
      <c r="B54" s="1">
        <v>42948</v>
      </c>
      <c r="C54" s="1">
        <v>43629</v>
      </c>
      <c r="D54">
        <v>1</v>
      </c>
      <c r="E54">
        <v>0</v>
      </c>
      <c r="F54">
        <v>0</v>
      </c>
      <c r="G54">
        <v>0</v>
      </c>
      <c r="H54">
        <v>0</v>
      </c>
      <c r="I54">
        <v>0</v>
      </c>
      <c r="J54">
        <v>0</v>
      </c>
      <c r="K54" s="4">
        <v>0</v>
      </c>
      <c r="L54">
        <v>1</v>
      </c>
      <c r="M54" s="3">
        <f t="shared" si="0"/>
        <v>1</v>
      </c>
      <c r="N54">
        <v>1</v>
      </c>
      <c r="O54">
        <v>0</v>
      </c>
      <c r="P54">
        <v>1</v>
      </c>
      <c r="Q54">
        <v>1</v>
      </c>
      <c r="R54">
        <v>0</v>
      </c>
      <c r="S54">
        <v>1</v>
      </c>
      <c r="T54">
        <v>1</v>
      </c>
      <c r="U54">
        <v>1</v>
      </c>
      <c r="V54">
        <v>0</v>
      </c>
      <c r="W54">
        <v>0</v>
      </c>
      <c r="X54">
        <v>0</v>
      </c>
      <c r="Y54">
        <v>0</v>
      </c>
      <c r="Z54">
        <v>0</v>
      </c>
      <c r="AA54">
        <v>0</v>
      </c>
      <c r="AB54">
        <v>0</v>
      </c>
      <c r="AC54">
        <v>0</v>
      </c>
      <c r="AD54">
        <v>1</v>
      </c>
      <c r="AE54">
        <v>0</v>
      </c>
      <c r="AF54">
        <v>0</v>
      </c>
      <c r="AG54" s="5">
        <v>0</v>
      </c>
      <c r="AH54">
        <v>0</v>
      </c>
      <c r="AI54">
        <v>1</v>
      </c>
      <c r="AJ54" s="3">
        <f t="shared" si="1"/>
        <v>1</v>
      </c>
      <c r="AK54">
        <v>0</v>
      </c>
      <c r="AL54">
        <v>1</v>
      </c>
      <c r="AM54">
        <v>0</v>
      </c>
      <c r="AN54">
        <v>0</v>
      </c>
      <c r="AO54" s="3">
        <f t="shared" si="2"/>
        <v>1</v>
      </c>
      <c r="AP54" s="3">
        <v>4</v>
      </c>
      <c r="AQ54" s="3">
        <v>1</v>
      </c>
      <c r="AR54">
        <v>0</v>
      </c>
      <c r="AS54">
        <v>1</v>
      </c>
      <c r="AT54">
        <v>0</v>
      </c>
    </row>
    <row r="55" spans="1:46" x14ac:dyDescent="0.25">
      <c r="A55" t="s">
        <v>43</v>
      </c>
      <c r="B55" s="1">
        <v>43630</v>
      </c>
      <c r="C55" s="1">
        <v>43678</v>
      </c>
      <c r="D55">
        <v>1</v>
      </c>
      <c r="E55">
        <v>0</v>
      </c>
      <c r="F55">
        <v>0</v>
      </c>
      <c r="G55">
        <v>0</v>
      </c>
      <c r="H55">
        <v>0</v>
      </c>
      <c r="I55">
        <v>0</v>
      </c>
      <c r="J55">
        <v>0</v>
      </c>
      <c r="K55" s="4">
        <v>0</v>
      </c>
      <c r="L55">
        <v>1</v>
      </c>
      <c r="M55" s="3">
        <f t="shared" si="0"/>
        <v>1</v>
      </c>
      <c r="N55">
        <v>1</v>
      </c>
      <c r="O55">
        <v>0</v>
      </c>
      <c r="P55">
        <v>1</v>
      </c>
      <c r="Q55">
        <v>1</v>
      </c>
      <c r="R55">
        <v>0</v>
      </c>
      <c r="S55">
        <v>1</v>
      </c>
      <c r="T55">
        <v>1</v>
      </c>
      <c r="U55">
        <v>1</v>
      </c>
      <c r="V55">
        <v>0</v>
      </c>
      <c r="W55">
        <v>0</v>
      </c>
      <c r="X55">
        <v>0</v>
      </c>
      <c r="Y55">
        <v>0</v>
      </c>
      <c r="Z55">
        <v>0</v>
      </c>
      <c r="AA55">
        <v>0</v>
      </c>
      <c r="AB55">
        <v>0</v>
      </c>
      <c r="AC55">
        <v>0</v>
      </c>
      <c r="AD55">
        <v>1</v>
      </c>
      <c r="AE55">
        <v>0</v>
      </c>
      <c r="AF55">
        <v>0</v>
      </c>
      <c r="AG55" s="5">
        <v>0</v>
      </c>
      <c r="AH55">
        <v>0</v>
      </c>
      <c r="AI55">
        <v>1</v>
      </c>
      <c r="AJ55" s="3">
        <f t="shared" si="1"/>
        <v>1</v>
      </c>
      <c r="AK55">
        <v>0</v>
      </c>
      <c r="AL55">
        <v>1</v>
      </c>
      <c r="AM55">
        <v>0</v>
      </c>
      <c r="AN55">
        <v>0</v>
      </c>
      <c r="AO55" s="3">
        <f t="shared" si="2"/>
        <v>1</v>
      </c>
      <c r="AP55" s="3">
        <v>4</v>
      </c>
      <c r="AQ55" s="3">
        <v>1</v>
      </c>
      <c r="AR55">
        <v>0</v>
      </c>
      <c r="AS55">
        <v>1</v>
      </c>
      <c r="AT55">
        <v>0</v>
      </c>
    </row>
    <row r="56" spans="1:46" x14ac:dyDescent="0.25">
      <c r="A56" t="s">
        <v>44</v>
      </c>
      <c r="B56" s="1">
        <v>42948</v>
      </c>
      <c r="C56" s="1">
        <v>43678</v>
      </c>
      <c r="D56">
        <v>1</v>
      </c>
      <c r="E56">
        <v>1</v>
      </c>
      <c r="F56">
        <v>0</v>
      </c>
      <c r="G56">
        <v>0</v>
      </c>
      <c r="H56">
        <v>0</v>
      </c>
      <c r="I56">
        <v>0</v>
      </c>
      <c r="J56">
        <v>0</v>
      </c>
      <c r="K56" s="4">
        <v>0</v>
      </c>
      <c r="L56">
        <v>0</v>
      </c>
      <c r="M56" s="3">
        <f t="shared" si="0"/>
        <v>1</v>
      </c>
      <c r="N56">
        <v>1</v>
      </c>
      <c r="O56">
        <v>1</v>
      </c>
      <c r="P56">
        <v>1</v>
      </c>
      <c r="Q56">
        <v>1</v>
      </c>
      <c r="R56">
        <v>1</v>
      </c>
      <c r="S56">
        <v>0</v>
      </c>
      <c r="T56">
        <v>0</v>
      </c>
      <c r="U56">
        <v>1</v>
      </c>
      <c r="V56">
        <v>0</v>
      </c>
      <c r="W56">
        <v>1</v>
      </c>
      <c r="X56">
        <v>1</v>
      </c>
      <c r="Y56">
        <v>1</v>
      </c>
      <c r="Z56">
        <v>1</v>
      </c>
      <c r="AA56">
        <v>0</v>
      </c>
      <c r="AB56">
        <v>1</v>
      </c>
      <c r="AC56">
        <v>0</v>
      </c>
      <c r="AD56">
        <v>0</v>
      </c>
      <c r="AE56">
        <v>1</v>
      </c>
      <c r="AF56">
        <v>0</v>
      </c>
      <c r="AG56" s="5">
        <v>1</v>
      </c>
      <c r="AH56">
        <v>1</v>
      </c>
      <c r="AI56">
        <v>0</v>
      </c>
      <c r="AJ56" s="3">
        <f t="shared" si="1"/>
        <v>3</v>
      </c>
      <c r="AK56">
        <v>1</v>
      </c>
      <c r="AL56">
        <v>1</v>
      </c>
      <c r="AM56">
        <v>0</v>
      </c>
      <c r="AN56">
        <v>0</v>
      </c>
      <c r="AO56" s="3">
        <f t="shared" si="2"/>
        <v>2</v>
      </c>
      <c r="AP56" s="3">
        <v>2</v>
      </c>
      <c r="AQ56" s="3">
        <v>1</v>
      </c>
      <c r="AR56">
        <v>1</v>
      </c>
      <c r="AS56">
        <v>1</v>
      </c>
      <c r="AT56">
        <v>0</v>
      </c>
    </row>
    <row r="57" spans="1:46" x14ac:dyDescent="0.25">
      <c r="A57" t="s">
        <v>45</v>
      </c>
      <c r="B57" s="1">
        <v>42948</v>
      </c>
      <c r="C57" s="1">
        <v>43536</v>
      </c>
      <c r="D57">
        <v>1</v>
      </c>
      <c r="E57">
        <v>0</v>
      </c>
      <c r="F57">
        <v>0</v>
      </c>
      <c r="G57">
        <v>0</v>
      </c>
      <c r="H57">
        <v>0</v>
      </c>
      <c r="I57">
        <v>0</v>
      </c>
      <c r="J57">
        <v>0</v>
      </c>
      <c r="K57" s="4">
        <v>0</v>
      </c>
      <c r="L57">
        <v>1</v>
      </c>
      <c r="M57" s="3">
        <f t="shared" si="0"/>
        <v>1</v>
      </c>
      <c r="N57">
        <v>1</v>
      </c>
      <c r="O57">
        <v>1</v>
      </c>
      <c r="P57">
        <v>1</v>
      </c>
      <c r="Q57">
        <v>1</v>
      </c>
      <c r="R57">
        <v>1</v>
      </c>
      <c r="S57">
        <v>1</v>
      </c>
      <c r="T57">
        <v>1</v>
      </c>
      <c r="U57">
        <v>1</v>
      </c>
      <c r="V57">
        <v>0</v>
      </c>
      <c r="W57">
        <v>1</v>
      </c>
      <c r="X57">
        <v>1</v>
      </c>
      <c r="Y57">
        <v>1</v>
      </c>
      <c r="Z57">
        <v>1</v>
      </c>
      <c r="AA57">
        <v>1</v>
      </c>
      <c r="AB57">
        <v>1</v>
      </c>
      <c r="AC57">
        <v>1</v>
      </c>
      <c r="AD57">
        <v>0</v>
      </c>
      <c r="AE57">
        <v>1</v>
      </c>
      <c r="AF57">
        <v>1</v>
      </c>
      <c r="AG57" s="5">
        <v>1</v>
      </c>
      <c r="AH57">
        <v>0</v>
      </c>
      <c r="AI57">
        <v>0</v>
      </c>
      <c r="AJ57" s="3">
        <f t="shared" si="1"/>
        <v>3</v>
      </c>
      <c r="AK57">
        <v>1</v>
      </c>
      <c r="AL57">
        <v>1</v>
      </c>
      <c r="AM57">
        <v>1</v>
      </c>
      <c r="AN57">
        <v>0</v>
      </c>
      <c r="AO57" s="3">
        <f t="shared" si="2"/>
        <v>3</v>
      </c>
      <c r="AP57" s="3">
        <v>0</v>
      </c>
      <c r="AQ57" s="3">
        <v>1</v>
      </c>
      <c r="AR57">
        <v>0</v>
      </c>
      <c r="AS57">
        <v>1</v>
      </c>
      <c r="AT57">
        <v>0</v>
      </c>
    </row>
    <row r="58" spans="1:46" x14ac:dyDescent="0.25">
      <c r="A58" t="s">
        <v>45</v>
      </c>
      <c r="B58" s="1">
        <v>43537</v>
      </c>
      <c r="C58" s="1">
        <v>43678</v>
      </c>
      <c r="D58">
        <v>1</v>
      </c>
      <c r="E58">
        <v>0</v>
      </c>
      <c r="F58">
        <v>0</v>
      </c>
      <c r="G58">
        <v>0</v>
      </c>
      <c r="H58">
        <v>0</v>
      </c>
      <c r="I58">
        <v>0</v>
      </c>
      <c r="J58">
        <v>0</v>
      </c>
      <c r="K58" s="4">
        <v>0</v>
      </c>
      <c r="L58">
        <v>1</v>
      </c>
      <c r="M58" s="3">
        <f t="shared" si="0"/>
        <v>1</v>
      </c>
      <c r="N58">
        <v>1</v>
      </c>
      <c r="O58">
        <v>1</v>
      </c>
      <c r="P58">
        <v>1</v>
      </c>
      <c r="Q58">
        <v>1</v>
      </c>
      <c r="R58">
        <v>1</v>
      </c>
      <c r="S58">
        <v>1</v>
      </c>
      <c r="T58">
        <v>1</v>
      </c>
      <c r="U58">
        <v>1</v>
      </c>
      <c r="V58">
        <v>0</v>
      </c>
      <c r="W58">
        <v>1</v>
      </c>
      <c r="X58">
        <v>1</v>
      </c>
      <c r="Y58">
        <v>1</v>
      </c>
      <c r="Z58">
        <v>1</v>
      </c>
      <c r="AA58">
        <v>1</v>
      </c>
      <c r="AB58">
        <v>1</v>
      </c>
      <c r="AC58">
        <v>1</v>
      </c>
      <c r="AD58">
        <v>0</v>
      </c>
      <c r="AE58">
        <v>1</v>
      </c>
      <c r="AF58">
        <v>1</v>
      </c>
      <c r="AG58" s="5">
        <v>1</v>
      </c>
      <c r="AH58">
        <v>0</v>
      </c>
      <c r="AI58">
        <v>0</v>
      </c>
      <c r="AJ58" s="3">
        <f t="shared" si="1"/>
        <v>3</v>
      </c>
      <c r="AK58">
        <v>1</v>
      </c>
      <c r="AL58">
        <v>1</v>
      </c>
      <c r="AM58">
        <v>1</v>
      </c>
      <c r="AN58">
        <v>0</v>
      </c>
      <c r="AO58" s="3">
        <f t="shared" si="2"/>
        <v>3</v>
      </c>
      <c r="AP58" s="3">
        <v>0</v>
      </c>
      <c r="AQ58" s="3">
        <v>1</v>
      </c>
      <c r="AR58">
        <v>0</v>
      </c>
      <c r="AS58">
        <v>1</v>
      </c>
      <c r="AT58">
        <v>0</v>
      </c>
    </row>
    <row r="59" spans="1:46" x14ac:dyDescent="0.25">
      <c r="A59" t="s">
        <v>46</v>
      </c>
      <c r="B59" s="1">
        <v>42948</v>
      </c>
      <c r="C59" s="1">
        <v>43678</v>
      </c>
      <c r="D59">
        <v>1</v>
      </c>
      <c r="E59">
        <v>1</v>
      </c>
      <c r="F59">
        <v>0</v>
      </c>
      <c r="G59">
        <v>0</v>
      </c>
      <c r="H59">
        <v>0</v>
      </c>
      <c r="I59">
        <v>1</v>
      </c>
      <c r="J59">
        <v>1</v>
      </c>
      <c r="K59" s="4">
        <v>0</v>
      </c>
      <c r="L59">
        <v>0</v>
      </c>
      <c r="M59" s="3">
        <f t="shared" si="0"/>
        <v>3</v>
      </c>
      <c r="N59">
        <v>1</v>
      </c>
      <c r="O59">
        <v>1</v>
      </c>
      <c r="P59">
        <v>1</v>
      </c>
      <c r="Q59">
        <v>1</v>
      </c>
      <c r="R59">
        <v>1</v>
      </c>
      <c r="S59">
        <v>1</v>
      </c>
      <c r="T59">
        <v>1</v>
      </c>
      <c r="U59">
        <v>1</v>
      </c>
      <c r="V59">
        <v>0</v>
      </c>
      <c r="W59">
        <v>1</v>
      </c>
      <c r="X59">
        <v>0</v>
      </c>
      <c r="Y59">
        <v>1</v>
      </c>
      <c r="Z59">
        <v>1</v>
      </c>
      <c r="AA59">
        <v>1</v>
      </c>
      <c r="AB59">
        <v>1</v>
      </c>
      <c r="AC59">
        <v>1</v>
      </c>
      <c r="AD59">
        <v>0</v>
      </c>
      <c r="AE59">
        <v>1</v>
      </c>
      <c r="AF59">
        <v>1</v>
      </c>
      <c r="AG59" s="5">
        <v>1</v>
      </c>
      <c r="AH59">
        <v>0</v>
      </c>
      <c r="AI59">
        <v>0</v>
      </c>
      <c r="AJ59" s="3">
        <f t="shared" si="1"/>
        <v>3</v>
      </c>
      <c r="AK59">
        <v>1</v>
      </c>
      <c r="AL59">
        <v>1</v>
      </c>
      <c r="AM59">
        <v>0</v>
      </c>
      <c r="AN59">
        <v>0</v>
      </c>
      <c r="AO59" s="3">
        <f t="shared" si="2"/>
        <v>2</v>
      </c>
      <c r="AP59" s="3">
        <v>4</v>
      </c>
      <c r="AQ59" s="3">
        <v>1</v>
      </c>
      <c r="AR59">
        <v>0</v>
      </c>
      <c r="AS59">
        <v>0</v>
      </c>
      <c r="AT59">
        <v>1</v>
      </c>
    </row>
    <row r="60" spans="1:46" x14ac:dyDescent="0.25">
      <c r="A60" t="s">
        <v>47</v>
      </c>
      <c r="B60" s="1">
        <v>42948</v>
      </c>
      <c r="C60" s="1">
        <v>43678</v>
      </c>
      <c r="D60">
        <v>1</v>
      </c>
      <c r="E60">
        <v>1</v>
      </c>
      <c r="F60">
        <v>1</v>
      </c>
      <c r="G60">
        <v>1</v>
      </c>
      <c r="H60">
        <v>0</v>
      </c>
      <c r="I60">
        <v>1</v>
      </c>
      <c r="J60">
        <v>1</v>
      </c>
      <c r="K60" s="4">
        <v>0</v>
      </c>
      <c r="L60">
        <v>0</v>
      </c>
      <c r="M60" s="3">
        <f t="shared" si="0"/>
        <v>5</v>
      </c>
      <c r="N60">
        <v>1</v>
      </c>
      <c r="O60">
        <v>0</v>
      </c>
      <c r="P60">
        <v>1</v>
      </c>
      <c r="Q60">
        <v>1</v>
      </c>
      <c r="R60">
        <v>1</v>
      </c>
      <c r="S60">
        <v>1</v>
      </c>
      <c r="T60">
        <v>1</v>
      </c>
      <c r="U60">
        <v>1</v>
      </c>
      <c r="V60">
        <v>0</v>
      </c>
      <c r="W60">
        <v>0</v>
      </c>
      <c r="X60">
        <v>1</v>
      </c>
      <c r="Y60">
        <v>1</v>
      </c>
      <c r="Z60">
        <v>1</v>
      </c>
      <c r="AA60">
        <v>1</v>
      </c>
      <c r="AB60">
        <v>1</v>
      </c>
      <c r="AC60">
        <v>1</v>
      </c>
      <c r="AD60">
        <v>0</v>
      </c>
      <c r="AE60">
        <v>1</v>
      </c>
      <c r="AF60">
        <v>1</v>
      </c>
      <c r="AG60" s="5">
        <v>1</v>
      </c>
      <c r="AH60">
        <v>1</v>
      </c>
      <c r="AI60">
        <v>0</v>
      </c>
      <c r="AJ60" s="3">
        <f t="shared" si="1"/>
        <v>4</v>
      </c>
      <c r="AK60">
        <v>1</v>
      </c>
      <c r="AL60">
        <v>1</v>
      </c>
      <c r="AM60">
        <v>1</v>
      </c>
      <c r="AN60">
        <v>0</v>
      </c>
      <c r="AO60" s="3">
        <f t="shared" si="2"/>
        <v>3</v>
      </c>
      <c r="AP60" s="3">
        <v>4</v>
      </c>
      <c r="AQ60" s="3">
        <v>0</v>
      </c>
      <c r="AR60">
        <v>0</v>
      </c>
      <c r="AS60">
        <v>0</v>
      </c>
      <c r="AT60">
        <v>1</v>
      </c>
    </row>
    <row r="61" spans="1:46" x14ac:dyDescent="0.25">
      <c r="A61" t="s">
        <v>48</v>
      </c>
      <c r="B61" s="1">
        <v>42948</v>
      </c>
      <c r="C61" s="1">
        <v>43678</v>
      </c>
      <c r="D61">
        <v>1</v>
      </c>
      <c r="E61">
        <v>1</v>
      </c>
      <c r="F61">
        <v>1</v>
      </c>
      <c r="G61">
        <v>1</v>
      </c>
      <c r="H61">
        <v>1</v>
      </c>
      <c r="I61">
        <v>1</v>
      </c>
      <c r="J61">
        <v>1</v>
      </c>
      <c r="K61" s="4">
        <v>0</v>
      </c>
      <c r="L61">
        <v>0</v>
      </c>
      <c r="M61" s="3">
        <f t="shared" si="0"/>
        <v>6</v>
      </c>
      <c r="N61">
        <v>1</v>
      </c>
      <c r="O61">
        <v>1</v>
      </c>
      <c r="P61">
        <v>1</v>
      </c>
      <c r="Q61">
        <v>1</v>
      </c>
      <c r="R61">
        <v>1</v>
      </c>
      <c r="S61">
        <v>1</v>
      </c>
      <c r="T61">
        <v>1</v>
      </c>
      <c r="U61">
        <v>1</v>
      </c>
      <c r="V61">
        <v>0</v>
      </c>
      <c r="W61">
        <v>0</v>
      </c>
      <c r="X61">
        <v>1</v>
      </c>
      <c r="Y61">
        <v>1</v>
      </c>
      <c r="Z61">
        <v>1</v>
      </c>
      <c r="AA61">
        <v>1</v>
      </c>
      <c r="AB61">
        <v>1</v>
      </c>
      <c r="AC61">
        <v>1</v>
      </c>
      <c r="AD61">
        <v>0</v>
      </c>
      <c r="AE61">
        <v>1</v>
      </c>
      <c r="AF61">
        <v>0</v>
      </c>
      <c r="AG61" s="5">
        <v>1</v>
      </c>
      <c r="AH61">
        <v>0</v>
      </c>
      <c r="AI61">
        <v>0</v>
      </c>
      <c r="AJ61" s="3">
        <f t="shared" si="1"/>
        <v>2</v>
      </c>
      <c r="AK61">
        <v>1</v>
      </c>
      <c r="AL61">
        <v>1</v>
      </c>
      <c r="AM61">
        <v>1</v>
      </c>
      <c r="AN61">
        <v>0</v>
      </c>
      <c r="AO61" s="3">
        <f t="shared" si="2"/>
        <v>3</v>
      </c>
      <c r="AP61" s="3">
        <v>4</v>
      </c>
      <c r="AQ61" s="3">
        <v>1</v>
      </c>
      <c r="AR61">
        <v>1</v>
      </c>
      <c r="AS61">
        <v>1</v>
      </c>
      <c r="AT61">
        <v>0</v>
      </c>
    </row>
    <row r="62" spans="1:46" x14ac:dyDescent="0.25">
      <c r="A62" t="s">
        <v>49</v>
      </c>
      <c r="B62" s="1">
        <v>42948</v>
      </c>
      <c r="C62" s="1">
        <v>43678</v>
      </c>
      <c r="D62">
        <v>1</v>
      </c>
      <c r="E62">
        <v>0</v>
      </c>
      <c r="F62">
        <v>0</v>
      </c>
      <c r="G62">
        <v>0</v>
      </c>
      <c r="H62">
        <v>0</v>
      </c>
      <c r="I62">
        <v>0</v>
      </c>
      <c r="J62">
        <v>0</v>
      </c>
      <c r="K62" s="4">
        <v>0</v>
      </c>
      <c r="L62">
        <v>1</v>
      </c>
      <c r="M62" s="3">
        <f t="shared" si="0"/>
        <v>1</v>
      </c>
      <c r="N62">
        <v>0</v>
      </c>
      <c r="O62">
        <v>0</v>
      </c>
      <c r="P62">
        <v>0</v>
      </c>
      <c r="Q62">
        <v>1</v>
      </c>
      <c r="R62">
        <v>0</v>
      </c>
      <c r="S62">
        <v>0</v>
      </c>
      <c r="T62">
        <v>0</v>
      </c>
      <c r="U62">
        <v>0</v>
      </c>
      <c r="V62">
        <v>0</v>
      </c>
      <c r="W62">
        <v>1</v>
      </c>
      <c r="X62">
        <v>0</v>
      </c>
      <c r="Y62">
        <v>0</v>
      </c>
      <c r="Z62">
        <v>0</v>
      </c>
      <c r="AA62">
        <v>0</v>
      </c>
      <c r="AB62">
        <v>1</v>
      </c>
      <c r="AC62">
        <v>1</v>
      </c>
      <c r="AD62">
        <v>0</v>
      </c>
      <c r="AE62">
        <v>1</v>
      </c>
      <c r="AF62">
        <v>1</v>
      </c>
      <c r="AG62" s="5">
        <v>1</v>
      </c>
      <c r="AH62">
        <v>0</v>
      </c>
      <c r="AI62">
        <v>0</v>
      </c>
      <c r="AJ62" s="3">
        <f t="shared" si="1"/>
        <v>3</v>
      </c>
      <c r="AK62">
        <v>0</v>
      </c>
      <c r="AL62">
        <v>1</v>
      </c>
      <c r="AM62">
        <v>0</v>
      </c>
      <c r="AN62">
        <v>0</v>
      </c>
      <c r="AO62" s="3">
        <f t="shared" si="2"/>
        <v>1</v>
      </c>
      <c r="AP62" s="3">
        <v>2</v>
      </c>
      <c r="AQ62" s="3">
        <v>1</v>
      </c>
      <c r="AR62">
        <v>0</v>
      </c>
      <c r="AS62">
        <v>0</v>
      </c>
      <c r="AT62">
        <v>1</v>
      </c>
    </row>
    <row r="63" spans="1:46" x14ac:dyDescent="0.25">
      <c r="A63" t="s">
        <v>50</v>
      </c>
      <c r="B63" s="1">
        <v>42948</v>
      </c>
      <c r="C63" s="1">
        <v>43282</v>
      </c>
      <c r="D63">
        <v>1</v>
      </c>
      <c r="E63">
        <v>1</v>
      </c>
      <c r="F63">
        <v>1</v>
      </c>
      <c r="G63">
        <v>1</v>
      </c>
      <c r="H63">
        <v>1</v>
      </c>
      <c r="I63">
        <v>0</v>
      </c>
      <c r="J63">
        <v>0</v>
      </c>
      <c r="K63" s="4">
        <v>0</v>
      </c>
      <c r="L63">
        <v>0</v>
      </c>
      <c r="M63" s="3">
        <f t="shared" si="0"/>
        <v>4</v>
      </c>
      <c r="N63">
        <v>1</v>
      </c>
      <c r="O63">
        <v>1</v>
      </c>
      <c r="P63">
        <v>1</v>
      </c>
      <c r="Q63">
        <v>1</v>
      </c>
      <c r="R63">
        <v>1</v>
      </c>
      <c r="S63">
        <v>1</v>
      </c>
      <c r="T63">
        <v>1</v>
      </c>
      <c r="U63">
        <v>1</v>
      </c>
      <c r="V63">
        <v>0</v>
      </c>
      <c r="W63">
        <v>1</v>
      </c>
      <c r="X63">
        <v>0</v>
      </c>
      <c r="Y63">
        <v>1</v>
      </c>
      <c r="Z63">
        <v>1</v>
      </c>
      <c r="AA63">
        <v>1</v>
      </c>
      <c r="AB63">
        <v>1</v>
      </c>
      <c r="AC63">
        <v>1</v>
      </c>
      <c r="AD63">
        <v>0</v>
      </c>
      <c r="AE63">
        <v>1</v>
      </c>
      <c r="AF63">
        <v>1</v>
      </c>
      <c r="AG63" s="5">
        <v>1</v>
      </c>
      <c r="AH63">
        <v>0</v>
      </c>
      <c r="AI63">
        <v>0</v>
      </c>
      <c r="AJ63" s="3">
        <f t="shared" si="1"/>
        <v>3</v>
      </c>
      <c r="AK63">
        <v>1</v>
      </c>
      <c r="AL63">
        <v>1</v>
      </c>
      <c r="AM63">
        <v>1</v>
      </c>
      <c r="AN63">
        <v>0</v>
      </c>
      <c r="AO63" s="3">
        <f t="shared" si="2"/>
        <v>3</v>
      </c>
      <c r="AP63" s="3">
        <v>0</v>
      </c>
      <c r="AQ63" s="3">
        <v>1</v>
      </c>
      <c r="AR63">
        <v>0</v>
      </c>
      <c r="AS63">
        <v>0</v>
      </c>
      <c r="AT63">
        <v>1</v>
      </c>
    </row>
    <row r="64" spans="1:46" x14ac:dyDescent="0.25">
      <c r="A64" t="s">
        <v>50</v>
      </c>
      <c r="B64" s="1">
        <v>43283</v>
      </c>
      <c r="C64" s="1">
        <v>43678</v>
      </c>
      <c r="D64">
        <v>1</v>
      </c>
      <c r="E64">
        <v>1</v>
      </c>
      <c r="F64">
        <v>1</v>
      </c>
      <c r="G64">
        <v>1</v>
      </c>
      <c r="H64">
        <v>1</v>
      </c>
      <c r="I64">
        <v>0</v>
      </c>
      <c r="J64">
        <v>0</v>
      </c>
      <c r="K64" s="4">
        <v>0</v>
      </c>
      <c r="L64">
        <v>0</v>
      </c>
      <c r="M64" s="3">
        <f t="shared" si="0"/>
        <v>4</v>
      </c>
      <c r="N64">
        <v>1</v>
      </c>
      <c r="O64">
        <v>1</v>
      </c>
      <c r="P64">
        <v>1</v>
      </c>
      <c r="Q64">
        <v>1</v>
      </c>
      <c r="R64">
        <v>1</v>
      </c>
      <c r="S64">
        <v>1</v>
      </c>
      <c r="T64">
        <v>1</v>
      </c>
      <c r="U64">
        <v>1</v>
      </c>
      <c r="V64">
        <v>0</v>
      </c>
      <c r="W64">
        <v>1</v>
      </c>
      <c r="X64">
        <v>0</v>
      </c>
      <c r="Y64">
        <v>1</v>
      </c>
      <c r="Z64">
        <v>1</v>
      </c>
      <c r="AA64">
        <v>1</v>
      </c>
      <c r="AB64">
        <v>1</v>
      </c>
      <c r="AC64">
        <v>1</v>
      </c>
      <c r="AD64">
        <v>0</v>
      </c>
      <c r="AE64">
        <v>1</v>
      </c>
      <c r="AF64">
        <v>1</v>
      </c>
      <c r="AG64" s="5">
        <v>1</v>
      </c>
      <c r="AH64">
        <v>0</v>
      </c>
      <c r="AI64">
        <v>0</v>
      </c>
      <c r="AJ64" s="3">
        <f t="shared" si="1"/>
        <v>3</v>
      </c>
      <c r="AK64">
        <v>1</v>
      </c>
      <c r="AL64">
        <v>1</v>
      </c>
      <c r="AM64">
        <v>1</v>
      </c>
      <c r="AN64">
        <v>0</v>
      </c>
      <c r="AO64" s="3">
        <f t="shared" si="2"/>
        <v>3</v>
      </c>
      <c r="AP64" s="3">
        <v>0</v>
      </c>
      <c r="AQ64" s="3">
        <v>1</v>
      </c>
      <c r="AR64">
        <v>0</v>
      </c>
      <c r="AS64">
        <v>0</v>
      </c>
      <c r="AT64">
        <v>1</v>
      </c>
    </row>
    <row r="65" spans="1:46" x14ac:dyDescent="0.25">
      <c r="A65" t="s">
        <v>51</v>
      </c>
      <c r="B65" s="1">
        <v>42948</v>
      </c>
      <c r="C65" s="1">
        <v>43678</v>
      </c>
      <c r="D65">
        <v>1</v>
      </c>
      <c r="E65">
        <v>1</v>
      </c>
      <c r="F65">
        <v>1</v>
      </c>
      <c r="G65">
        <v>1</v>
      </c>
      <c r="H65">
        <v>1</v>
      </c>
      <c r="I65">
        <v>1</v>
      </c>
      <c r="J65">
        <v>1</v>
      </c>
      <c r="K65" s="4">
        <v>0</v>
      </c>
      <c r="L65">
        <v>0</v>
      </c>
      <c r="M65" s="3">
        <f t="shared" si="0"/>
        <v>6</v>
      </c>
      <c r="N65">
        <v>1</v>
      </c>
      <c r="O65">
        <v>1</v>
      </c>
      <c r="P65">
        <v>1</v>
      </c>
      <c r="Q65">
        <v>1</v>
      </c>
      <c r="R65">
        <v>1</v>
      </c>
      <c r="S65">
        <v>0</v>
      </c>
      <c r="T65">
        <v>1</v>
      </c>
      <c r="U65">
        <v>1</v>
      </c>
      <c r="V65">
        <v>0</v>
      </c>
      <c r="W65">
        <v>1</v>
      </c>
      <c r="X65">
        <v>1</v>
      </c>
      <c r="Y65">
        <v>1</v>
      </c>
      <c r="Z65">
        <v>1</v>
      </c>
      <c r="AA65">
        <v>1</v>
      </c>
      <c r="AB65">
        <v>1</v>
      </c>
      <c r="AC65">
        <v>1</v>
      </c>
      <c r="AD65">
        <v>0</v>
      </c>
      <c r="AE65">
        <v>1</v>
      </c>
      <c r="AF65">
        <v>1</v>
      </c>
      <c r="AG65" s="5">
        <v>1</v>
      </c>
      <c r="AH65">
        <v>1</v>
      </c>
      <c r="AI65">
        <v>0</v>
      </c>
      <c r="AJ65" s="3">
        <f t="shared" si="1"/>
        <v>4</v>
      </c>
      <c r="AK65">
        <v>1</v>
      </c>
      <c r="AL65">
        <v>1</v>
      </c>
      <c r="AM65">
        <v>0</v>
      </c>
      <c r="AN65">
        <v>0</v>
      </c>
      <c r="AO65" s="3">
        <f t="shared" si="2"/>
        <v>2</v>
      </c>
      <c r="AP65" s="3">
        <v>4</v>
      </c>
      <c r="AQ65" s="3">
        <v>1</v>
      </c>
      <c r="AR65">
        <v>0</v>
      </c>
      <c r="AS65">
        <v>0</v>
      </c>
      <c r="AT65">
        <v>1</v>
      </c>
    </row>
    <row r="66" spans="1:46" x14ac:dyDescent="0.25">
      <c r="A66" t="s">
        <v>52</v>
      </c>
      <c r="B66" s="1">
        <v>42948</v>
      </c>
      <c r="C66" s="1">
        <v>43678</v>
      </c>
      <c r="D66">
        <v>1</v>
      </c>
      <c r="E66">
        <v>0</v>
      </c>
      <c r="F66">
        <v>0</v>
      </c>
      <c r="G66">
        <v>0</v>
      </c>
      <c r="H66">
        <v>0</v>
      </c>
      <c r="I66">
        <v>0</v>
      </c>
      <c r="J66">
        <v>0</v>
      </c>
      <c r="K66" s="4">
        <v>0</v>
      </c>
      <c r="L66">
        <v>1</v>
      </c>
      <c r="M66" s="3">
        <f t="shared" si="0"/>
        <v>1</v>
      </c>
      <c r="N66">
        <v>1</v>
      </c>
      <c r="O66">
        <v>1</v>
      </c>
      <c r="P66">
        <v>1</v>
      </c>
      <c r="Q66">
        <v>1</v>
      </c>
      <c r="R66">
        <v>0</v>
      </c>
      <c r="S66">
        <v>0</v>
      </c>
      <c r="T66">
        <v>0</v>
      </c>
      <c r="U66">
        <v>1</v>
      </c>
      <c r="V66">
        <v>0</v>
      </c>
      <c r="W66">
        <v>0</v>
      </c>
      <c r="X66">
        <v>0</v>
      </c>
      <c r="Y66">
        <v>0</v>
      </c>
      <c r="Z66">
        <v>0</v>
      </c>
      <c r="AA66">
        <v>0</v>
      </c>
      <c r="AB66">
        <v>1</v>
      </c>
      <c r="AC66">
        <v>0</v>
      </c>
      <c r="AD66">
        <v>0</v>
      </c>
      <c r="AE66">
        <v>1</v>
      </c>
      <c r="AF66">
        <v>0</v>
      </c>
      <c r="AG66" s="5">
        <v>1</v>
      </c>
      <c r="AH66">
        <v>0</v>
      </c>
      <c r="AI66">
        <v>0</v>
      </c>
      <c r="AJ66" s="3">
        <f t="shared" si="1"/>
        <v>2</v>
      </c>
      <c r="AK66">
        <v>1</v>
      </c>
      <c r="AL66">
        <v>1</v>
      </c>
      <c r="AM66">
        <v>1</v>
      </c>
      <c r="AN66">
        <v>0</v>
      </c>
      <c r="AO66" s="3">
        <f t="shared" si="2"/>
        <v>3</v>
      </c>
      <c r="AP66" s="3">
        <v>0</v>
      </c>
      <c r="AQ66" s="3">
        <v>1</v>
      </c>
      <c r="AR66">
        <v>0</v>
      </c>
      <c r="AS66">
        <v>0</v>
      </c>
      <c r="AT66">
        <v>1</v>
      </c>
    </row>
    <row r="67" spans="1:46" x14ac:dyDescent="0.25">
      <c r="A67" t="s">
        <v>53</v>
      </c>
      <c r="B67" s="1">
        <v>42948</v>
      </c>
      <c r="C67" s="1">
        <v>43281</v>
      </c>
      <c r="D67">
        <v>1</v>
      </c>
      <c r="E67">
        <v>1</v>
      </c>
      <c r="F67">
        <v>1</v>
      </c>
      <c r="G67">
        <v>0</v>
      </c>
      <c r="H67">
        <v>0</v>
      </c>
      <c r="I67">
        <v>1</v>
      </c>
      <c r="J67">
        <v>1</v>
      </c>
      <c r="K67" s="4">
        <v>0</v>
      </c>
      <c r="L67">
        <v>0</v>
      </c>
      <c r="M67" s="3">
        <f t="shared" ref="M67:M82" si="3">L67+K67+J67+I67+H67+G67+F67+E67</f>
        <v>4</v>
      </c>
      <c r="N67">
        <v>0</v>
      </c>
      <c r="O67">
        <v>1</v>
      </c>
      <c r="P67">
        <v>1</v>
      </c>
      <c r="Q67">
        <v>1</v>
      </c>
      <c r="R67">
        <v>0</v>
      </c>
      <c r="S67">
        <v>1</v>
      </c>
      <c r="T67">
        <v>0</v>
      </c>
      <c r="U67">
        <v>0</v>
      </c>
      <c r="V67">
        <v>0</v>
      </c>
      <c r="W67">
        <v>1</v>
      </c>
      <c r="X67">
        <v>1</v>
      </c>
      <c r="Y67">
        <v>1</v>
      </c>
      <c r="Z67">
        <v>0</v>
      </c>
      <c r="AA67">
        <v>0</v>
      </c>
      <c r="AB67">
        <v>1</v>
      </c>
      <c r="AC67">
        <v>1</v>
      </c>
      <c r="AD67">
        <v>0</v>
      </c>
      <c r="AE67">
        <v>1</v>
      </c>
      <c r="AF67">
        <v>1</v>
      </c>
      <c r="AG67" s="5">
        <v>0</v>
      </c>
      <c r="AH67">
        <v>1</v>
      </c>
      <c r="AI67">
        <v>0</v>
      </c>
      <c r="AJ67" s="3">
        <f t="shared" ref="AJ67:AJ82" si="4">AI67+AH67+AG67+AF67+AE67</f>
        <v>3</v>
      </c>
      <c r="AK67">
        <v>1</v>
      </c>
      <c r="AL67">
        <v>1</v>
      </c>
      <c r="AM67">
        <v>1</v>
      </c>
      <c r="AN67">
        <v>0</v>
      </c>
      <c r="AO67" s="3">
        <f t="shared" ref="AO67:AO82" si="5">AN67+AM67+AL67+AK67</f>
        <v>3</v>
      </c>
      <c r="AP67" s="3">
        <v>4</v>
      </c>
      <c r="AQ67" s="3">
        <v>1</v>
      </c>
      <c r="AR67">
        <v>0</v>
      </c>
      <c r="AS67">
        <v>0</v>
      </c>
      <c r="AT67">
        <v>1</v>
      </c>
    </row>
    <row r="68" spans="1:46" x14ac:dyDescent="0.25">
      <c r="A68" t="s">
        <v>53</v>
      </c>
      <c r="B68" s="1">
        <v>43282</v>
      </c>
      <c r="C68" s="1">
        <v>43646</v>
      </c>
      <c r="D68">
        <v>1</v>
      </c>
      <c r="E68">
        <v>1</v>
      </c>
      <c r="F68">
        <v>1</v>
      </c>
      <c r="G68">
        <v>0</v>
      </c>
      <c r="H68">
        <v>0</v>
      </c>
      <c r="I68">
        <v>1</v>
      </c>
      <c r="J68">
        <v>1</v>
      </c>
      <c r="K68" s="4">
        <v>0</v>
      </c>
      <c r="L68">
        <v>0</v>
      </c>
      <c r="M68" s="3">
        <f t="shared" si="3"/>
        <v>4</v>
      </c>
      <c r="N68">
        <v>0</v>
      </c>
      <c r="O68">
        <v>1</v>
      </c>
      <c r="P68">
        <v>1</v>
      </c>
      <c r="Q68">
        <v>1</v>
      </c>
      <c r="R68">
        <v>0</v>
      </c>
      <c r="S68">
        <v>1</v>
      </c>
      <c r="T68">
        <v>0</v>
      </c>
      <c r="U68">
        <v>0</v>
      </c>
      <c r="V68">
        <v>0</v>
      </c>
      <c r="W68">
        <v>1</v>
      </c>
      <c r="X68">
        <v>1</v>
      </c>
      <c r="Y68">
        <v>1</v>
      </c>
      <c r="Z68">
        <v>0</v>
      </c>
      <c r="AA68">
        <v>0</v>
      </c>
      <c r="AB68">
        <v>1</v>
      </c>
      <c r="AC68">
        <v>1</v>
      </c>
      <c r="AD68">
        <v>0</v>
      </c>
      <c r="AE68">
        <v>1</v>
      </c>
      <c r="AF68">
        <v>1</v>
      </c>
      <c r="AG68" s="5">
        <v>0</v>
      </c>
      <c r="AH68">
        <v>1</v>
      </c>
      <c r="AI68">
        <v>0</v>
      </c>
      <c r="AJ68" s="3">
        <f t="shared" si="4"/>
        <v>3</v>
      </c>
      <c r="AK68">
        <v>1</v>
      </c>
      <c r="AL68">
        <v>1</v>
      </c>
      <c r="AM68">
        <v>1</v>
      </c>
      <c r="AN68">
        <v>0</v>
      </c>
      <c r="AO68" s="3">
        <f t="shared" si="5"/>
        <v>3</v>
      </c>
      <c r="AP68" s="3">
        <v>4</v>
      </c>
      <c r="AQ68" s="3">
        <v>1</v>
      </c>
      <c r="AR68">
        <v>0</v>
      </c>
      <c r="AS68">
        <v>0</v>
      </c>
      <c r="AT68">
        <v>1</v>
      </c>
    </row>
    <row r="69" spans="1:46" x14ac:dyDescent="0.25">
      <c r="A69" t="s">
        <v>53</v>
      </c>
      <c r="B69" s="1">
        <v>43647</v>
      </c>
      <c r="C69" s="1">
        <v>43678</v>
      </c>
      <c r="D69">
        <v>1</v>
      </c>
      <c r="E69">
        <v>1</v>
      </c>
      <c r="F69">
        <v>1</v>
      </c>
      <c r="G69">
        <v>0</v>
      </c>
      <c r="H69">
        <v>0</v>
      </c>
      <c r="I69">
        <v>1</v>
      </c>
      <c r="J69">
        <v>1</v>
      </c>
      <c r="K69" s="4">
        <v>0</v>
      </c>
      <c r="L69">
        <v>0</v>
      </c>
      <c r="M69" s="3">
        <f t="shared" si="3"/>
        <v>4</v>
      </c>
      <c r="N69">
        <v>0</v>
      </c>
      <c r="O69">
        <v>1</v>
      </c>
      <c r="P69">
        <v>1</v>
      </c>
      <c r="Q69">
        <v>1</v>
      </c>
      <c r="R69">
        <v>0</v>
      </c>
      <c r="S69">
        <v>1</v>
      </c>
      <c r="T69">
        <v>0</v>
      </c>
      <c r="U69">
        <v>0</v>
      </c>
      <c r="V69">
        <v>0</v>
      </c>
      <c r="W69">
        <v>1</v>
      </c>
      <c r="X69">
        <v>1</v>
      </c>
      <c r="Y69">
        <v>1</v>
      </c>
      <c r="Z69">
        <v>0</v>
      </c>
      <c r="AA69">
        <v>0</v>
      </c>
      <c r="AB69">
        <v>1</v>
      </c>
      <c r="AC69">
        <v>1</v>
      </c>
      <c r="AD69">
        <v>0</v>
      </c>
      <c r="AE69">
        <v>1</v>
      </c>
      <c r="AF69">
        <v>1</v>
      </c>
      <c r="AG69" s="5">
        <v>0</v>
      </c>
      <c r="AH69">
        <v>1</v>
      </c>
      <c r="AI69">
        <v>0</v>
      </c>
      <c r="AJ69" s="3">
        <f t="shared" si="4"/>
        <v>3</v>
      </c>
      <c r="AK69">
        <v>1</v>
      </c>
      <c r="AL69">
        <v>1</v>
      </c>
      <c r="AM69">
        <v>1</v>
      </c>
      <c r="AN69">
        <v>0</v>
      </c>
      <c r="AO69" s="3">
        <f t="shared" si="5"/>
        <v>3</v>
      </c>
      <c r="AP69" s="3">
        <v>4</v>
      </c>
      <c r="AQ69" s="3">
        <v>1</v>
      </c>
      <c r="AR69">
        <v>0</v>
      </c>
      <c r="AS69">
        <v>0</v>
      </c>
      <c r="AT69">
        <v>1</v>
      </c>
    </row>
    <row r="70" spans="1:46" x14ac:dyDescent="0.25">
      <c r="A70" t="s">
        <v>54</v>
      </c>
      <c r="B70" s="1">
        <v>42948</v>
      </c>
      <c r="C70" s="1">
        <v>43678</v>
      </c>
      <c r="D70">
        <v>1</v>
      </c>
      <c r="E70">
        <v>0</v>
      </c>
      <c r="F70">
        <v>0</v>
      </c>
      <c r="G70">
        <v>0</v>
      </c>
      <c r="H70">
        <v>0</v>
      </c>
      <c r="I70">
        <v>0</v>
      </c>
      <c r="J70">
        <v>0</v>
      </c>
      <c r="K70" s="4">
        <v>0</v>
      </c>
      <c r="L70">
        <v>1</v>
      </c>
      <c r="M70" s="3">
        <f t="shared" si="3"/>
        <v>1</v>
      </c>
      <c r="N70">
        <v>0</v>
      </c>
      <c r="O70">
        <v>0</v>
      </c>
      <c r="P70">
        <v>1</v>
      </c>
      <c r="Q70">
        <v>0</v>
      </c>
      <c r="R70">
        <v>0</v>
      </c>
      <c r="S70">
        <v>0</v>
      </c>
      <c r="T70">
        <v>0</v>
      </c>
      <c r="U70">
        <v>0</v>
      </c>
      <c r="V70">
        <v>0</v>
      </c>
      <c r="W70">
        <v>0</v>
      </c>
      <c r="X70">
        <v>0</v>
      </c>
      <c r="Y70">
        <v>0</v>
      </c>
      <c r="Z70">
        <v>0</v>
      </c>
      <c r="AA70">
        <v>0</v>
      </c>
      <c r="AB70">
        <v>0</v>
      </c>
      <c r="AC70">
        <v>0</v>
      </c>
      <c r="AD70">
        <v>1</v>
      </c>
      <c r="AE70">
        <v>0</v>
      </c>
      <c r="AF70">
        <v>1</v>
      </c>
      <c r="AG70" s="5">
        <v>1</v>
      </c>
      <c r="AH70">
        <v>0</v>
      </c>
      <c r="AI70">
        <v>0</v>
      </c>
      <c r="AJ70" s="3">
        <f t="shared" si="4"/>
        <v>2</v>
      </c>
      <c r="AK70">
        <v>1</v>
      </c>
      <c r="AL70">
        <v>1</v>
      </c>
      <c r="AM70">
        <v>1</v>
      </c>
      <c r="AN70">
        <v>0</v>
      </c>
      <c r="AO70" s="3">
        <f t="shared" si="5"/>
        <v>3</v>
      </c>
      <c r="AP70" s="3">
        <v>4</v>
      </c>
      <c r="AQ70" s="3">
        <v>1</v>
      </c>
      <c r="AR70">
        <v>0</v>
      </c>
      <c r="AS70">
        <v>1</v>
      </c>
      <c r="AT70">
        <v>0</v>
      </c>
    </row>
    <row r="71" spans="1:46" x14ac:dyDescent="0.25">
      <c r="A71" t="s">
        <v>55</v>
      </c>
      <c r="B71" s="1">
        <v>42948</v>
      </c>
      <c r="C71" s="1">
        <v>43227</v>
      </c>
      <c r="D71">
        <v>1</v>
      </c>
      <c r="E71">
        <v>0</v>
      </c>
      <c r="F71">
        <v>0</v>
      </c>
      <c r="G71">
        <v>0</v>
      </c>
      <c r="H71">
        <v>0</v>
      </c>
      <c r="I71">
        <v>0</v>
      </c>
      <c r="J71">
        <v>0</v>
      </c>
      <c r="K71" s="4">
        <v>0</v>
      </c>
      <c r="L71">
        <v>1</v>
      </c>
      <c r="M71" s="3">
        <f t="shared" si="3"/>
        <v>1</v>
      </c>
      <c r="N71">
        <v>1</v>
      </c>
      <c r="O71">
        <v>1</v>
      </c>
      <c r="P71">
        <v>0</v>
      </c>
      <c r="Q71">
        <v>1</v>
      </c>
      <c r="R71">
        <v>1</v>
      </c>
      <c r="S71">
        <v>1</v>
      </c>
      <c r="T71">
        <v>1</v>
      </c>
      <c r="U71">
        <v>1</v>
      </c>
      <c r="V71">
        <v>0</v>
      </c>
      <c r="W71">
        <v>1</v>
      </c>
      <c r="X71">
        <v>1</v>
      </c>
      <c r="Y71">
        <v>1</v>
      </c>
      <c r="Z71">
        <v>1</v>
      </c>
      <c r="AA71">
        <v>1</v>
      </c>
      <c r="AB71">
        <v>1</v>
      </c>
      <c r="AC71">
        <v>1</v>
      </c>
      <c r="AD71">
        <v>0</v>
      </c>
      <c r="AE71">
        <v>0</v>
      </c>
      <c r="AF71">
        <v>0</v>
      </c>
      <c r="AG71" s="5">
        <v>0</v>
      </c>
      <c r="AH71">
        <v>0</v>
      </c>
      <c r="AI71">
        <v>1</v>
      </c>
      <c r="AJ71" s="3">
        <f t="shared" si="4"/>
        <v>1</v>
      </c>
      <c r="AK71">
        <v>1</v>
      </c>
      <c r="AL71">
        <v>1</v>
      </c>
      <c r="AM71">
        <v>1</v>
      </c>
      <c r="AN71">
        <v>0</v>
      </c>
      <c r="AO71" s="3">
        <f t="shared" si="5"/>
        <v>3</v>
      </c>
      <c r="AP71" s="3">
        <v>4</v>
      </c>
      <c r="AQ71" s="3">
        <v>0</v>
      </c>
      <c r="AR71">
        <v>1</v>
      </c>
      <c r="AS71">
        <v>1</v>
      </c>
      <c r="AT71">
        <v>0</v>
      </c>
    </row>
    <row r="72" spans="1:46" x14ac:dyDescent="0.25">
      <c r="A72" t="s">
        <v>55</v>
      </c>
      <c r="B72" s="1">
        <v>43228</v>
      </c>
      <c r="C72" s="1">
        <v>43678</v>
      </c>
      <c r="D72">
        <v>1</v>
      </c>
      <c r="E72">
        <v>0</v>
      </c>
      <c r="F72">
        <v>0</v>
      </c>
      <c r="G72">
        <v>0</v>
      </c>
      <c r="H72">
        <v>0</v>
      </c>
      <c r="I72">
        <v>0</v>
      </c>
      <c r="J72">
        <v>0</v>
      </c>
      <c r="K72" s="4">
        <v>0</v>
      </c>
      <c r="L72">
        <v>1</v>
      </c>
      <c r="M72" s="3">
        <f t="shared" si="3"/>
        <v>1</v>
      </c>
      <c r="N72">
        <v>1</v>
      </c>
      <c r="O72">
        <v>1</v>
      </c>
      <c r="P72">
        <v>0</v>
      </c>
      <c r="Q72">
        <v>1</v>
      </c>
      <c r="R72">
        <v>1</v>
      </c>
      <c r="S72">
        <v>1</v>
      </c>
      <c r="T72">
        <v>1</v>
      </c>
      <c r="U72">
        <v>1</v>
      </c>
      <c r="V72">
        <v>0</v>
      </c>
      <c r="W72">
        <v>1</v>
      </c>
      <c r="X72">
        <v>1</v>
      </c>
      <c r="Y72">
        <v>1</v>
      </c>
      <c r="Z72">
        <v>1</v>
      </c>
      <c r="AA72">
        <v>1</v>
      </c>
      <c r="AB72">
        <v>1</v>
      </c>
      <c r="AC72">
        <v>1</v>
      </c>
      <c r="AD72">
        <v>0</v>
      </c>
      <c r="AE72">
        <v>0</v>
      </c>
      <c r="AF72">
        <v>0</v>
      </c>
      <c r="AG72" s="5">
        <v>0</v>
      </c>
      <c r="AH72">
        <v>0</v>
      </c>
      <c r="AI72">
        <v>1</v>
      </c>
      <c r="AJ72" s="3">
        <f t="shared" si="4"/>
        <v>1</v>
      </c>
      <c r="AK72">
        <v>1</v>
      </c>
      <c r="AL72">
        <v>1</v>
      </c>
      <c r="AM72">
        <v>1</v>
      </c>
      <c r="AN72">
        <v>0</v>
      </c>
      <c r="AO72" s="3">
        <f t="shared" si="5"/>
        <v>3</v>
      </c>
      <c r="AP72" s="3">
        <v>4</v>
      </c>
      <c r="AQ72" s="3">
        <v>0</v>
      </c>
      <c r="AR72">
        <v>1</v>
      </c>
      <c r="AS72">
        <v>1</v>
      </c>
      <c r="AT72">
        <v>0</v>
      </c>
    </row>
    <row r="73" spans="1:46" x14ac:dyDescent="0.25">
      <c r="A73" t="s">
        <v>56</v>
      </c>
      <c r="B73" s="1">
        <v>42948</v>
      </c>
      <c r="C73" s="1">
        <v>43646</v>
      </c>
      <c r="D73">
        <v>1</v>
      </c>
      <c r="E73">
        <v>1</v>
      </c>
      <c r="F73">
        <v>1</v>
      </c>
      <c r="G73">
        <v>1</v>
      </c>
      <c r="H73">
        <v>0</v>
      </c>
      <c r="I73">
        <v>1</v>
      </c>
      <c r="J73">
        <v>0</v>
      </c>
      <c r="K73" s="4">
        <v>0</v>
      </c>
      <c r="L73">
        <v>0</v>
      </c>
      <c r="M73" s="3">
        <f t="shared" si="3"/>
        <v>4</v>
      </c>
      <c r="N73">
        <v>1</v>
      </c>
      <c r="O73">
        <v>1</v>
      </c>
      <c r="P73">
        <v>1</v>
      </c>
      <c r="Q73">
        <v>0</v>
      </c>
      <c r="R73">
        <v>0</v>
      </c>
      <c r="S73">
        <v>0</v>
      </c>
      <c r="T73">
        <v>1</v>
      </c>
      <c r="U73">
        <v>1</v>
      </c>
      <c r="V73">
        <v>0</v>
      </c>
      <c r="W73">
        <v>1</v>
      </c>
      <c r="X73">
        <v>0</v>
      </c>
      <c r="Y73">
        <v>0</v>
      </c>
      <c r="Z73">
        <v>0</v>
      </c>
      <c r="AA73">
        <v>0</v>
      </c>
      <c r="AB73">
        <v>1</v>
      </c>
      <c r="AC73">
        <v>1</v>
      </c>
      <c r="AD73">
        <v>0</v>
      </c>
      <c r="AE73">
        <v>1</v>
      </c>
      <c r="AF73">
        <v>1</v>
      </c>
      <c r="AG73" s="5">
        <v>1</v>
      </c>
      <c r="AH73">
        <v>0</v>
      </c>
      <c r="AI73">
        <v>0</v>
      </c>
      <c r="AJ73" s="3">
        <f t="shared" si="4"/>
        <v>3</v>
      </c>
      <c r="AK73">
        <v>1</v>
      </c>
      <c r="AL73">
        <v>1</v>
      </c>
      <c r="AM73">
        <v>1</v>
      </c>
      <c r="AN73">
        <v>0</v>
      </c>
      <c r="AO73" s="3">
        <f t="shared" si="5"/>
        <v>3</v>
      </c>
      <c r="AP73" s="3">
        <v>4</v>
      </c>
      <c r="AQ73" s="3">
        <v>1</v>
      </c>
      <c r="AR73">
        <v>0</v>
      </c>
      <c r="AS73">
        <v>0</v>
      </c>
      <c r="AT73">
        <v>1</v>
      </c>
    </row>
    <row r="74" spans="1:46" x14ac:dyDescent="0.25">
      <c r="A74" t="s">
        <v>56</v>
      </c>
      <c r="B74" s="1">
        <v>43647</v>
      </c>
      <c r="C74" s="1">
        <v>43678</v>
      </c>
      <c r="D74">
        <v>1</v>
      </c>
      <c r="E74">
        <v>1</v>
      </c>
      <c r="F74">
        <v>1</v>
      </c>
      <c r="G74">
        <v>1</v>
      </c>
      <c r="H74">
        <v>0</v>
      </c>
      <c r="I74">
        <v>1</v>
      </c>
      <c r="J74">
        <v>0</v>
      </c>
      <c r="K74" s="4">
        <v>0</v>
      </c>
      <c r="L74">
        <v>0</v>
      </c>
      <c r="M74" s="3">
        <f t="shared" si="3"/>
        <v>4</v>
      </c>
      <c r="N74">
        <v>1</v>
      </c>
      <c r="O74">
        <v>1</v>
      </c>
      <c r="P74">
        <v>1</v>
      </c>
      <c r="Q74">
        <v>0</v>
      </c>
      <c r="R74">
        <v>0</v>
      </c>
      <c r="S74">
        <v>0</v>
      </c>
      <c r="T74">
        <v>1</v>
      </c>
      <c r="U74">
        <v>1</v>
      </c>
      <c r="V74">
        <v>0</v>
      </c>
      <c r="W74">
        <v>1</v>
      </c>
      <c r="X74">
        <v>0</v>
      </c>
      <c r="Y74">
        <v>0</v>
      </c>
      <c r="Z74">
        <v>0</v>
      </c>
      <c r="AA74">
        <v>0</v>
      </c>
      <c r="AB74">
        <v>1</v>
      </c>
      <c r="AC74">
        <v>1</v>
      </c>
      <c r="AD74">
        <v>0</v>
      </c>
      <c r="AE74">
        <v>1</v>
      </c>
      <c r="AF74">
        <v>1</v>
      </c>
      <c r="AG74" s="5">
        <v>1</v>
      </c>
      <c r="AH74">
        <v>0</v>
      </c>
      <c r="AI74">
        <v>0</v>
      </c>
      <c r="AJ74" s="3">
        <f t="shared" si="4"/>
        <v>3</v>
      </c>
      <c r="AK74">
        <v>1</v>
      </c>
      <c r="AL74">
        <v>1</v>
      </c>
      <c r="AM74">
        <v>1</v>
      </c>
      <c r="AN74">
        <v>0</v>
      </c>
      <c r="AO74" s="3">
        <f t="shared" si="5"/>
        <v>3</v>
      </c>
      <c r="AP74" s="3">
        <v>4</v>
      </c>
      <c r="AQ74" s="3">
        <v>1</v>
      </c>
      <c r="AR74">
        <v>1</v>
      </c>
      <c r="AS74">
        <v>1</v>
      </c>
      <c r="AT74">
        <v>0</v>
      </c>
    </row>
    <row r="75" spans="1:46" x14ac:dyDescent="0.25">
      <c r="A75" t="s">
        <v>57</v>
      </c>
      <c r="B75" s="1">
        <v>42948</v>
      </c>
      <c r="C75" s="1">
        <v>43281</v>
      </c>
      <c r="D75">
        <v>1</v>
      </c>
      <c r="E75">
        <v>1</v>
      </c>
      <c r="F75">
        <v>1</v>
      </c>
      <c r="G75">
        <v>1</v>
      </c>
      <c r="H75">
        <v>1</v>
      </c>
      <c r="I75">
        <v>1</v>
      </c>
      <c r="J75">
        <v>0</v>
      </c>
      <c r="K75" s="6">
        <v>1</v>
      </c>
      <c r="L75">
        <v>0</v>
      </c>
      <c r="M75" s="3">
        <f t="shared" si="3"/>
        <v>6</v>
      </c>
      <c r="N75">
        <v>1</v>
      </c>
      <c r="O75">
        <v>1</v>
      </c>
      <c r="P75">
        <v>1</v>
      </c>
      <c r="Q75">
        <v>1</v>
      </c>
      <c r="R75">
        <v>1</v>
      </c>
      <c r="S75">
        <v>1</v>
      </c>
      <c r="T75">
        <v>1</v>
      </c>
      <c r="U75">
        <v>1</v>
      </c>
      <c r="V75">
        <v>0</v>
      </c>
      <c r="W75">
        <v>1</v>
      </c>
      <c r="X75">
        <v>1</v>
      </c>
      <c r="Y75">
        <v>1</v>
      </c>
      <c r="Z75">
        <v>1</v>
      </c>
      <c r="AA75">
        <v>1</v>
      </c>
      <c r="AB75">
        <v>1</v>
      </c>
      <c r="AC75">
        <v>1</v>
      </c>
      <c r="AD75">
        <v>0</v>
      </c>
      <c r="AE75">
        <v>1</v>
      </c>
      <c r="AF75">
        <v>1</v>
      </c>
      <c r="AG75" s="5">
        <v>1</v>
      </c>
      <c r="AH75">
        <v>1</v>
      </c>
      <c r="AI75">
        <v>0</v>
      </c>
      <c r="AJ75" s="3">
        <f t="shared" si="4"/>
        <v>4</v>
      </c>
      <c r="AK75">
        <v>1</v>
      </c>
      <c r="AL75">
        <v>1</v>
      </c>
      <c r="AM75">
        <v>0</v>
      </c>
      <c r="AN75">
        <v>0</v>
      </c>
      <c r="AO75" s="3">
        <f t="shared" si="5"/>
        <v>2</v>
      </c>
      <c r="AP75" s="3">
        <v>2</v>
      </c>
      <c r="AQ75" s="3">
        <v>1</v>
      </c>
      <c r="AR75">
        <v>0</v>
      </c>
      <c r="AS75">
        <v>1</v>
      </c>
      <c r="AT75">
        <v>0</v>
      </c>
    </row>
    <row r="76" spans="1:46" x14ac:dyDescent="0.25">
      <c r="A76" t="s">
        <v>57</v>
      </c>
      <c r="B76" s="1">
        <v>43282</v>
      </c>
      <c r="C76" s="1">
        <v>43646</v>
      </c>
      <c r="D76">
        <v>1</v>
      </c>
      <c r="E76">
        <v>1</v>
      </c>
      <c r="F76">
        <v>1</v>
      </c>
      <c r="G76">
        <v>1</v>
      </c>
      <c r="H76">
        <v>1</v>
      </c>
      <c r="I76">
        <v>1</v>
      </c>
      <c r="J76">
        <v>0</v>
      </c>
      <c r="K76" s="6">
        <v>1</v>
      </c>
      <c r="L76">
        <v>0</v>
      </c>
      <c r="M76" s="3">
        <f t="shared" si="3"/>
        <v>6</v>
      </c>
      <c r="N76">
        <v>1</v>
      </c>
      <c r="O76">
        <v>1</v>
      </c>
      <c r="P76">
        <v>1</v>
      </c>
      <c r="Q76">
        <v>1</v>
      </c>
      <c r="R76">
        <v>1</v>
      </c>
      <c r="S76">
        <v>1</v>
      </c>
      <c r="T76">
        <v>1</v>
      </c>
      <c r="U76">
        <v>1</v>
      </c>
      <c r="V76">
        <v>0</v>
      </c>
      <c r="W76">
        <v>1</v>
      </c>
      <c r="X76">
        <v>1</v>
      </c>
      <c r="Y76">
        <v>1</v>
      </c>
      <c r="Z76">
        <v>1</v>
      </c>
      <c r="AA76">
        <v>1</v>
      </c>
      <c r="AB76">
        <v>1</v>
      </c>
      <c r="AC76">
        <v>1</v>
      </c>
      <c r="AD76">
        <v>0</v>
      </c>
      <c r="AE76">
        <v>1</v>
      </c>
      <c r="AF76">
        <v>1</v>
      </c>
      <c r="AG76" s="5">
        <v>1</v>
      </c>
      <c r="AH76">
        <v>1</v>
      </c>
      <c r="AI76">
        <v>0</v>
      </c>
      <c r="AJ76" s="3">
        <f t="shared" si="4"/>
        <v>4</v>
      </c>
      <c r="AK76">
        <v>1</v>
      </c>
      <c r="AL76">
        <v>1</v>
      </c>
      <c r="AM76">
        <v>0</v>
      </c>
      <c r="AN76">
        <v>0</v>
      </c>
      <c r="AO76" s="3">
        <f t="shared" si="5"/>
        <v>2</v>
      </c>
      <c r="AP76" s="3">
        <v>2</v>
      </c>
      <c r="AQ76" s="3">
        <v>1</v>
      </c>
      <c r="AR76">
        <v>0</v>
      </c>
      <c r="AS76">
        <v>1</v>
      </c>
      <c r="AT76">
        <v>0</v>
      </c>
    </row>
    <row r="77" spans="1:46" x14ac:dyDescent="0.25">
      <c r="A77" t="s">
        <v>57</v>
      </c>
      <c r="B77" s="1">
        <v>43647</v>
      </c>
      <c r="C77" s="1">
        <v>43678</v>
      </c>
      <c r="D77">
        <v>1</v>
      </c>
      <c r="E77">
        <v>1</v>
      </c>
      <c r="F77">
        <v>1</v>
      </c>
      <c r="G77">
        <v>1</v>
      </c>
      <c r="H77">
        <v>1</v>
      </c>
      <c r="I77">
        <v>1</v>
      </c>
      <c r="J77">
        <v>0</v>
      </c>
      <c r="K77" s="6">
        <v>1</v>
      </c>
      <c r="L77">
        <v>0</v>
      </c>
      <c r="M77" s="3">
        <f t="shared" si="3"/>
        <v>6</v>
      </c>
      <c r="N77">
        <v>1</v>
      </c>
      <c r="O77">
        <v>1</v>
      </c>
      <c r="P77">
        <v>1</v>
      </c>
      <c r="Q77">
        <v>1</v>
      </c>
      <c r="R77">
        <v>1</v>
      </c>
      <c r="S77">
        <v>1</v>
      </c>
      <c r="T77">
        <v>1</v>
      </c>
      <c r="U77">
        <v>1</v>
      </c>
      <c r="V77">
        <v>0</v>
      </c>
      <c r="W77">
        <v>1</v>
      </c>
      <c r="X77">
        <v>1</v>
      </c>
      <c r="Y77">
        <v>1</v>
      </c>
      <c r="Z77">
        <v>1</v>
      </c>
      <c r="AA77">
        <v>1</v>
      </c>
      <c r="AB77">
        <v>1</v>
      </c>
      <c r="AC77">
        <v>1</v>
      </c>
      <c r="AD77">
        <v>0</v>
      </c>
      <c r="AE77">
        <v>1</v>
      </c>
      <c r="AF77">
        <v>1</v>
      </c>
      <c r="AG77" s="5">
        <v>1</v>
      </c>
      <c r="AH77">
        <v>1</v>
      </c>
      <c r="AI77">
        <v>0</v>
      </c>
      <c r="AJ77" s="3">
        <f t="shared" si="4"/>
        <v>4</v>
      </c>
      <c r="AK77">
        <v>1</v>
      </c>
      <c r="AL77">
        <v>1</v>
      </c>
      <c r="AM77">
        <v>0</v>
      </c>
      <c r="AN77">
        <v>0</v>
      </c>
      <c r="AO77" s="3">
        <f t="shared" si="5"/>
        <v>2</v>
      </c>
      <c r="AP77" s="3">
        <v>2</v>
      </c>
      <c r="AQ77" s="3">
        <v>1</v>
      </c>
      <c r="AR77">
        <v>0</v>
      </c>
      <c r="AS77">
        <v>1</v>
      </c>
      <c r="AT77">
        <v>0</v>
      </c>
    </row>
    <row r="78" spans="1:46" x14ac:dyDescent="0.25">
      <c r="A78" t="s">
        <v>58</v>
      </c>
      <c r="B78" s="1">
        <v>42948</v>
      </c>
      <c r="C78" s="1">
        <v>43678</v>
      </c>
      <c r="D78">
        <v>1</v>
      </c>
      <c r="E78">
        <v>1</v>
      </c>
      <c r="F78">
        <v>1</v>
      </c>
      <c r="G78">
        <v>0</v>
      </c>
      <c r="H78">
        <v>1</v>
      </c>
      <c r="I78">
        <v>0</v>
      </c>
      <c r="J78">
        <v>1</v>
      </c>
      <c r="K78" s="4">
        <v>0</v>
      </c>
      <c r="L78">
        <v>0</v>
      </c>
      <c r="M78" s="3">
        <f t="shared" si="3"/>
        <v>4</v>
      </c>
      <c r="N78">
        <v>0</v>
      </c>
      <c r="O78">
        <v>1</v>
      </c>
      <c r="P78">
        <v>1</v>
      </c>
      <c r="Q78">
        <v>1</v>
      </c>
      <c r="R78">
        <v>1</v>
      </c>
      <c r="S78">
        <v>1</v>
      </c>
      <c r="T78">
        <v>1</v>
      </c>
      <c r="U78">
        <v>1</v>
      </c>
      <c r="V78">
        <v>0</v>
      </c>
      <c r="W78">
        <v>1</v>
      </c>
      <c r="X78">
        <v>1</v>
      </c>
      <c r="Y78">
        <v>1</v>
      </c>
      <c r="Z78">
        <v>0</v>
      </c>
      <c r="AA78">
        <v>1</v>
      </c>
      <c r="AB78">
        <v>1</v>
      </c>
      <c r="AC78">
        <v>1</v>
      </c>
      <c r="AD78">
        <v>0</v>
      </c>
      <c r="AE78">
        <v>1</v>
      </c>
      <c r="AF78">
        <v>0</v>
      </c>
      <c r="AG78" s="5">
        <v>1</v>
      </c>
      <c r="AH78">
        <v>1</v>
      </c>
      <c r="AI78">
        <v>0</v>
      </c>
      <c r="AJ78" s="3">
        <f t="shared" si="4"/>
        <v>3</v>
      </c>
      <c r="AK78">
        <v>1</v>
      </c>
      <c r="AL78">
        <v>1</v>
      </c>
      <c r="AM78">
        <v>1</v>
      </c>
      <c r="AN78">
        <v>0</v>
      </c>
      <c r="AO78" s="3">
        <f t="shared" si="5"/>
        <v>3</v>
      </c>
      <c r="AP78" s="3">
        <v>4</v>
      </c>
      <c r="AQ78" s="3">
        <v>1</v>
      </c>
      <c r="AR78">
        <v>1</v>
      </c>
      <c r="AS78">
        <v>1</v>
      </c>
      <c r="AT78">
        <v>0</v>
      </c>
    </row>
    <row r="79" spans="1:46" x14ac:dyDescent="0.25">
      <c r="A79" t="s">
        <v>59</v>
      </c>
      <c r="B79" s="1">
        <v>42948</v>
      </c>
      <c r="C79" s="1">
        <v>43678</v>
      </c>
      <c r="D79">
        <v>1</v>
      </c>
      <c r="E79">
        <v>0</v>
      </c>
      <c r="F79">
        <v>0</v>
      </c>
      <c r="G79">
        <v>0</v>
      </c>
      <c r="H79">
        <v>0</v>
      </c>
      <c r="I79">
        <v>0</v>
      </c>
      <c r="J79">
        <v>0</v>
      </c>
      <c r="K79" s="4">
        <v>0</v>
      </c>
      <c r="L79">
        <v>1</v>
      </c>
      <c r="M79" s="3">
        <f t="shared" si="3"/>
        <v>1</v>
      </c>
      <c r="N79">
        <v>1</v>
      </c>
      <c r="O79">
        <v>1</v>
      </c>
      <c r="P79">
        <v>1</v>
      </c>
      <c r="Q79">
        <v>1</v>
      </c>
      <c r="R79">
        <v>1</v>
      </c>
      <c r="S79">
        <v>1</v>
      </c>
      <c r="T79">
        <v>1</v>
      </c>
      <c r="U79">
        <v>1</v>
      </c>
      <c r="V79">
        <v>0</v>
      </c>
      <c r="W79">
        <v>0</v>
      </c>
      <c r="X79">
        <v>0</v>
      </c>
      <c r="Y79">
        <v>0</v>
      </c>
      <c r="Z79">
        <v>0</v>
      </c>
      <c r="AA79">
        <v>0</v>
      </c>
      <c r="AB79">
        <v>0</v>
      </c>
      <c r="AC79">
        <v>0</v>
      </c>
      <c r="AD79">
        <v>1</v>
      </c>
      <c r="AE79">
        <v>1</v>
      </c>
      <c r="AF79">
        <v>1</v>
      </c>
      <c r="AG79" s="5">
        <v>1</v>
      </c>
      <c r="AH79">
        <v>0</v>
      </c>
      <c r="AI79">
        <v>0</v>
      </c>
      <c r="AJ79" s="3">
        <f t="shared" si="4"/>
        <v>3</v>
      </c>
      <c r="AK79">
        <v>0</v>
      </c>
      <c r="AL79">
        <v>0</v>
      </c>
      <c r="AM79">
        <v>0</v>
      </c>
      <c r="AN79">
        <v>1</v>
      </c>
      <c r="AO79" s="3">
        <f t="shared" si="5"/>
        <v>1</v>
      </c>
      <c r="AP79" s="3">
        <v>4</v>
      </c>
      <c r="AQ79" s="3">
        <v>0</v>
      </c>
      <c r="AR79">
        <v>0</v>
      </c>
      <c r="AS79">
        <v>0</v>
      </c>
      <c r="AT79">
        <v>1</v>
      </c>
    </row>
    <row r="80" spans="1:46" x14ac:dyDescent="0.25">
      <c r="A80" t="s">
        <v>60</v>
      </c>
      <c r="B80" s="1">
        <v>42948</v>
      </c>
      <c r="C80" s="1">
        <v>43207</v>
      </c>
      <c r="D80">
        <v>1</v>
      </c>
      <c r="E80">
        <v>0</v>
      </c>
      <c r="F80">
        <v>0</v>
      </c>
      <c r="G80">
        <v>0</v>
      </c>
      <c r="H80">
        <v>0</v>
      </c>
      <c r="I80">
        <v>0</v>
      </c>
      <c r="J80">
        <v>0</v>
      </c>
      <c r="K80" s="4">
        <v>0</v>
      </c>
      <c r="L80">
        <v>1</v>
      </c>
      <c r="M80" s="3">
        <f t="shared" si="3"/>
        <v>1</v>
      </c>
      <c r="N80">
        <v>0</v>
      </c>
      <c r="O80">
        <v>1</v>
      </c>
      <c r="P80">
        <v>1</v>
      </c>
      <c r="Q80">
        <v>0</v>
      </c>
      <c r="R80">
        <v>1</v>
      </c>
      <c r="S80">
        <v>0</v>
      </c>
      <c r="T80">
        <v>0</v>
      </c>
      <c r="U80">
        <v>0</v>
      </c>
      <c r="V80">
        <v>0</v>
      </c>
      <c r="W80">
        <v>1</v>
      </c>
      <c r="X80">
        <v>0</v>
      </c>
      <c r="Y80">
        <v>0</v>
      </c>
      <c r="Z80">
        <v>1</v>
      </c>
      <c r="AA80">
        <v>0</v>
      </c>
      <c r="AB80">
        <v>0</v>
      </c>
      <c r="AC80">
        <v>0</v>
      </c>
      <c r="AD80">
        <v>0</v>
      </c>
      <c r="AE80">
        <v>1</v>
      </c>
      <c r="AF80">
        <v>1</v>
      </c>
      <c r="AG80" s="5">
        <v>1</v>
      </c>
      <c r="AH80">
        <v>1</v>
      </c>
      <c r="AI80">
        <v>0</v>
      </c>
      <c r="AJ80" s="3">
        <f t="shared" si="4"/>
        <v>4</v>
      </c>
      <c r="AK80">
        <v>1</v>
      </c>
      <c r="AL80">
        <v>1</v>
      </c>
      <c r="AM80">
        <v>0</v>
      </c>
      <c r="AN80">
        <v>0</v>
      </c>
      <c r="AO80" s="3">
        <f t="shared" si="5"/>
        <v>2</v>
      </c>
      <c r="AP80" s="3">
        <v>4</v>
      </c>
      <c r="AQ80" s="3">
        <v>1</v>
      </c>
      <c r="AR80">
        <v>1</v>
      </c>
      <c r="AS80">
        <v>1</v>
      </c>
      <c r="AT80">
        <v>0</v>
      </c>
    </row>
    <row r="81" spans="1:46" x14ac:dyDescent="0.25">
      <c r="A81" t="s">
        <v>60</v>
      </c>
      <c r="B81" s="1">
        <v>43208</v>
      </c>
      <c r="C81" s="1">
        <v>43678</v>
      </c>
      <c r="D81">
        <v>1</v>
      </c>
      <c r="E81">
        <v>0</v>
      </c>
      <c r="F81">
        <v>0</v>
      </c>
      <c r="G81">
        <v>0</v>
      </c>
      <c r="H81">
        <v>0</v>
      </c>
      <c r="I81">
        <v>0</v>
      </c>
      <c r="J81">
        <v>0</v>
      </c>
      <c r="K81" s="4">
        <v>0</v>
      </c>
      <c r="L81">
        <v>1</v>
      </c>
      <c r="M81" s="3">
        <f t="shared" si="3"/>
        <v>1</v>
      </c>
      <c r="N81">
        <v>0</v>
      </c>
      <c r="O81">
        <v>1</v>
      </c>
      <c r="P81">
        <v>1</v>
      </c>
      <c r="Q81">
        <v>0</v>
      </c>
      <c r="R81">
        <v>1</v>
      </c>
      <c r="S81">
        <v>0</v>
      </c>
      <c r="T81">
        <v>0</v>
      </c>
      <c r="U81">
        <v>0</v>
      </c>
      <c r="V81">
        <v>0</v>
      </c>
      <c r="W81">
        <v>1</v>
      </c>
      <c r="X81">
        <v>0</v>
      </c>
      <c r="Y81">
        <v>0</v>
      </c>
      <c r="Z81">
        <v>1</v>
      </c>
      <c r="AA81">
        <v>0</v>
      </c>
      <c r="AB81">
        <v>0</v>
      </c>
      <c r="AC81">
        <v>0</v>
      </c>
      <c r="AD81">
        <v>0</v>
      </c>
      <c r="AE81">
        <v>1</v>
      </c>
      <c r="AF81">
        <v>1</v>
      </c>
      <c r="AG81" s="5">
        <v>1</v>
      </c>
      <c r="AH81">
        <v>1</v>
      </c>
      <c r="AI81">
        <v>0</v>
      </c>
      <c r="AJ81" s="3">
        <f t="shared" si="4"/>
        <v>4</v>
      </c>
      <c r="AK81">
        <v>1</v>
      </c>
      <c r="AL81">
        <v>1</v>
      </c>
      <c r="AM81">
        <v>0</v>
      </c>
      <c r="AN81">
        <v>0</v>
      </c>
      <c r="AO81" s="3">
        <f t="shared" si="5"/>
        <v>2</v>
      </c>
      <c r="AP81" s="3">
        <v>4</v>
      </c>
      <c r="AQ81" s="3">
        <v>1</v>
      </c>
      <c r="AR81">
        <v>1</v>
      </c>
      <c r="AS81">
        <v>1</v>
      </c>
      <c r="AT81">
        <v>0</v>
      </c>
    </row>
    <row r="82" spans="1:46" x14ac:dyDescent="0.25">
      <c r="A82" t="s">
        <v>61</v>
      </c>
      <c r="B82" s="1">
        <v>42948</v>
      </c>
      <c r="C82" s="1">
        <v>43678</v>
      </c>
      <c r="D82">
        <v>1</v>
      </c>
      <c r="E82">
        <v>0</v>
      </c>
      <c r="F82">
        <v>0</v>
      </c>
      <c r="G82">
        <v>0</v>
      </c>
      <c r="H82">
        <v>0</v>
      </c>
      <c r="I82">
        <v>0</v>
      </c>
      <c r="J82">
        <v>0</v>
      </c>
      <c r="K82" s="4">
        <v>0</v>
      </c>
      <c r="L82">
        <v>1</v>
      </c>
      <c r="M82" s="3">
        <f t="shared" si="3"/>
        <v>1</v>
      </c>
      <c r="N82">
        <v>1</v>
      </c>
      <c r="O82">
        <v>0</v>
      </c>
      <c r="P82">
        <v>0</v>
      </c>
      <c r="Q82">
        <v>1</v>
      </c>
      <c r="R82">
        <v>1</v>
      </c>
      <c r="S82">
        <v>0</v>
      </c>
      <c r="T82">
        <v>1</v>
      </c>
      <c r="U82">
        <v>1</v>
      </c>
      <c r="V82">
        <v>0</v>
      </c>
      <c r="W82">
        <v>0</v>
      </c>
      <c r="X82">
        <v>1</v>
      </c>
      <c r="Y82">
        <v>1</v>
      </c>
      <c r="Z82">
        <v>1</v>
      </c>
      <c r="AA82">
        <v>1</v>
      </c>
      <c r="AB82">
        <v>1</v>
      </c>
      <c r="AC82">
        <v>1</v>
      </c>
      <c r="AD82">
        <v>0</v>
      </c>
      <c r="AE82">
        <v>0</v>
      </c>
      <c r="AF82">
        <v>1</v>
      </c>
      <c r="AG82" s="5">
        <v>1</v>
      </c>
      <c r="AH82">
        <v>0</v>
      </c>
      <c r="AI82">
        <v>0</v>
      </c>
      <c r="AJ82" s="3">
        <f t="shared" si="4"/>
        <v>2</v>
      </c>
      <c r="AK82">
        <v>0</v>
      </c>
      <c r="AL82">
        <v>1</v>
      </c>
      <c r="AM82">
        <v>0</v>
      </c>
      <c r="AN82">
        <v>0</v>
      </c>
      <c r="AO82" s="3">
        <f t="shared" si="5"/>
        <v>1</v>
      </c>
      <c r="AP82" s="3">
        <v>4</v>
      </c>
      <c r="AQ82" s="3">
        <v>0</v>
      </c>
      <c r="AR82">
        <v>0</v>
      </c>
      <c r="AS82">
        <v>1</v>
      </c>
      <c r="AT82">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82"/>
  <sheetViews>
    <sheetView topLeftCell="D1" workbookViewId="0">
      <selection activeCell="E6" sqref="E6"/>
    </sheetView>
  </sheetViews>
  <sheetFormatPr defaultRowHeight="15" x14ac:dyDescent="0.25"/>
  <cols>
    <col min="1" max="1" width="18.7109375" bestFit="1" customWidth="1"/>
    <col min="2" max="2" width="13.5703125" bestFit="1" customWidth="1"/>
    <col min="3" max="3" width="18.140625" bestFit="1" customWidth="1"/>
    <col min="4" max="4" width="8.28515625" bestFit="1" customWidth="1"/>
    <col min="5" max="5" width="255.7109375" bestFit="1" customWidth="1"/>
    <col min="6" max="6" width="209.7109375" bestFit="1" customWidth="1"/>
    <col min="7" max="8" width="255.7109375" bestFit="1" customWidth="1"/>
    <col min="9" max="9" width="255.42578125" customWidth="1"/>
    <col min="10" max="10" width="214.140625" bestFit="1" customWidth="1"/>
    <col min="11" max="12" width="255.7109375" bestFit="1" customWidth="1"/>
    <col min="13" max="13" width="204.85546875" bestFit="1" customWidth="1"/>
    <col min="14" max="14" width="255.7109375" bestFit="1" customWidth="1"/>
    <col min="15" max="15" width="188" bestFit="1" customWidth="1"/>
    <col min="16" max="16" width="80.85546875" bestFit="1" customWidth="1"/>
    <col min="17" max="17" width="255.7109375" bestFit="1" customWidth="1"/>
    <col min="18" max="18" width="23.5703125" bestFit="1" customWidth="1"/>
    <col min="19" max="19" width="57.140625" bestFit="1" customWidth="1"/>
    <col min="20" max="20" width="255.7109375" bestFit="1" customWidth="1"/>
    <col min="21" max="21" width="23.7109375" bestFit="1" customWidth="1"/>
    <col min="22" max="22" width="20.42578125" bestFit="1" customWidth="1"/>
    <col min="23" max="24" width="255.7109375" bestFit="1" customWidth="1"/>
    <col min="25" max="25" width="14.7109375" bestFit="1" customWidth="1"/>
    <col min="26" max="26" width="255.7109375" bestFit="1" customWidth="1"/>
    <col min="27" max="27" width="101" bestFit="1" customWidth="1"/>
    <col min="28" max="28" width="66.7109375" bestFit="1" customWidth="1"/>
    <col min="29" max="29" width="255.7109375" bestFit="1" customWidth="1"/>
    <col min="30" max="30" width="16.140625" bestFit="1" customWidth="1"/>
  </cols>
  <sheetData>
    <row r="1" spans="1:30" s="2" customFormat="1" x14ac:dyDescent="0.25">
      <c r="A1" s="2" t="s">
        <v>0</v>
      </c>
      <c r="B1" s="2" t="s">
        <v>1</v>
      </c>
      <c r="C1" s="2" t="s">
        <v>2</v>
      </c>
      <c r="D1" s="2" t="s">
        <v>3</v>
      </c>
      <c r="E1" s="2" t="s">
        <v>62</v>
      </c>
      <c r="F1" s="2" t="s">
        <v>63</v>
      </c>
      <c r="G1" s="2" t="s">
        <v>64</v>
      </c>
      <c r="H1" s="2" t="s">
        <v>65</v>
      </c>
      <c r="I1" s="2" t="s">
        <v>66</v>
      </c>
      <c r="J1" s="2" t="s">
        <v>67</v>
      </c>
      <c r="K1" s="2" t="s">
        <v>68</v>
      </c>
      <c r="L1" s="2" t="s">
        <v>69</v>
      </c>
      <c r="M1" s="2" t="s">
        <v>70</v>
      </c>
      <c r="N1" s="2" t="s">
        <v>71</v>
      </c>
      <c r="O1" s="2" t="s">
        <v>72</v>
      </c>
      <c r="P1" s="2" t="s">
        <v>73</v>
      </c>
      <c r="Q1" s="2" t="s">
        <v>74</v>
      </c>
      <c r="R1" s="2" t="s">
        <v>75</v>
      </c>
      <c r="S1" s="2" t="s">
        <v>76</v>
      </c>
      <c r="T1" s="2" t="s">
        <v>77</v>
      </c>
      <c r="U1" s="2" t="s">
        <v>78</v>
      </c>
      <c r="V1" s="2" t="s">
        <v>8</v>
      </c>
      <c r="W1" s="2" t="s">
        <v>79</v>
      </c>
      <c r="X1" s="2" t="s">
        <v>80</v>
      </c>
      <c r="Y1" s="2" t="s">
        <v>9</v>
      </c>
      <c r="Z1" s="2" t="s">
        <v>81</v>
      </c>
      <c r="AA1" s="2" t="s">
        <v>82</v>
      </c>
      <c r="AB1" s="2" t="s">
        <v>83</v>
      </c>
      <c r="AC1" s="2" t="s">
        <v>84</v>
      </c>
      <c r="AD1" s="2" t="s">
        <v>85</v>
      </c>
    </row>
    <row r="2" spans="1:30" x14ac:dyDescent="0.25">
      <c r="A2" t="s">
        <v>11</v>
      </c>
      <c r="B2" s="1">
        <v>42948</v>
      </c>
      <c r="C2" s="1">
        <v>43251</v>
      </c>
      <c r="D2">
        <v>1</v>
      </c>
      <c r="E2" t="s">
        <v>86</v>
      </c>
      <c r="G2" t="s">
        <v>87</v>
      </c>
      <c r="H2" t="s">
        <v>88</v>
      </c>
      <c r="J2" t="s">
        <v>89</v>
      </c>
      <c r="K2" t="s">
        <v>90</v>
      </c>
      <c r="M2" t="s">
        <v>91</v>
      </c>
      <c r="N2" t="s">
        <v>92</v>
      </c>
      <c r="P2" t="str">
        <f>("Terminate lease, Monetary damages, Retain security deposit")</f>
        <v>Terminate lease, Monetary damages, Retain security deposit</v>
      </c>
      <c r="Q2" t="s">
        <v>93</v>
      </c>
      <c r="S2" t="str">
        <f>("Terminate lease, Monetary damages")</f>
        <v>Terminate lease, Monetary damages</v>
      </c>
      <c r="T2" t="s">
        <v>94</v>
      </c>
      <c r="V2" t="str">
        <f>("1 month’s rent")</f>
        <v>1 month’s rent</v>
      </c>
      <c r="W2" t="s">
        <v>95</v>
      </c>
      <c r="X2" t="s">
        <v>96</v>
      </c>
      <c r="Y2">
        <v>1</v>
      </c>
      <c r="Z2" t="s">
        <v>97</v>
      </c>
      <c r="AB2" t="str">
        <f>("No")</f>
        <v>No</v>
      </c>
    </row>
    <row r="3" spans="1:30" x14ac:dyDescent="0.25">
      <c r="A3" t="s">
        <v>11</v>
      </c>
      <c r="B3" s="1">
        <v>43252</v>
      </c>
      <c r="C3" s="1">
        <v>43678</v>
      </c>
      <c r="D3">
        <v>1</v>
      </c>
      <c r="E3" t="s">
        <v>86</v>
      </c>
      <c r="G3" t="s">
        <v>87</v>
      </c>
      <c r="H3" t="s">
        <v>88</v>
      </c>
      <c r="J3" t="s">
        <v>89</v>
      </c>
      <c r="K3" t="s">
        <v>90</v>
      </c>
      <c r="M3" t="s">
        <v>91</v>
      </c>
      <c r="N3" t="s">
        <v>92</v>
      </c>
      <c r="P3" t="str">
        <f>("Terminate lease, Monetary damages, Retain security deposit")</f>
        <v>Terminate lease, Monetary damages, Retain security deposit</v>
      </c>
      <c r="Q3" t="s">
        <v>93</v>
      </c>
      <c r="S3" t="str">
        <f>("Terminate lease, Monetary damages")</f>
        <v>Terminate lease, Monetary damages</v>
      </c>
      <c r="T3" t="s">
        <v>94</v>
      </c>
      <c r="V3" t="str">
        <f>("1 month’s rent")</f>
        <v>1 month’s rent</v>
      </c>
      <c r="W3" t="s">
        <v>98</v>
      </c>
      <c r="X3" t="s">
        <v>96</v>
      </c>
      <c r="Y3">
        <v>1</v>
      </c>
      <c r="Z3" t="s">
        <v>97</v>
      </c>
      <c r="AB3" t="str">
        <f>("No")</f>
        <v>No</v>
      </c>
    </row>
    <row r="4" spans="1:30" x14ac:dyDescent="0.25">
      <c r="A4" t="s">
        <v>12</v>
      </c>
      <c r="B4" s="1">
        <v>42948</v>
      </c>
      <c r="C4" s="1">
        <v>43678</v>
      </c>
      <c r="D4">
        <v>1</v>
      </c>
      <c r="E4" t="s">
        <v>99</v>
      </c>
      <c r="G4" t="s">
        <v>87</v>
      </c>
      <c r="H4" t="s">
        <v>100</v>
      </c>
      <c r="J4" t="str">
        <f>("Maintain habitable conditions, Make repairs, Keep common areas in a safe condition, Maintain supplied appliances, Maintain appropriate receptacles for waste, Supply running water, Supply heat")</f>
        <v>Maintain habitable conditions, Make repairs, Keep common areas in a safe condition, Maintain supplied appliances, Maintain appropriate receptacles for waste, Supply running water, Supply heat</v>
      </c>
      <c r="K4" t="s">
        <v>101</v>
      </c>
      <c r="M4"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4" t="s">
        <v>102</v>
      </c>
      <c r="P4" t="str">
        <f>("Terminate lease, Monetary damages, Retain security deposit")</f>
        <v>Terminate lease, Monetary damages, Retain security deposit</v>
      </c>
      <c r="Q4" t="s">
        <v>103</v>
      </c>
      <c r="S4" t="str">
        <f>("Terminate lease, Monetary damages, Tenant can make repairs")</f>
        <v>Terminate lease, Monetary damages, Tenant can make repairs</v>
      </c>
      <c r="T4" t="s">
        <v>104</v>
      </c>
      <c r="V4" t="str">
        <f>("2 months’ rent")</f>
        <v>2 months’ rent</v>
      </c>
      <c r="W4" t="s">
        <v>105</v>
      </c>
      <c r="X4" t="s">
        <v>106</v>
      </c>
      <c r="Y4">
        <v>1</v>
      </c>
      <c r="Z4" t="s">
        <v>107</v>
      </c>
      <c r="AB4" t="str">
        <f>("No")</f>
        <v>No</v>
      </c>
    </row>
    <row r="5" spans="1:30" x14ac:dyDescent="0.25">
      <c r="A5" t="s">
        <v>13</v>
      </c>
      <c r="B5" s="1">
        <v>42948</v>
      </c>
      <c r="C5" s="1">
        <v>43314</v>
      </c>
      <c r="D5">
        <v>1</v>
      </c>
      <c r="E5" t="s">
        <v>108</v>
      </c>
      <c r="G5" t="s">
        <v>109</v>
      </c>
      <c r="H5" t="s">
        <v>110</v>
      </c>
      <c r="J5" t="s">
        <v>89</v>
      </c>
      <c r="K5" t="s">
        <v>111</v>
      </c>
      <c r="M5" t="s">
        <v>91</v>
      </c>
      <c r="N5" t="s">
        <v>112</v>
      </c>
      <c r="P5" t="str">
        <f>("Terminate lease, Monetary damages, Retain security deposit")</f>
        <v>Terminate lease, Monetary damages, Retain security deposit</v>
      </c>
      <c r="Q5" t="s">
        <v>113</v>
      </c>
      <c r="S5" t="str">
        <f>("Terminate lease, Monetary damages, Tenant can make repairs")</f>
        <v>Terminate lease, Monetary damages, Tenant can make repairs</v>
      </c>
      <c r="T5" t="s">
        <v>114</v>
      </c>
      <c r="V5" t="str">
        <f>("1.5 months’ rent")</f>
        <v>1.5 months’ rent</v>
      </c>
      <c r="W5" t="s">
        <v>115</v>
      </c>
      <c r="Y5">
        <v>1</v>
      </c>
      <c r="Z5" t="s">
        <v>116</v>
      </c>
      <c r="AB5" t="str">
        <f>("Yes, they may request a lock change, Yes, they may terminate their lease")</f>
        <v>Yes, they may request a lock change, Yes, they may terminate their lease</v>
      </c>
      <c r="AC5" t="s">
        <v>117</v>
      </c>
    </row>
    <row r="6" spans="1:30" x14ac:dyDescent="0.25">
      <c r="A6" t="s">
        <v>13</v>
      </c>
      <c r="B6" s="1">
        <v>43315</v>
      </c>
      <c r="C6" s="1">
        <v>43678</v>
      </c>
      <c r="D6">
        <v>1</v>
      </c>
      <c r="E6" t="s">
        <v>108</v>
      </c>
      <c r="G6" t="s">
        <v>109</v>
      </c>
      <c r="H6" t="s">
        <v>110</v>
      </c>
      <c r="J6" t="s">
        <v>89</v>
      </c>
      <c r="K6" t="s">
        <v>111</v>
      </c>
      <c r="M6" t="s">
        <v>91</v>
      </c>
      <c r="N6" t="s">
        <v>112</v>
      </c>
      <c r="P6" t="str">
        <f>("Terminate lease, Monetary damages, Retain security deposit")</f>
        <v>Terminate lease, Monetary damages, Retain security deposit</v>
      </c>
      <c r="Q6" t="s">
        <v>118</v>
      </c>
      <c r="S6" t="str">
        <f>("Terminate lease, Monetary damages, Tenant can make repairs")</f>
        <v>Terminate lease, Monetary damages, Tenant can make repairs</v>
      </c>
      <c r="T6" t="s">
        <v>114</v>
      </c>
      <c r="V6" t="str">
        <f>("1.5 months’ rent")</f>
        <v>1.5 months’ rent</v>
      </c>
      <c r="W6" t="s">
        <v>115</v>
      </c>
      <c r="Y6">
        <v>1</v>
      </c>
      <c r="Z6" t="s">
        <v>116</v>
      </c>
      <c r="AB6" t="str">
        <f>("Yes, they may request a lock change, Yes, they may terminate their lease")</f>
        <v>Yes, they may request a lock change, Yes, they may terminate their lease</v>
      </c>
      <c r="AC6" t="s">
        <v>117</v>
      </c>
    </row>
    <row r="7" spans="1:30" x14ac:dyDescent="0.25">
      <c r="A7" t="s">
        <v>14</v>
      </c>
      <c r="B7" s="1">
        <v>42948</v>
      </c>
      <c r="C7" s="1">
        <v>43678</v>
      </c>
      <c r="D7">
        <v>1</v>
      </c>
      <c r="E7" t="s">
        <v>119</v>
      </c>
      <c r="G7" t="s">
        <v>87</v>
      </c>
      <c r="H7" t="s">
        <v>120</v>
      </c>
      <c r="J7" t="str">
        <f>("Duties not specified")</f>
        <v>Duties not specified</v>
      </c>
      <c r="M7" t="s">
        <v>91</v>
      </c>
      <c r="N7" t="s">
        <v>121</v>
      </c>
      <c r="O7" t="s">
        <v>122</v>
      </c>
      <c r="P7" t="str">
        <f>("Terminate lease, Monetary damages, Retain security deposit, Landlord can make repairs")</f>
        <v>Terminate lease, Monetary damages, Retain security deposit, Landlord can make repairs</v>
      </c>
      <c r="Q7" t="s">
        <v>123</v>
      </c>
      <c r="S7" t="str">
        <f>("Monetary damages")</f>
        <v>Monetary damages</v>
      </c>
      <c r="T7" t="s">
        <v>124</v>
      </c>
      <c r="V7" t="str">
        <f>("2 months’ rent")</f>
        <v>2 months’ rent</v>
      </c>
      <c r="W7" t="s">
        <v>125</v>
      </c>
      <c r="Y7">
        <v>1</v>
      </c>
      <c r="Z7" t="s">
        <v>126</v>
      </c>
      <c r="AA7" t="s">
        <v>127</v>
      </c>
      <c r="AB7" t="str">
        <f>("Yes, they may request a lock change")</f>
        <v>Yes, they may request a lock change</v>
      </c>
      <c r="AC7" t="s">
        <v>126</v>
      </c>
    </row>
    <row r="8" spans="1:30" x14ac:dyDescent="0.25">
      <c r="A8" t="s">
        <v>15</v>
      </c>
      <c r="B8" s="1">
        <v>42948</v>
      </c>
      <c r="C8" s="1">
        <v>43100</v>
      </c>
      <c r="D8">
        <v>1</v>
      </c>
      <c r="E8" t="s">
        <v>128</v>
      </c>
      <c r="G8" t="str">
        <f>("Hotel")</f>
        <v>Hotel</v>
      </c>
      <c r="H8" t="s">
        <v>129</v>
      </c>
      <c r="J8" t="str">
        <f>("Maintain habitable conditions, Comply with applicable housing codes, Make repairs, Keep common areas in a safe condition, Maintain appropriate receptacles for waste, Supply running water, Supply heat")</f>
        <v>Maintain habitable conditions, Comply with applicable housing codes, Make repairs, Keep common areas in a safe condition, Maintain appropriate receptacles for waste, Supply running water, Supply heat</v>
      </c>
      <c r="K8" t="s">
        <v>130</v>
      </c>
      <c r="M8"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8" t="s">
        <v>131</v>
      </c>
      <c r="O8" t="s">
        <v>132</v>
      </c>
      <c r="P8" t="str">
        <f>("Terminate lease, Monetary damages, Retain security deposit")</f>
        <v>Terminate lease, Monetary damages, Retain security deposit</v>
      </c>
      <c r="Q8" t="s">
        <v>133</v>
      </c>
      <c r="S8" t="str">
        <f>("Monetary damages, Tenant can make repairs")</f>
        <v>Monetary damages, Tenant can make repairs</v>
      </c>
      <c r="T8" t="s">
        <v>134</v>
      </c>
      <c r="V8" t="str">
        <f>("2 months’ rent")</f>
        <v>2 months’ rent</v>
      </c>
      <c r="W8" t="s">
        <v>135</v>
      </c>
      <c r="Y8">
        <v>1</v>
      </c>
      <c r="Z8" t="s">
        <v>136</v>
      </c>
      <c r="AB8" t="str">
        <f>("Yes, they may request a lock change, Yes, they may terminate their lease")</f>
        <v>Yes, they may request a lock change, Yes, they may terminate their lease</v>
      </c>
      <c r="AC8" t="s">
        <v>137</v>
      </c>
    </row>
    <row r="9" spans="1:30" x14ac:dyDescent="0.25">
      <c r="A9" t="s">
        <v>15</v>
      </c>
      <c r="B9" s="1">
        <v>43101</v>
      </c>
      <c r="C9" s="1">
        <v>43465</v>
      </c>
      <c r="D9">
        <v>1</v>
      </c>
      <c r="E9" t="s">
        <v>128</v>
      </c>
      <c r="G9" t="str">
        <f>("Hotel")</f>
        <v>Hotel</v>
      </c>
      <c r="H9" t="s">
        <v>129</v>
      </c>
      <c r="J9" t="str">
        <f>("Maintain habitable conditions, Comply with applicable housing codes, Make repairs, Keep common areas in a safe condition, Maintain appropriate receptacles for waste, Supply running water, Supply heat")</f>
        <v>Maintain habitable conditions, Comply with applicable housing codes, Make repairs, Keep common areas in a safe condition, Maintain appropriate receptacles for waste, Supply running water, Supply heat</v>
      </c>
      <c r="K9" t="s">
        <v>130</v>
      </c>
      <c r="M9"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9" t="s">
        <v>131</v>
      </c>
      <c r="O9" t="s">
        <v>132</v>
      </c>
      <c r="P9" t="str">
        <f>("Terminate lease, Monetary damages, Retain security deposit")</f>
        <v>Terminate lease, Monetary damages, Retain security deposit</v>
      </c>
      <c r="Q9" t="s">
        <v>133</v>
      </c>
      <c r="S9" t="str">
        <f>("Monetary damages, Tenant can make repairs")</f>
        <v>Monetary damages, Tenant can make repairs</v>
      </c>
      <c r="T9" t="s">
        <v>134</v>
      </c>
      <c r="V9" t="str">
        <f>("2 months’ rent")</f>
        <v>2 months’ rent</v>
      </c>
      <c r="W9" t="s">
        <v>135</v>
      </c>
      <c r="Y9">
        <v>1</v>
      </c>
      <c r="Z9" t="s">
        <v>136</v>
      </c>
      <c r="AB9" t="str">
        <f>("Yes, they may request a lock change, Yes, they may terminate their lease")</f>
        <v>Yes, they may request a lock change, Yes, they may terminate their lease</v>
      </c>
      <c r="AC9" t="s">
        <v>137</v>
      </c>
    </row>
    <row r="10" spans="1:30" x14ac:dyDescent="0.25">
      <c r="A10" t="s">
        <v>15</v>
      </c>
      <c r="B10" s="1">
        <v>43466</v>
      </c>
      <c r="C10" s="1">
        <v>43678</v>
      </c>
      <c r="D10">
        <v>1</v>
      </c>
      <c r="E10" t="s">
        <v>138</v>
      </c>
      <c r="G10" t="str">
        <f>("Hotel")</f>
        <v>Hotel</v>
      </c>
      <c r="H10" t="s">
        <v>129</v>
      </c>
      <c r="J10" t="str">
        <f>("Maintain habitable conditions, Comply with applicable housing codes, Make repairs, Keep common areas in a safe condition, Maintain appropriate receptacles for waste, Supply running water, Supply heat")</f>
        <v>Maintain habitable conditions, Comply with applicable housing codes, Make repairs, Keep common areas in a safe condition, Maintain appropriate receptacles for waste, Supply running water, Supply heat</v>
      </c>
      <c r="K10" t="s">
        <v>130</v>
      </c>
      <c r="M10"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10" t="s">
        <v>131</v>
      </c>
      <c r="O10" t="s">
        <v>132</v>
      </c>
      <c r="P10" t="str">
        <f>("Terminate lease, Monetary damages, Retain security deposit")</f>
        <v>Terminate lease, Monetary damages, Retain security deposit</v>
      </c>
      <c r="Q10" t="s">
        <v>133</v>
      </c>
      <c r="S10" t="str">
        <f>("Monetary damages, Tenant can make repairs")</f>
        <v>Monetary damages, Tenant can make repairs</v>
      </c>
      <c r="T10" t="s">
        <v>134</v>
      </c>
      <c r="V10" t="str">
        <f>("2 months’ rent")</f>
        <v>2 months’ rent</v>
      </c>
      <c r="W10" t="s">
        <v>135</v>
      </c>
      <c r="Y10">
        <v>1</v>
      </c>
      <c r="Z10" t="s">
        <v>136</v>
      </c>
      <c r="AB10" t="str">
        <f>("Yes, they may request a lock change, Yes, they may terminate their lease")</f>
        <v>Yes, they may request a lock change, Yes, they may terminate their lease</v>
      </c>
      <c r="AC10" t="s">
        <v>137</v>
      </c>
    </row>
    <row r="11" spans="1:30" x14ac:dyDescent="0.25">
      <c r="A11" t="s">
        <v>16</v>
      </c>
      <c r="B11" s="1">
        <v>42948</v>
      </c>
      <c r="C11" s="1">
        <v>43678</v>
      </c>
      <c r="D11">
        <v>1</v>
      </c>
      <c r="E11" t="s">
        <v>139</v>
      </c>
      <c r="G11" t="s">
        <v>87</v>
      </c>
      <c r="H11" t="s">
        <v>140</v>
      </c>
      <c r="I11" t="s">
        <v>141</v>
      </c>
      <c r="J11" t="s">
        <v>89</v>
      </c>
      <c r="K11" t="s">
        <v>142</v>
      </c>
      <c r="M11" t="str">
        <f>("Comply with applicable housing codes, Keep premises safe, Dispose of waste, Use appliances in a reasonable manner, Do not destroy any part of the dwelling, Do not disturb neighbors")</f>
        <v>Comply with applicable housing codes, Keep premises safe, Dispose of waste, Use appliances in a reasonable manner, Do not destroy any part of the dwelling, Do not disturb neighbors</v>
      </c>
      <c r="N11" t="s">
        <v>139</v>
      </c>
      <c r="O11" t="s">
        <v>143</v>
      </c>
      <c r="P11" t="str">
        <f>("Retain security deposit")</f>
        <v>Retain security deposit</v>
      </c>
      <c r="Q11" t="s">
        <v>144</v>
      </c>
      <c r="S11" t="str">
        <f>("Terminate lease, Monetary damages")</f>
        <v>Terminate lease, Monetary damages</v>
      </c>
      <c r="T11" t="s">
        <v>145</v>
      </c>
      <c r="V11" t="str">
        <f>("Amount not specified")</f>
        <v>Amount not specified</v>
      </c>
      <c r="Y11">
        <v>1</v>
      </c>
      <c r="Z11" t="s">
        <v>146</v>
      </c>
      <c r="AB11" t="str">
        <f>("Yes, they may terminate their lease")</f>
        <v>Yes, they may terminate their lease</v>
      </c>
      <c r="AC11" t="s">
        <v>147</v>
      </c>
    </row>
    <row r="12" spans="1:30" x14ac:dyDescent="0.25">
      <c r="A12" t="s">
        <v>17</v>
      </c>
      <c r="B12" s="1">
        <v>42948</v>
      </c>
      <c r="C12" s="1">
        <v>43008</v>
      </c>
      <c r="D12">
        <v>1</v>
      </c>
      <c r="E12" t="s">
        <v>148</v>
      </c>
      <c r="G12" t="s">
        <v>149</v>
      </c>
      <c r="H12" t="s">
        <v>150</v>
      </c>
      <c r="I12" t="s">
        <v>151</v>
      </c>
      <c r="J12" t="s">
        <v>89</v>
      </c>
      <c r="K12" t="s">
        <v>152</v>
      </c>
      <c r="M12" t="s">
        <v>91</v>
      </c>
      <c r="N12" t="s">
        <v>153</v>
      </c>
      <c r="P12" t="str">
        <f>("Terminate lease, Monetary damages")</f>
        <v>Terminate lease, Monetary damages</v>
      </c>
      <c r="Q12" t="s">
        <v>154</v>
      </c>
      <c r="S12" t="str">
        <f>("Terminate lease, Monetary damages, Tenant can make repairs")</f>
        <v>Terminate lease, Monetary damages, Tenant can make repairs</v>
      </c>
      <c r="T12" t="s">
        <v>155</v>
      </c>
      <c r="V12" t="str">
        <f>("Amount not specified")</f>
        <v>Amount not specified</v>
      </c>
      <c r="Y12">
        <v>1</v>
      </c>
      <c r="Z12" t="s">
        <v>156</v>
      </c>
      <c r="AB12" t="str">
        <f>("Yes, they may terminate their lease")</f>
        <v>Yes, they may terminate their lease</v>
      </c>
      <c r="AC12" t="s">
        <v>157</v>
      </c>
    </row>
    <row r="13" spans="1:30" x14ac:dyDescent="0.25">
      <c r="A13" t="s">
        <v>17</v>
      </c>
      <c r="B13" s="1">
        <v>43009</v>
      </c>
      <c r="C13" s="1">
        <v>43281</v>
      </c>
      <c r="D13">
        <v>1</v>
      </c>
      <c r="E13" t="s">
        <v>148</v>
      </c>
      <c r="G13" t="s">
        <v>149</v>
      </c>
      <c r="H13" t="s">
        <v>150</v>
      </c>
      <c r="I13" t="s">
        <v>151</v>
      </c>
      <c r="J13" t="s">
        <v>89</v>
      </c>
      <c r="K13" t="s">
        <v>152</v>
      </c>
      <c r="M13" t="s">
        <v>91</v>
      </c>
      <c r="N13" t="s">
        <v>153</v>
      </c>
      <c r="P13" t="str">
        <f>("Terminate lease, Monetary damages")</f>
        <v>Terminate lease, Monetary damages</v>
      </c>
      <c r="Q13" t="s">
        <v>154</v>
      </c>
      <c r="S13" t="str">
        <f>("Terminate lease, Monetary damages, Tenant can make repairs")</f>
        <v>Terminate lease, Monetary damages, Tenant can make repairs</v>
      </c>
      <c r="T13" t="s">
        <v>155</v>
      </c>
      <c r="V13" t="str">
        <f>("Amount not specified")</f>
        <v>Amount not specified</v>
      </c>
      <c r="Y13">
        <v>1</v>
      </c>
      <c r="Z13" t="s">
        <v>156</v>
      </c>
      <c r="AB13" t="str">
        <f>("Yes, they may terminate their lease")</f>
        <v>Yes, they may terminate their lease</v>
      </c>
      <c r="AC13" t="s">
        <v>157</v>
      </c>
    </row>
    <row r="14" spans="1:30" x14ac:dyDescent="0.25">
      <c r="A14" t="s">
        <v>17</v>
      </c>
      <c r="B14" s="1">
        <v>43282</v>
      </c>
      <c r="C14" s="1">
        <v>43678</v>
      </c>
      <c r="D14">
        <v>1</v>
      </c>
      <c r="E14" t="s">
        <v>148</v>
      </c>
      <c r="G14" t="s">
        <v>149</v>
      </c>
      <c r="H14" t="s">
        <v>150</v>
      </c>
      <c r="I14" t="s">
        <v>151</v>
      </c>
      <c r="J14" t="s">
        <v>89</v>
      </c>
      <c r="K14" t="s">
        <v>152</v>
      </c>
      <c r="M14" t="s">
        <v>91</v>
      </c>
      <c r="N14" t="s">
        <v>153</v>
      </c>
      <c r="P14" t="str">
        <f>("Terminate lease, Monetary damages")</f>
        <v>Terminate lease, Monetary damages</v>
      </c>
      <c r="Q14" t="s">
        <v>154</v>
      </c>
      <c r="S14" t="str">
        <f>("Terminate lease, Monetary damages, Tenant can make repairs")</f>
        <v>Terminate lease, Monetary damages, Tenant can make repairs</v>
      </c>
      <c r="T14" t="s">
        <v>155</v>
      </c>
      <c r="V14" t="str">
        <f>("2 months’ rent")</f>
        <v>2 months’ rent</v>
      </c>
      <c r="W14" t="s">
        <v>158</v>
      </c>
      <c r="Y14">
        <v>1</v>
      </c>
      <c r="Z14" t="s">
        <v>156</v>
      </c>
      <c r="AB14" t="str">
        <f>("Yes, they may terminate their lease")</f>
        <v>Yes, they may terminate their lease</v>
      </c>
      <c r="AC14" t="s">
        <v>157</v>
      </c>
    </row>
    <row r="15" spans="1:30" x14ac:dyDescent="0.25">
      <c r="A15" t="s">
        <v>18</v>
      </c>
      <c r="B15" s="1">
        <v>42948</v>
      </c>
      <c r="C15" s="1">
        <v>43678</v>
      </c>
      <c r="D15">
        <v>1</v>
      </c>
      <c r="E15" t="s">
        <v>159</v>
      </c>
      <c r="G15" t="str">
        <f>("Hotel, Occupancy by a member of a social organization operated for the benefit of the organization")</f>
        <v>Hotel, Occupancy by a member of a social organization operated for the benefit of the organization</v>
      </c>
      <c r="H15" t="s">
        <v>160</v>
      </c>
      <c r="J15" t="str">
        <f>("Maintain habitable conditions, Comply with applicable housing codes, Make repairs, Keep common areas in a safe condition, Maintain appropriate receptacles for waste, Supply running water, Supply heat")</f>
        <v>Maintain habitable conditions, Comply with applicable housing codes, Make repairs, Keep common areas in a safe condition, Maintain appropriate receptacles for waste, Supply running water, Supply heat</v>
      </c>
      <c r="K15" t="s">
        <v>161</v>
      </c>
      <c r="M15" t="str">
        <f>("Comply with applicable housing codes, Keep premises safe, Dispose of waste, Keep plumbing fixtures clear, Use appliances in a reasonable manner, Do not destroy any part of the dwelling")</f>
        <v>Comply with applicable housing codes, Keep premises safe, Dispose of waste, Keep plumbing fixtures clear, Use appliances in a reasonable manner, Do not destroy any part of the dwelling</v>
      </c>
      <c r="N15" t="s">
        <v>162</v>
      </c>
      <c r="O15" t="s">
        <v>163</v>
      </c>
      <c r="P15" t="str">
        <f>("Terminate lease, Monetary damages, Retain security deposit")</f>
        <v>Terminate lease, Monetary damages, Retain security deposit</v>
      </c>
      <c r="Q15" t="s">
        <v>164</v>
      </c>
      <c r="S15" t="str">
        <f>("Terminate lease, Monetary damages, Tenant can make repairs")</f>
        <v>Terminate lease, Monetary damages, Tenant can make repairs</v>
      </c>
      <c r="T15" t="s">
        <v>165</v>
      </c>
      <c r="V15" t="str">
        <f>("1 month’s rent")</f>
        <v>1 month’s rent</v>
      </c>
      <c r="W15" t="s">
        <v>166</v>
      </c>
      <c r="Y15">
        <v>1</v>
      </c>
      <c r="Z15" t="s">
        <v>167</v>
      </c>
      <c r="AB15" t="str">
        <f>("Yes, they may terminate their lease")</f>
        <v>Yes, they may terminate their lease</v>
      </c>
      <c r="AC15" t="s">
        <v>168</v>
      </c>
    </row>
    <row r="16" spans="1:30" x14ac:dyDescent="0.25">
      <c r="A16" t="s">
        <v>19</v>
      </c>
      <c r="B16" s="1">
        <v>42948</v>
      </c>
      <c r="C16" s="1">
        <v>43081</v>
      </c>
      <c r="D16">
        <v>1</v>
      </c>
      <c r="E16" t="s">
        <v>169</v>
      </c>
      <c r="G16" t="str">
        <f>("Exemptions not specified")</f>
        <v>Exemptions not specified</v>
      </c>
      <c r="J16" t="str">
        <f>("Maintain habitable conditions, Keep common areas in a safe condition, Maintain supplied appliances, Supply running water, Supply heat")</f>
        <v>Maintain habitable conditions, Keep common areas in a safe condition, Maintain supplied appliances, Supply running water, Supply heat</v>
      </c>
      <c r="K16" t="s">
        <v>170</v>
      </c>
      <c r="M16"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16" t="s">
        <v>171</v>
      </c>
      <c r="P16" t="str">
        <f>("Terminate lease")</f>
        <v>Terminate lease</v>
      </c>
      <c r="Q16" t="s">
        <v>172</v>
      </c>
      <c r="S16" t="str">
        <f>("Remedies not specified")</f>
        <v>Remedies not specified</v>
      </c>
      <c r="V16" t="str">
        <f>("1 month’s rent")</f>
        <v>1 month’s rent</v>
      </c>
      <c r="W16" t="s">
        <v>173</v>
      </c>
      <c r="Y16">
        <v>1</v>
      </c>
      <c r="Z16" t="s">
        <v>174</v>
      </c>
      <c r="AB16" t="str">
        <f>("Yes, they may request a lock change, Yes, they may terminate their lease")</f>
        <v>Yes, they may request a lock change, Yes, they may terminate their lease</v>
      </c>
      <c r="AC16" t="s">
        <v>175</v>
      </c>
    </row>
    <row r="17" spans="1:29" x14ac:dyDescent="0.25">
      <c r="A17" t="s">
        <v>19</v>
      </c>
      <c r="B17" s="1">
        <v>43082</v>
      </c>
      <c r="C17" s="1">
        <v>43536</v>
      </c>
      <c r="D17">
        <v>1</v>
      </c>
      <c r="E17" t="s">
        <v>169</v>
      </c>
      <c r="G17" t="str">
        <f>("Exemptions not specified")</f>
        <v>Exemptions not specified</v>
      </c>
      <c r="J17" t="str">
        <f>("Maintain habitable conditions, Keep common areas in a safe condition, Maintain supplied appliances, Supply running water, Supply heat")</f>
        <v>Maintain habitable conditions, Keep common areas in a safe condition, Maintain supplied appliances, Supply running water, Supply heat</v>
      </c>
      <c r="K17" t="s">
        <v>176</v>
      </c>
      <c r="M17"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17" t="s">
        <v>177</v>
      </c>
      <c r="P17" t="str">
        <f>("Terminate lease")</f>
        <v>Terminate lease</v>
      </c>
      <c r="Q17" t="s">
        <v>177</v>
      </c>
      <c r="S17" t="str">
        <f>("Remedies not specified")</f>
        <v>Remedies not specified</v>
      </c>
      <c r="V17" t="str">
        <f>("1 month’s rent")</f>
        <v>1 month’s rent</v>
      </c>
      <c r="W17" t="s">
        <v>173</v>
      </c>
      <c r="Y17">
        <v>1</v>
      </c>
      <c r="Z17" t="s">
        <v>178</v>
      </c>
      <c r="AB17" t="str">
        <f>("Yes, they may request a lock change, Yes, they may terminate their lease")</f>
        <v>Yes, they may request a lock change, Yes, they may terminate their lease</v>
      </c>
      <c r="AC17" t="s">
        <v>179</v>
      </c>
    </row>
    <row r="18" spans="1:29" x14ac:dyDescent="0.25">
      <c r="A18" t="s">
        <v>19</v>
      </c>
      <c r="B18" s="1">
        <v>43537</v>
      </c>
      <c r="C18" s="1">
        <v>43678</v>
      </c>
      <c r="D18">
        <v>1</v>
      </c>
      <c r="E18" t="s">
        <v>169</v>
      </c>
      <c r="G18" t="str">
        <f>("Exemptions not specified")</f>
        <v>Exemptions not specified</v>
      </c>
      <c r="J18" t="str">
        <f>("Maintain habitable conditions, Keep common areas in a safe condition, Maintain supplied appliances, Supply running water, Supply heat")</f>
        <v>Maintain habitable conditions, Keep common areas in a safe condition, Maintain supplied appliances, Supply running water, Supply heat</v>
      </c>
      <c r="K18" t="s">
        <v>176</v>
      </c>
      <c r="M18" t="str">
        <f>("Keep premises safe, Dispose of waste, Keep plumbing fixtures clear, Use appliances in a reasonable manner, Do not destroy any part of the dwelling")</f>
        <v>Keep premises safe, Dispose of waste, Keep plumbing fixtures clear, Use appliances in a reasonable manner, Do not destroy any part of the dwelling</v>
      </c>
      <c r="N18" t="s">
        <v>177</v>
      </c>
      <c r="P18" t="str">
        <f>("Terminate lease")</f>
        <v>Terminate lease</v>
      </c>
      <c r="Q18" t="s">
        <v>180</v>
      </c>
      <c r="S18" t="str">
        <f>("Remedies not specified")</f>
        <v>Remedies not specified</v>
      </c>
      <c r="V18" t="str">
        <f>("1 month’s rent")</f>
        <v>1 month’s rent</v>
      </c>
      <c r="W18" t="s">
        <v>173</v>
      </c>
      <c r="Y18">
        <v>1</v>
      </c>
      <c r="Z18" t="s">
        <v>178</v>
      </c>
      <c r="AB18" t="str">
        <f>("Yes, they may request a lock change, Yes, they may terminate their lease")</f>
        <v>Yes, they may request a lock change, Yes, they may terminate their lease</v>
      </c>
      <c r="AC18" t="s">
        <v>179</v>
      </c>
    </row>
    <row r="19" spans="1:29" x14ac:dyDescent="0.25">
      <c r="A19" t="s">
        <v>20</v>
      </c>
      <c r="B19" s="1">
        <v>42948</v>
      </c>
      <c r="C19" s="1">
        <v>43678</v>
      </c>
      <c r="D19">
        <v>1</v>
      </c>
      <c r="E19" t="s">
        <v>181</v>
      </c>
      <c r="G19" t="str">
        <f>("Hotel, Renter holds a contract to purchase the dwelling, Occupancy by an owner of a condominium ")</f>
        <v xml:space="preserve">Hotel, Renter holds a contract to purchase the dwelling, Occupancy by an owner of a condominium </v>
      </c>
      <c r="H19" t="s">
        <v>182</v>
      </c>
      <c r="J19" t="str">
        <f>("Maintain habitable conditions, Comply with applicable housing codes, Keep common areas in a safe condition, Maintain appropriate receptacles for waste, Supply running water, Supply heat")</f>
        <v>Maintain habitable conditions, Comply with applicable housing codes, Keep common areas in a safe condition, Maintain appropriate receptacles for waste, Supply running water, Supply heat</v>
      </c>
      <c r="K19" t="s">
        <v>183</v>
      </c>
      <c r="M19" t="s">
        <v>91</v>
      </c>
      <c r="N19" t="s">
        <v>184</v>
      </c>
      <c r="P19" t="str">
        <f>("Terminate lease, Monetary damages, Retain security deposit")</f>
        <v>Terminate lease, Monetary damages, Retain security deposit</v>
      </c>
      <c r="Q19" t="s">
        <v>185</v>
      </c>
      <c r="S19" t="str">
        <f>("Terminate lease, Monetary damages")</f>
        <v>Terminate lease, Monetary damages</v>
      </c>
      <c r="T19" t="s">
        <v>186</v>
      </c>
      <c r="V19" t="str">
        <f>("Amount not specified")</f>
        <v>Amount not specified</v>
      </c>
      <c r="Y19">
        <v>1</v>
      </c>
      <c r="Z19" t="s">
        <v>187</v>
      </c>
      <c r="AB19" t="str">
        <f>("No")</f>
        <v>No</v>
      </c>
    </row>
    <row r="20" spans="1:29" x14ac:dyDescent="0.25">
      <c r="A20" t="s">
        <v>21</v>
      </c>
      <c r="B20" s="1">
        <v>42948</v>
      </c>
      <c r="C20" s="1">
        <v>43227</v>
      </c>
      <c r="D20">
        <v>1</v>
      </c>
      <c r="E20" t="s">
        <v>188</v>
      </c>
      <c r="G20" t="str">
        <f>("Exemptions not specified")</f>
        <v>Exemptions not specified</v>
      </c>
      <c r="J20" t="str">
        <f>("Make repairs")</f>
        <v>Make repairs</v>
      </c>
      <c r="K20" t="s">
        <v>188</v>
      </c>
      <c r="M20" t="str">
        <f>("Do not destroy any part of the dwelling")</f>
        <v>Do not destroy any part of the dwelling</v>
      </c>
      <c r="N20" t="s">
        <v>189</v>
      </c>
      <c r="P20" t="str">
        <f>("Terminate lease")</f>
        <v>Terminate lease</v>
      </c>
      <c r="Q20" t="s">
        <v>190</v>
      </c>
      <c r="S20" t="str">
        <f>("Monetary damages")</f>
        <v>Monetary damages</v>
      </c>
      <c r="T20" t="s">
        <v>191</v>
      </c>
      <c r="V20" t="str">
        <f>("Amount not specified")</f>
        <v>Amount not specified</v>
      </c>
      <c r="Y20">
        <v>0</v>
      </c>
      <c r="AB20" t="str">
        <f>("No")</f>
        <v>No</v>
      </c>
    </row>
    <row r="21" spans="1:29" x14ac:dyDescent="0.25">
      <c r="A21" t="s">
        <v>21</v>
      </c>
      <c r="B21" s="1">
        <v>43228</v>
      </c>
      <c r="C21" s="1">
        <v>43281</v>
      </c>
      <c r="D21">
        <v>1</v>
      </c>
      <c r="E21" t="s">
        <v>188</v>
      </c>
      <c r="G21" t="str">
        <f>("Exemptions not specified")</f>
        <v>Exemptions not specified</v>
      </c>
      <c r="J21" t="str">
        <f>("Make repairs")</f>
        <v>Make repairs</v>
      </c>
      <c r="K21" t="s">
        <v>188</v>
      </c>
      <c r="M21" t="str">
        <f>("Do not destroy any part of the dwelling")</f>
        <v>Do not destroy any part of the dwelling</v>
      </c>
      <c r="N21" t="s">
        <v>189</v>
      </c>
      <c r="P21" t="str">
        <f>("Terminate lease")</f>
        <v>Terminate lease</v>
      </c>
      <c r="S21" t="str">
        <f>("Monetary damages")</f>
        <v>Monetary damages</v>
      </c>
      <c r="T21" t="s">
        <v>191</v>
      </c>
      <c r="V21" t="str">
        <f>("Amount not specified")</f>
        <v>Amount not specified</v>
      </c>
      <c r="Y21">
        <v>0</v>
      </c>
      <c r="AB21" t="str">
        <f>("No")</f>
        <v>No</v>
      </c>
    </row>
    <row r="22" spans="1:29" x14ac:dyDescent="0.25">
      <c r="A22" t="s">
        <v>21</v>
      </c>
      <c r="B22" s="1">
        <v>43282</v>
      </c>
      <c r="C22" s="1">
        <v>43678</v>
      </c>
      <c r="D22">
        <v>1</v>
      </c>
      <c r="E22" t="s">
        <v>188</v>
      </c>
      <c r="G22" t="str">
        <f>("Exemptions not specified")</f>
        <v>Exemptions not specified</v>
      </c>
      <c r="J22" t="str">
        <f>("Make repairs")</f>
        <v>Make repairs</v>
      </c>
      <c r="K22" t="s">
        <v>188</v>
      </c>
      <c r="M22" t="str">
        <f>("Do not destroy any part of the dwelling")</f>
        <v>Do not destroy any part of the dwelling</v>
      </c>
      <c r="N22" t="s">
        <v>189</v>
      </c>
      <c r="P22" t="str">
        <f>("Terminate lease")</f>
        <v>Terminate lease</v>
      </c>
      <c r="S22" t="str">
        <f>("Monetary damages")</f>
        <v>Monetary damages</v>
      </c>
      <c r="T22" t="s">
        <v>191</v>
      </c>
      <c r="V22" t="str">
        <f>("Amount not specified")</f>
        <v>Amount not specified</v>
      </c>
      <c r="Y22">
        <v>0</v>
      </c>
      <c r="AB22" t="str">
        <f>("Yes, they may terminate their lease")</f>
        <v>Yes, they may terminate their lease</v>
      </c>
      <c r="AC22" t="s">
        <v>192</v>
      </c>
    </row>
    <row r="23" spans="1:29" x14ac:dyDescent="0.25">
      <c r="A23" t="s">
        <v>22</v>
      </c>
      <c r="B23" s="1">
        <v>42948</v>
      </c>
      <c r="C23" s="1">
        <v>43404</v>
      </c>
      <c r="D23">
        <v>1</v>
      </c>
      <c r="E23" t="s">
        <v>193</v>
      </c>
      <c r="G23" t="s">
        <v>194</v>
      </c>
      <c r="H23" t="s">
        <v>195</v>
      </c>
      <c r="J23" t="s">
        <v>196</v>
      </c>
      <c r="K23" t="s">
        <v>197</v>
      </c>
      <c r="L23" t="s">
        <v>198</v>
      </c>
      <c r="M23" t="str">
        <f>("Comply with applicable housing codes, Keep premises safe, Dispose of waste, Keep plumbing fixtures clear, Use appliances in a reasonable manner, Do not destroy any part of the dwelling")</f>
        <v>Comply with applicable housing codes, Keep premises safe, Dispose of waste, Keep plumbing fixtures clear, Use appliances in a reasonable manner, Do not destroy any part of the dwelling</v>
      </c>
      <c r="N23" t="s">
        <v>199</v>
      </c>
      <c r="P23" t="str">
        <f>("Terminate lease, Monetary damages, Retain security deposit, Landlord can make repairs")</f>
        <v>Terminate lease, Monetary damages, Retain security deposit, Landlord can make repairs</v>
      </c>
      <c r="Q23" t="s">
        <v>200</v>
      </c>
      <c r="S23" t="str">
        <f>("Terminate lease, Monetary damages, Tenant can make repairs")</f>
        <v>Terminate lease, Monetary damages, Tenant can make repairs</v>
      </c>
      <c r="T23" t="s">
        <v>201</v>
      </c>
      <c r="V23" t="str">
        <f>("1 month’s rent")</f>
        <v>1 month’s rent</v>
      </c>
      <c r="W23" t="s">
        <v>202</v>
      </c>
      <c r="X23" t="s">
        <v>203</v>
      </c>
      <c r="Y23">
        <v>1</v>
      </c>
      <c r="Z23" t="s">
        <v>204</v>
      </c>
      <c r="AB23" t="str">
        <f>("Yes, they may request a lock change, Yes, they may terminate their lease")</f>
        <v>Yes, they may request a lock change, Yes, they may terminate their lease</v>
      </c>
      <c r="AC23" t="s">
        <v>205</v>
      </c>
    </row>
    <row r="24" spans="1:29" x14ac:dyDescent="0.25">
      <c r="A24" t="s">
        <v>22</v>
      </c>
      <c r="B24" s="1">
        <v>43405</v>
      </c>
      <c r="C24" s="1">
        <v>43678</v>
      </c>
      <c r="D24">
        <v>1</v>
      </c>
      <c r="E24" t="s">
        <v>193</v>
      </c>
      <c r="G24" t="s">
        <v>194</v>
      </c>
      <c r="H24" t="s">
        <v>206</v>
      </c>
      <c r="J24" t="s">
        <v>196</v>
      </c>
      <c r="K24" t="s">
        <v>193</v>
      </c>
      <c r="L24" t="s">
        <v>198</v>
      </c>
      <c r="M24" t="str">
        <f>("Comply with applicable housing codes, Keep premises safe, Dispose of waste, Keep plumbing fixtures clear, Use appliances in a reasonable manner, Do not destroy any part of the dwelling")</f>
        <v>Comply with applicable housing codes, Keep premises safe, Dispose of waste, Keep plumbing fixtures clear, Use appliances in a reasonable manner, Do not destroy any part of the dwelling</v>
      </c>
      <c r="N24" t="s">
        <v>199</v>
      </c>
      <c r="P24" t="str">
        <f>("Terminate lease, Monetary damages, Retain security deposit, Landlord can make repairs")</f>
        <v>Terminate lease, Monetary damages, Retain security deposit, Landlord can make repairs</v>
      </c>
      <c r="Q24" t="s">
        <v>200</v>
      </c>
      <c r="S24" t="str">
        <f>("Terminate lease, Monetary damages, Tenant can make repairs")</f>
        <v>Terminate lease, Monetary damages, Tenant can make repairs</v>
      </c>
      <c r="T24" t="s">
        <v>201</v>
      </c>
      <c r="V24" t="str">
        <f>("1 month’s rent")</f>
        <v>1 month’s rent</v>
      </c>
      <c r="W24" t="s">
        <v>202</v>
      </c>
      <c r="X24" t="s">
        <v>203</v>
      </c>
      <c r="Y24">
        <v>1</v>
      </c>
      <c r="Z24" t="s">
        <v>204</v>
      </c>
      <c r="AB24" t="str">
        <f>("Yes, they may request a lock change, Yes, they may terminate their lease")</f>
        <v>Yes, they may request a lock change, Yes, they may terminate their lease</v>
      </c>
      <c r="AC24" t="s">
        <v>205</v>
      </c>
    </row>
    <row r="25" spans="1:29" x14ac:dyDescent="0.25">
      <c r="A25" t="s">
        <v>23</v>
      </c>
      <c r="B25" s="1">
        <v>42948</v>
      </c>
      <c r="C25" s="1">
        <v>43281</v>
      </c>
      <c r="D25">
        <v>1</v>
      </c>
      <c r="E25" t="s">
        <v>207</v>
      </c>
      <c r="G25" t="str">
        <f>("Occupancy under a rental agreement for a dwelling used primarily for agriculture")</f>
        <v>Occupancy under a rental agreement for a dwelling used primarily for agriculture</v>
      </c>
      <c r="H25" t="s">
        <v>208</v>
      </c>
      <c r="I25" t="s">
        <v>209</v>
      </c>
      <c r="J25" t="str">
        <f>("Maintain habitable conditions, Supply heat")</f>
        <v>Maintain habitable conditions, Supply heat</v>
      </c>
      <c r="K25" t="s">
        <v>210</v>
      </c>
      <c r="L25" t="s">
        <v>211</v>
      </c>
      <c r="M25" t="str">
        <f>("Duties not specified")</f>
        <v>Duties not specified</v>
      </c>
      <c r="P25" t="str">
        <f>("Monetary damages, Retain security deposit")</f>
        <v>Monetary damages, Retain security deposit</v>
      </c>
      <c r="Q25" t="s">
        <v>212</v>
      </c>
      <c r="S25" t="str">
        <f>("Monetary damages")</f>
        <v>Monetary damages</v>
      </c>
      <c r="T25" t="s">
        <v>213</v>
      </c>
      <c r="V25" t="str">
        <f t="shared" ref="V25:V30" si="0">("Amount not specified")</f>
        <v>Amount not specified</v>
      </c>
      <c r="Y25">
        <v>0</v>
      </c>
      <c r="AB25" t="str">
        <f>("No")</f>
        <v>No</v>
      </c>
    </row>
    <row r="26" spans="1:29" x14ac:dyDescent="0.25">
      <c r="A26" t="s">
        <v>23</v>
      </c>
      <c r="B26" s="1">
        <v>43282</v>
      </c>
      <c r="C26" s="1">
        <v>43678</v>
      </c>
      <c r="D26">
        <v>1</v>
      </c>
      <c r="E26" t="s">
        <v>207</v>
      </c>
      <c r="G26" t="str">
        <f>("Occupancy under a rental agreement for a dwelling used primarily for agriculture")</f>
        <v>Occupancy under a rental agreement for a dwelling used primarily for agriculture</v>
      </c>
      <c r="H26" t="s">
        <v>208</v>
      </c>
      <c r="I26" t="s">
        <v>209</v>
      </c>
      <c r="J26" t="str">
        <f>("Maintain habitable conditions, Supply heat")</f>
        <v>Maintain habitable conditions, Supply heat</v>
      </c>
      <c r="K26" t="s">
        <v>210</v>
      </c>
      <c r="L26" t="s">
        <v>211</v>
      </c>
      <c r="M26" t="str">
        <f>("Duties not specified")</f>
        <v>Duties not specified</v>
      </c>
      <c r="P26" t="str">
        <f>("Monetary damages, Retain security deposit")</f>
        <v>Monetary damages, Retain security deposit</v>
      </c>
      <c r="Q26" t="s">
        <v>212</v>
      </c>
      <c r="S26" t="str">
        <f>("Monetary damages")</f>
        <v>Monetary damages</v>
      </c>
      <c r="T26" t="s">
        <v>213</v>
      </c>
      <c r="V26" t="str">
        <f t="shared" si="0"/>
        <v>Amount not specified</v>
      </c>
      <c r="Y26">
        <v>0</v>
      </c>
      <c r="AB26" t="str">
        <f>("No")</f>
        <v>No</v>
      </c>
    </row>
    <row r="27" spans="1:29" x14ac:dyDescent="0.25">
      <c r="A27" t="s">
        <v>24</v>
      </c>
      <c r="B27" s="1">
        <v>42948</v>
      </c>
      <c r="C27" s="1">
        <v>43100</v>
      </c>
      <c r="D27">
        <v>1</v>
      </c>
      <c r="E27" t="s">
        <v>214</v>
      </c>
      <c r="G27" t="str">
        <f>("Occupancy by an owner of a condominium , Public housing")</f>
        <v>Occupancy by an owner of a condominium , Public housing</v>
      </c>
      <c r="H27" t="s">
        <v>215</v>
      </c>
      <c r="I27" t="s">
        <v>216</v>
      </c>
      <c r="J27" t="str">
        <f>("Duties not specified")</f>
        <v>Duties not specified</v>
      </c>
      <c r="M27" t="str">
        <f>("Comply with applicable housing codes")</f>
        <v>Comply with applicable housing codes</v>
      </c>
      <c r="N27" t="s">
        <v>214</v>
      </c>
      <c r="P27" t="str">
        <f>("Terminate lease, Monetary damages, Retain security deposit, Landlord can make repairs")</f>
        <v>Terminate lease, Monetary damages, Retain security deposit, Landlord can make repairs</v>
      </c>
      <c r="Q27" t="s">
        <v>217</v>
      </c>
      <c r="S27" t="str">
        <f>("Terminate lease, Monetary damages, Tenant can make repairs")</f>
        <v>Terminate lease, Monetary damages, Tenant can make repairs</v>
      </c>
      <c r="T27" t="s">
        <v>218</v>
      </c>
      <c r="V27" t="str">
        <f t="shared" si="0"/>
        <v>Amount not specified</v>
      </c>
      <c r="Y27">
        <v>1</v>
      </c>
      <c r="Z27" t="s">
        <v>219</v>
      </c>
      <c r="AB27" t="str">
        <f>("Yes, they may request a lock change")</f>
        <v>Yes, they may request a lock change</v>
      </c>
      <c r="AC27" t="s">
        <v>220</v>
      </c>
    </row>
    <row r="28" spans="1:29" x14ac:dyDescent="0.25">
      <c r="A28" t="s">
        <v>24</v>
      </c>
      <c r="B28" s="1">
        <v>43101</v>
      </c>
      <c r="C28" s="1">
        <v>43311</v>
      </c>
      <c r="D28">
        <v>1</v>
      </c>
      <c r="E28" t="s">
        <v>214</v>
      </c>
      <c r="G28" t="str">
        <f>("Occupancy by an owner of a condominium , Public housing")</f>
        <v>Occupancy by an owner of a condominium , Public housing</v>
      </c>
      <c r="H28" t="s">
        <v>215</v>
      </c>
      <c r="I28" t="s">
        <v>216</v>
      </c>
      <c r="J28" t="str">
        <f>("Duties not specified")</f>
        <v>Duties not specified</v>
      </c>
      <c r="M28" t="str">
        <f>("Comply with applicable housing codes")</f>
        <v>Comply with applicable housing codes</v>
      </c>
      <c r="N28" t="s">
        <v>214</v>
      </c>
      <c r="P28" t="str">
        <f>("Terminate lease, Monetary damages, Retain security deposit, Landlord can make repairs")</f>
        <v>Terminate lease, Monetary damages, Retain security deposit, Landlord can make repairs</v>
      </c>
      <c r="Q28" t="s">
        <v>217</v>
      </c>
      <c r="S28" t="str">
        <f>("Terminate lease, Monetary damages, Tenant can make repairs")</f>
        <v>Terminate lease, Monetary damages, Tenant can make repairs</v>
      </c>
      <c r="T28" t="s">
        <v>218</v>
      </c>
      <c r="V28" t="str">
        <f t="shared" si="0"/>
        <v>Amount not specified</v>
      </c>
      <c r="Y28">
        <v>1</v>
      </c>
      <c r="Z28" t="s">
        <v>219</v>
      </c>
      <c r="AB28" t="str">
        <f>("Yes, they may request a lock change")</f>
        <v>Yes, they may request a lock change</v>
      </c>
      <c r="AC28" t="s">
        <v>220</v>
      </c>
    </row>
    <row r="29" spans="1:29" x14ac:dyDescent="0.25">
      <c r="A29" t="s">
        <v>24</v>
      </c>
      <c r="B29" s="1">
        <v>43312</v>
      </c>
      <c r="C29" s="1">
        <v>43678</v>
      </c>
      <c r="D29">
        <v>1</v>
      </c>
      <c r="E29" t="s">
        <v>214</v>
      </c>
      <c r="G29" t="str">
        <f>("Occupancy by an owner of a condominium , Public housing")</f>
        <v>Occupancy by an owner of a condominium , Public housing</v>
      </c>
      <c r="H29" t="s">
        <v>215</v>
      </c>
      <c r="I29" t="s">
        <v>216</v>
      </c>
      <c r="J29" t="str">
        <f>("Duties not specified")</f>
        <v>Duties not specified</v>
      </c>
      <c r="M29" t="str">
        <f>("Comply with applicable housing codes")</f>
        <v>Comply with applicable housing codes</v>
      </c>
      <c r="N29" t="s">
        <v>214</v>
      </c>
      <c r="P29" t="str">
        <f>("Terminate lease, Monetary damages, Retain security deposit, Landlord can make repairs")</f>
        <v>Terminate lease, Monetary damages, Retain security deposit, Landlord can make repairs</v>
      </c>
      <c r="Q29" t="s">
        <v>217</v>
      </c>
      <c r="S29" t="str">
        <f>("Terminate lease, Monetary damages, Tenant can make repairs")</f>
        <v>Terminate lease, Monetary damages, Tenant can make repairs</v>
      </c>
      <c r="T29" t="s">
        <v>218</v>
      </c>
      <c r="V29" t="str">
        <f t="shared" si="0"/>
        <v>Amount not specified</v>
      </c>
      <c r="Y29">
        <v>1</v>
      </c>
      <c r="Z29" t="s">
        <v>219</v>
      </c>
      <c r="AB29" t="str">
        <f>("Yes, they may request a lock change")</f>
        <v>Yes, they may request a lock change</v>
      </c>
      <c r="AC29" t="s">
        <v>220</v>
      </c>
    </row>
    <row r="30" spans="1:29" x14ac:dyDescent="0.25">
      <c r="A30" t="s">
        <v>25</v>
      </c>
      <c r="B30" s="1">
        <v>42948</v>
      </c>
      <c r="C30" s="1">
        <v>43678</v>
      </c>
      <c r="D30">
        <v>1</v>
      </c>
      <c r="E30" t="s">
        <v>221</v>
      </c>
      <c r="G30" t="s">
        <v>87</v>
      </c>
      <c r="H30" t="s">
        <v>222</v>
      </c>
      <c r="J30" t="str">
        <f>("Maintain habitable conditions, Comply with applicable housing codes, Keep common areas in a safe condition, Maintain supplied appliances, Supply running water, Supply heat")</f>
        <v>Maintain habitable conditions, Comply with applicable housing codes, Keep common areas in a safe condition, Maintain supplied appliances, Supply running water, Supply heat</v>
      </c>
      <c r="K30" t="s">
        <v>223</v>
      </c>
      <c r="L30" t="s">
        <v>224</v>
      </c>
      <c r="M30" t="str">
        <f>("Comply with applicable housing codes, Keep premises safe, Use appliances in a reasonable manner, Do not destroy any part of the dwelling")</f>
        <v>Comply with applicable housing codes, Keep premises safe, Use appliances in a reasonable manner, Do not destroy any part of the dwelling</v>
      </c>
      <c r="N30" t="s">
        <v>225</v>
      </c>
      <c r="P30" t="str">
        <f>("Terminate lease, Monetary damages, Retain security deposit, Landlord can make repairs")</f>
        <v>Terminate lease, Monetary damages, Retain security deposit, Landlord can make repairs</v>
      </c>
      <c r="Q30" t="s">
        <v>226</v>
      </c>
      <c r="S30" t="str">
        <f>("Monetary damages")</f>
        <v>Monetary damages</v>
      </c>
      <c r="T30" t="s">
        <v>227</v>
      </c>
      <c r="V30" t="str">
        <f t="shared" si="0"/>
        <v>Amount not specified</v>
      </c>
      <c r="Y30">
        <v>1</v>
      </c>
      <c r="Z30" t="s">
        <v>228</v>
      </c>
      <c r="AB30" t="str">
        <f>("Yes, they may request a lock change, Yes, they may terminate their lease")</f>
        <v>Yes, they may request a lock change, Yes, they may terminate their lease</v>
      </c>
      <c r="AC30" t="s">
        <v>229</v>
      </c>
    </row>
    <row r="31" spans="1:29" x14ac:dyDescent="0.25">
      <c r="A31" t="s">
        <v>26</v>
      </c>
      <c r="B31" s="1">
        <v>42948</v>
      </c>
      <c r="C31" s="1">
        <v>43678</v>
      </c>
      <c r="D31">
        <v>1</v>
      </c>
      <c r="E31" t="s">
        <v>230</v>
      </c>
      <c r="G31" t="s">
        <v>87</v>
      </c>
      <c r="H31" t="s">
        <v>231</v>
      </c>
      <c r="J31" t="s">
        <v>89</v>
      </c>
      <c r="K31" t="s">
        <v>232</v>
      </c>
      <c r="M31" t="s">
        <v>91</v>
      </c>
      <c r="N31" t="s">
        <v>233</v>
      </c>
      <c r="P31" t="str">
        <f>("Terminate lease, Monetary damages, Retain security deposit, Landlord can make repairs")</f>
        <v>Terminate lease, Monetary damages, Retain security deposit, Landlord can make repairs</v>
      </c>
      <c r="Q31" t="s">
        <v>234</v>
      </c>
      <c r="S31" t="str">
        <f>("Terminate lease, Monetary damages, Tenant can make repairs")</f>
        <v>Terminate lease, Monetary damages, Tenant can make repairs</v>
      </c>
      <c r="T31" t="s">
        <v>235</v>
      </c>
      <c r="V31" t="str">
        <f>("2 months’ rent")</f>
        <v>2 months’ rent</v>
      </c>
      <c r="W31" t="s">
        <v>236</v>
      </c>
      <c r="Y31">
        <v>1</v>
      </c>
      <c r="Z31" t="s">
        <v>237</v>
      </c>
      <c r="AB31" t="str">
        <f>("No")</f>
        <v>No</v>
      </c>
    </row>
    <row r="32" spans="1:29" x14ac:dyDescent="0.25">
      <c r="A32" t="s">
        <v>27</v>
      </c>
      <c r="B32" s="1">
        <v>42948</v>
      </c>
      <c r="C32" s="1">
        <v>43678</v>
      </c>
      <c r="D32">
        <v>1</v>
      </c>
      <c r="E32" t="s">
        <v>238</v>
      </c>
      <c r="G32" t="s">
        <v>87</v>
      </c>
      <c r="H32" t="s">
        <v>239</v>
      </c>
      <c r="J32" t="str">
        <f>("Comply with applicable housing codes, Keep common areas in a safe condition, Maintain supplied appliances, Maintain appropriate receptacles for waste, Supply running water, Supply heat")</f>
        <v>Comply with applicable housing codes, Keep common areas in a safe condition, Maintain supplied appliances, Maintain appropriate receptacles for waste, Supply running water, Supply heat</v>
      </c>
      <c r="K32" t="s">
        <v>240</v>
      </c>
      <c r="M32" t="s">
        <v>91</v>
      </c>
      <c r="N32" t="s">
        <v>241</v>
      </c>
      <c r="P32" t="str">
        <f>("Terminate lease, Monetary damages, Retain security deposit")</f>
        <v>Terminate lease, Monetary damages, Retain security deposit</v>
      </c>
      <c r="Q32" t="s">
        <v>242</v>
      </c>
      <c r="S32" t="str">
        <f>("Terminate lease, Monetary damages")</f>
        <v>Terminate lease, Monetary damages</v>
      </c>
      <c r="T32" t="s">
        <v>243</v>
      </c>
      <c r="V32" t="str">
        <f>("1 month’s rent")</f>
        <v>1 month’s rent</v>
      </c>
      <c r="W32" t="s">
        <v>244</v>
      </c>
      <c r="Y32">
        <v>1</v>
      </c>
      <c r="Z32" t="s">
        <v>245</v>
      </c>
      <c r="AB32" t="str">
        <f>("No")</f>
        <v>No</v>
      </c>
    </row>
    <row r="33" spans="1:29" x14ac:dyDescent="0.25">
      <c r="A33" t="s">
        <v>28</v>
      </c>
      <c r="B33" s="1">
        <v>42948</v>
      </c>
      <c r="C33" s="1">
        <v>43678</v>
      </c>
      <c r="D33">
        <v>1</v>
      </c>
      <c r="E33" t="s">
        <v>246</v>
      </c>
      <c r="G33" t="s">
        <v>87</v>
      </c>
      <c r="H33" t="s">
        <v>247</v>
      </c>
      <c r="J33" t="str">
        <f>("Maintain habitable conditions, Comply with applicable housing codes, Make repairs, Keep common areas in a safe condition, Maintain supplied appliances, Supply running water, Supply heat")</f>
        <v>Maintain habitable conditions, Comply with applicable housing codes, Make repairs, Keep common areas in a safe condition, Maintain supplied appliances, Supply running water, Supply heat</v>
      </c>
      <c r="K33" t="s">
        <v>248</v>
      </c>
      <c r="M33" t="s">
        <v>91</v>
      </c>
      <c r="N33" t="s">
        <v>249</v>
      </c>
      <c r="P33" t="str">
        <f>("Terminate lease, Monetary damages, Retain security deposit, Landlord can make repairs")</f>
        <v>Terminate lease, Monetary damages, Retain security deposit, Landlord can make repairs</v>
      </c>
      <c r="Q33" t="s">
        <v>250</v>
      </c>
      <c r="S33" t="str">
        <f>("Terminate lease, Monetary damages, Tenant can make repairs")</f>
        <v>Terminate lease, Monetary damages, Tenant can make repairs</v>
      </c>
      <c r="T33" t="s">
        <v>251</v>
      </c>
      <c r="V33" t="str">
        <f>("Amount not specified")</f>
        <v>Amount not specified</v>
      </c>
      <c r="Y33">
        <v>1</v>
      </c>
      <c r="Z33" t="s">
        <v>252</v>
      </c>
      <c r="AB33" t="str">
        <f>("Yes, they may request a lock change, Yes, they may terminate their lease")</f>
        <v>Yes, they may request a lock change, Yes, they may terminate their lease</v>
      </c>
      <c r="AC33" t="s">
        <v>253</v>
      </c>
    </row>
    <row r="34" spans="1:29" x14ac:dyDescent="0.25">
      <c r="A34" t="s">
        <v>29</v>
      </c>
      <c r="B34" s="1">
        <v>42948</v>
      </c>
      <c r="C34" s="1">
        <v>43678</v>
      </c>
      <c r="D34">
        <v>1</v>
      </c>
      <c r="E34" t="s">
        <v>254</v>
      </c>
      <c r="G34" t="str">
        <f>("Exemptions not specified")</f>
        <v>Exemptions not specified</v>
      </c>
      <c r="J34" t="str">
        <f>("Maintain habitable conditions, Make repairs")</f>
        <v>Maintain habitable conditions, Make repairs</v>
      </c>
      <c r="K34" t="s">
        <v>255</v>
      </c>
      <c r="M34" t="str">
        <f>("Do not destroy any part of the dwelling")</f>
        <v>Do not destroy any part of the dwelling</v>
      </c>
      <c r="N34" t="s">
        <v>256</v>
      </c>
      <c r="P34" t="str">
        <f>("Terminate lease, Monetary damages, Retain security deposit, Landlord can make repairs")</f>
        <v>Terminate lease, Monetary damages, Retain security deposit, Landlord can make repairs</v>
      </c>
      <c r="Q34" t="s">
        <v>257</v>
      </c>
      <c r="S34" t="str">
        <f>("Monetary damages, Tenant can make repairs")</f>
        <v>Monetary damages, Tenant can make repairs</v>
      </c>
      <c r="T34" t="s">
        <v>258</v>
      </c>
      <c r="V34" t="str">
        <f>("Amount not specified")</f>
        <v>Amount not specified</v>
      </c>
      <c r="Y34">
        <v>0</v>
      </c>
      <c r="AB34" t="str">
        <f>("Yes, they may terminate their lease")</f>
        <v>Yes, they may terminate their lease</v>
      </c>
      <c r="AC34" t="s">
        <v>259</v>
      </c>
    </row>
    <row r="35" spans="1:29" x14ac:dyDescent="0.25">
      <c r="A35" t="s">
        <v>30</v>
      </c>
      <c r="B35" s="1">
        <v>42948</v>
      </c>
      <c r="C35" s="1">
        <v>43678</v>
      </c>
      <c r="D35">
        <v>1</v>
      </c>
      <c r="E35" t="s">
        <v>260</v>
      </c>
      <c r="G35" t="str">
        <f>("Exemptions not specified")</f>
        <v>Exemptions not specified</v>
      </c>
      <c r="J35" t="str">
        <f>("Maintain habitable conditions, Supply heat")</f>
        <v>Maintain habitable conditions, Supply heat</v>
      </c>
      <c r="K35" t="s">
        <v>261</v>
      </c>
      <c r="M35" t="str">
        <f t="shared" ref="M35:M40" si="1">("Duties not specified")</f>
        <v>Duties not specified</v>
      </c>
      <c r="P35" t="str">
        <f>("Terminate lease, Monetary damages")</f>
        <v>Terminate lease, Monetary damages</v>
      </c>
      <c r="Q35" t="s">
        <v>262</v>
      </c>
      <c r="S35" t="str">
        <f>("Terminate lease, Monetary damages, Tenant can make repairs")</f>
        <v>Terminate lease, Monetary damages, Tenant can make repairs</v>
      </c>
      <c r="T35" t="s">
        <v>263</v>
      </c>
      <c r="V35" t="str">
        <f>("2 months’ rent")</f>
        <v>2 months’ rent</v>
      </c>
      <c r="W35" t="s">
        <v>264</v>
      </c>
      <c r="Y35">
        <v>1</v>
      </c>
      <c r="Z35" t="s">
        <v>265</v>
      </c>
      <c r="AB35" t="str">
        <f>("Yes, they may terminate their lease")</f>
        <v>Yes, they may terminate their lease</v>
      </c>
      <c r="AC35" t="s">
        <v>266</v>
      </c>
    </row>
    <row r="36" spans="1:29" x14ac:dyDescent="0.25">
      <c r="A36" t="s">
        <v>31</v>
      </c>
      <c r="B36" s="1">
        <v>42948</v>
      </c>
      <c r="C36" s="1">
        <v>43373</v>
      </c>
      <c r="D36">
        <v>1</v>
      </c>
      <c r="E36" t="s">
        <v>267</v>
      </c>
      <c r="G36" t="str">
        <f>("Exemptions not specified")</f>
        <v>Exemptions not specified</v>
      </c>
      <c r="J36" t="str">
        <f>("Make repairs, Supply running water, Supply heat")</f>
        <v>Make repairs, Supply running water, Supply heat</v>
      </c>
      <c r="K36" t="s">
        <v>268</v>
      </c>
      <c r="M36" t="str">
        <f t="shared" si="1"/>
        <v>Duties not specified</v>
      </c>
      <c r="P36" t="str">
        <f>("Terminate lease")</f>
        <v>Terminate lease</v>
      </c>
      <c r="Q36" t="s">
        <v>269</v>
      </c>
      <c r="S36" t="str">
        <f>("Terminate lease")</f>
        <v>Terminate lease</v>
      </c>
      <c r="T36" t="s">
        <v>270</v>
      </c>
      <c r="V36" t="str">
        <f>("2 months’ rent")</f>
        <v>2 months’ rent</v>
      </c>
      <c r="W36" t="s">
        <v>271</v>
      </c>
      <c r="Y36">
        <v>1</v>
      </c>
      <c r="Z36" t="s">
        <v>272</v>
      </c>
      <c r="AB36" t="str">
        <f>("Yes, they may request a lock change, Yes, they may terminate their lease")</f>
        <v>Yes, they may request a lock change, Yes, they may terminate their lease</v>
      </c>
      <c r="AC36" t="s">
        <v>273</v>
      </c>
    </row>
    <row r="37" spans="1:29" x14ac:dyDescent="0.25">
      <c r="A37" t="s">
        <v>31</v>
      </c>
      <c r="B37" s="1">
        <v>43374</v>
      </c>
      <c r="C37" s="1">
        <v>43597</v>
      </c>
      <c r="D37">
        <v>1</v>
      </c>
      <c r="E37" t="s">
        <v>267</v>
      </c>
      <c r="G37" t="str">
        <f>("Exemptions not specified")</f>
        <v>Exemptions not specified</v>
      </c>
      <c r="J37" t="str">
        <f>("Make repairs, Supply running water, Supply heat")</f>
        <v>Make repairs, Supply running water, Supply heat</v>
      </c>
      <c r="K37" t="s">
        <v>268</v>
      </c>
      <c r="M37" t="str">
        <f t="shared" si="1"/>
        <v>Duties not specified</v>
      </c>
      <c r="P37" t="str">
        <f>("Terminate lease")</f>
        <v>Terminate lease</v>
      </c>
      <c r="Q37" t="s">
        <v>269</v>
      </c>
      <c r="S37" t="str">
        <f>("Terminate lease")</f>
        <v>Terminate lease</v>
      </c>
      <c r="T37" t="s">
        <v>270</v>
      </c>
      <c r="V37" t="str">
        <f>("2 months’ rent")</f>
        <v>2 months’ rent</v>
      </c>
      <c r="W37" t="s">
        <v>271</v>
      </c>
      <c r="Y37">
        <v>1</v>
      </c>
      <c r="Z37" t="s">
        <v>272</v>
      </c>
      <c r="AB37" t="str">
        <f>("Yes, they may request a lock change, Yes, they may terminate their lease")</f>
        <v>Yes, they may request a lock change, Yes, they may terminate their lease</v>
      </c>
      <c r="AC37" t="s">
        <v>273</v>
      </c>
    </row>
    <row r="38" spans="1:29" x14ac:dyDescent="0.25">
      <c r="A38" t="s">
        <v>31</v>
      </c>
      <c r="B38" s="1">
        <v>43598</v>
      </c>
      <c r="C38" s="1">
        <v>43678</v>
      </c>
      <c r="D38">
        <v>1</v>
      </c>
      <c r="E38" t="s">
        <v>267</v>
      </c>
      <c r="G38" t="str">
        <f>("Exemptions not specified")</f>
        <v>Exemptions not specified</v>
      </c>
      <c r="J38" t="str">
        <f>("Make repairs, Supply running water, Supply heat")</f>
        <v>Make repairs, Supply running water, Supply heat</v>
      </c>
      <c r="K38" t="s">
        <v>268</v>
      </c>
      <c r="M38" t="str">
        <f t="shared" si="1"/>
        <v>Duties not specified</v>
      </c>
      <c r="P38" t="str">
        <f>("Terminate lease")</f>
        <v>Terminate lease</v>
      </c>
      <c r="Q38" t="s">
        <v>274</v>
      </c>
      <c r="S38" t="str">
        <f>("Terminate lease")</f>
        <v>Terminate lease</v>
      </c>
      <c r="T38" t="s">
        <v>270</v>
      </c>
      <c r="V38" t="str">
        <f>("2 months’ rent")</f>
        <v>2 months’ rent</v>
      </c>
      <c r="W38" t="s">
        <v>271</v>
      </c>
      <c r="Y38">
        <v>1</v>
      </c>
      <c r="Z38" t="s">
        <v>272</v>
      </c>
      <c r="AB38" t="str">
        <f>("Yes, they may request a lock change, Yes, they may terminate their lease")</f>
        <v>Yes, they may request a lock change, Yes, they may terminate their lease</v>
      </c>
      <c r="AC38" t="s">
        <v>273</v>
      </c>
    </row>
    <row r="39" spans="1:29" x14ac:dyDescent="0.25">
      <c r="A39" t="s">
        <v>32</v>
      </c>
      <c r="B39" s="1">
        <v>42948</v>
      </c>
      <c r="C39" s="1">
        <v>43678</v>
      </c>
      <c r="D39">
        <v>1</v>
      </c>
      <c r="E39" t="s">
        <v>275</v>
      </c>
      <c r="G39" t="str">
        <f>("Hotel")</f>
        <v>Hotel</v>
      </c>
      <c r="H39" t="s">
        <v>276</v>
      </c>
      <c r="J39" t="str">
        <f>("Supply running water, Supply heat")</f>
        <v>Supply running water, Supply heat</v>
      </c>
      <c r="K39" t="s">
        <v>277</v>
      </c>
      <c r="M39" t="str">
        <f t="shared" si="1"/>
        <v>Duties not specified</v>
      </c>
      <c r="P39" t="str">
        <f>("Terminate lease, Retain security deposit, Landlord can make repairs")</f>
        <v>Terminate lease, Retain security deposit, Landlord can make repairs</v>
      </c>
      <c r="Q39" t="s">
        <v>278</v>
      </c>
      <c r="S39" t="str">
        <f>("Monetary damages")</f>
        <v>Monetary damages</v>
      </c>
      <c r="T39" t="s">
        <v>279</v>
      </c>
      <c r="V39" t="str">
        <f>("1 month’s rent")</f>
        <v>1 month’s rent</v>
      </c>
      <c r="W39" t="s">
        <v>280</v>
      </c>
      <c r="Y39">
        <v>1</v>
      </c>
      <c r="Z39" t="s">
        <v>281</v>
      </c>
      <c r="AB39" t="str">
        <f>("Yes, they may request a lock change, Yes, they may terminate their lease")</f>
        <v>Yes, they may request a lock change, Yes, they may terminate their lease</v>
      </c>
      <c r="AC39" t="s">
        <v>282</v>
      </c>
    </row>
    <row r="40" spans="1:29" x14ac:dyDescent="0.25">
      <c r="A40" t="s">
        <v>33</v>
      </c>
      <c r="B40" s="1">
        <v>42948</v>
      </c>
      <c r="C40" s="1">
        <v>43678</v>
      </c>
      <c r="D40">
        <v>1</v>
      </c>
      <c r="E40" t="s">
        <v>283</v>
      </c>
      <c r="G40" t="str">
        <f>("Exemptions not specified")</f>
        <v>Exemptions not specified</v>
      </c>
      <c r="J40" t="str">
        <f>("Comply with applicable housing codes, Make repairs, Keep common areas in a safe condition")</f>
        <v>Comply with applicable housing codes, Make repairs, Keep common areas in a safe condition</v>
      </c>
      <c r="K40" t="s">
        <v>284</v>
      </c>
      <c r="M40" t="str">
        <f t="shared" si="1"/>
        <v>Duties not specified</v>
      </c>
      <c r="P40" t="str">
        <f>("Monetary damages, Retain security deposit")</f>
        <v>Monetary damages, Retain security deposit</v>
      </c>
      <c r="Q40" t="s">
        <v>285</v>
      </c>
      <c r="S40" t="str">
        <f>("Remedies not specified")</f>
        <v>Remedies not specified</v>
      </c>
      <c r="V40" t="str">
        <f>("1.5 months’ rent")</f>
        <v>1.5 months’ rent</v>
      </c>
      <c r="W40" t="s">
        <v>286</v>
      </c>
      <c r="Y40">
        <v>1</v>
      </c>
      <c r="Z40" t="s">
        <v>287</v>
      </c>
      <c r="AB40" t="str">
        <f>("Yes, they may terminate their lease")</f>
        <v>Yes, they may terminate their lease</v>
      </c>
      <c r="AC40" t="s">
        <v>288</v>
      </c>
    </row>
    <row r="41" spans="1:29" x14ac:dyDescent="0.25">
      <c r="A41" t="s">
        <v>34</v>
      </c>
      <c r="B41" s="1">
        <v>42948</v>
      </c>
      <c r="C41" s="1">
        <v>43646</v>
      </c>
      <c r="D41">
        <v>1</v>
      </c>
      <c r="E41" t="s">
        <v>289</v>
      </c>
      <c r="G41" t="str">
        <f>("Exemptions not specified")</f>
        <v>Exemptions not specified</v>
      </c>
      <c r="J41" t="str">
        <f>("Comply with applicable housing codes, Make repairs, Keep common areas in a safe condition, Supply running water, Supply heat")</f>
        <v>Comply with applicable housing codes, Make repairs, Keep common areas in a safe condition, Supply running water, Supply heat</v>
      </c>
      <c r="K41" t="s">
        <v>290</v>
      </c>
      <c r="M41" t="str">
        <f>("Do not destroy any part of the dwelling")</f>
        <v>Do not destroy any part of the dwelling</v>
      </c>
      <c r="N41" t="s">
        <v>291</v>
      </c>
      <c r="P41" t="str">
        <f>("Terminate lease, Monetary damages, Retain security deposit")</f>
        <v>Terminate lease, Monetary damages, Retain security deposit</v>
      </c>
      <c r="Q41" t="s">
        <v>292</v>
      </c>
      <c r="S41" t="str">
        <f>("Monetary damages")</f>
        <v>Monetary damages</v>
      </c>
      <c r="T41" t="s">
        <v>293</v>
      </c>
      <c r="V41" t="str">
        <f>("Amount not specified")</f>
        <v>Amount not specified</v>
      </c>
      <c r="Y41">
        <v>1</v>
      </c>
      <c r="Z41" t="s">
        <v>294</v>
      </c>
      <c r="AB41" t="str">
        <f>("Yes, they may terminate their lease")</f>
        <v>Yes, they may terminate their lease</v>
      </c>
      <c r="AC41" t="s">
        <v>295</v>
      </c>
    </row>
    <row r="42" spans="1:29" x14ac:dyDescent="0.25">
      <c r="A42" t="s">
        <v>34</v>
      </c>
      <c r="B42" s="1">
        <v>43647</v>
      </c>
      <c r="C42" s="1">
        <v>43678</v>
      </c>
      <c r="D42">
        <v>1</v>
      </c>
      <c r="E42" t="s">
        <v>289</v>
      </c>
      <c r="G42" t="str">
        <f>("Exemptions not specified")</f>
        <v>Exemptions not specified</v>
      </c>
      <c r="J42" t="str">
        <f>("Comply with applicable housing codes, Make repairs, Keep common areas in a safe condition, Supply running water, Supply heat")</f>
        <v>Comply with applicable housing codes, Make repairs, Keep common areas in a safe condition, Supply running water, Supply heat</v>
      </c>
      <c r="K42" t="s">
        <v>290</v>
      </c>
      <c r="M42" t="str">
        <f>("Do not destroy any part of the dwelling")</f>
        <v>Do not destroy any part of the dwelling</v>
      </c>
      <c r="N42" t="s">
        <v>291</v>
      </c>
      <c r="P42" t="str">
        <f>("Terminate lease, Monetary damages, Retain security deposit")</f>
        <v>Terminate lease, Monetary damages, Retain security deposit</v>
      </c>
      <c r="Q42" t="s">
        <v>292</v>
      </c>
      <c r="S42" t="str">
        <f>("Monetary damages")</f>
        <v>Monetary damages</v>
      </c>
      <c r="T42" t="s">
        <v>293</v>
      </c>
      <c r="V42" t="str">
        <f>("Amount not specified")</f>
        <v>Amount not specified</v>
      </c>
      <c r="Y42">
        <v>1</v>
      </c>
      <c r="Z42" t="s">
        <v>294</v>
      </c>
      <c r="AB42" t="str">
        <f>("Yes, they may terminate their lease")</f>
        <v>Yes, they may terminate their lease</v>
      </c>
      <c r="AC42" t="s">
        <v>296</v>
      </c>
    </row>
    <row r="43" spans="1:29" x14ac:dyDescent="0.25">
      <c r="A43" t="s">
        <v>35</v>
      </c>
      <c r="B43" s="1">
        <v>42948</v>
      </c>
      <c r="C43" s="1">
        <v>43281</v>
      </c>
      <c r="D43">
        <v>1</v>
      </c>
      <c r="E43" t="s">
        <v>297</v>
      </c>
      <c r="G43" t="s">
        <v>298</v>
      </c>
      <c r="H43" t="s">
        <v>299</v>
      </c>
      <c r="J43" t="str">
        <f>("Comply with applicable housing codes, Make repairs, Supply heat")</f>
        <v>Comply with applicable housing codes, Make repairs, Supply heat</v>
      </c>
      <c r="K43" t="s">
        <v>300</v>
      </c>
      <c r="M43" t="s">
        <v>91</v>
      </c>
      <c r="N43" t="s">
        <v>301</v>
      </c>
      <c r="P43" t="str">
        <f>("Terminate lease, Retain security deposit")</f>
        <v>Terminate lease, Retain security deposit</v>
      </c>
      <c r="Q43" t="s">
        <v>302</v>
      </c>
      <c r="S43" t="str">
        <f>("Terminate lease, Monetary damages, Tenant can make repairs")</f>
        <v>Terminate lease, Monetary damages, Tenant can make repairs</v>
      </c>
      <c r="T43" t="s">
        <v>303</v>
      </c>
      <c r="V43" t="str">
        <f>("Amount not specified")</f>
        <v>Amount not specified</v>
      </c>
      <c r="Y43">
        <v>0</v>
      </c>
      <c r="AB43" t="str">
        <f t="shared" ref="AB43:AB48" si="2">("No")</f>
        <v>No</v>
      </c>
    </row>
    <row r="44" spans="1:29" x14ac:dyDescent="0.25">
      <c r="A44" t="s">
        <v>35</v>
      </c>
      <c r="B44" s="1">
        <v>43282</v>
      </c>
      <c r="C44" s="1">
        <v>43678</v>
      </c>
      <c r="D44">
        <v>1</v>
      </c>
      <c r="E44" t="s">
        <v>297</v>
      </c>
      <c r="G44" t="s">
        <v>298</v>
      </c>
      <c r="H44" t="s">
        <v>299</v>
      </c>
      <c r="J44" t="str">
        <f>("Comply with applicable housing codes, Make repairs, Supply heat")</f>
        <v>Comply with applicable housing codes, Make repairs, Supply heat</v>
      </c>
      <c r="K44" t="s">
        <v>300</v>
      </c>
      <c r="M44" t="s">
        <v>91</v>
      </c>
      <c r="N44" t="s">
        <v>301</v>
      </c>
      <c r="P44" t="str">
        <f>("Terminate lease, Retain security deposit")</f>
        <v>Terminate lease, Retain security deposit</v>
      </c>
      <c r="Q44" t="s">
        <v>304</v>
      </c>
      <c r="S44" t="str">
        <f>("Terminate lease, Monetary damages, Tenant can make repairs")</f>
        <v>Terminate lease, Monetary damages, Tenant can make repairs</v>
      </c>
      <c r="T44" t="s">
        <v>303</v>
      </c>
      <c r="V44" t="str">
        <f>("Amount not specified")</f>
        <v>Amount not specified</v>
      </c>
      <c r="Y44">
        <v>0</v>
      </c>
      <c r="AB44" t="str">
        <f t="shared" si="2"/>
        <v>No</v>
      </c>
    </row>
    <row r="45" spans="1:29" x14ac:dyDescent="0.25">
      <c r="A45" t="s">
        <v>36</v>
      </c>
      <c r="B45" s="1">
        <v>42948</v>
      </c>
      <c r="C45" s="1">
        <v>43339</v>
      </c>
      <c r="D45">
        <v>1</v>
      </c>
      <c r="E45" t="s">
        <v>305</v>
      </c>
      <c r="G45" t="str">
        <f>("Exemptions not specified")</f>
        <v>Exemptions not specified</v>
      </c>
      <c r="J45" t="str">
        <f>("Maintain habitable conditions, Comply with applicable housing codes")</f>
        <v>Maintain habitable conditions, Comply with applicable housing codes</v>
      </c>
      <c r="K45" t="s">
        <v>306</v>
      </c>
      <c r="M45" t="str">
        <f>("Comply with applicable housing codes, Dispose of waste, Use appliances in a reasonable manner, Do not destroy any part of the dwelling")</f>
        <v>Comply with applicable housing codes, Dispose of waste, Use appliances in a reasonable manner, Do not destroy any part of the dwelling</v>
      </c>
      <c r="N45" t="s">
        <v>305</v>
      </c>
      <c r="P45" t="str">
        <f>("Monetary damages, Retain security deposit")</f>
        <v>Monetary damages, Retain security deposit</v>
      </c>
      <c r="Q45" t="s">
        <v>307</v>
      </c>
      <c r="S45" t="str">
        <f>("Monetary damages, Tenant can make repairs")</f>
        <v>Monetary damages, Tenant can make repairs</v>
      </c>
      <c r="T45" t="s">
        <v>308</v>
      </c>
      <c r="V45" t="str">
        <f>("2 months’ rent")</f>
        <v>2 months’ rent</v>
      </c>
      <c r="W45" t="s">
        <v>309</v>
      </c>
      <c r="Y45">
        <v>0</v>
      </c>
      <c r="AB45" t="str">
        <f t="shared" si="2"/>
        <v>No</v>
      </c>
    </row>
    <row r="46" spans="1:29" x14ac:dyDescent="0.25">
      <c r="A46" t="s">
        <v>36</v>
      </c>
      <c r="B46" s="1">
        <v>43340</v>
      </c>
      <c r="C46" s="1">
        <v>43678</v>
      </c>
      <c r="D46">
        <v>1</v>
      </c>
      <c r="E46" t="s">
        <v>305</v>
      </c>
      <c r="G46" t="str">
        <f>("Exemptions not specified")</f>
        <v>Exemptions not specified</v>
      </c>
      <c r="J46" t="str">
        <f>("Maintain habitable conditions, Comply with applicable housing codes")</f>
        <v>Maintain habitable conditions, Comply with applicable housing codes</v>
      </c>
      <c r="K46" t="s">
        <v>306</v>
      </c>
      <c r="M46" t="str">
        <f>("Comply with applicable housing codes, Dispose of waste, Use appliances in a reasonable manner, Do not destroy any part of the dwelling")</f>
        <v>Comply with applicable housing codes, Dispose of waste, Use appliances in a reasonable manner, Do not destroy any part of the dwelling</v>
      </c>
      <c r="N46" t="s">
        <v>305</v>
      </c>
      <c r="P46" t="str">
        <f>("Monetary damages, Retain security deposit")</f>
        <v>Monetary damages, Retain security deposit</v>
      </c>
      <c r="Q46" t="s">
        <v>307</v>
      </c>
      <c r="S46" t="str">
        <f>("Monetary damages, Tenant can make repairs")</f>
        <v>Monetary damages, Tenant can make repairs</v>
      </c>
      <c r="T46" t="s">
        <v>310</v>
      </c>
      <c r="V46" t="str">
        <f>("2 months’ rent")</f>
        <v>2 months’ rent</v>
      </c>
      <c r="W46" t="s">
        <v>309</v>
      </c>
      <c r="Y46">
        <v>0</v>
      </c>
      <c r="AB46" t="str">
        <f t="shared" si="2"/>
        <v>No</v>
      </c>
    </row>
    <row r="47" spans="1:29" x14ac:dyDescent="0.25">
      <c r="A47" t="s">
        <v>37</v>
      </c>
      <c r="B47" s="1">
        <v>42948</v>
      </c>
      <c r="C47" s="1">
        <v>43678</v>
      </c>
      <c r="D47">
        <v>1</v>
      </c>
      <c r="E47" t="s">
        <v>311</v>
      </c>
      <c r="G47" t="s">
        <v>87</v>
      </c>
      <c r="H47" t="s">
        <v>312</v>
      </c>
      <c r="I47" t="s">
        <v>313</v>
      </c>
      <c r="J47" t="s">
        <v>89</v>
      </c>
      <c r="K47" t="s">
        <v>314</v>
      </c>
      <c r="M47" t="s">
        <v>91</v>
      </c>
      <c r="N47" t="s">
        <v>315</v>
      </c>
      <c r="P47" t="str">
        <f>("Terminate lease, Monetary damages, Landlord can make repairs")</f>
        <v>Terminate lease, Monetary damages, Landlord can make repairs</v>
      </c>
      <c r="Q47" t="s">
        <v>316</v>
      </c>
      <c r="S47" t="str">
        <f>("Terminate lease, Monetary damages, Tenant can make repairs")</f>
        <v>Terminate lease, Monetary damages, Tenant can make repairs</v>
      </c>
      <c r="T47" t="s">
        <v>317</v>
      </c>
      <c r="V47" t="str">
        <f>("Amount not specified")</f>
        <v>Amount not specified</v>
      </c>
      <c r="Y47">
        <v>1</v>
      </c>
      <c r="Z47" t="s">
        <v>318</v>
      </c>
      <c r="AB47" t="str">
        <f t="shared" si="2"/>
        <v>No</v>
      </c>
    </row>
    <row r="48" spans="1:29" x14ac:dyDescent="0.25">
      <c r="A48" t="s">
        <v>38</v>
      </c>
      <c r="B48" s="1">
        <v>42948</v>
      </c>
      <c r="C48" s="1">
        <v>43678</v>
      </c>
      <c r="D48">
        <v>1</v>
      </c>
      <c r="E48" t="s">
        <v>319</v>
      </c>
      <c r="G48" t="s">
        <v>87</v>
      </c>
      <c r="H48" t="s">
        <v>320</v>
      </c>
      <c r="J48" t="s">
        <v>89</v>
      </c>
      <c r="K48" t="s">
        <v>321</v>
      </c>
      <c r="M48" t="s">
        <v>91</v>
      </c>
      <c r="N48" t="s">
        <v>322</v>
      </c>
      <c r="O48" t="s">
        <v>323</v>
      </c>
      <c r="P48" t="str">
        <f>("Terminate lease, Monetary damages, Retain security deposit")</f>
        <v>Terminate lease, Monetary damages, Retain security deposit</v>
      </c>
      <c r="Q48" t="s">
        <v>324</v>
      </c>
      <c r="S48" t="str">
        <f>("Terminate lease, Monetary damages")</f>
        <v>Terminate lease, Monetary damages</v>
      </c>
      <c r="T48" t="s">
        <v>325</v>
      </c>
      <c r="V48" t="str">
        <f>("1 month’s rent")</f>
        <v>1 month’s rent</v>
      </c>
      <c r="W48" t="s">
        <v>326</v>
      </c>
      <c r="Y48">
        <v>1</v>
      </c>
      <c r="Z48" t="s">
        <v>327</v>
      </c>
      <c r="AB48" t="str">
        <f t="shared" si="2"/>
        <v>No</v>
      </c>
    </row>
    <row r="49" spans="1:29" x14ac:dyDescent="0.25">
      <c r="A49" t="s">
        <v>39</v>
      </c>
      <c r="B49" s="1">
        <v>42948</v>
      </c>
      <c r="C49" s="1">
        <v>43623</v>
      </c>
      <c r="D49">
        <v>1</v>
      </c>
      <c r="E49" t="s">
        <v>328</v>
      </c>
      <c r="G49" t="s">
        <v>329</v>
      </c>
      <c r="H49" t="s">
        <v>330</v>
      </c>
      <c r="J49" t="s">
        <v>89</v>
      </c>
      <c r="K49" t="s">
        <v>331</v>
      </c>
      <c r="M49"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49" t="s">
        <v>332</v>
      </c>
      <c r="P49" t="str">
        <f>("Terminate lease, Monetary damages, Retain security deposit, Landlord can make repairs")</f>
        <v>Terminate lease, Monetary damages, Retain security deposit, Landlord can make repairs</v>
      </c>
      <c r="Q49" t="s">
        <v>333</v>
      </c>
      <c r="S49" t="str">
        <f>("Terminate lease, Monetary damages, Tenant can make repairs")</f>
        <v>Terminate lease, Monetary damages, Tenant can make repairs</v>
      </c>
      <c r="T49" t="s">
        <v>334</v>
      </c>
      <c r="V49" t="str">
        <f>("3 months' rent")</f>
        <v>3 months' rent</v>
      </c>
      <c r="W49" t="s">
        <v>335</v>
      </c>
      <c r="Y49">
        <v>1</v>
      </c>
      <c r="Z49" t="s">
        <v>336</v>
      </c>
      <c r="AB49" t="str">
        <f>("Yes, they may request a lock change, Yes, they may terminate their lease")</f>
        <v>Yes, they may request a lock change, Yes, they may terminate their lease</v>
      </c>
      <c r="AC49" t="s">
        <v>337</v>
      </c>
    </row>
    <row r="50" spans="1:29" x14ac:dyDescent="0.25">
      <c r="A50" t="s">
        <v>39</v>
      </c>
      <c r="B50" s="1">
        <v>43624</v>
      </c>
      <c r="C50" s="1">
        <v>43678</v>
      </c>
      <c r="D50">
        <v>1</v>
      </c>
      <c r="E50" t="s">
        <v>328</v>
      </c>
      <c r="G50" t="s">
        <v>329</v>
      </c>
      <c r="H50" t="s">
        <v>330</v>
      </c>
      <c r="J50" t="s">
        <v>89</v>
      </c>
      <c r="K50" t="s">
        <v>331</v>
      </c>
      <c r="M50"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50" t="s">
        <v>332</v>
      </c>
      <c r="P50" t="str">
        <f>("Terminate lease, Monetary damages, Retain security deposit, Landlord can make repairs")</f>
        <v>Terminate lease, Monetary damages, Retain security deposit, Landlord can make repairs</v>
      </c>
      <c r="Q50" t="s">
        <v>333</v>
      </c>
      <c r="S50" t="str">
        <f>("Terminate lease, Monetary damages, Tenant can make repairs")</f>
        <v>Terminate lease, Monetary damages, Tenant can make repairs</v>
      </c>
      <c r="T50" t="s">
        <v>334</v>
      </c>
      <c r="V50" t="str">
        <f>("3 months' rent")</f>
        <v>3 months' rent</v>
      </c>
      <c r="W50" t="s">
        <v>335</v>
      </c>
      <c r="Y50">
        <v>1</v>
      </c>
      <c r="Z50" t="s">
        <v>338</v>
      </c>
      <c r="AB50" t="str">
        <f>("Yes, they may request a lock change, Yes, they may terminate their lease")</f>
        <v>Yes, they may request a lock change, Yes, they may terminate their lease</v>
      </c>
      <c r="AC50" t="s">
        <v>337</v>
      </c>
    </row>
    <row r="51" spans="1:29" x14ac:dyDescent="0.25">
      <c r="A51" t="s">
        <v>40</v>
      </c>
      <c r="B51" s="1">
        <v>42948</v>
      </c>
      <c r="C51" s="1">
        <v>43678</v>
      </c>
      <c r="D51">
        <v>1</v>
      </c>
      <c r="E51" t="s">
        <v>339</v>
      </c>
      <c r="G51" t="str">
        <f>("Exemptions not specified")</f>
        <v>Exemptions not specified</v>
      </c>
      <c r="J51" t="str">
        <f>("Make repairs, Maintain supplied appliances, Maintain appropriate receptacles for waste, Supply running water, Supply heat")</f>
        <v>Make repairs, Maintain supplied appliances, Maintain appropriate receptacles for waste, Supply running water, Supply heat</v>
      </c>
      <c r="K51" t="s">
        <v>339</v>
      </c>
      <c r="M51" t="str">
        <f>("Do not destroy any part of the dwelling")</f>
        <v>Do not destroy any part of the dwelling</v>
      </c>
      <c r="N51" t="s">
        <v>340</v>
      </c>
      <c r="P51" t="str">
        <f>("Terminate lease, Monetary damages, Retain security deposit")</f>
        <v>Terminate lease, Monetary damages, Retain security deposit</v>
      </c>
      <c r="Q51" t="s">
        <v>341</v>
      </c>
      <c r="S51" t="str">
        <f>("Monetary damages")</f>
        <v>Monetary damages</v>
      </c>
      <c r="T51" t="s">
        <v>342</v>
      </c>
      <c r="V51" t="str">
        <f>("1 month’s rent")</f>
        <v>1 month’s rent</v>
      </c>
      <c r="W51" t="s">
        <v>343</v>
      </c>
      <c r="X51" t="s">
        <v>344</v>
      </c>
      <c r="Y51">
        <v>1</v>
      </c>
      <c r="Z51" t="s">
        <v>345</v>
      </c>
      <c r="AB51" t="str">
        <f>("Yes, they may request a lock change")</f>
        <v>Yes, they may request a lock change</v>
      </c>
      <c r="AC51" t="s">
        <v>346</v>
      </c>
    </row>
    <row r="52" spans="1:29" x14ac:dyDescent="0.25">
      <c r="A52" t="s">
        <v>41</v>
      </c>
      <c r="B52" s="1">
        <v>42948</v>
      </c>
      <c r="C52" s="1">
        <v>43678</v>
      </c>
      <c r="D52">
        <v>1</v>
      </c>
      <c r="E52" t="s">
        <v>347</v>
      </c>
      <c r="G52" t="str">
        <f>("Hotel")</f>
        <v>Hotel</v>
      </c>
      <c r="H52" t="s">
        <v>348</v>
      </c>
      <c r="J52" t="str">
        <f>("Maintain habitable conditions, Comply with applicable housing codes, Supply running water, Supply heat")</f>
        <v>Maintain habitable conditions, Comply with applicable housing codes, Supply running water, Supply heat</v>
      </c>
      <c r="K52" t="s">
        <v>349</v>
      </c>
      <c r="M52" t="str">
        <f>("Do not destroy any part of the dwelling, Do not disturb neighbors")</f>
        <v>Do not destroy any part of the dwelling, Do not disturb neighbors</v>
      </c>
      <c r="N52" t="s">
        <v>347</v>
      </c>
      <c r="P52" t="str">
        <f>("Terminate lease")</f>
        <v>Terminate lease</v>
      </c>
      <c r="Q52" t="s">
        <v>347</v>
      </c>
      <c r="S52" t="str">
        <f>("Monetary damages")</f>
        <v>Monetary damages</v>
      </c>
      <c r="T52" t="s">
        <v>350</v>
      </c>
      <c r="V52" t="str">
        <f>("1.5 months’ rent")</f>
        <v>1.5 months’ rent</v>
      </c>
      <c r="W52" t="s">
        <v>351</v>
      </c>
      <c r="Y52">
        <v>1</v>
      </c>
      <c r="Z52" t="s">
        <v>352</v>
      </c>
      <c r="AB52" t="str">
        <f>("Yes, they may terminate their lease")</f>
        <v>Yes, they may terminate their lease</v>
      </c>
      <c r="AC52" t="s">
        <v>353</v>
      </c>
    </row>
    <row r="53" spans="1:29" x14ac:dyDescent="0.25">
      <c r="A53" t="s">
        <v>42</v>
      </c>
      <c r="B53" s="1">
        <v>42948</v>
      </c>
      <c r="C53" s="1">
        <v>43678</v>
      </c>
      <c r="D53">
        <v>1</v>
      </c>
      <c r="E53" t="s">
        <v>354</v>
      </c>
      <c r="G53" t="s">
        <v>355</v>
      </c>
      <c r="H53" t="s">
        <v>356</v>
      </c>
      <c r="J53" t="str">
        <f>("Comply with applicable housing codes, Make repairs, Keep common areas in a safe condition, Maintain supplied appliances, Maintain appropriate receptacles for waste, Supply running water, Supply heat")</f>
        <v>Comply with applicable housing codes, Make repairs, Keep common areas in a safe condition, Maintain supplied appliances, Maintain appropriate receptacles for waste, Supply running water, Supply heat</v>
      </c>
      <c r="K53" t="s">
        <v>354</v>
      </c>
      <c r="M53" t="s">
        <v>91</v>
      </c>
      <c r="N53" t="s">
        <v>357</v>
      </c>
      <c r="O53" t="s">
        <v>358</v>
      </c>
      <c r="P53" t="str">
        <f>("Terminate lease, Monetary damages, Retain security deposit")</f>
        <v>Terminate lease, Monetary damages, Retain security deposit</v>
      </c>
      <c r="Q53" t="s">
        <v>359</v>
      </c>
      <c r="S53" t="str">
        <f>("Terminate lease, Monetary damages")</f>
        <v>Terminate lease, Monetary damages</v>
      </c>
      <c r="T53" t="s">
        <v>360</v>
      </c>
      <c r="V53" t="str">
        <f>("1 month’s rent")</f>
        <v>1 month’s rent</v>
      </c>
      <c r="W53" t="s">
        <v>361</v>
      </c>
      <c r="Y53">
        <v>1</v>
      </c>
      <c r="Z53" t="s">
        <v>362</v>
      </c>
      <c r="AB53" t="str">
        <f>("No")</f>
        <v>No</v>
      </c>
    </row>
    <row r="54" spans="1:29" x14ac:dyDescent="0.25">
      <c r="A54" t="s">
        <v>43</v>
      </c>
      <c r="B54" s="1">
        <v>42948</v>
      </c>
      <c r="C54" s="1">
        <v>43629</v>
      </c>
      <c r="D54">
        <v>1</v>
      </c>
      <c r="E54" t="s">
        <v>363</v>
      </c>
      <c r="F54" t="s">
        <v>364</v>
      </c>
      <c r="G54" t="str">
        <f>("Exemptions not specified")</f>
        <v>Exemptions not specified</v>
      </c>
      <c r="J54" t="str">
        <f>("Maintain habitable conditions, Make repairs, Keep common areas in a safe condition, Maintain appropriate receptacles for waste, Supply running water, Supply heat")</f>
        <v>Maintain habitable conditions, Make repairs, Keep common areas in a safe condition, Maintain appropriate receptacles for waste, Supply running water, Supply heat</v>
      </c>
      <c r="K54" t="s">
        <v>363</v>
      </c>
      <c r="M54" t="str">
        <f>("Duties not specified")</f>
        <v>Duties not specified</v>
      </c>
      <c r="P54" t="str">
        <f>("Remedies not specified")</f>
        <v>Remedies not specified</v>
      </c>
      <c r="S54" t="str">
        <f>("Monetary damages")</f>
        <v>Monetary damages</v>
      </c>
      <c r="T54" t="s">
        <v>365</v>
      </c>
      <c r="V54" t="str">
        <f>("Amount not specified")</f>
        <v>Amount not specified</v>
      </c>
      <c r="Y54">
        <v>1</v>
      </c>
      <c r="Z54" t="s">
        <v>366</v>
      </c>
      <c r="AB54" t="str">
        <f>("Yes, they may terminate their lease")</f>
        <v>Yes, they may terminate their lease</v>
      </c>
      <c r="AC54" t="s">
        <v>367</v>
      </c>
    </row>
    <row r="55" spans="1:29" x14ac:dyDescent="0.25">
      <c r="A55" t="s">
        <v>43</v>
      </c>
      <c r="B55" s="1">
        <v>43630</v>
      </c>
      <c r="C55" s="1">
        <v>43678</v>
      </c>
      <c r="D55">
        <v>1</v>
      </c>
      <c r="E55" t="s">
        <v>363</v>
      </c>
      <c r="F55" t="s">
        <v>364</v>
      </c>
      <c r="G55" t="str">
        <f>("Exemptions not specified")</f>
        <v>Exemptions not specified</v>
      </c>
      <c r="J55" t="str">
        <f>("Maintain habitable conditions, Make repairs, Keep common areas in a safe condition, Maintain appropriate receptacles for waste, Supply running water, Supply heat")</f>
        <v>Maintain habitable conditions, Make repairs, Keep common areas in a safe condition, Maintain appropriate receptacles for waste, Supply running water, Supply heat</v>
      </c>
      <c r="K55" t="s">
        <v>363</v>
      </c>
      <c r="M55" t="str">
        <f>("Duties not specified")</f>
        <v>Duties not specified</v>
      </c>
      <c r="P55" t="str">
        <f>("Remedies not specified")</f>
        <v>Remedies not specified</v>
      </c>
      <c r="S55" t="str">
        <f>("Monetary damages")</f>
        <v>Monetary damages</v>
      </c>
      <c r="T55" t="s">
        <v>365</v>
      </c>
      <c r="V55" t="str">
        <f>("Amount not specified")</f>
        <v>Amount not specified</v>
      </c>
      <c r="Y55">
        <v>1</v>
      </c>
      <c r="Z55" t="s">
        <v>366</v>
      </c>
      <c r="AB55" t="str">
        <f>("Yes, they may terminate their lease")</f>
        <v>Yes, they may terminate their lease</v>
      </c>
      <c r="AC55" t="s">
        <v>367</v>
      </c>
    </row>
    <row r="56" spans="1:29" x14ac:dyDescent="0.25">
      <c r="A56" t="s">
        <v>44</v>
      </c>
      <c r="B56" s="1">
        <v>42948</v>
      </c>
      <c r="C56" s="1">
        <v>43678</v>
      </c>
      <c r="D56">
        <v>1</v>
      </c>
      <c r="E56" t="s">
        <v>368</v>
      </c>
      <c r="G56" t="str">
        <f>("Hotel")</f>
        <v>Hotel</v>
      </c>
      <c r="H56" t="s">
        <v>369</v>
      </c>
      <c r="J56" t="str">
        <f>("Maintain habitable conditions, Comply with applicable housing codes, Make repairs, Keep common areas in a safe condition, Maintain supplied appliances, Supply heat")</f>
        <v>Maintain habitable conditions, Comply with applicable housing codes, Make repairs, Keep common areas in a safe condition, Maintain supplied appliances, Supply heat</v>
      </c>
      <c r="K56" t="s">
        <v>368</v>
      </c>
      <c r="M56" t="str">
        <f>("Comply with applicable housing codes, Keep premises safe, Dispose of waste, Keep plumbing fixtures clear, Do not destroy any part of the dwelling")</f>
        <v>Comply with applicable housing codes, Keep premises safe, Dispose of waste, Keep plumbing fixtures clear, Do not destroy any part of the dwelling</v>
      </c>
      <c r="N56" t="s">
        <v>370</v>
      </c>
      <c r="P56" t="str">
        <f>("Terminate lease, Retain security deposit, Landlord can make repairs")</f>
        <v>Terminate lease, Retain security deposit, Landlord can make repairs</v>
      </c>
      <c r="Q56" t="s">
        <v>371</v>
      </c>
      <c r="S56" t="str">
        <f>("Terminate lease, Monetary damages")</f>
        <v>Terminate lease, Monetary damages</v>
      </c>
      <c r="T56" t="s">
        <v>372</v>
      </c>
      <c r="V56" t="str">
        <f>("2 months’ rent")</f>
        <v>2 months’ rent</v>
      </c>
      <c r="W56" t="s">
        <v>373</v>
      </c>
      <c r="X56" t="s">
        <v>374</v>
      </c>
      <c r="Y56">
        <v>1</v>
      </c>
      <c r="Z56" t="s">
        <v>375</v>
      </c>
      <c r="AB56" t="str">
        <f>("Yes, they may request a lock change, Yes, they may terminate their lease")</f>
        <v>Yes, they may request a lock change, Yes, they may terminate their lease</v>
      </c>
      <c r="AC56" t="s">
        <v>376</v>
      </c>
    </row>
    <row r="57" spans="1:29" x14ac:dyDescent="0.25">
      <c r="A57" t="s">
        <v>45</v>
      </c>
      <c r="B57" s="1">
        <v>42948</v>
      </c>
      <c r="C57" s="1">
        <v>43536</v>
      </c>
      <c r="D57">
        <v>1</v>
      </c>
      <c r="E57" t="s">
        <v>377</v>
      </c>
      <c r="G57" t="str">
        <f>("Exemptions not specified")</f>
        <v>Exemptions not specified</v>
      </c>
      <c r="J57" t="s">
        <v>89</v>
      </c>
      <c r="K57" t="s">
        <v>377</v>
      </c>
      <c r="M57" t="s">
        <v>91</v>
      </c>
      <c r="N57" t="s">
        <v>378</v>
      </c>
      <c r="P57" t="str">
        <f>("Terminate lease, Monetary damages, Retain security deposit")</f>
        <v>Terminate lease, Monetary damages, Retain security deposit</v>
      </c>
      <c r="Q57" t="s">
        <v>379</v>
      </c>
      <c r="S57" t="str">
        <f>("Terminate lease, Monetary damages, Tenant can make repairs")</f>
        <v>Terminate lease, Monetary damages, Tenant can make repairs</v>
      </c>
      <c r="T57" t="s">
        <v>380</v>
      </c>
      <c r="V57" t="str">
        <f>("1 month’s rent")</f>
        <v>1 month’s rent</v>
      </c>
      <c r="W57" t="s">
        <v>381</v>
      </c>
      <c r="Y57">
        <v>1</v>
      </c>
      <c r="Z57" t="s">
        <v>382</v>
      </c>
      <c r="AA57" t="s">
        <v>383</v>
      </c>
      <c r="AB57" t="str">
        <f>("Yes, they may terminate their lease")</f>
        <v>Yes, they may terminate their lease</v>
      </c>
      <c r="AC57" t="s">
        <v>384</v>
      </c>
    </row>
    <row r="58" spans="1:29" x14ac:dyDescent="0.25">
      <c r="A58" t="s">
        <v>45</v>
      </c>
      <c r="B58" s="1">
        <v>43537</v>
      </c>
      <c r="C58" s="1">
        <v>43678</v>
      </c>
      <c r="D58">
        <v>1</v>
      </c>
      <c r="E58" t="s">
        <v>377</v>
      </c>
      <c r="G58" t="str">
        <f>("Exemptions not specified")</f>
        <v>Exemptions not specified</v>
      </c>
      <c r="J58" t="s">
        <v>89</v>
      </c>
      <c r="K58" t="s">
        <v>377</v>
      </c>
      <c r="M58" t="s">
        <v>91</v>
      </c>
      <c r="N58" t="s">
        <v>378</v>
      </c>
      <c r="P58" t="str">
        <f>("Terminate lease, Monetary damages, Retain security deposit")</f>
        <v>Terminate lease, Monetary damages, Retain security deposit</v>
      </c>
      <c r="Q58" t="s">
        <v>379</v>
      </c>
      <c r="S58" t="str">
        <f>("Terminate lease, Monetary damages, Tenant can make repairs")</f>
        <v>Terminate lease, Monetary damages, Tenant can make repairs</v>
      </c>
      <c r="T58" t="s">
        <v>380</v>
      </c>
      <c r="V58" t="str">
        <f>("1 month’s rent")</f>
        <v>1 month’s rent</v>
      </c>
      <c r="W58" t="s">
        <v>381</v>
      </c>
      <c r="Y58">
        <v>1</v>
      </c>
      <c r="Z58" t="s">
        <v>382</v>
      </c>
      <c r="AA58" t="s">
        <v>383</v>
      </c>
      <c r="AB58" t="str">
        <f>("Yes, they may terminate their lease")</f>
        <v>Yes, they may terminate their lease</v>
      </c>
      <c r="AC58" t="s">
        <v>384</v>
      </c>
    </row>
    <row r="59" spans="1:29" x14ac:dyDescent="0.25">
      <c r="A59" t="s">
        <v>46</v>
      </c>
      <c r="B59" s="1">
        <v>42948</v>
      </c>
      <c r="C59" s="1">
        <v>43678</v>
      </c>
      <c r="D59">
        <v>1</v>
      </c>
      <c r="E59" t="s">
        <v>385</v>
      </c>
      <c r="G59" t="str">
        <f>("Hotel, Occupancy by an owner of a condominium , Occupancy under a rental agreement for a dwelling used primarily for agriculture")</f>
        <v>Hotel, Occupancy by an owner of a condominium , Occupancy under a rental agreement for a dwelling used primarily for agriculture</v>
      </c>
      <c r="H59" t="s">
        <v>386</v>
      </c>
      <c r="J59" t="s">
        <v>89</v>
      </c>
      <c r="K59" t="s">
        <v>387</v>
      </c>
      <c r="M59" t="str">
        <f>("Comply with applicable housing codes, Dispose of waste, Keep plumbing fixtures clear, Use appliances in a reasonable manner, Do not destroy any part of the dwelling, Do not disturb neighbors")</f>
        <v>Comply with applicable housing codes, Dispose of waste, Keep plumbing fixtures clear, Use appliances in a reasonable manner, Do not destroy any part of the dwelling, Do not disturb neighbors</v>
      </c>
      <c r="N59" t="s">
        <v>388</v>
      </c>
      <c r="P59" t="str">
        <f>("Terminate lease, Monetary damages, Retain security deposit")</f>
        <v>Terminate lease, Monetary damages, Retain security deposit</v>
      </c>
      <c r="Q59" t="s">
        <v>389</v>
      </c>
      <c r="S59" t="str">
        <f>("Terminate lease, Monetary damages")</f>
        <v>Terminate lease, Monetary damages</v>
      </c>
      <c r="T59" t="s">
        <v>390</v>
      </c>
      <c r="V59" t="str">
        <f>("Amount not specified")</f>
        <v>Amount not specified</v>
      </c>
      <c r="Y59">
        <v>1</v>
      </c>
      <c r="Z59" t="s">
        <v>391</v>
      </c>
      <c r="AB59" t="str">
        <f>("No")</f>
        <v>No</v>
      </c>
    </row>
    <row r="60" spans="1:29" x14ac:dyDescent="0.25">
      <c r="A60" t="s">
        <v>47</v>
      </c>
      <c r="B60" s="1">
        <v>42948</v>
      </c>
      <c r="C60" s="1">
        <v>43678</v>
      </c>
      <c r="D60">
        <v>1</v>
      </c>
      <c r="E60" t="s">
        <v>392</v>
      </c>
      <c r="G60" t="s">
        <v>298</v>
      </c>
      <c r="H60" t="s">
        <v>393</v>
      </c>
      <c r="J60" t="str">
        <f>("Maintain habitable conditions, Make repairs, Keep common areas in a safe condition, Maintain supplied appliances, Maintain appropriate receptacles for waste, Supply running water, Supply heat")</f>
        <v>Maintain habitable conditions, Make repairs, Keep common areas in a safe condition, Maintain supplied appliances, Maintain appropriate receptacles for waste, Supply running water, Supply heat</v>
      </c>
      <c r="K60" t="s">
        <v>392</v>
      </c>
      <c r="M60"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60" t="s">
        <v>394</v>
      </c>
      <c r="P60" t="str">
        <f>("Terminate lease, Monetary damages, Retain security deposit, Landlord can make repairs")</f>
        <v>Terminate lease, Monetary damages, Retain security deposit, Landlord can make repairs</v>
      </c>
      <c r="Q60" t="s">
        <v>395</v>
      </c>
      <c r="S60" t="str">
        <f>("Terminate lease, Monetary damages, Tenant can make repairs")</f>
        <v>Terminate lease, Monetary damages, Tenant can make repairs</v>
      </c>
      <c r="T60" t="s">
        <v>396</v>
      </c>
      <c r="V60" t="str">
        <f>("Amount not specified")</f>
        <v>Amount not specified</v>
      </c>
      <c r="Y60">
        <v>0</v>
      </c>
      <c r="AB60" t="str">
        <f>("No")</f>
        <v>No</v>
      </c>
    </row>
    <row r="61" spans="1:29" x14ac:dyDescent="0.25">
      <c r="A61" t="s">
        <v>48</v>
      </c>
      <c r="B61" s="1">
        <v>42948</v>
      </c>
      <c r="C61" s="1">
        <v>43678</v>
      </c>
      <c r="D61">
        <v>1</v>
      </c>
      <c r="E61" t="s">
        <v>397</v>
      </c>
      <c r="G61" t="s">
        <v>87</v>
      </c>
      <c r="H61" t="s">
        <v>398</v>
      </c>
      <c r="I61" t="s">
        <v>399</v>
      </c>
      <c r="J61" t="s">
        <v>89</v>
      </c>
      <c r="K61" t="s">
        <v>400</v>
      </c>
      <c r="M61"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61" t="s">
        <v>401</v>
      </c>
      <c r="P61" t="str">
        <f>("Terminate lease, Retain security deposit")</f>
        <v>Terminate lease, Retain security deposit</v>
      </c>
      <c r="Q61" t="s">
        <v>402</v>
      </c>
      <c r="S61" t="str">
        <f>("Terminate lease, Monetary damages, Tenant can make repairs")</f>
        <v>Terminate lease, Monetary damages, Tenant can make repairs</v>
      </c>
      <c r="T61" t="s">
        <v>403</v>
      </c>
      <c r="V61" t="str">
        <f>("Amount not specified")</f>
        <v>Amount not specified</v>
      </c>
      <c r="Y61">
        <v>1</v>
      </c>
      <c r="Z61" t="s">
        <v>404</v>
      </c>
      <c r="AB61" t="str">
        <f>("Yes, they may request a lock change, Yes, they may terminate their lease")</f>
        <v>Yes, they may request a lock change, Yes, they may terminate their lease</v>
      </c>
      <c r="AC61" t="s">
        <v>405</v>
      </c>
    </row>
    <row r="62" spans="1:29" x14ac:dyDescent="0.25">
      <c r="A62" t="s">
        <v>49</v>
      </c>
      <c r="B62" s="1">
        <v>42948</v>
      </c>
      <c r="C62" s="1">
        <v>43678</v>
      </c>
      <c r="D62">
        <v>1</v>
      </c>
      <c r="E62" t="s">
        <v>406</v>
      </c>
      <c r="G62" t="str">
        <f>("Exemptions not specified")</f>
        <v>Exemptions not specified</v>
      </c>
      <c r="J62" t="str">
        <f>("Keep common areas in a safe condition")</f>
        <v>Keep common areas in a safe condition</v>
      </c>
      <c r="K62" t="s">
        <v>407</v>
      </c>
      <c r="M62" t="str">
        <f>("Comply with applicable housing codes, Do not destroy any part of the dwelling, Do not disturb neighbors")</f>
        <v>Comply with applicable housing codes, Do not destroy any part of the dwelling, Do not disturb neighbors</v>
      </c>
      <c r="N62" t="s">
        <v>408</v>
      </c>
      <c r="P62" t="str">
        <f>("Terminate lease, Monetary damages, Retain security deposit")</f>
        <v>Terminate lease, Monetary damages, Retain security deposit</v>
      </c>
      <c r="Q62" t="s">
        <v>409</v>
      </c>
      <c r="S62" t="str">
        <f>("Monetary damages")</f>
        <v>Monetary damages</v>
      </c>
      <c r="T62" t="s">
        <v>410</v>
      </c>
      <c r="V62" t="str">
        <f>("2 months’ rent")</f>
        <v>2 months’ rent</v>
      </c>
      <c r="W62" t="s">
        <v>411</v>
      </c>
      <c r="X62" t="s">
        <v>412</v>
      </c>
      <c r="Y62">
        <v>1</v>
      </c>
      <c r="Z62" t="s">
        <v>413</v>
      </c>
      <c r="AB62" t="str">
        <f t="shared" ref="AB62:AB69" si="3">("No")</f>
        <v>No</v>
      </c>
    </row>
    <row r="63" spans="1:29" x14ac:dyDescent="0.25">
      <c r="A63" t="s">
        <v>50</v>
      </c>
      <c r="B63" s="1">
        <v>42948</v>
      </c>
      <c r="C63" s="1">
        <v>43282</v>
      </c>
      <c r="D63">
        <v>1</v>
      </c>
      <c r="E63" t="s">
        <v>414</v>
      </c>
      <c r="G63" t="s">
        <v>415</v>
      </c>
      <c r="H63" t="s">
        <v>416</v>
      </c>
      <c r="J63" t="s">
        <v>89</v>
      </c>
      <c r="K63" t="s">
        <v>417</v>
      </c>
      <c r="M63" t="s">
        <v>418</v>
      </c>
      <c r="N63" t="s">
        <v>419</v>
      </c>
      <c r="P63" t="str">
        <f>("Terminate lease, Monetary damages, Retain security deposit")</f>
        <v>Terminate lease, Monetary damages, Retain security deposit</v>
      </c>
      <c r="Q63" t="s">
        <v>420</v>
      </c>
      <c r="S63" t="str">
        <f>("Terminate lease, Monetary damages, Tenant can make repairs")</f>
        <v>Terminate lease, Monetary damages, Tenant can make repairs</v>
      </c>
      <c r="T63" t="s">
        <v>421</v>
      </c>
      <c r="V63" t="str">
        <f>("1 month’s rent")</f>
        <v>1 month’s rent</v>
      </c>
      <c r="W63" t="s">
        <v>422</v>
      </c>
      <c r="Y63">
        <v>1</v>
      </c>
      <c r="Z63" t="s">
        <v>423</v>
      </c>
      <c r="AB63" t="str">
        <f t="shared" si="3"/>
        <v>No</v>
      </c>
    </row>
    <row r="64" spans="1:29" x14ac:dyDescent="0.25">
      <c r="A64" t="s">
        <v>50</v>
      </c>
      <c r="B64" s="1">
        <v>43283</v>
      </c>
      <c r="C64" s="1">
        <v>43678</v>
      </c>
      <c r="D64">
        <v>1</v>
      </c>
      <c r="E64" t="s">
        <v>414</v>
      </c>
      <c r="G64" t="s">
        <v>415</v>
      </c>
      <c r="H64" t="s">
        <v>416</v>
      </c>
      <c r="J64" t="s">
        <v>89</v>
      </c>
      <c r="K64" t="s">
        <v>417</v>
      </c>
      <c r="M64" t="s">
        <v>418</v>
      </c>
      <c r="N64" t="s">
        <v>419</v>
      </c>
      <c r="P64" t="str">
        <f>("Terminate lease, Monetary damages, Retain security deposit")</f>
        <v>Terminate lease, Monetary damages, Retain security deposit</v>
      </c>
      <c r="Q64" t="s">
        <v>420</v>
      </c>
      <c r="S64" t="str">
        <f>("Terminate lease, Monetary damages, Tenant can make repairs")</f>
        <v>Terminate lease, Monetary damages, Tenant can make repairs</v>
      </c>
      <c r="T64" t="s">
        <v>421</v>
      </c>
      <c r="V64" t="str">
        <f>("1 month’s rent")</f>
        <v>1 month’s rent</v>
      </c>
      <c r="W64" t="s">
        <v>424</v>
      </c>
      <c r="Y64">
        <v>1</v>
      </c>
      <c r="Z64" t="s">
        <v>423</v>
      </c>
      <c r="AB64" t="str">
        <f t="shared" si="3"/>
        <v>No</v>
      </c>
    </row>
    <row r="65" spans="1:29" x14ac:dyDescent="0.25">
      <c r="A65" t="s">
        <v>51</v>
      </c>
      <c r="B65" s="1">
        <v>42948</v>
      </c>
      <c r="C65" s="1">
        <v>43678</v>
      </c>
      <c r="D65">
        <v>1</v>
      </c>
      <c r="E65" t="s">
        <v>425</v>
      </c>
      <c r="G65" t="s">
        <v>87</v>
      </c>
      <c r="H65" t="s">
        <v>426</v>
      </c>
      <c r="I65" t="s">
        <v>427</v>
      </c>
      <c r="J65" t="str">
        <f>("Maintain habitable conditions, Comply with applicable housing codes, Make repairs, Keep common areas in a safe condition, Maintain supplied appliances, Supply running water, Supply heat")</f>
        <v>Maintain habitable conditions, Comply with applicable housing codes, Make repairs, Keep common areas in a safe condition, Maintain supplied appliances, Supply running water, Supply heat</v>
      </c>
      <c r="K65" t="s">
        <v>428</v>
      </c>
      <c r="M65" t="s">
        <v>91</v>
      </c>
      <c r="N65" t="s">
        <v>429</v>
      </c>
      <c r="P65" t="str">
        <f>("Terminate lease, Monetary damages, Retain security deposit, Landlord can make repairs")</f>
        <v>Terminate lease, Monetary damages, Retain security deposit, Landlord can make repairs</v>
      </c>
      <c r="Q65" t="s">
        <v>430</v>
      </c>
      <c r="S65" t="str">
        <f>("Terminate lease, Monetary damages")</f>
        <v>Terminate lease, Monetary damages</v>
      </c>
      <c r="T65" t="s">
        <v>431</v>
      </c>
      <c r="V65" t="str">
        <f>("Amount not specified")</f>
        <v>Amount not specified</v>
      </c>
      <c r="Y65">
        <v>1</v>
      </c>
      <c r="Z65" t="s">
        <v>432</v>
      </c>
      <c r="AB65" t="str">
        <f t="shared" si="3"/>
        <v>No</v>
      </c>
    </row>
    <row r="66" spans="1:29" x14ac:dyDescent="0.25">
      <c r="A66" t="s">
        <v>52</v>
      </c>
      <c r="B66" s="1">
        <v>42948</v>
      </c>
      <c r="C66" s="1">
        <v>43678</v>
      </c>
      <c r="D66">
        <v>1</v>
      </c>
      <c r="E66" t="s">
        <v>433</v>
      </c>
      <c r="G66" t="str">
        <f>("Exemptions not specified")</f>
        <v>Exemptions not specified</v>
      </c>
      <c r="J66" t="str">
        <f>("Maintain habitable conditions, Comply with applicable housing codes, Make repairs, Keep common areas in a safe condition, Supply heat")</f>
        <v>Maintain habitable conditions, Comply with applicable housing codes, Make repairs, Keep common areas in a safe condition, Supply heat</v>
      </c>
      <c r="K66" t="s">
        <v>434</v>
      </c>
      <c r="M66" t="str">
        <f>("Do not destroy any part of the dwelling")</f>
        <v>Do not destroy any part of the dwelling</v>
      </c>
      <c r="N66" t="s">
        <v>435</v>
      </c>
      <c r="P66" t="str">
        <f>("Terminate lease, Retain security deposit")</f>
        <v>Terminate lease, Retain security deposit</v>
      </c>
      <c r="Q66" t="s">
        <v>436</v>
      </c>
      <c r="S66" t="str">
        <f t="shared" ref="S66:S74" si="4">("Terminate lease, Monetary damages, Tenant can make repairs")</f>
        <v>Terminate lease, Monetary damages, Tenant can make repairs</v>
      </c>
      <c r="T66" t="s">
        <v>437</v>
      </c>
      <c r="V66" t="str">
        <f>("1 month’s rent")</f>
        <v>1 month’s rent</v>
      </c>
      <c r="W66" t="s">
        <v>438</v>
      </c>
      <c r="Y66">
        <v>1</v>
      </c>
      <c r="Z66" t="s">
        <v>439</v>
      </c>
      <c r="AB66" t="str">
        <f t="shared" si="3"/>
        <v>No</v>
      </c>
    </row>
    <row r="67" spans="1:29" x14ac:dyDescent="0.25">
      <c r="A67" t="s">
        <v>53</v>
      </c>
      <c r="B67" s="1">
        <v>42948</v>
      </c>
      <c r="C67" s="1">
        <v>43281</v>
      </c>
      <c r="D67">
        <v>1</v>
      </c>
      <c r="E67" t="s">
        <v>440</v>
      </c>
      <c r="F67" t="s">
        <v>441</v>
      </c>
      <c r="G67" t="str">
        <f>("Hotel, Renter holds a contract to purchase the dwelling, Occupancy by an owner of a condominium , Occupancy under a rental agreement for a dwelling used primarily for agriculture")</f>
        <v>Hotel, Renter holds a contract to purchase the dwelling, Occupancy by an owner of a condominium , Occupancy under a rental agreement for a dwelling used primarily for agriculture</v>
      </c>
      <c r="H67" t="s">
        <v>442</v>
      </c>
      <c r="J67" t="str">
        <f>("Comply with applicable housing codes, Make repairs, Keep common areas in a safe condition, Maintain appropriate receptacles for waste")</f>
        <v>Comply with applicable housing codes, Make repairs, Keep common areas in a safe condition, Maintain appropriate receptacles for waste</v>
      </c>
      <c r="K67" t="s">
        <v>443</v>
      </c>
      <c r="M67" t="str">
        <f>("Comply with applicable housing codes, Keep premises safe, Dispose of waste, Do not destroy any part of the dwelling, Do not disturb neighbors")</f>
        <v>Comply with applicable housing codes, Keep premises safe, Dispose of waste, Do not destroy any part of the dwelling, Do not disturb neighbors</v>
      </c>
      <c r="N67" t="s">
        <v>444</v>
      </c>
      <c r="P67" t="str">
        <f>("Terminate lease, Monetary damages, Landlord can make repairs")</f>
        <v>Terminate lease, Monetary damages, Landlord can make repairs</v>
      </c>
      <c r="Q67" t="s">
        <v>445</v>
      </c>
      <c r="S67" t="str">
        <f t="shared" si="4"/>
        <v>Terminate lease, Monetary damages, Tenant can make repairs</v>
      </c>
      <c r="T67" t="s">
        <v>446</v>
      </c>
      <c r="V67" t="str">
        <f t="shared" ref="V67:V74" si="5">("Amount not specified")</f>
        <v>Amount not specified</v>
      </c>
      <c r="Y67">
        <v>1</v>
      </c>
      <c r="Z67" t="s">
        <v>447</v>
      </c>
      <c r="AB67" t="str">
        <f t="shared" si="3"/>
        <v>No</v>
      </c>
    </row>
    <row r="68" spans="1:29" x14ac:dyDescent="0.25">
      <c r="A68" t="s">
        <v>53</v>
      </c>
      <c r="B68" s="1">
        <v>43282</v>
      </c>
      <c r="C68" s="1">
        <v>43646</v>
      </c>
      <c r="D68">
        <v>1</v>
      </c>
      <c r="E68" t="s">
        <v>440</v>
      </c>
      <c r="F68" t="s">
        <v>441</v>
      </c>
      <c r="G68" t="str">
        <f>("Hotel, Renter holds a contract to purchase the dwelling, Occupancy by an owner of a condominium , Occupancy under a rental agreement for a dwelling used primarily for agriculture")</f>
        <v>Hotel, Renter holds a contract to purchase the dwelling, Occupancy by an owner of a condominium , Occupancy under a rental agreement for a dwelling used primarily for agriculture</v>
      </c>
      <c r="H68" t="s">
        <v>442</v>
      </c>
      <c r="J68" t="str">
        <f>("Comply with applicable housing codes, Make repairs, Keep common areas in a safe condition, Maintain appropriate receptacles for waste")</f>
        <v>Comply with applicable housing codes, Make repairs, Keep common areas in a safe condition, Maintain appropriate receptacles for waste</v>
      </c>
      <c r="K68" t="s">
        <v>443</v>
      </c>
      <c r="M68" t="str">
        <f>("Comply with applicable housing codes, Keep premises safe, Dispose of waste, Do not destroy any part of the dwelling, Do not disturb neighbors")</f>
        <v>Comply with applicable housing codes, Keep premises safe, Dispose of waste, Do not destroy any part of the dwelling, Do not disturb neighbors</v>
      </c>
      <c r="N68" t="s">
        <v>444</v>
      </c>
      <c r="P68" t="str">
        <f>("Terminate lease, Monetary damages, Landlord can make repairs")</f>
        <v>Terminate lease, Monetary damages, Landlord can make repairs</v>
      </c>
      <c r="Q68" t="s">
        <v>448</v>
      </c>
      <c r="S68" t="str">
        <f t="shared" si="4"/>
        <v>Terminate lease, Monetary damages, Tenant can make repairs</v>
      </c>
      <c r="T68" t="s">
        <v>446</v>
      </c>
      <c r="V68" t="str">
        <f t="shared" si="5"/>
        <v>Amount not specified</v>
      </c>
      <c r="Y68">
        <v>1</v>
      </c>
      <c r="Z68" t="s">
        <v>447</v>
      </c>
      <c r="AB68" t="str">
        <f t="shared" si="3"/>
        <v>No</v>
      </c>
    </row>
    <row r="69" spans="1:29" x14ac:dyDescent="0.25">
      <c r="A69" t="s">
        <v>53</v>
      </c>
      <c r="B69" s="1">
        <v>43647</v>
      </c>
      <c r="C69" s="1">
        <v>43678</v>
      </c>
      <c r="D69">
        <v>1</v>
      </c>
      <c r="E69" t="s">
        <v>440</v>
      </c>
      <c r="F69" t="s">
        <v>441</v>
      </c>
      <c r="G69" t="str">
        <f>("Hotel, Renter holds a contract to purchase the dwelling, Occupancy by an owner of a condominium , Occupancy under a rental agreement for a dwelling used primarily for agriculture")</f>
        <v>Hotel, Renter holds a contract to purchase the dwelling, Occupancy by an owner of a condominium , Occupancy under a rental agreement for a dwelling used primarily for agriculture</v>
      </c>
      <c r="H69" t="s">
        <v>442</v>
      </c>
      <c r="J69" t="str">
        <f>("Comply with applicable housing codes, Make repairs, Keep common areas in a safe condition, Maintain appropriate receptacles for waste")</f>
        <v>Comply with applicable housing codes, Make repairs, Keep common areas in a safe condition, Maintain appropriate receptacles for waste</v>
      </c>
      <c r="K69" t="s">
        <v>443</v>
      </c>
      <c r="M69" t="str">
        <f>("Comply with applicable housing codes, Keep premises safe, Dispose of waste, Do not destroy any part of the dwelling, Do not disturb neighbors")</f>
        <v>Comply with applicable housing codes, Keep premises safe, Dispose of waste, Do not destroy any part of the dwelling, Do not disturb neighbors</v>
      </c>
      <c r="N69" t="s">
        <v>444</v>
      </c>
      <c r="P69" t="str">
        <f>("Terminate lease, Monetary damages, Landlord can make repairs")</f>
        <v>Terminate lease, Monetary damages, Landlord can make repairs</v>
      </c>
      <c r="Q69" t="s">
        <v>448</v>
      </c>
      <c r="S69" t="str">
        <f t="shared" si="4"/>
        <v>Terminate lease, Monetary damages, Tenant can make repairs</v>
      </c>
      <c r="T69" t="s">
        <v>446</v>
      </c>
      <c r="V69" t="str">
        <f t="shared" si="5"/>
        <v>Amount not specified</v>
      </c>
      <c r="Y69">
        <v>1</v>
      </c>
      <c r="Z69" t="s">
        <v>447</v>
      </c>
      <c r="AB69" t="str">
        <f t="shared" si="3"/>
        <v>No</v>
      </c>
    </row>
    <row r="70" spans="1:29" x14ac:dyDescent="0.25">
      <c r="A70" t="s">
        <v>54</v>
      </c>
      <c r="B70" s="1">
        <v>42948</v>
      </c>
      <c r="C70" s="1">
        <v>43678</v>
      </c>
      <c r="D70">
        <v>1</v>
      </c>
      <c r="E70" t="s">
        <v>449</v>
      </c>
      <c r="G70" t="str">
        <f>("Exemptions not specified")</f>
        <v>Exemptions not specified</v>
      </c>
      <c r="J70" t="str">
        <f>("Make repairs")</f>
        <v>Make repairs</v>
      </c>
      <c r="K70" t="s">
        <v>449</v>
      </c>
      <c r="M70" t="str">
        <f>("Duties not specified")</f>
        <v>Duties not specified</v>
      </c>
      <c r="P70" t="str">
        <f>("Monetary damages, Retain security deposit")</f>
        <v>Monetary damages, Retain security deposit</v>
      </c>
      <c r="Q70" t="s">
        <v>450</v>
      </c>
      <c r="S70" t="str">
        <f t="shared" si="4"/>
        <v>Terminate lease, Monetary damages, Tenant can make repairs</v>
      </c>
      <c r="T70" t="s">
        <v>451</v>
      </c>
      <c r="V70" t="str">
        <f t="shared" si="5"/>
        <v>Amount not specified</v>
      </c>
      <c r="Y70">
        <v>1</v>
      </c>
      <c r="Z70" t="s">
        <v>452</v>
      </c>
      <c r="AB70" t="str">
        <f>("Yes, they may terminate their lease")</f>
        <v>Yes, they may terminate their lease</v>
      </c>
      <c r="AC70" t="s">
        <v>453</v>
      </c>
    </row>
    <row r="71" spans="1:29" x14ac:dyDescent="0.25">
      <c r="A71" t="s">
        <v>55</v>
      </c>
      <c r="B71" s="1">
        <v>42948</v>
      </c>
      <c r="C71" s="1">
        <v>43227</v>
      </c>
      <c r="D71">
        <v>1</v>
      </c>
      <c r="E71" t="s">
        <v>454</v>
      </c>
      <c r="G71" t="str">
        <f>("Exemptions not specified")</f>
        <v>Exemptions not specified</v>
      </c>
      <c r="J71" t="s">
        <v>455</v>
      </c>
      <c r="K71" t="s">
        <v>456</v>
      </c>
      <c r="M71" t="s">
        <v>91</v>
      </c>
      <c r="N71" t="s">
        <v>457</v>
      </c>
      <c r="P71" t="str">
        <f>("Remedies not specified")</f>
        <v>Remedies not specified</v>
      </c>
      <c r="S71" t="str">
        <f t="shared" si="4"/>
        <v>Terminate lease, Monetary damages, Tenant can make repairs</v>
      </c>
      <c r="T71" t="s">
        <v>458</v>
      </c>
      <c r="V71" t="str">
        <f t="shared" si="5"/>
        <v>Amount not specified</v>
      </c>
      <c r="Y71">
        <v>0</v>
      </c>
      <c r="AB71" t="str">
        <f>("Yes, they may request a lock change, Yes, they may terminate their lease")</f>
        <v>Yes, they may request a lock change, Yes, they may terminate their lease</v>
      </c>
      <c r="AC71" t="s">
        <v>459</v>
      </c>
    </row>
    <row r="72" spans="1:29" x14ac:dyDescent="0.25">
      <c r="A72" t="s">
        <v>55</v>
      </c>
      <c r="B72" s="1">
        <v>43228</v>
      </c>
      <c r="C72" s="1">
        <v>43678</v>
      </c>
      <c r="D72">
        <v>1</v>
      </c>
      <c r="E72" t="s">
        <v>454</v>
      </c>
      <c r="G72" t="str">
        <f>("Exemptions not specified")</f>
        <v>Exemptions not specified</v>
      </c>
      <c r="J72" t="s">
        <v>455</v>
      </c>
      <c r="K72" t="s">
        <v>460</v>
      </c>
      <c r="M72" t="s">
        <v>91</v>
      </c>
      <c r="N72" t="s">
        <v>457</v>
      </c>
      <c r="P72" t="str">
        <f>("Remedies not specified")</f>
        <v>Remedies not specified</v>
      </c>
      <c r="S72" t="str">
        <f t="shared" si="4"/>
        <v>Terminate lease, Monetary damages, Tenant can make repairs</v>
      </c>
      <c r="T72" t="s">
        <v>458</v>
      </c>
      <c r="V72" t="str">
        <f t="shared" si="5"/>
        <v>Amount not specified</v>
      </c>
      <c r="Y72">
        <v>0</v>
      </c>
      <c r="AB72" t="str">
        <f>("Yes, they may request a lock change, Yes, they may terminate their lease")</f>
        <v>Yes, they may request a lock change, Yes, they may terminate their lease</v>
      </c>
      <c r="AC72" t="s">
        <v>459</v>
      </c>
    </row>
    <row r="73" spans="1:29" x14ac:dyDescent="0.25">
      <c r="A73" t="s">
        <v>56</v>
      </c>
      <c r="B73" s="1">
        <v>42948</v>
      </c>
      <c r="C73" s="1">
        <v>43646</v>
      </c>
      <c r="D73">
        <v>1</v>
      </c>
      <c r="E73" t="s">
        <v>461</v>
      </c>
      <c r="G73" t="str">
        <f>("Hotel, Renter holds a contract to purchase the dwelling, Occupancy by a member of a social organization operated for the benefit of the organization, Occupancy by an owner of a condominium ")</f>
        <v xml:space="preserve">Hotel, Renter holds a contract to purchase the dwelling, Occupancy by a member of a social organization operated for the benefit of the organization, Occupancy by an owner of a condominium </v>
      </c>
      <c r="H73" t="s">
        <v>462</v>
      </c>
      <c r="I73" t="s">
        <v>463</v>
      </c>
      <c r="J73" t="str">
        <f>("Maintain habitable conditions, Comply with applicable housing codes, Make repairs, Supply running water, Supply heat")</f>
        <v>Maintain habitable conditions, Comply with applicable housing codes, Make repairs, Supply running water, Supply heat</v>
      </c>
      <c r="K73" t="s">
        <v>461</v>
      </c>
      <c r="M73" t="str">
        <f>("Comply with applicable housing codes, Do not destroy any part of the dwelling, Do not disturb neighbors")</f>
        <v>Comply with applicable housing codes, Do not destroy any part of the dwelling, Do not disturb neighbors</v>
      </c>
      <c r="N73" t="s">
        <v>464</v>
      </c>
      <c r="P73" t="str">
        <f>("Terminate lease, Monetary damages, Retain security deposit")</f>
        <v>Terminate lease, Monetary damages, Retain security deposit</v>
      </c>
      <c r="Q73" t="s">
        <v>465</v>
      </c>
      <c r="S73" t="str">
        <f t="shared" si="4"/>
        <v>Terminate lease, Monetary damages, Tenant can make repairs</v>
      </c>
      <c r="T73" t="s">
        <v>466</v>
      </c>
      <c r="V73" t="str">
        <f t="shared" si="5"/>
        <v>Amount not specified</v>
      </c>
      <c r="Y73">
        <v>1</v>
      </c>
      <c r="Z73" t="s">
        <v>467</v>
      </c>
      <c r="AB73" t="str">
        <f>("No")</f>
        <v>No</v>
      </c>
    </row>
    <row r="74" spans="1:29" x14ac:dyDescent="0.25">
      <c r="A74" t="s">
        <v>56</v>
      </c>
      <c r="B74" s="1">
        <v>43647</v>
      </c>
      <c r="C74" s="1">
        <v>43678</v>
      </c>
      <c r="D74">
        <v>1</v>
      </c>
      <c r="E74" t="s">
        <v>461</v>
      </c>
      <c r="G74" t="str">
        <f>("Hotel, Renter holds a contract to purchase the dwelling, Occupancy by a member of a social organization operated for the benefit of the organization, Occupancy by an owner of a condominium ")</f>
        <v xml:space="preserve">Hotel, Renter holds a contract to purchase the dwelling, Occupancy by a member of a social organization operated for the benefit of the organization, Occupancy by an owner of a condominium </v>
      </c>
      <c r="H74" t="s">
        <v>462</v>
      </c>
      <c r="I74" t="s">
        <v>463</v>
      </c>
      <c r="J74" t="str">
        <f>("Maintain habitable conditions, Comply with applicable housing codes, Make repairs, Supply running water, Supply heat")</f>
        <v>Maintain habitable conditions, Comply with applicable housing codes, Make repairs, Supply running water, Supply heat</v>
      </c>
      <c r="K74" t="s">
        <v>461</v>
      </c>
      <c r="M74" t="str">
        <f>("Comply with applicable housing codes, Do not destroy any part of the dwelling, Do not disturb neighbors")</f>
        <v>Comply with applicable housing codes, Do not destroy any part of the dwelling, Do not disturb neighbors</v>
      </c>
      <c r="N74" t="s">
        <v>464</v>
      </c>
      <c r="P74" t="str">
        <f>("Terminate lease, Monetary damages, Retain security deposit")</f>
        <v>Terminate lease, Monetary damages, Retain security deposit</v>
      </c>
      <c r="Q74" t="s">
        <v>465</v>
      </c>
      <c r="S74" t="str">
        <f t="shared" si="4"/>
        <v>Terminate lease, Monetary damages, Tenant can make repairs</v>
      </c>
      <c r="T74" t="s">
        <v>466</v>
      </c>
      <c r="V74" t="str">
        <f t="shared" si="5"/>
        <v>Amount not specified</v>
      </c>
      <c r="Y74">
        <v>1</v>
      </c>
      <c r="Z74" t="s">
        <v>467</v>
      </c>
      <c r="AB74" t="str">
        <f>("Yes, they may request a lock change, Yes, they may terminate their lease")</f>
        <v>Yes, they may request a lock change, Yes, they may terminate their lease</v>
      </c>
      <c r="AC74" t="s">
        <v>468</v>
      </c>
    </row>
    <row r="75" spans="1:29" x14ac:dyDescent="0.25">
      <c r="A75" t="s">
        <v>57</v>
      </c>
      <c r="B75" s="1">
        <v>42948</v>
      </c>
      <c r="C75" s="1">
        <v>43281</v>
      </c>
      <c r="D75">
        <v>1</v>
      </c>
      <c r="E75" t="s">
        <v>469</v>
      </c>
      <c r="G75" t="s">
        <v>109</v>
      </c>
      <c r="H75" t="s">
        <v>470</v>
      </c>
      <c r="I75" t="s">
        <v>471</v>
      </c>
      <c r="J75" t="s">
        <v>89</v>
      </c>
      <c r="K75" t="s">
        <v>469</v>
      </c>
      <c r="M75" t="s">
        <v>91</v>
      </c>
      <c r="N75" t="s">
        <v>472</v>
      </c>
      <c r="P75" t="str">
        <f>("Terminate lease, Monetary damages, Retain security deposit, Landlord can make repairs")</f>
        <v>Terminate lease, Monetary damages, Retain security deposit, Landlord can make repairs</v>
      </c>
      <c r="Q75" t="s">
        <v>473</v>
      </c>
      <c r="S75" t="str">
        <f>("Terminate lease, Monetary damages")</f>
        <v>Terminate lease, Monetary damages</v>
      </c>
      <c r="T75" t="s">
        <v>474</v>
      </c>
      <c r="V75" t="str">
        <f>("2 months’ rent")</f>
        <v>2 months’ rent</v>
      </c>
      <c r="W75" t="s">
        <v>475</v>
      </c>
      <c r="Y75">
        <v>1</v>
      </c>
      <c r="Z75" t="s">
        <v>476</v>
      </c>
      <c r="AB75" t="str">
        <f>("Yes, they may terminate their lease")</f>
        <v>Yes, they may terminate their lease</v>
      </c>
      <c r="AC75" t="s">
        <v>477</v>
      </c>
    </row>
    <row r="76" spans="1:29" x14ac:dyDescent="0.25">
      <c r="A76" t="s">
        <v>57</v>
      </c>
      <c r="B76" s="1">
        <v>43282</v>
      </c>
      <c r="C76" s="1">
        <v>43646</v>
      </c>
      <c r="D76">
        <v>1</v>
      </c>
      <c r="E76" t="s">
        <v>469</v>
      </c>
      <c r="G76" t="s">
        <v>109</v>
      </c>
      <c r="H76" t="s">
        <v>470</v>
      </c>
      <c r="I76" t="s">
        <v>471</v>
      </c>
      <c r="J76" t="s">
        <v>89</v>
      </c>
      <c r="K76" t="s">
        <v>469</v>
      </c>
      <c r="M76" t="s">
        <v>91</v>
      </c>
      <c r="N76" t="s">
        <v>472</v>
      </c>
      <c r="P76" t="str">
        <f>("Terminate lease, Monetary damages, Retain security deposit, Landlord can make repairs")</f>
        <v>Terminate lease, Monetary damages, Retain security deposit, Landlord can make repairs</v>
      </c>
      <c r="Q76" t="s">
        <v>478</v>
      </c>
      <c r="S76" t="str">
        <f>("Terminate lease, Monetary damages")</f>
        <v>Terminate lease, Monetary damages</v>
      </c>
      <c r="T76" t="s">
        <v>474</v>
      </c>
      <c r="V76" t="str">
        <f>("2 months’ rent")</f>
        <v>2 months’ rent</v>
      </c>
      <c r="W76" t="s">
        <v>475</v>
      </c>
      <c r="Y76">
        <v>1</v>
      </c>
      <c r="Z76" t="s">
        <v>479</v>
      </c>
      <c r="AB76" t="str">
        <f>("Yes, they may terminate their lease")</f>
        <v>Yes, they may terminate their lease</v>
      </c>
      <c r="AC76" t="s">
        <v>477</v>
      </c>
    </row>
    <row r="77" spans="1:29" x14ac:dyDescent="0.25">
      <c r="A77" t="s">
        <v>57</v>
      </c>
      <c r="B77" s="1">
        <v>43647</v>
      </c>
      <c r="C77" s="1">
        <v>43678</v>
      </c>
      <c r="D77">
        <v>1</v>
      </c>
      <c r="E77" t="s">
        <v>469</v>
      </c>
      <c r="G77" t="s">
        <v>109</v>
      </c>
      <c r="H77" t="s">
        <v>470</v>
      </c>
      <c r="I77" t="s">
        <v>471</v>
      </c>
      <c r="J77" t="s">
        <v>89</v>
      </c>
      <c r="K77" t="s">
        <v>469</v>
      </c>
      <c r="M77" t="s">
        <v>91</v>
      </c>
      <c r="N77" t="s">
        <v>472</v>
      </c>
      <c r="P77" t="str">
        <f>("Terminate lease, Monetary damages, Retain security deposit, Landlord can make repairs")</f>
        <v>Terminate lease, Monetary damages, Retain security deposit, Landlord can make repairs</v>
      </c>
      <c r="Q77" t="s">
        <v>480</v>
      </c>
      <c r="S77" t="str">
        <f>("Terminate lease, Monetary damages")</f>
        <v>Terminate lease, Monetary damages</v>
      </c>
      <c r="T77" t="s">
        <v>474</v>
      </c>
      <c r="V77" t="str">
        <f>("2 months’ rent")</f>
        <v>2 months’ rent</v>
      </c>
      <c r="W77" t="s">
        <v>475</v>
      </c>
      <c r="Y77">
        <v>1</v>
      </c>
      <c r="Z77" t="s">
        <v>479</v>
      </c>
      <c r="AB77" t="str">
        <f>("Yes, they may terminate their lease")</f>
        <v>Yes, they may terminate their lease</v>
      </c>
      <c r="AC77" t="s">
        <v>477</v>
      </c>
    </row>
    <row r="78" spans="1:29" x14ac:dyDescent="0.25">
      <c r="A78" t="s">
        <v>58</v>
      </c>
      <c r="B78" s="1">
        <v>42948</v>
      </c>
      <c r="C78" s="1">
        <v>43678</v>
      </c>
      <c r="D78">
        <v>1</v>
      </c>
      <c r="E78" t="s">
        <v>481</v>
      </c>
      <c r="G78" t="s">
        <v>482</v>
      </c>
      <c r="H78" t="s">
        <v>483</v>
      </c>
      <c r="J78" t="str">
        <f>("Comply with applicable housing codes, Make repairs, Keep common areas in a safe condition, Maintain supplied appliances, Maintain appropriate receptacles for waste, Supply running water, Supply heat")</f>
        <v>Comply with applicable housing codes, Make repairs, Keep common areas in a safe condition, Maintain supplied appliances, Maintain appropriate receptacles for waste, Supply running water, Supply heat</v>
      </c>
      <c r="K78" t="s">
        <v>481</v>
      </c>
      <c r="M78" t="str">
        <f>("Comply with applicable housing codes, Keep premises safe, Dispose of waste, Use appliances in a reasonable manner, Do not destroy any part of the dwelling, Do not disturb neighbors")</f>
        <v>Comply with applicable housing codes, Keep premises safe, Dispose of waste, Use appliances in a reasonable manner, Do not destroy any part of the dwelling, Do not disturb neighbors</v>
      </c>
      <c r="N78" t="s">
        <v>484</v>
      </c>
      <c r="P78" t="str">
        <f>("Terminate lease, Retain security deposit, Landlord can make repairs")</f>
        <v>Terminate lease, Retain security deposit, Landlord can make repairs</v>
      </c>
      <c r="Q78" t="s">
        <v>485</v>
      </c>
      <c r="S78" t="str">
        <f>("Terminate lease, Monetary damages, Tenant can make repairs")</f>
        <v>Terminate lease, Monetary damages, Tenant can make repairs</v>
      </c>
      <c r="T78" t="s">
        <v>486</v>
      </c>
      <c r="V78" t="str">
        <f>("Amount not specified")</f>
        <v>Amount not specified</v>
      </c>
      <c r="Y78">
        <v>1</v>
      </c>
      <c r="Z78" t="s">
        <v>487</v>
      </c>
      <c r="AB78" t="str">
        <f>("Yes, they may request a lock change, Yes, they may terminate their lease")</f>
        <v>Yes, they may request a lock change, Yes, they may terminate their lease</v>
      </c>
      <c r="AC78" t="s">
        <v>488</v>
      </c>
    </row>
    <row r="79" spans="1:29" x14ac:dyDescent="0.25">
      <c r="A79" t="s">
        <v>59</v>
      </c>
      <c r="B79" s="1">
        <v>42948</v>
      </c>
      <c r="C79" s="1">
        <v>43678</v>
      </c>
      <c r="D79">
        <v>1</v>
      </c>
      <c r="E79" t="s">
        <v>489</v>
      </c>
      <c r="G79" t="str">
        <f>("Exemptions not specified")</f>
        <v>Exemptions not specified</v>
      </c>
      <c r="J79" t="s">
        <v>89</v>
      </c>
      <c r="K79" t="s">
        <v>490</v>
      </c>
      <c r="M79" t="str">
        <f>("Duties not specified")</f>
        <v>Duties not specified</v>
      </c>
      <c r="P79" t="str">
        <f>("Terminate lease, Monetary damages, Retain security deposit")</f>
        <v>Terminate lease, Monetary damages, Retain security deposit</v>
      </c>
      <c r="Q79" t="s">
        <v>491</v>
      </c>
      <c r="S79" t="str">
        <f>("Remedies not specified")</f>
        <v>Remedies not specified</v>
      </c>
      <c r="V79" t="str">
        <f>("Amount not specified")</f>
        <v>Amount not specified</v>
      </c>
      <c r="Y79">
        <v>0</v>
      </c>
      <c r="AB79" t="str">
        <f>("No")</f>
        <v>No</v>
      </c>
    </row>
    <row r="80" spans="1:29" x14ac:dyDescent="0.25">
      <c r="A80" t="s">
        <v>60</v>
      </c>
      <c r="B80" s="1">
        <v>42948</v>
      </c>
      <c r="C80" s="1">
        <v>43207</v>
      </c>
      <c r="D80">
        <v>1</v>
      </c>
      <c r="E80" t="s">
        <v>492</v>
      </c>
      <c r="G80" t="str">
        <f>("Exemptions not specified")</f>
        <v>Exemptions not specified</v>
      </c>
      <c r="J80" t="str">
        <f>("Comply with applicable housing codes, Make repairs, Maintain supplied appliances")</f>
        <v>Comply with applicable housing codes, Make repairs, Maintain supplied appliances</v>
      </c>
      <c r="K80" t="s">
        <v>493</v>
      </c>
      <c r="M80" t="str">
        <f>("Comply with applicable housing codes, Keep plumbing fixtures clear")</f>
        <v>Comply with applicable housing codes, Keep plumbing fixtures clear</v>
      </c>
      <c r="N80" t="s">
        <v>494</v>
      </c>
      <c r="O80" t="s">
        <v>495</v>
      </c>
      <c r="P80" t="str">
        <f>("Terminate lease, Monetary damages, Retain security deposit, Landlord can make repairs")</f>
        <v>Terminate lease, Monetary damages, Retain security deposit, Landlord can make repairs</v>
      </c>
      <c r="Q80" t="s">
        <v>496</v>
      </c>
      <c r="S80" t="str">
        <f>("Terminate lease, Monetary damages")</f>
        <v>Terminate lease, Monetary damages</v>
      </c>
      <c r="T80" t="s">
        <v>497</v>
      </c>
      <c r="V80" t="str">
        <f>("Amount not specified")</f>
        <v>Amount not specified</v>
      </c>
      <c r="Y80">
        <v>1</v>
      </c>
      <c r="Z80" t="s">
        <v>498</v>
      </c>
      <c r="AB80" t="str">
        <f>("Yes, they may request a lock change, Yes, they may terminate their lease")</f>
        <v>Yes, they may request a lock change, Yes, they may terminate their lease</v>
      </c>
      <c r="AC80" t="s">
        <v>499</v>
      </c>
    </row>
    <row r="81" spans="1:29" x14ac:dyDescent="0.25">
      <c r="A81" t="s">
        <v>60</v>
      </c>
      <c r="B81" s="1">
        <v>43208</v>
      </c>
      <c r="C81" s="1">
        <v>43678</v>
      </c>
      <c r="D81">
        <v>1</v>
      </c>
      <c r="E81" t="s">
        <v>492</v>
      </c>
      <c r="G81" t="str">
        <f>("Exemptions not specified")</f>
        <v>Exemptions not specified</v>
      </c>
      <c r="J81" t="str">
        <f>("Comply with applicable housing codes, Make repairs, Maintain supplied appliances")</f>
        <v>Comply with applicable housing codes, Make repairs, Maintain supplied appliances</v>
      </c>
      <c r="K81" t="s">
        <v>500</v>
      </c>
      <c r="M81" t="str">
        <f>("Comply with applicable housing codes, Keep plumbing fixtures clear")</f>
        <v>Comply with applicable housing codes, Keep plumbing fixtures clear</v>
      </c>
      <c r="N81" t="s">
        <v>501</v>
      </c>
      <c r="O81" t="s">
        <v>495</v>
      </c>
      <c r="P81" t="str">
        <f>("Terminate lease, Monetary damages, Retain security deposit, Landlord can make repairs")</f>
        <v>Terminate lease, Monetary damages, Retain security deposit, Landlord can make repairs</v>
      </c>
      <c r="Q81" t="s">
        <v>502</v>
      </c>
      <c r="S81" t="str">
        <f>("Terminate lease, Monetary damages")</f>
        <v>Terminate lease, Monetary damages</v>
      </c>
      <c r="T81" t="s">
        <v>503</v>
      </c>
      <c r="V81" t="str">
        <f>("Amount not specified")</f>
        <v>Amount not specified</v>
      </c>
      <c r="Y81">
        <v>1</v>
      </c>
      <c r="Z81" t="s">
        <v>498</v>
      </c>
      <c r="AB81" t="str">
        <f>("Yes, they may request a lock change, Yes, they may terminate their lease")</f>
        <v>Yes, they may request a lock change, Yes, they may terminate their lease</v>
      </c>
      <c r="AC81" t="s">
        <v>499</v>
      </c>
    </row>
    <row r="82" spans="1:29" x14ac:dyDescent="0.25">
      <c r="A82" t="s">
        <v>61</v>
      </c>
      <c r="B82" s="1">
        <v>42948</v>
      </c>
      <c r="C82" s="1">
        <v>43678</v>
      </c>
      <c r="D82">
        <v>1</v>
      </c>
      <c r="E82" t="s">
        <v>504</v>
      </c>
      <c r="G82" t="str">
        <f>("Exemptions not specified")</f>
        <v>Exemptions not specified</v>
      </c>
      <c r="J82" t="str">
        <f>("Maintain habitable conditions, Keep common areas in a safe condition, Maintain supplied appliances, Supply running water, Supply heat")</f>
        <v>Maintain habitable conditions, Keep common areas in a safe condition, Maintain supplied appliances, Supply running water, Supply heat</v>
      </c>
      <c r="K82" t="s">
        <v>505</v>
      </c>
      <c r="M82" t="str">
        <f>("Keep premises safe, Dispose of waste, Keep plumbing fixtures clear, Use appliances in a reasonable manner, Do not destroy any part of the dwelling, Do not disturb neighbors")</f>
        <v>Keep premises safe, Dispose of waste, Keep plumbing fixtures clear, Use appliances in a reasonable manner, Do not destroy any part of the dwelling, Do not disturb neighbors</v>
      </c>
      <c r="N82" t="s">
        <v>506</v>
      </c>
      <c r="P82" t="str">
        <f>("Monetary damages, Retain security deposit")</f>
        <v>Monetary damages, Retain security deposit</v>
      </c>
      <c r="Q82" t="s">
        <v>507</v>
      </c>
      <c r="S82" t="str">
        <f>("Monetary damages")</f>
        <v>Monetary damages</v>
      </c>
      <c r="T82" t="s">
        <v>508</v>
      </c>
      <c r="V82" t="str">
        <f>("Amount not specified")</f>
        <v>Amount not specified</v>
      </c>
      <c r="Y82">
        <v>0</v>
      </c>
      <c r="AB82" t="str">
        <f>("Yes, they may terminate their lease")</f>
        <v>Yes, they may terminate their lease</v>
      </c>
      <c r="AC82" t="s">
        <v>509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DEC13FA6D8E1429A998BCF146A030D" ma:contentTypeVersion="11" ma:contentTypeDescription="Create a new document." ma:contentTypeScope="" ma:versionID="6d2f79515136ada8afe72eaef9e748d3">
  <xsd:schema xmlns:xsd="http://www.w3.org/2001/XMLSchema" xmlns:xs="http://www.w3.org/2001/XMLSchema" xmlns:p="http://schemas.microsoft.com/office/2006/metadata/properties" xmlns:ns2="db6b68f5-f386-4215-a914-2c436b7b1cca" xmlns:ns3="6f2de180-cc0a-4623-89bd-19276e43dc09" targetNamespace="http://schemas.microsoft.com/office/2006/metadata/properties" ma:root="true" ma:fieldsID="87ca04f61cc7f289e821aa8c27529551" ns2:_="" ns3:_="">
    <xsd:import namespace="db6b68f5-f386-4215-a914-2c436b7b1cca"/>
    <xsd:import namespace="6f2de180-cc0a-4623-89bd-19276e43dc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b68f5-f386-4215-a914-2c436b7b1c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2de180-cc0a-4623-89bd-19276e43dc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F35255-FC34-480D-AA1B-3B1DCE22A987}">
  <ds:schemaRefs>
    <ds:schemaRef ds:uri="http://schemas.microsoft.com/sharepoint/v3/contenttype/forms"/>
  </ds:schemaRefs>
</ds:datastoreItem>
</file>

<file path=customXml/itemProps2.xml><?xml version="1.0" encoding="utf-8"?>
<ds:datastoreItem xmlns:ds="http://schemas.openxmlformats.org/officeDocument/2006/customXml" ds:itemID="{64C37A9B-501D-4037-999E-B27592A92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b68f5-f386-4215-a914-2c436b7b1cca"/>
    <ds:schemaRef ds:uri="6f2de180-cc0a-4623-89bd-19276e43dc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BBBCA7-5B84-4290-B51F-FC939F0295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T. Campbell</dc:creator>
  <cp:keywords/>
  <dc:description/>
  <cp:lastModifiedBy>Dylan Glover</cp:lastModifiedBy>
  <cp:revision/>
  <dcterms:created xsi:type="dcterms:W3CDTF">2019-08-20T14:22:27Z</dcterms:created>
  <dcterms:modified xsi:type="dcterms:W3CDTF">2020-07-22T20:34:58Z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0x01010086DEC13FA6D8E1429A998BCF146A030D</vt:lpwstr>
  </property>
</Properties>
</file>