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codeName="ThisWorkbook"/>
  <bookViews>
    <workbookView xWindow="0" yWindow="0" windowWidth="20490" windowHeight="7425" activeTab="2"/>
  </bookViews>
  <sheets>
    <sheet name="Quarterly Sales Report (2)" sheetId="3" r:id="rId1"/>
    <sheet name="Quarterly Sales Report" sheetId="1" r:id="rId2"/>
    <sheet name="Quarterly Sales Report (3)" sheetId="4" r:id="rId3"/>
    <sheet name="calculations" sheetId="2" state="hidden" r:id="rId4"/>
  </sheets>
  <definedNames>
    <definedName name="ChartSubtitle">calculations!$B$22</definedName>
    <definedName name="IncludeOther" localSheetId="0">'Quarterly Sales Report (2)'!$K$4</definedName>
    <definedName name="IncludeOther" localSheetId="2">'Quarterly Sales Report (3)'!$K$4</definedName>
    <definedName name="IncludeOther">'Quarterly Sales Report'!$K$4</definedName>
    <definedName name="n" localSheetId="0">'Quarterly Sales Report (2)'!$K$2</definedName>
    <definedName name="n" localSheetId="2">'Quarterly Sales Report (3)'!$K$2</definedName>
    <definedName name="n">'Quarterly Sales Report'!$K$2</definedName>
    <definedName name="Other">calculations!$E$16:$I$16</definedName>
    <definedName name="_xlnm.Print_Area" localSheetId="1">'Quarterly Sales Report'!$A$1:$H$63</definedName>
    <definedName name="_xlnm.Print_Area" localSheetId="0">'Quarterly Sales Report (2)'!$A$1:$H$63</definedName>
    <definedName name="_xlnm.Print_Area" localSheetId="2">'Quarterly Sales Report (3)'!$A$1:$H$63</definedName>
    <definedName name="TopN">calculations!$E$4:INDEX(calculations!$E$4:$I$14,COUNT(calculations!$D$4:$D$14)+1,5)</definedName>
    <definedName name="Total">calculations!$E$18:$I$18</definedName>
  </definedNames>
  <calcPr calcId="152511" concurrentCalc="0"/>
</workbook>
</file>

<file path=xl/calcChain.xml><?xml version="1.0" encoding="utf-8"?>
<calcChain xmlns="http://schemas.openxmlformats.org/spreadsheetml/2006/main">
  <c r="J35" i="4" l="1"/>
  <c r="F35" i="1"/>
  <c r="F36" i="1"/>
  <c r="G37" i="3"/>
  <c r="G36" i="3"/>
  <c r="G35" i="3"/>
  <c r="B22" i="2"/>
  <c r="I18" i="2"/>
  <c r="H18" i="2"/>
  <c r="G18" i="2"/>
  <c r="F18" i="2"/>
  <c r="B16" i="2"/>
  <c r="E15" i="2"/>
  <c r="C14" i="2"/>
  <c r="C13" i="2"/>
  <c r="C12" i="2"/>
  <c r="D13" i="2"/>
  <c r="H13" i="2"/>
  <c r="G13" i="2"/>
  <c r="D14" i="2"/>
  <c r="H14" i="2"/>
  <c r="I13" i="2"/>
  <c r="E13" i="2"/>
  <c r="F13" i="2"/>
  <c r="C11" i="2"/>
  <c r="D12" i="2"/>
  <c r="C10" i="2"/>
  <c r="J13" i="2"/>
  <c r="I14" i="2"/>
  <c r="E14" i="2"/>
  <c r="F14" i="2"/>
  <c r="G14" i="2"/>
  <c r="H12" i="2"/>
  <c r="G12" i="2"/>
  <c r="E12" i="2"/>
  <c r="F12" i="2"/>
  <c r="I12" i="2"/>
  <c r="D11" i="2"/>
  <c r="I11" i="2"/>
  <c r="J18" i="2"/>
  <c r="C8" i="2"/>
  <c r="C7" i="2"/>
  <c r="C9" i="2"/>
  <c r="D10" i="2"/>
  <c r="C6" i="2"/>
  <c r="C5" i="2"/>
  <c r="J14" i="2"/>
  <c r="J12" i="2"/>
  <c r="G11" i="2"/>
  <c r="D7" i="2"/>
  <c r="E7" i="2"/>
  <c r="H11" i="2"/>
  <c r="E11" i="2"/>
  <c r="D8" i="2"/>
  <c r="G8" i="2"/>
  <c r="F11" i="2"/>
  <c r="F10" i="2"/>
  <c r="E10" i="2"/>
  <c r="I10" i="2"/>
  <c r="H10" i="2"/>
  <c r="G10" i="2"/>
  <c r="D9" i="2"/>
  <c r="D5" i="2"/>
  <c r="D6" i="2"/>
  <c r="F7" i="2"/>
  <c r="J11" i="2"/>
  <c r="F8" i="2"/>
  <c r="H8" i="2"/>
  <c r="G7" i="2"/>
  <c r="I8" i="2"/>
  <c r="I7" i="2"/>
  <c r="H7" i="2"/>
  <c r="E8" i="2"/>
  <c r="J10" i="2"/>
  <c r="I5" i="2"/>
  <c r="H5" i="2"/>
  <c r="G5" i="2"/>
  <c r="F5" i="2"/>
  <c r="E5" i="2"/>
  <c r="H9" i="2"/>
  <c r="G9" i="2"/>
  <c r="F9" i="2"/>
  <c r="E9" i="2"/>
  <c r="I9" i="2"/>
  <c r="F6" i="2"/>
  <c r="E6" i="2"/>
  <c r="I6" i="2"/>
  <c r="H6" i="2"/>
  <c r="G6" i="2"/>
  <c r="J8" i="2"/>
  <c r="J7" i="2"/>
  <c r="J9" i="2"/>
  <c r="J6" i="2"/>
  <c r="F16" i="2"/>
  <c r="J5" i="2"/>
  <c r="G16" i="2"/>
  <c r="H16" i="2"/>
  <c r="I16" i="2"/>
  <c r="J16" i="2"/>
</calcChain>
</file>

<file path=xl/sharedStrings.xml><?xml version="1.0" encoding="utf-8"?>
<sst xmlns="http://schemas.openxmlformats.org/spreadsheetml/2006/main" count="52" uniqueCount="33">
  <si>
    <t>Product</t>
  </si>
  <si>
    <t>Total</t>
  </si>
  <si>
    <t>Other</t>
  </si>
  <si>
    <t>QUARTERLY SALES REPORT</t>
  </si>
  <si>
    <t>SHOW ALL OTHER</t>
  </si>
  <si>
    <t>PRODUCTS</t>
  </si>
  <si>
    <t>QUARTER 1</t>
  </si>
  <si>
    <t>QUARTER 2</t>
  </si>
  <si>
    <t>QUARTER 3</t>
  </si>
  <si>
    <t>QUARTER 4</t>
  </si>
  <si>
    <t>TOTAL</t>
  </si>
  <si>
    <t>SHOW TOP</t>
  </si>
  <si>
    <t>*** This sheet should remain hidden ****</t>
  </si>
  <si>
    <t>NO</t>
  </si>
  <si>
    <t>Requirements review</t>
  </si>
  <si>
    <t>Unit testing</t>
  </si>
  <si>
    <t>Integration testing</t>
  </si>
  <si>
    <t>Hackathon</t>
  </si>
  <si>
    <t>Type of faults</t>
  </si>
  <si>
    <t>Unit fault</t>
  </si>
  <si>
    <t>Integration fault</t>
  </si>
  <si>
    <t>Missing functionality</t>
  </si>
  <si>
    <t>Coverage analysis</t>
  </si>
  <si>
    <t>Old code</t>
  </si>
  <si>
    <t>New code</t>
  </si>
  <si>
    <t>Error in constants</t>
  </si>
  <si>
    <t>Error in identiﬁers</t>
  </si>
  <si>
    <t xml:space="preserve">Error in arithmetic </t>
  </si>
  <si>
    <t xml:space="preserve">Relational operators </t>
  </si>
  <si>
    <t>Error in logical operators</t>
  </si>
  <si>
    <t xml:space="preserve">Localized error in control ﬂow </t>
  </si>
  <si>
    <t>Major errors</t>
  </si>
  <si>
    <t># of faults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</si>
</sst>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"/>
  </numFmts>
  <fonts count="8" x14ac:knownFonts="1">
    <font>
      <sz val="9"/>
      <color theme="3"/>
      <name val="Franklin Gothic Medium"/>
      <family val="2"/>
      <scheme val="minor"/>
    </font>
    <font>
      <sz val="9"/>
      <color theme="7"/>
      <name val="Franklin Gothic Medium"/>
      <family val="2"/>
      <scheme val="minor"/>
    </font>
    <font>
      <sz val="8"/>
      <color theme="7"/>
      <name val="Franklin Gothic Medium"/>
      <family val="2"/>
      <scheme val="minor"/>
    </font>
    <font>
      <sz val="9"/>
      <color theme="3"/>
      <name val="Franklin Gothic Medium"/>
      <family val="2"/>
      <scheme val="minor"/>
    </font>
    <font>
      <sz val="11"/>
      <color theme="0"/>
      <name val="Franklin Gothic Medium"/>
      <family val="2"/>
      <scheme val="minor"/>
    </font>
    <font>
      <sz val="33"/>
      <color theme="0"/>
      <name val="Franklin Gothic Medium"/>
      <family val="2"/>
      <scheme val="major"/>
    </font>
    <font>
      <sz val="9"/>
      <color theme="0"/>
      <name val="Franklin Gothic Medium"/>
      <family val="2"/>
      <scheme val="minor"/>
    </font>
    <font>
      <sz val="10"/>
      <color theme="3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3" tint="-0.24994659260841701"/>
        <bgColor indexed="64"/>
      </patternFill>
    </fill>
  </fills>
  <borders count="1">
    <border>
      <left/>
      <right/>
      <top/>
      <bottom/>
      <diagonal/>
    </border>
  </borders>
  <cellStyleXfs count="4">
    <xf numFmtId="3" fontId="0" fillId="0" borderId="0" applyFill="0" applyBorder="0" applyProtection="0">
      <alignment vertical="center"/>
    </xf>
    <xf numFmtId="3" fontId="1" fillId="0" borderId="0" applyProtection="0">
      <alignment horizontal="center" vertical="center"/>
    </xf>
    <xf numFmtId="3" fontId="2" fillId="0" borderId="0" applyNumberFormat="0" applyFont="0" applyFill="0" applyBorder="0" applyProtection="0">
      <alignment horizontal="right" vertical="center" indent="1"/>
    </xf>
    <xf numFmtId="0" fontId="5" fillId="3" borderId="0" applyNumberFormat="0" applyBorder="0" applyAlignment="0" applyProtection="0"/>
  </cellStyleXfs>
  <cellXfs count="15">
    <xf numFmtId="3" fontId="0" fillId="0" borderId="0" xfId="0">
      <alignment vertical="center"/>
    </xf>
    <xf numFmtId="3" fontId="0" fillId="2" borderId="0" xfId="0" applyFill="1">
      <alignment vertical="center"/>
    </xf>
    <xf numFmtId="3" fontId="3" fillId="0" borderId="0" xfId="1" applyFont="1" applyFill="1">
      <alignment horizontal="center" vertical="center"/>
    </xf>
    <xf numFmtId="164" fontId="0" fillId="0" borderId="0" xfId="0" applyNumberFormat="1">
      <alignment vertical="center"/>
    </xf>
    <xf numFmtId="3" fontId="0" fillId="0" borderId="0" xfId="0" applyFont="1" applyAlignment="1">
      <alignment horizontal="left" vertical="center" indent="1"/>
    </xf>
    <xf numFmtId="3" fontId="0" fillId="0" borderId="0" xfId="2" applyFont="1" applyAlignment="1">
      <alignment horizontal="right" vertical="center" indent="1"/>
    </xf>
    <xf numFmtId="3" fontId="4" fillId="2" borderId="0" xfId="0" applyFont="1" applyFill="1" applyAlignment="1">
      <alignment horizontal="right" vertical="center"/>
    </xf>
    <xf numFmtId="3" fontId="6" fillId="2" borderId="0" xfId="0" applyFont="1" applyFill="1" applyAlignment="1">
      <alignment horizontal="right" vertical="center"/>
    </xf>
    <xf numFmtId="3" fontId="4" fillId="2" borderId="0" xfId="0" applyFont="1" applyFill="1" applyAlignment="1">
      <alignment horizontal="left" vertical="center"/>
    </xf>
    <xf numFmtId="3" fontId="6" fillId="2" borderId="0" xfId="0" applyFont="1" applyFill="1">
      <alignment vertical="center"/>
    </xf>
    <xf numFmtId="3" fontId="0" fillId="0" borderId="0" xfId="0" applyFont="1" applyAlignment="1">
      <alignment horizontal="center" vertical="center"/>
    </xf>
    <xf numFmtId="3" fontId="5" fillId="2" borderId="0" xfId="3" applyNumberFormat="1" applyFill="1" applyAlignment="1">
      <alignment horizontal="left" vertical="top" indent="1"/>
    </xf>
    <xf numFmtId="3" fontId="0" fillId="0" borderId="0" xfId="0" applyFont="1" applyAlignment="1">
      <alignment horizontal="left" vertical="center" wrapText="1"/>
    </xf>
    <xf numFmtId="3" fontId="7" fillId="0" borderId="0" xfId="0" applyFont="1" applyAlignment="1">
      <alignment vertical="center" wrapText="1"/>
    </xf>
    <xf numFmtId="3" fontId="0" fillId="0" borderId="0" xfId="0" applyFont="1" applyAlignment="1">
      <alignment horizontal="center" vertical="center" wrapText="1"/>
    </xf>
  </cellXfs>
  <cellStyles count="4">
    <cellStyle name="Currency Custom" xfId="2"/>
    <cellStyle name="Input Custom" xfId="1"/>
    <cellStyle name="Normal" xfId="0" builtinId="0" customBuiltin="1"/>
    <cellStyle name="Title" xfId="3" builtinId="15" customBuiltin="1"/>
  </cellStyles>
  <dxfs count="24">
    <dxf>
      <alignment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3"/>
        <name val="Franklin Gothic Medium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3"/>
        <name val="Franklin Gothic Medium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3"/>
        <name val="Franklin Gothic Medium"/>
        <scheme val="minor"/>
      </font>
      <alignment horizontal="left" vertical="center" textRotation="0" wrapText="0" indent="1" justifyLastLine="0" shrinkToFit="0" readingOrder="0"/>
    </dxf>
    <dxf>
      <alignment horizontal="right" vertical="center" textRotation="0" wrapText="0" indent="1" justifyLastLine="0" shrinkToFit="0" readingOrder="0"/>
    </dxf>
    <dxf>
      <alignment horizontal="right" vertical="center" textRotation="0" wrapText="0" indent="1" justifyLastLine="0" shrinkToFit="0" readingOrder="0"/>
    </dxf>
    <dxf>
      <alignment horizontal="right" vertical="center" textRotation="0" wrapText="0" indent="1" justifyLastLine="0" shrinkToFit="0" readingOrder="0"/>
    </dxf>
    <dxf>
      <alignment horizontal="right" vertical="center" textRotation="0" wrapText="0" indent="1" justifyLastLine="0" shrinkToFit="0" readingOrder="0"/>
    </dxf>
    <dxf>
      <alignment horizontal="right" vertical="center" textRotation="0" wrapText="0" indent="1" justifyLastLine="0" shrinkToFit="0" readingOrder="0"/>
    </dxf>
    <dxf>
      <alignment horizontal="left" vertical="center" textRotation="0" wrapText="0" indent="1" justifyLastLine="0" shrinkToFit="0" readingOrder="0"/>
    </dxf>
    <dxf>
      <numFmt numFmtId="3" formatCode="#,##0"/>
      <alignment horizontal="right" vertical="center" textRotation="0" wrapText="0" indent="1" justifyLastLine="0" shrinkToFit="0" readingOrder="0"/>
    </dxf>
    <dxf>
      <alignment horizontal="right" vertical="center" textRotation="0" wrapText="0" indent="1" justifyLastLine="0" shrinkToFit="0" readingOrder="0"/>
    </dxf>
    <dxf>
      <alignment horizontal="right" vertical="center" textRotation="0" wrapText="0" indent="1" justifyLastLine="0" shrinkToFit="0" readingOrder="0"/>
    </dxf>
    <dxf>
      <alignment horizontal="right" vertical="center" textRotation="0" wrapText="0" indent="1" justifyLastLine="0" shrinkToFit="0" readingOrder="0"/>
    </dxf>
    <dxf>
      <alignment horizontal="right" vertical="center" textRotation="0" wrapText="0" indent="1" justifyLastLine="0" shrinkToFit="0" readingOrder="0"/>
    </dxf>
    <dxf>
      <alignment horizontal="right" vertical="center" textRotation="0" wrapText="0" indent="1" justifyLastLine="0" shrinkToFit="0" readingOrder="0"/>
    </dxf>
    <dxf>
      <alignment horizontal="right" vertical="center" textRotation="0" wrapText="0" indent="1" justifyLastLine="0" shrinkToFit="0" readingOrder="0"/>
    </dxf>
    <dxf>
      <alignment horizontal="left" vertical="center" textRotation="0" wrapText="0" indent="1" justifyLastLine="0" shrinkToFit="0" readingOrder="0"/>
    </dxf>
    <dxf>
      <alignment horizontal="right" vertical="center" textRotation="0" wrapText="0" indent="1" justifyLastLine="0" shrinkToFit="0" readingOrder="0"/>
    </dxf>
    <dxf>
      <alignment horizontal="right" vertical="center" textRotation="0" wrapText="0" indent="1" justifyLastLine="0" shrinkToFit="0" readingOrder="0"/>
    </dxf>
    <dxf>
      <alignment horizontal="left" vertical="center" textRotation="0" wrapText="0" indent="1" justifyLastLine="0" shrinkToFit="0" readingOrder="0"/>
    </dxf>
    <dxf>
      <fill>
        <patternFill>
          <bgColor theme="2"/>
        </patternFill>
      </fill>
    </dxf>
    <dxf>
      <font>
        <color theme="2"/>
      </font>
      <fill>
        <patternFill>
          <bgColor theme="3"/>
        </patternFill>
      </fill>
      <border>
        <vertical style="medium">
          <color theme="0"/>
        </vertical>
      </border>
    </dxf>
    <dxf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  <vertical style="thin">
          <color theme="3"/>
        </vertical>
      </border>
    </dxf>
  </dxfs>
  <tableStyles count="1" defaultTableStyle="Quarterly Sales Report" defaultPivotStyle="PivotStyleLight16">
    <tableStyle name="Quarterly Sales Report" pivot="0" count="3">
      <tableStyleElement type="wholeTable" dxfId="23"/>
      <tableStyleElement type="headerRow" dxfId="22"/>
      <tableStyleElement type="secondRowStripe" dxfId="2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036271347138878"/>
          <c:y val="0.2268672973255392"/>
          <c:w val="0.75617052273752128"/>
          <c:h val="0.538718253532970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'Quarterly Sales Report (2)'!$B$35</c:f>
              <c:strCache>
                <c:ptCount val="1"/>
                <c:pt idx="0">
                  <c:v>Unit fault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>
                  <a:noFill/>
                  <a:round/>
                </a14:hiddenLine>
              </a:ext>
            </a:extLst>
          </c:spPr>
          <c:invertIfNegative val="0"/>
          <c:cat>
            <c:strRef>
              <c:f>'Quarterly Sales Report (2)'!$C$34:$G$34</c:f>
              <c:strCache>
                <c:ptCount val="5"/>
                <c:pt idx="0">
                  <c:v>Requirements review</c:v>
                </c:pt>
                <c:pt idx="1">
                  <c:v>Unit testing</c:v>
                </c:pt>
                <c:pt idx="2">
                  <c:v>Integration testing</c:v>
                </c:pt>
                <c:pt idx="3">
                  <c:v>Hackathon</c:v>
                </c:pt>
                <c:pt idx="4">
                  <c:v>TOTAL</c:v>
                </c:pt>
              </c:strCache>
            </c:strRef>
          </c:cat>
          <c:val>
            <c:numRef>
              <c:f>'Quarterly Sales Report (2)'!$C$35:$G$35</c:f>
              <c:numCache>
                <c:formatCode>#,##0</c:formatCode>
                <c:ptCount val="5"/>
                <c:pt idx="0">
                  <c:v>1</c:v>
                </c:pt>
                <c:pt idx="1">
                  <c:v>4</c:v>
                </c:pt>
                <c:pt idx="2">
                  <c:v>2</c:v>
                </c:pt>
                <c:pt idx="3">
                  <c:v>5</c:v>
                </c:pt>
                <c:pt idx="4">
                  <c:v>12</c:v>
                </c:pt>
              </c:numCache>
            </c:numRef>
          </c:val>
        </c:ser>
        <c:ser>
          <c:idx val="1"/>
          <c:order val="1"/>
          <c:tx>
            <c:strRef>
              <c:f>'Quarterly Sales Report (2)'!$B$36</c:f>
              <c:strCache>
                <c:ptCount val="1"/>
                <c:pt idx="0">
                  <c:v>Integration fault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>
                  <a:noFill/>
                  <a:round/>
                </a14:hiddenLine>
              </a:ext>
            </a:extLst>
          </c:spPr>
          <c:invertIfNegative val="0"/>
          <c:cat>
            <c:strRef>
              <c:f>'Quarterly Sales Report (2)'!$C$34:$G$34</c:f>
              <c:strCache>
                <c:ptCount val="5"/>
                <c:pt idx="0">
                  <c:v>Requirements review</c:v>
                </c:pt>
                <c:pt idx="1">
                  <c:v>Unit testing</c:v>
                </c:pt>
                <c:pt idx="2">
                  <c:v>Integration testing</c:v>
                </c:pt>
                <c:pt idx="3">
                  <c:v>Hackathon</c:v>
                </c:pt>
                <c:pt idx="4">
                  <c:v>TOTAL</c:v>
                </c:pt>
              </c:strCache>
            </c:strRef>
          </c:cat>
          <c:val>
            <c:numRef>
              <c:f>'Quarterly Sales Report (2)'!$C$36:$G$36</c:f>
              <c:numCache>
                <c:formatCode>#,##0</c:formatCode>
                <c:ptCount val="5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  <c:pt idx="4">
                  <c:v>11</c:v>
                </c:pt>
              </c:numCache>
            </c:numRef>
          </c:val>
        </c:ser>
        <c:ser>
          <c:idx val="2"/>
          <c:order val="2"/>
          <c:tx>
            <c:strRef>
              <c:f>'Quarterly Sales Report (2)'!$B$37</c:f>
              <c:strCache>
                <c:ptCount val="1"/>
                <c:pt idx="0">
                  <c:v>Missing functionality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>
                  <a:noFill/>
                  <a:round/>
                </a14:hiddenLine>
              </a:ext>
            </a:extLst>
          </c:spPr>
          <c:invertIfNegative val="0"/>
          <c:cat>
            <c:strRef>
              <c:f>'Quarterly Sales Report (2)'!$C$34:$G$34</c:f>
              <c:strCache>
                <c:ptCount val="5"/>
                <c:pt idx="0">
                  <c:v>Requirements review</c:v>
                </c:pt>
                <c:pt idx="1">
                  <c:v>Unit testing</c:v>
                </c:pt>
                <c:pt idx="2">
                  <c:v>Integration testing</c:v>
                </c:pt>
                <c:pt idx="3">
                  <c:v>Hackathon</c:v>
                </c:pt>
                <c:pt idx="4">
                  <c:v>TOTAL</c:v>
                </c:pt>
              </c:strCache>
            </c:strRef>
          </c:cat>
          <c:val>
            <c:numRef>
              <c:f>'Quarterly Sales Report (2)'!$C$37:$G$37</c:f>
              <c:numCache>
                <c:formatCode>#,##0</c:formatCode>
                <c:ptCount val="5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9324368"/>
        <c:axId val="399324928"/>
      </c:barChart>
      <c:catAx>
        <c:axId val="3993243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accent4">
                <a:lumMod val="40000"/>
                <a:lumOff val="60000"/>
              </a:schemeClr>
            </a:solidFill>
            <a:prstDash val="solid"/>
            <a:round/>
          </a:ln>
          <a:effectLst/>
        </c:spPr>
        <c:txPr>
          <a:bodyPr rot="-60000000" vert="horz"/>
          <a:lstStyle/>
          <a:p>
            <a:pPr>
              <a:defRPr sz="1400" spc="30" baseline="0"/>
            </a:pPr>
            <a:endParaRPr lang="en-US"/>
          </a:p>
        </c:txPr>
        <c:crossAx val="399324928"/>
        <c:crosses val="autoZero"/>
        <c:auto val="1"/>
        <c:lblAlgn val="ctr"/>
        <c:lblOffset val="100"/>
        <c:noMultiLvlLbl val="0"/>
      </c:catAx>
      <c:valAx>
        <c:axId val="399324928"/>
        <c:scaling>
          <c:orientation val="minMax"/>
          <c:min val="0"/>
        </c:scaling>
        <c:delete val="0"/>
        <c:axPos val="l"/>
        <c:majorGridlines/>
        <c:numFmt formatCode="#,##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40000"/>
                <a:lumOff val="60000"/>
              </a:schemeClr>
            </a:solidFill>
            <a:prstDash val="solid"/>
            <a:round/>
          </a:ln>
          <a:effectLst/>
        </c:spPr>
        <c:txPr>
          <a:bodyPr rot="-60000000" vert="horz"/>
          <a:lstStyle/>
          <a:p>
            <a:pPr>
              <a:defRPr sz="900">
                <a:solidFill>
                  <a:schemeClr val="tx2">
                    <a:lumMod val="60000"/>
                    <a:lumOff val="40000"/>
                  </a:schemeClr>
                </a:solidFill>
              </a:defRPr>
            </a:pPr>
            <a:endParaRPr lang="en-US"/>
          </a:p>
        </c:txPr>
        <c:crossAx val="399324368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b"/>
      <c:layout/>
      <c:overlay val="0"/>
      <c:txPr>
        <a:bodyPr/>
        <a:lstStyle/>
        <a:p>
          <a:pPr>
            <a:defRPr cap="all" spc="20"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  <a:effectLst/>
  </c:spPr>
  <c:txPr>
    <a:bodyPr/>
    <a:lstStyle/>
    <a:p>
      <a:pPr>
        <a:defRPr>
          <a:solidFill>
            <a:schemeClr val="tx2">
              <a:lumMod val="60000"/>
              <a:lumOff val="40000"/>
            </a:schemeClr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6761365884540814E-2"/>
          <c:y val="0.24887987146037527"/>
          <c:w val="0.75617052273752128"/>
          <c:h val="0.538718253532970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'Quarterly Sales Report'!$B$35</c:f>
              <c:strCache>
                <c:ptCount val="1"/>
                <c:pt idx="0">
                  <c:v>Old code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>
                  <a:noFill/>
                  <a:round/>
                </a14:hiddenLine>
              </a:ext>
            </a:extLst>
          </c:spPr>
          <c:invertIfNegative val="0"/>
          <c:cat>
            <c:strRef>
              <c:f>'Quarterly Sales Report'!$C$34:$F$34</c:f>
              <c:strCache>
                <c:ptCount val="4"/>
                <c:pt idx="0">
                  <c:v>Integration testing</c:v>
                </c:pt>
                <c:pt idx="1">
                  <c:v>Hackathon</c:v>
                </c:pt>
                <c:pt idx="2">
                  <c:v>Coverage analysis</c:v>
                </c:pt>
                <c:pt idx="3">
                  <c:v>TOTAL</c:v>
                </c:pt>
              </c:strCache>
            </c:strRef>
          </c:cat>
          <c:val>
            <c:numRef>
              <c:f>'Quarterly Sales Report'!$C$35:$F$35</c:f>
              <c:numCache>
                <c:formatCode>#,##0</c:formatCode>
                <c:ptCount val="4"/>
                <c:pt idx="0">
                  <c:v>2</c:v>
                </c:pt>
                <c:pt idx="1">
                  <c:v>4</c:v>
                </c:pt>
                <c:pt idx="2">
                  <c:v>0</c:v>
                </c:pt>
                <c:pt idx="3">
                  <c:v>6</c:v>
                </c:pt>
              </c:numCache>
            </c:numRef>
          </c:val>
        </c:ser>
        <c:ser>
          <c:idx val="1"/>
          <c:order val="1"/>
          <c:tx>
            <c:strRef>
              <c:f>'Quarterly Sales Report'!$B$36</c:f>
              <c:strCache>
                <c:ptCount val="1"/>
                <c:pt idx="0">
                  <c:v>New code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>
                  <a:noFill/>
                  <a:round/>
                </a14:hiddenLine>
              </a:ext>
            </a:extLst>
          </c:spPr>
          <c:invertIfNegative val="0"/>
          <c:cat>
            <c:strRef>
              <c:f>'Quarterly Sales Report'!$C$34:$F$34</c:f>
              <c:strCache>
                <c:ptCount val="4"/>
                <c:pt idx="0">
                  <c:v>Integration testing</c:v>
                </c:pt>
                <c:pt idx="1">
                  <c:v>Hackathon</c:v>
                </c:pt>
                <c:pt idx="2">
                  <c:v>Coverage analysis</c:v>
                </c:pt>
                <c:pt idx="3">
                  <c:v>TOTAL</c:v>
                </c:pt>
              </c:strCache>
            </c:strRef>
          </c:cat>
          <c:val>
            <c:numRef>
              <c:f>'Quarterly Sales Report'!$C$36:$F$36</c:f>
              <c:numCache>
                <c:formatCode>#,##0</c:formatCode>
                <c:ptCount val="4"/>
                <c:pt idx="0">
                  <c:v>5</c:v>
                </c:pt>
                <c:pt idx="1">
                  <c:v>5</c:v>
                </c:pt>
                <c:pt idx="2">
                  <c:v>0</c:v>
                </c:pt>
                <c:pt idx="3">
                  <c:v>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747760"/>
        <c:axId val="207746640"/>
      </c:barChart>
      <c:catAx>
        <c:axId val="20774776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accent4">
                <a:lumMod val="40000"/>
                <a:lumOff val="60000"/>
              </a:schemeClr>
            </a:solidFill>
            <a:prstDash val="solid"/>
            <a:round/>
          </a:ln>
          <a:effectLst/>
        </c:spPr>
        <c:txPr>
          <a:bodyPr rot="-60000000" vert="horz"/>
          <a:lstStyle/>
          <a:p>
            <a:pPr>
              <a:defRPr sz="1400" spc="30" baseline="0"/>
            </a:pPr>
            <a:endParaRPr lang="en-US"/>
          </a:p>
        </c:txPr>
        <c:crossAx val="207746640"/>
        <c:crosses val="autoZero"/>
        <c:auto val="1"/>
        <c:lblAlgn val="ctr"/>
        <c:lblOffset val="100"/>
        <c:noMultiLvlLbl val="0"/>
      </c:catAx>
      <c:valAx>
        <c:axId val="207746640"/>
        <c:scaling>
          <c:orientation val="minMax"/>
          <c:min val="0"/>
        </c:scaling>
        <c:delete val="0"/>
        <c:axPos val="l"/>
        <c:majorGridlines/>
        <c:numFmt formatCode="#,##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40000"/>
                <a:lumOff val="60000"/>
              </a:schemeClr>
            </a:solidFill>
            <a:prstDash val="solid"/>
            <a:round/>
          </a:ln>
          <a:effectLst/>
        </c:spPr>
        <c:txPr>
          <a:bodyPr rot="-60000000" vert="horz"/>
          <a:lstStyle/>
          <a:p>
            <a:pPr>
              <a:defRPr sz="900">
                <a:solidFill>
                  <a:schemeClr val="tx2">
                    <a:lumMod val="60000"/>
                    <a:lumOff val="40000"/>
                  </a:schemeClr>
                </a:solidFill>
              </a:defRPr>
            </a:pPr>
            <a:endParaRPr lang="en-US"/>
          </a:p>
        </c:txPr>
        <c:crossAx val="207747760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b"/>
      <c:layout/>
      <c:overlay val="0"/>
      <c:txPr>
        <a:bodyPr/>
        <a:lstStyle/>
        <a:p>
          <a:pPr>
            <a:defRPr cap="all" spc="20"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  <a:effectLst/>
  </c:spPr>
  <c:txPr>
    <a:bodyPr/>
    <a:lstStyle/>
    <a:p>
      <a:pPr>
        <a:defRPr>
          <a:solidFill>
            <a:schemeClr val="tx2">
              <a:lumMod val="60000"/>
              <a:lumOff val="40000"/>
            </a:schemeClr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4121542345302124"/>
          <c:y val="0.16089135409797914"/>
          <c:w val="0.75617052273752128"/>
          <c:h val="0.3154477579972658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'Quarterly Sales Report (3)'!$B$35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>
                  <a:noFill/>
                  <a:round/>
                </a14:hiddenLine>
              </a:ext>
            </a:extLst>
          </c:spPr>
          <c:invertIfNegative val="0"/>
          <c:cat>
            <c:strRef>
              <c:f>'Quarterly Sales Report (3)'!$C$34:$J$34</c:f>
              <c:strCache>
                <c:ptCount val="8"/>
                <c:pt idx="0">
                  <c:v>Error in constants</c:v>
                </c:pt>
                <c:pt idx="1">
                  <c:v>Error in identiﬁers</c:v>
                </c:pt>
                <c:pt idx="2">
                  <c:v>Error in arithmetic </c:v>
                </c:pt>
                <c:pt idx="3">
                  <c:v>Relational operators </c:v>
                </c:pt>
                <c:pt idx="4">
                  <c:v>Error in logical operators</c:v>
                </c:pt>
                <c:pt idx="5">
                  <c:v>Localized error in control ﬂow </c:v>
                </c:pt>
                <c:pt idx="6">
                  <c:v>Major errors</c:v>
                </c:pt>
                <c:pt idx="7">
                  <c:v>TOTAL</c:v>
                </c:pt>
              </c:strCache>
            </c:strRef>
          </c:cat>
          <c:val>
            <c:numRef>
              <c:f>'Quarterly Sales Report (3)'!$C$35:$J$35</c:f>
              <c:numCache>
                <c:formatCode>#,##0</c:formatCode>
                <c:ptCount val="8"/>
                <c:pt idx="0">
                  <c:v>0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4</c:v>
                </c:pt>
                <c:pt idx="5">
                  <c:v>10</c:v>
                </c:pt>
                <c:pt idx="6">
                  <c:v>4</c:v>
                </c:pt>
                <c:pt idx="7">
                  <c:v>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5003264"/>
        <c:axId val="395002704"/>
      </c:barChart>
      <c:catAx>
        <c:axId val="39500326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accent4">
                <a:lumMod val="40000"/>
                <a:lumOff val="60000"/>
              </a:schemeClr>
            </a:solidFill>
            <a:prstDash val="solid"/>
            <a:round/>
          </a:ln>
          <a:effectLst/>
        </c:spPr>
        <c:txPr>
          <a:bodyPr rot="-60000000" vert="horz"/>
          <a:lstStyle/>
          <a:p>
            <a:pPr>
              <a:defRPr sz="1400" spc="30" baseline="0"/>
            </a:pPr>
            <a:endParaRPr lang="en-US"/>
          </a:p>
        </c:txPr>
        <c:crossAx val="395002704"/>
        <c:crosses val="autoZero"/>
        <c:auto val="1"/>
        <c:lblAlgn val="ctr"/>
        <c:lblOffset val="100"/>
        <c:noMultiLvlLbl val="0"/>
      </c:catAx>
      <c:valAx>
        <c:axId val="395002704"/>
        <c:scaling>
          <c:orientation val="minMax"/>
          <c:min val="0"/>
        </c:scaling>
        <c:delete val="0"/>
        <c:axPos val="l"/>
        <c:majorGridlines/>
        <c:numFmt formatCode="#,##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40000"/>
                <a:lumOff val="60000"/>
              </a:schemeClr>
            </a:solidFill>
            <a:prstDash val="solid"/>
            <a:round/>
          </a:ln>
          <a:effectLst/>
        </c:spPr>
        <c:txPr>
          <a:bodyPr rot="-60000000" vert="horz"/>
          <a:lstStyle/>
          <a:p>
            <a:pPr>
              <a:defRPr sz="900">
                <a:solidFill>
                  <a:schemeClr val="tx2">
                    <a:lumMod val="60000"/>
                    <a:lumOff val="40000"/>
                  </a:schemeClr>
                </a:solidFill>
              </a:defRPr>
            </a:pPr>
            <a:endParaRPr lang="en-US"/>
          </a:p>
        </c:txPr>
        <c:crossAx val="395003264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  <a:effectLst/>
  </c:spPr>
  <c:txPr>
    <a:bodyPr/>
    <a:lstStyle/>
    <a:p>
      <a:pPr>
        <a:defRPr>
          <a:solidFill>
            <a:schemeClr val="tx2">
              <a:lumMod val="60000"/>
              <a:lumOff val="40000"/>
            </a:schemeClr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352425</xdr:colOff>
      <xdr:row>7</xdr:row>
      <xdr:rowOff>0</xdr:rowOff>
    </xdr:from>
    <xdr:to>
      <xdr:col>6</xdr:col>
      <xdr:colOff>1076325</xdr:colOff>
      <xdr:row>31</xdr:row>
      <xdr:rowOff>152399</xdr:rowOff>
    </xdr:to>
    <xdr:graphicFrame macro="">
      <xdr:nvGraphicFramePr>
        <xdr:cNvPr id="2" name="TotalAndTopProducts" descr="Columnar chart that compares selected top product sales for each quarter. " title="Quarterly Sales Chart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1162048</xdr:colOff>
      <xdr:row>4</xdr:row>
      <xdr:rowOff>85723</xdr:rowOff>
    </xdr:from>
    <xdr:to>
      <xdr:col>4</xdr:col>
      <xdr:colOff>190499</xdr:colOff>
      <xdr:row>5</xdr:row>
      <xdr:rowOff>142874</xdr:rowOff>
    </xdr:to>
    <xdr:sp macro="" textlink="">
      <xdr:nvSpPr>
        <xdr:cNvPr id="3" name="Title Artwork" descr="&quot;&quot;" title="Decorative Triangle Shape"/>
        <xdr:cNvSpPr/>
      </xdr:nvSpPr>
      <xdr:spPr>
        <a:xfrm rot="10800000">
          <a:off x="4086223" y="695323"/>
          <a:ext cx="400051" cy="190501"/>
        </a:xfrm>
        <a:prstGeom prst="triangle">
          <a:avLst/>
        </a:prstGeom>
        <a:solidFill>
          <a:schemeClr val="tx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7</xdr:row>
      <xdr:rowOff>0</xdr:rowOff>
    </xdr:from>
    <xdr:to>
      <xdr:col>6</xdr:col>
      <xdr:colOff>647700</xdr:colOff>
      <xdr:row>31</xdr:row>
      <xdr:rowOff>152399</xdr:rowOff>
    </xdr:to>
    <xdr:graphicFrame macro="">
      <xdr:nvGraphicFramePr>
        <xdr:cNvPr id="2" name="TotalAndTopProducts" descr="Columnar chart that compares selected top product sales for each quarter. " title="Quarterly Sales 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1162048</xdr:colOff>
      <xdr:row>4</xdr:row>
      <xdr:rowOff>85723</xdr:rowOff>
    </xdr:from>
    <xdr:to>
      <xdr:col>4</xdr:col>
      <xdr:colOff>190499</xdr:colOff>
      <xdr:row>5</xdr:row>
      <xdr:rowOff>142874</xdr:rowOff>
    </xdr:to>
    <xdr:sp macro="" textlink="">
      <xdr:nvSpPr>
        <xdr:cNvPr id="3" name="Title Artwork" descr="&quot;&quot;" title="Decorative Triangle Shape"/>
        <xdr:cNvSpPr/>
      </xdr:nvSpPr>
      <xdr:spPr>
        <a:xfrm rot="10800000">
          <a:off x="4086223" y="695323"/>
          <a:ext cx="400051" cy="190501"/>
        </a:xfrm>
        <a:prstGeom prst="triangle">
          <a:avLst/>
        </a:prstGeom>
        <a:solidFill>
          <a:schemeClr val="tx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8</xdr:row>
      <xdr:rowOff>104776</xdr:rowOff>
    </xdr:from>
    <xdr:to>
      <xdr:col>10</xdr:col>
      <xdr:colOff>9524</xdr:colOff>
      <xdr:row>32</xdr:row>
      <xdr:rowOff>85726</xdr:rowOff>
    </xdr:to>
    <xdr:graphicFrame macro="">
      <xdr:nvGraphicFramePr>
        <xdr:cNvPr id="2" name="TotalAndTopProducts" descr="Columnar chart that compares selected top product sales for each quarter. " title="Quarterly Sales Chart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1162048</xdr:colOff>
      <xdr:row>4</xdr:row>
      <xdr:rowOff>85723</xdr:rowOff>
    </xdr:from>
    <xdr:to>
      <xdr:col>4</xdr:col>
      <xdr:colOff>190499</xdr:colOff>
      <xdr:row>5</xdr:row>
      <xdr:rowOff>142874</xdr:rowOff>
    </xdr:to>
    <xdr:sp macro="" textlink="">
      <xdr:nvSpPr>
        <xdr:cNvPr id="3" name="Title Artwork" descr="&quot;&quot;" title="Decorative Triangle Shape"/>
        <xdr:cNvSpPr/>
      </xdr:nvSpPr>
      <xdr:spPr>
        <a:xfrm rot="10800000">
          <a:off x="4086223" y="695323"/>
          <a:ext cx="400051" cy="190501"/>
        </a:xfrm>
        <a:prstGeom prst="triangle">
          <a:avLst/>
        </a:prstGeom>
        <a:solidFill>
          <a:schemeClr val="tx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ables/table1.xml><?xml version="1.0" encoding="utf-8"?>
<table xmlns="http://schemas.openxmlformats.org/spreadsheetml/2006/main" id="2" name="Sales3" displayName="Sales3" ref="B34:G37" totalsRowShown="0">
  <autoFilter ref="B34:G37"/>
  <tableColumns count="6">
    <tableColumn id="1" name="Type of faults" dataDxfId="17"/>
    <tableColumn id="2" name="Requirements review" dataDxfId="16"/>
    <tableColumn id="3" name="Unit testing" dataDxfId="15"/>
    <tableColumn id="4" name="Integration testing" dataDxfId="14"/>
    <tableColumn id="5" name="Hackathon" dataDxfId="13"/>
    <tableColumn id="6" name="TOTAL" dataDxfId="12">
      <calculatedColumnFormula>SUM(Sales3[[#This Row],[Requirements review]:[Hackathon]])</calculatedColumnFormula>
    </tableColumn>
  </tableColumns>
  <tableStyleInfo name="Quarterly Sales Report" showFirstColumn="0" showLastColumn="0" showRowStripes="1" showColumnStripes="0"/>
  <extLst>
    <ext xmlns:x14="http://schemas.microsoft.com/office/spreadsheetml/2009/9/main" uri="{504A1905-F514-4f6f-8877-14C23A59335A}">
      <x14:table altText="Product Sales" altTextSummary="List of products and sales for Quarter 1, Quarter 2, Quarter 3, and Quarter 4 along with a calculated grand Total for each product. "/>
    </ext>
  </extLst>
</table>
</file>

<file path=xl/tables/table2.xml><?xml version="1.0" encoding="utf-8"?>
<table xmlns="http://schemas.openxmlformats.org/spreadsheetml/2006/main" id="1" name="Sales" displayName="Sales" ref="B34:F36" totalsRowShown="0">
  <autoFilter ref="B34:F36"/>
  <tableColumns count="5">
    <tableColumn id="1" name="Type of faults" dataDxfId="20"/>
    <tableColumn id="3" name="Integration testing" dataDxfId="11"/>
    <tableColumn id="4" name="Hackathon" dataDxfId="19"/>
    <tableColumn id="5" name="Coverage analysis" dataDxfId="18"/>
    <tableColumn id="6" name="TOTAL" dataDxfId="10">
      <calculatedColumnFormula>SUM(C35:E35)</calculatedColumnFormula>
    </tableColumn>
  </tableColumns>
  <tableStyleInfo name="Quarterly Sales Report" showFirstColumn="0" showLastColumn="0" showRowStripes="1" showColumnStripes="0"/>
  <extLst>
    <ext xmlns:x14="http://schemas.microsoft.com/office/spreadsheetml/2009/9/main" uri="{504A1905-F514-4f6f-8877-14C23A59335A}">
      <x14:table altText="Product Sales" altTextSummary="List of products and sales for Quarter 1, Quarter 2, Quarter 3, and Quarter 4 along with a calculated grand Total for each product. "/>
    </ext>
  </extLst>
</table>
</file>

<file path=xl/tables/table3.xml><?xml version="1.0" encoding="utf-8"?>
<table xmlns="http://schemas.openxmlformats.org/spreadsheetml/2006/main" id="3" name="Sales34" displayName="Sales34" ref="B34:J35" totalsRowShown="0" headerRowDxfId="0">
  <autoFilter ref="B34:J35"/>
  <tableColumns count="9">
    <tableColumn id="1" name="# of faults" dataDxfId="9"/>
    <tableColumn id="9" name="Error in constants" dataDxfId="1"/>
    <tableColumn id="8" name="Error in identiﬁers" dataDxfId="2"/>
    <tableColumn id="7" name="Error in arithmetic " dataDxfId="3"/>
    <tableColumn id="2" name="Relational operators " dataDxfId="8"/>
    <tableColumn id="3" name="Error in logical operators" dataDxfId="7"/>
    <tableColumn id="4" name="Localized error in control ﬂow " dataDxfId="6"/>
    <tableColumn id="5" name="Major errors" dataDxfId="5"/>
    <tableColumn id="6" name="TOTAL" dataDxfId="4">
      <calculatedColumnFormula>SUM(Sales34[[#This Row],[Relational operators ]:[Major errors]])</calculatedColumnFormula>
    </tableColumn>
  </tableColumns>
  <tableStyleInfo name="Quarterly Sales Report" showFirstColumn="0" showLastColumn="0" showRowStripes="1" showColumnStripes="0"/>
  <extLst>
    <ext xmlns:x14="http://schemas.microsoft.com/office/spreadsheetml/2009/9/main" uri="{504A1905-F514-4f6f-8877-14C23A59335A}">
      <x14:table altText="Product Sales" altTextSummary="List of products and sales for Quarter 1, Quarter 2, Quarter 3, and Quarter 4 along with a calculated grand Total for each product. "/>
    </ext>
  </extLst>
</table>
</file>

<file path=xl/theme/theme1.xml><?xml version="1.0" encoding="utf-8"?>
<a:theme xmlns:a="http://schemas.openxmlformats.org/drawingml/2006/main" name="Office Theme">
  <a:themeElements>
    <a:clrScheme name="Quarterly Sales Report">
      <a:dk1>
        <a:srgbClr val="000000"/>
      </a:dk1>
      <a:lt1>
        <a:srgbClr val="FFFFFF"/>
      </a:lt1>
      <a:dk2>
        <a:srgbClr val="696A48"/>
      </a:dk2>
      <a:lt2>
        <a:srgbClr val="F8F7F5"/>
      </a:lt2>
      <a:accent1>
        <a:srgbClr val="5E9491"/>
      </a:accent1>
      <a:accent2>
        <a:srgbClr val="BA544D"/>
      </a:accent2>
      <a:accent3>
        <a:srgbClr val="B08B54"/>
      </a:accent3>
      <a:accent4>
        <a:srgbClr val="696A48"/>
      </a:accent4>
      <a:accent5>
        <a:srgbClr val="D19E38"/>
      </a:accent5>
      <a:accent6>
        <a:srgbClr val="665B5C"/>
      </a:accent6>
      <a:hlink>
        <a:srgbClr val="5E9491"/>
      </a:hlink>
      <a:folHlink>
        <a:srgbClr val="665B5C"/>
      </a:folHlink>
    </a:clrScheme>
    <a:fontScheme name="128_quarterly_sales_report">
      <a:majorFont>
        <a:latin typeface="Franklin Gothic Medium"/>
        <a:ea typeface=""/>
        <a:cs typeface=""/>
      </a:majorFont>
      <a:minorFont>
        <a:latin typeface="Franklin Gothic Medium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4"/>
    <pageSetUpPr autoPageBreaks="0" fitToPage="1"/>
  </sheetPr>
  <dimension ref="A1:L37"/>
  <sheetViews>
    <sheetView showGridLines="0" topLeftCell="A10" zoomScaleNormal="100" workbookViewId="0">
      <selection activeCell="E35" sqref="E35"/>
    </sheetView>
  </sheetViews>
  <sheetFormatPr defaultRowHeight="12.75" x14ac:dyDescent="0.25"/>
  <cols>
    <col min="1" max="1" width="2.7109375" customWidth="1"/>
    <col min="2" max="7" width="20.5703125" customWidth="1"/>
    <col min="8" max="8" width="2.7109375" customWidth="1"/>
    <col min="11" max="11" width="8.5703125" customWidth="1"/>
    <col min="12" max="12" width="12.7109375" customWidth="1"/>
  </cols>
  <sheetData>
    <row r="1" spans="1:12" s="1" customFormat="1" ht="10.5" customHeight="1" x14ac:dyDescent="0.25"/>
    <row r="2" spans="1:12" s="1" customFormat="1" ht="15.75" customHeight="1" x14ac:dyDescent="0.25">
      <c r="A2" s="11" t="s">
        <v>3</v>
      </c>
      <c r="B2" s="11"/>
      <c r="C2" s="11"/>
      <c r="D2" s="11"/>
      <c r="E2" s="11"/>
      <c r="F2" s="11"/>
      <c r="J2" s="6" t="s">
        <v>11</v>
      </c>
      <c r="K2" s="2">
        <v>5</v>
      </c>
      <c r="L2" s="8" t="s">
        <v>5</v>
      </c>
    </row>
    <row r="3" spans="1:12" s="1" customFormat="1" ht="6" customHeight="1" x14ac:dyDescent="0.25">
      <c r="A3" s="11"/>
      <c r="B3" s="11"/>
      <c r="C3" s="11"/>
      <c r="D3" s="11"/>
      <c r="E3" s="11"/>
      <c r="F3" s="11"/>
      <c r="J3" s="7"/>
      <c r="L3" s="9"/>
    </row>
    <row r="4" spans="1:12" s="1" customFormat="1" ht="15.75" customHeight="1" x14ac:dyDescent="0.25">
      <c r="A4" s="11"/>
      <c r="B4" s="11"/>
      <c r="C4" s="11"/>
      <c r="D4" s="11"/>
      <c r="E4" s="11"/>
      <c r="F4" s="11"/>
      <c r="J4" s="6" t="s">
        <v>4</v>
      </c>
      <c r="K4" s="2" t="s">
        <v>13</v>
      </c>
      <c r="L4" s="8" t="s">
        <v>5</v>
      </c>
    </row>
    <row r="5" spans="1:12" s="1" customFormat="1" ht="10.5" customHeight="1" x14ac:dyDescent="0.25"/>
    <row r="6" spans="1:12" ht="12.75" customHeight="1" x14ac:dyDescent="0.25"/>
    <row r="7" spans="1:12" ht="12.75" customHeight="1" x14ac:dyDescent="0.25"/>
    <row r="8" spans="1:12" ht="12.75" customHeight="1" x14ac:dyDescent="0.25"/>
    <row r="9" spans="1:12" ht="12.75" customHeight="1" x14ac:dyDescent="0.25"/>
    <row r="10" spans="1:12" ht="12.75" customHeight="1" x14ac:dyDescent="0.25"/>
    <row r="11" spans="1:12" ht="12.75" customHeight="1" x14ac:dyDescent="0.25"/>
    <row r="12" spans="1:12" ht="12.75" customHeight="1" x14ac:dyDescent="0.25"/>
    <row r="13" spans="1:12" ht="12.75" customHeight="1" x14ac:dyDescent="0.25"/>
    <row r="14" spans="1:12" ht="12.75" customHeight="1" x14ac:dyDescent="0.25"/>
    <row r="15" spans="1:12" ht="12.75" customHeight="1" x14ac:dyDescent="0.25"/>
    <row r="16" spans="1:12" ht="12.75" customHeight="1" x14ac:dyDescent="0.25"/>
    <row r="17" ht="12.75" customHeight="1" x14ac:dyDescent="0.25"/>
    <row r="18" ht="12.75" customHeight="1" x14ac:dyDescent="0.25"/>
    <row r="19" ht="12.75" customHeight="1" x14ac:dyDescent="0.25"/>
    <row r="20" ht="12.75" customHeight="1" x14ac:dyDescent="0.25"/>
    <row r="21" ht="12.75" customHeight="1" x14ac:dyDescent="0.25"/>
    <row r="22" ht="12.75" customHeight="1" x14ac:dyDescent="0.25"/>
    <row r="23" ht="12.75" customHeight="1" x14ac:dyDescent="0.25"/>
    <row r="24" ht="12.75" customHeight="1" x14ac:dyDescent="0.25"/>
    <row r="25" ht="12.75" customHeight="1" x14ac:dyDescent="0.25"/>
    <row r="26" ht="12.75" customHeight="1" x14ac:dyDescent="0.25"/>
    <row r="27" ht="12.75" customHeight="1" x14ac:dyDescent="0.25"/>
    <row r="28" ht="12.75" customHeight="1" x14ac:dyDescent="0.25"/>
    <row r="29" ht="12.75" customHeight="1" x14ac:dyDescent="0.25"/>
    <row r="30" ht="12.75" customHeight="1" x14ac:dyDescent="0.25"/>
    <row r="31" ht="12.75" customHeight="1" x14ac:dyDescent="0.25"/>
    <row r="34" spans="2:7" ht="14.25" customHeight="1" x14ac:dyDescent="0.25">
      <c r="B34" s="4" t="s">
        <v>18</v>
      </c>
      <c r="C34" s="10" t="s">
        <v>14</v>
      </c>
      <c r="D34" s="10" t="s">
        <v>15</v>
      </c>
      <c r="E34" s="10" t="s">
        <v>16</v>
      </c>
      <c r="F34" s="10" t="s">
        <v>17</v>
      </c>
      <c r="G34" s="10" t="s">
        <v>10</v>
      </c>
    </row>
    <row r="35" spans="2:7" x14ac:dyDescent="0.25">
      <c r="B35" s="4" t="s">
        <v>19</v>
      </c>
      <c r="C35" s="5">
        <v>1</v>
      </c>
      <c r="D35" s="5">
        <v>4</v>
      </c>
      <c r="E35" s="5">
        <v>2</v>
      </c>
      <c r="F35" s="5">
        <v>5</v>
      </c>
      <c r="G35" s="5">
        <f>SUM(Sales3[[#This Row],[Requirements review]:[Hackathon]])</f>
        <v>12</v>
      </c>
    </row>
    <row r="36" spans="2:7" x14ac:dyDescent="0.25">
      <c r="B36" s="4" t="s">
        <v>20</v>
      </c>
      <c r="C36" s="5">
        <v>0</v>
      </c>
      <c r="D36" s="5">
        <v>2</v>
      </c>
      <c r="E36" s="5">
        <v>5</v>
      </c>
      <c r="F36" s="5">
        <v>4</v>
      </c>
      <c r="G36" s="5">
        <f>SUM(Sales3[[#This Row],[Requirements review]:[Hackathon]])</f>
        <v>11</v>
      </c>
    </row>
    <row r="37" spans="2:7" x14ac:dyDescent="0.25">
      <c r="B37" s="4" t="s">
        <v>21</v>
      </c>
      <c r="C37" s="5">
        <v>2</v>
      </c>
      <c r="D37" s="5">
        <v>0</v>
      </c>
      <c r="E37" s="5">
        <v>0</v>
      </c>
      <c r="F37" s="5">
        <v>0</v>
      </c>
      <c r="G37" s="5">
        <f>SUM(Sales3[[#This Row],[Requirements review]:[Hackathon]])</f>
        <v>2</v>
      </c>
    </row>
  </sheetData>
  <mergeCells count="1">
    <mergeCell ref="A2:F4"/>
  </mergeCells>
  <dataValidations count="2">
    <dataValidation type="list" showInputMessage="1" showErrorMessage="1" sqref="K2">
      <formula1>"1,2,3,4,5,6,7,8,9,10"</formula1>
    </dataValidation>
    <dataValidation type="list" allowBlank="1" showInputMessage="1" showErrorMessage="1" sqref="K4">
      <formula1>"YES,NO"</formula1>
    </dataValidation>
  </dataValidations>
  <printOptions horizontalCentered="1"/>
  <pageMargins left="0.7" right="0.7" top="0.75" bottom="0.75" header="0.3" footer="0.3"/>
  <pageSetup fitToHeight="0" orientation="landscape" r:id="rId1"/>
  <rowBreaks count="1" manualBreakCount="1">
    <brk id="32" max="7" man="1"/>
  </rowBreaks>
  <colBreaks count="1" manualBreakCount="1">
    <brk id="8" max="1048575" man="1"/>
  </colBreaks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4"/>
    <pageSetUpPr autoPageBreaks="0" fitToPage="1"/>
  </sheetPr>
  <dimension ref="A1:L36"/>
  <sheetViews>
    <sheetView showGridLines="0" topLeftCell="A10" zoomScaleNormal="100" workbookViewId="0">
      <selection activeCell="J29" sqref="J29"/>
    </sheetView>
  </sheetViews>
  <sheetFormatPr defaultRowHeight="12.75" x14ac:dyDescent="0.25"/>
  <cols>
    <col min="1" max="1" width="2.7109375" customWidth="1"/>
    <col min="2" max="7" width="20.5703125" customWidth="1"/>
    <col min="8" max="8" width="2.7109375" customWidth="1"/>
    <col min="11" max="11" width="8.5703125" customWidth="1"/>
    <col min="12" max="12" width="12.7109375" customWidth="1"/>
  </cols>
  <sheetData>
    <row r="1" spans="1:12" s="1" customFormat="1" ht="10.5" customHeight="1" x14ac:dyDescent="0.25"/>
    <row r="2" spans="1:12" s="1" customFormat="1" ht="15.75" customHeight="1" x14ac:dyDescent="0.25">
      <c r="A2" s="11" t="s">
        <v>3</v>
      </c>
      <c r="B2" s="11"/>
      <c r="C2" s="11"/>
      <c r="D2" s="11"/>
      <c r="E2" s="11"/>
      <c r="F2" s="11"/>
      <c r="J2" s="6" t="s">
        <v>11</v>
      </c>
      <c r="K2" s="2">
        <v>5</v>
      </c>
      <c r="L2" s="8" t="s">
        <v>5</v>
      </c>
    </row>
    <row r="3" spans="1:12" s="1" customFormat="1" ht="6" customHeight="1" x14ac:dyDescent="0.25">
      <c r="A3" s="11"/>
      <c r="B3" s="11"/>
      <c r="C3" s="11"/>
      <c r="D3" s="11"/>
      <c r="E3" s="11"/>
      <c r="F3" s="11"/>
      <c r="J3" s="7"/>
      <c r="L3" s="9"/>
    </row>
    <row r="4" spans="1:12" s="1" customFormat="1" ht="15.75" customHeight="1" x14ac:dyDescent="0.25">
      <c r="A4" s="11"/>
      <c r="B4" s="11"/>
      <c r="C4" s="11"/>
      <c r="D4" s="11"/>
      <c r="E4" s="11"/>
      <c r="F4" s="11"/>
      <c r="J4" s="6" t="s">
        <v>4</v>
      </c>
      <c r="K4" s="2" t="s">
        <v>13</v>
      </c>
      <c r="L4" s="8" t="s">
        <v>5</v>
      </c>
    </row>
    <row r="5" spans="1:12" s="1" customFormat="1" ht="10.5" customHeight="1" x14ac:dyDescent="0.25"/>
    <row r="6" spans="1:12" ht="12.75" customHeight="1" x14ac:dyDescent="0.25"/>
    <row r="7" spans="1:12" ht="12.75" customHeight="1" x14ac:dyDescent="0.25"/>
    <row r="8" spans="1:12" ht="12.75" customHeight="1" x14ac:dyDescent="0.25"/>
    <row r="9" spans="1:12" ht="12.75" customHeight="1" x14ac:dyDescent="0.25"/>
    <row r="10" spans="1:12" ht="12.75" customHeight="1" x14ac:dyDescent="0.25"/>
    <row r="11" spans="1:12" ht="12.75" customHeight="1" x14ac:dyDescent="0.25"/>
    <row r="12" spans="1:12" ht="12.75" customHeight="1" x14ac:dyDescent="0.25"/>
    <row r="13" spans="1:12" ht="12.75" customHeight="1" x14ac:dyDescent="0.25"/>
    <row r="14" spans="1:12" ht="12.75" customHeight="1" x14ac:dyDescent="0.25"/>
    <row r="15" spans="1:12" ht="12.75" customHeight="1" x14ac:dyDescent="0.25"/>
    <row r="16" spans="1:12" ht="12.75" customHeight="1" x14ac:dyDescent="0.25"/>
    <row r="17" ht="12.75" customHeight="1" x14ac:dyDescent="0.25"/>
    <row r="18" ht="12.75" customHeight="1" x14ac:dyDescent="0.25"/>
    <row r="19" ht="12.75" customHeight="1" x14ac:dyDescent="0.25"/>
    <row r="20" ht="12.75" customHeight="1" x14ac:dyDescent="0.25"/>
    <row r="21" ht="12.75" customHeight="1" x14ac:dyDescent="0.25"/>
    <row r="22" ht="12.75" customHeight="1" x14ac:dyDescent="0.25"/>
    <row r="23" ht="12.75" customHeight="1" x14ac:dyDescent="0.25"/>
    <row r="24" ht="12.75" customHeight="1" x14ac:dyDescent="0.25"/>
    <row r="25" ht="12.75" customHeight="1" x14ac:dyDescent="0.25"/>
    <row r="26" ht="12.75" customHeight="1" x14ac:dyDescent="0.25"/>
    <row r="27" ht="12.75" customHeight="1" x14ac:dyDescent="0.25"/>
    <row r="28" ht="12.75" customHeight="1" x14ac:dyDescent="0.25"/>
    <row r="29" ht="12.75" customHeight="1" x14ac:dyDescent="0.25"/>
    <row r="30" ht="12.75" customHeight="1" x14ac:dyDescent="0.25"/>
    <row r="31" ht="12.75" customHeight="1" x14ac:dyDescent="0.25"/>
    <row r="34" spans="2:6" ht="14.25" customHeight="1" x14ac:dyDescent="0.25">
      <c r="B34" s="4" t="s">
        <v>18</v>
      </c>
      <c r="C34" s="10" t="s">
        <v>16</v>
      </c>
      <c r="D34" s="10" t="s">
        <v>17</v>
      </c>
      <c r="E34" s="10" t="s">
        <v>22</v>
      </c>
      <c r="F34" s="10" t="s">
        <v>10</v>
      </c>
    </row>
    <row r="35" spans="2:6" x14ac:dyDescent="0.25">
      <c r="B35" s="4" t="s">
        <v>23</v>
      </c>
      <c r="C35" s="5">
        <v>2</v>
      </c>
      <c r="D35" s="5">
        <v>4</v>
      </c>
      <c r="E35" s="5">
        <v>0</v>
      </c>
      <c r="F35" s="5">
        <f t="shared" ref="F35:F36" si="0">SUM(C35:E35)</f>
        <v>6</v>
      </c>
    </row>
    <row r="36" spans="2:6" x14ac:dyDescent="0.25">
      <c r="B36" s="4" t="s">
        <v>24</v>
      </c>
      <c r="C36" s="5">
        <v>5</v>
      </c>
      <c r="D36" s="5">
        <v>5</v>
      </c>
      <c r="E36" s="5">
        <v>0</v>
      </c>
      <c r="F36" s="5">
        <f t="shared" si="0"/>
        <v>10</v>
      </c>
    </row>
  </sheetData>
  <mergeCells count="1">
    <mergeCell ref="A2:F4"/>
  </mergeCells>
  <dataValidations count="2">
    <dataValidation type="list" allowBlank="1" showInputMessage="1" showErrorMessage="1" sqref="K4">
      <formula1>"YES,NO"</formula1>
    </dataValidation>
    <dataValidation type="list" showInputMessage="1" showErrorMessage="1" sqref="K2">
      <formula1>"1,2,3,4,5,6,7,8,9,10"</formula1>
    </dataValidation>
  </dataValidations>
  <printOptions horizontalCentered="1"/>
  <pageMargins left="0.7" right="0.7" top="0.75" bottom="0.75" header="0.3" footer="0.3"/>
  <pageSetup fitToHeight="0" orientation="landscape" r:id="rId1"/>
  <rowBreaks count="1" manualBreakCount="1">
    <brk id="32" max="7" man="1"/>
  </rowBreaks>
  <colBreaks count="1" manualBreakCount="1">
    <brk id="8" max="1048575" man="1"/>
  </colBreaks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4"/>
    <pageSetUpPr autoPageBreaks="0" fitToPage="1"/>
  </sheetPr>
  <dimension ref="A1:L35"/>
  <sheetViews>
    <sheetView showGridLines="0" tabSelected="1" topLeftCell="A11" zoomScaleNormal="100" workbookViewId="0">
      <selection activeCell="M24" sqref="M24"/>
    </sheetView>
  </sheetViews>
  <sheetFormatPr defaultRowHeight="12.75" x14ac:dyDescent="0.25"/>
  <cols>
    <col min="1" max="1" width="2.7109375" customWidth="1"/>
    <col min="2" max="2" width="9.140625" customWidth="1"/>
    <col min="3" max="3" width="11" customWidth="1"/>
    <col min="4" max="4" width="11.28515625" customWidth="1"/>
    <col min="5" max="5" width="11.42578125" customWidth="1"/>
    <col min="6" max="6" width="10.7109375" customWidth="1"/>
    <col min="7" max="7" width="13.5703125" customWidth="1"/>
    <col min="8" max="8" width="15.85546875" customWidth="1"/>
    <col min="9" max="9" width="8.140625" customWidth="1"/>
    <col min="10" max="10" width="8.28515625" customWidth="1"/>
    <col min="11" max="11" width="8.5703125" customWidth="1"/>
    <col min="12" max="12" width="12.7109375" customWidth="1"/>
  </cols>
  <sheetData>
    <row r="1" spans="1:12" s="1" customFormat="1" ht="10.5" customHeight="1" x14ac:dyDescent="0.25"/>
    <row r="2" spans="1:12" s="1" customFormat="1" ht="15.75" customHeight="1" x14ac:dyDescent="0.25">
      <c r="A2" s="11" t="s">
        <v>3</v>
      </c>
      <c r="B2" s="11"/>
      <c r="C2" s="11"/>
      <c r="D2" s="11"/>
      <c r="E2" s="11"/>
      <c r="F2" s="11"/>
      <c r="J2" s="6" t="s">
        <v>11</v>
      </c>
      <c r="K2" s="2">
        <v>5</v>
      </c>
      <c r="L2" s="8" t="s">
        <v>5</v>
      </c>
    </row>
    <row r="3" spans="1:12" s="1" customFormat="1" ht="6" customHeight="1" x14ac:dyDescent="0.25">
      <c r="A3" s="11"/>
      <c r="B3" s="11"/>
      <c r="C3" s="11"/>
      <c r="D3" s="11"/>
      <c r="E3" s="11"/>
      <c r="F3" s="11"/>
      <c r="J3" s="7"/>
      <c r="L3" s="9"/>
    </row>
    <row r="4" spans="1:12" s="1" customFormat="1" ht="15.75" customHeight="1" x14ac:dyDescent="0.25">
      <c r="A4" s="11"/>
      <c r="B4" s="11"/>
      <c r="C4" s="11"/>
      <c r="D4" s="11"/>
      <c r="E4" s="11"/>
      <c r="F4" s="11"/>
      <c r="J4" s="6" t="s">
        <v>4</v>
      </c>
      <c r="K4" s="2" t="s">
        <v>13</v>
      </c>
      <c r="L4" s="8" t="s">
        <v>5</v>
      </c>
    </row>
    <row r="5" spans="1:12" s="1" customFormat="1" ht="10.5" customHeight="1" x14ac:dyDescent="0.25"/>
    <row r="6" spans="1:12" ht="12.75" customHeight="1" x14ac:dyDescent="0.25"/>
    <row r="7" spans="1:12" ht="12.75" customHeight="1" x14ac:dyDescent="0.25"/>
    <row r="8" spans="1:12" ht="12.75" customHeight="1" x14ac:dyDescent="0.25"/>
    <row r="9" spans="1:12" ht="12.75" customHeight="1" x14ac:dyDescent="0.25"/>
    <row r="10" spans="1:12" ht="12.75" customHeight="1" x14ac:dyDescent="0.25"/>
    <row r="11" spans="1:12" ht="12.75" customHeight="1" x14ac:dyDescent="0.25"/>
    <row r="12" spans="1:12" ht="12.75" customHeight="1" x14ac:dyDescent="0.25"/>
    <row r="13" spans="1:12" ht="12.75" customHeight="1" x14ac:dyDescent="0.25"/>
    <row r="14" spans="1:12" ht="12.75" customHeight="1" x14ac:dyDescent="0.25"/>
    <row r="15" spans="1:12" ht="12.75" customHeight="1" x14ac:dyDescent="0.25"/>
    <row r="16" spans="1:12" ht="12.75" customHeight="1" x14ac:dyDescent="0.25"/>
    <row r="17" ht="12.75" customHeight="1" x14ac:dyDescent="0.25"/>
    <row r="18" ht="12.75" customHeight="1" x14ac:dyDescent="0.25"/>
    <row r="19" ht="12.75" customHeight="1" x14ac:dyDescent="0.25"/>
    <row r="20" ht="12.75" customHeight="1" x14ac:dyDescent="0.25"/>
    <row r="21" ht="12.75" customHeight="1" x14ac:dyDescent="0.25"/>
    <row r="22" ht="12.75" customHeight="1" x14ac:dyDescent="0.25"/>
    <row r="23" ht="12.75" customHeight="1" x14ac:dyDescent="0.25"/>
    <row r="24" ht="12.75" customHeight="1" x14ac:dyDescent="0.25"/>
    <row r="25" ht="12.75" customHeight="1" x14ac:dyDescent="0.25"/>
    <row r="26" ht="12.75" customHeight="1" x14ac:dyDescent="0.25"/>
    <row r="27" ht="12.75" customHeight="1" x14ac:dyDescent="0.25"/>
    <row r="28" ht="12.75" customHeight="1" x14ac:dyDescent="0.25"/>
    <row r="29" ht="12.75" customHeight="1" x14ac:dyDescent="0.25"/>
    <row r="30" ht="12.75" customHeight="1" x14ac:dyDescent="0.25"/>
    <row r="31" ht="12.75" customHeight="1" x14ac:dyDescent="0.25"/>
    <row r="34" spans="2:10" ht="32.25" customHeight="1" x14ac:dyDescent="0.25">
      <c r="B34" s="12" t="s">
        <v>32</v>
      </c>
      <c r="C34" s="13" t="s">
        <v>25</v>
      </c>
      <c r="D34" s="13" t="s">
        <v>26</v>
      </c>
      <c r="E34" s="13" t="s">
        <v>27</v>
      </c>
      <c r="F34" s="13" t="s">
        <v>28</v>
      </c>
      <c r="G34" s="13" t="s">
        <v>29</v>
      </c>
      <c r="H34" s="13" t="s">
        <v>30</v>
      </c>
      <c r="I34" s="14" t="s">
        <v>31</v>
      </c>
      <c r="J34" s="14" t="s">
        <v>10</v>
      </c>
    </row>
    <row r="35" spans="2:10" x14ac:dyDescent="0.25">
      <c r="B35" s="4"/>
      <c r="C35" s="4">
        <v>0</v>
      </c>
      <c r="D35" s="4">
        <v>3</v>
      </c>
      <c r="E35" s="4">
        <v>4</v>
      </c>
      <c r="F35" s="5">
        <v>5</v>
      </c>
      <c r="G35" s="5">
        <v>4</v>
      </c>
      <c r="H35" s="5">
        <v>10</v>
      </c>
      <c r="I35" s="5">
        <v>4</v>
      </c>
      <c r="J35" s="5">
        <f>SUM(Sales34[[#This Row],[Relational operators ]:[Major errors]])</f>
        <v>23</v>
      </c>
    </row>
  </sheetData>
  <mergeCells count="1">
    <mergeCell ref="A2:F4"/>
  </mergeCells>
  <dataValidations count="2">
    <dataValidation type="list" allowBlank="1" showInputMessage="1" showErrorMessage="1" sqref="K4">
      <formula1>"YES,NO"</formula1>
    </dataValidation>
    <dataValidation type="list" showInputMessage="1" showErrorMessage="1" sqref="K2">
      <formula1>"1,2,3,4,5,6,7,8,9,10"</formula1>
    </dataValidation>
  </dataValidations>
  <printOptions horizontalCentered="1"/>
  <pageMargins left="0.7" right="0.7" top="0.75" bottom="0.75" header="0.3" footer="0.3"/>
  <pageSetup fitToHeight="0" orientation="landscape" r:id="rId1"/>
  <rowBreaks count="1" manualBreakCount="1">
    <brk id="32" max="7" man="1"/>
  </rowBreaks>
  <colBreaks count="1" manualBreakCount="1">
    <brk id="8" max="1048575" man="1"/>
  </colBreaks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22"/>
  <sheetViews>
    <sheetView workbookViewId="0">
      <selection activeCell="A2" sqref="A2"/>
    </sheetView>
  </sheetViews>
  <sheetFormatPr defaultRowHeight="12.75" x14ac:dyDescent="0.25"/>
  <cols>
    <col min="3" max="3" width="9.85546875" style="3" customWidth="1"/>
    <col min="6" max="10" width="9.85546875" style="3" customWidth="1"/>
  </cols>
  <sheetData>
    <row r="1" spans="1:10" x14ac:dyDescent="0.25">
      <c r="A1" t="s">
        <v>12</v>
      </c>
    </row>
    <row r="4" spans="1:10" x14ac:dyDescent="0.25">
      <c r="E4" t="s">
        <v>0</v>
      </c>
      <c r="F4" s="3" t="s">
        <v>6</v>
      </c>
      <c r="G4" s="3" t="s">
        <v>7</v>
      </c>
      <c r="H4" s="3" t="s">
        <v>8</v>
      </c>
      <c r="I4" s="3" t="s">
        <v>9</v>
      </c>
      <c r="J4" s="3" t="s">
        <v>1</v>
      </c>
    </row>
    <row r="5" spans="1:10" x14ac:dyDescent="0.25">
      <c r="B5">
        <v>1</v>
      </c>
      <c r="C5" s="3">
        <f>IF($B5&gt;n,"",LARGE(Sales[TOTAL],1))</f>
        <v>10</v>
      </c>
      <c r="D5">
        <f ca="1">IF($B5&gt;n,"",IF(C4=C5,MATCH(C5,OFFSET(Sales[TOTAL],D4,),0)+D4,MATCH(C5,Sales[TOTAL],0)))</f>
        <v>2</v>
      </c>
      <c r="E5" t="str">
        <f ca="1">IF($B5&gt;n,"",INDEX(Sales[Type of faults],D5))</f>
        <v>New code</v>
      </c>
      <c r="F5" s="3" t="e">
        <f ca="1">IF($B5&gt;n,"",INDEX(#REF!,$D5))</f>
        <v>#REF!</v>
      </c>
      <c r="G5" s="3">
        <f ca="1">IF($B5&gt;n,"",INDEX(Sales[Integration testing],$D5))</f>
        <v>5</v>
      </c>
      <c r="H5" s="3">
        <f ca="1">IF($B5&gt;n,"",INDEX(Sales[Hackathon],$D5))</f>
        <v>5</v>
      </c>
      <c r="I5" s="3">
        <f ca="1">IF($B5&gt;n,"",INDEX(Sales[Coverage analysis],$D5))</f>
        <v>0</v>
      </c>
      <c r="J5" s="3" t="e">
        <f t="shared" ref="J5:J14" ca="1" si="0">IF($B5&gt;n,"",SUM(F5:I5))</f>
        <v>#REF!</v>
      </c>
    </row>
    <row r="6" spans="1:10" x14ac:dyDescent="0.25">
      <c r="B6">
        <v>2</v>
      </c>
      <c r="C6" s="3">
        <f>IF($B6&gt;n,"",LARGE(Sales[TOTAL],2))</f>
        <v>6</v>
      </c>
      <c r="D6">
        <f ca="1">IF($B6&gt;n,"",IF(C5=C6,MATCH(C6,OFFSET(Sales[TOTAL],D5,),0)+D5,MATCH(C6,Sales[TOTAL],0)))</f>
        <v>1</v>
      </c>
      <c r="E6" t="str">
        <f ca="1">IF($B6&gt;n,"",INDEX(Sales[Type of faults],D6))</f>
        <v>Old code</v>
      </c>
      <c r="F6" s="3" t="e">
        <f ca="1">IF($B6&gt;n,"",INDEX(#REF!,$D6))</f>
        <v>#REF!</v>
      </c>
      <c r="G6" s="3">
        <f ca="1">IF($B6&gt;n,"",INDEX(Sales[Integration testing],$D6))</f>
        <v>2</v>
      </c>
      <c r="H6" s="3">
        <f ca="1">IF($B6&gt;n,"",INDEX(Sales[Hackathon],$D6))</f>
        <v>4</v>
      </c>
      <c r="I6" s="3">
        <f ca="1">IF($B6&gt;n,"",INDEX(Sales[Coverage analysis],$D6))</f>
        <v>0</v>
      </c>
      <c r="J6" s="3" t="e">
        <f t="shared" ca="1" si="0"/>
        <v>#REF!</v>
      </c>
    </row>
    <row r="7" spans="1:10" x14ac:dyDescent="0.25">
      <c r="B7">
        <v>3</v>
      </c>
      <c r="C7" s="3" t="e">
        <f>IF($B7&gt;n,"",LARGE(Sales[TOTAL],3))</f>
        <v>#NUM!</v>
      </c>
      <c r="D7" t="e">
        <f ca="1">IF($B7&gt;n,"",IF(C6=C7,MATCH(C7,OFFSET(Sales[TOTAL],D6,),0)+D6,MATCH(C7,Sales[TOTAL],0)))</f>
        <v>#NUM!</v>
      </c>
      <c r="E7" t="e">
        <f ca="1">IF($B7&gt;n,"",INDEX(Sales[Type of faults],D7))</f>
        <v>#NUM!</v>
      </c>
      <c r="F7" s="3" t="e">
        <f ca="1">IF($B7&gt;n,"",INDEX(#REF!,$D7))</f>
        <v>#REF!</v>
      </c>
      <c r="G7" s="3" t="e">
        <f ca="1">IF($B7&gt;n,"",INDEX(Sales[Integration testing],$D7))</f>
        <v>#NUM!</v>
      </c>
      <c r="H7" s="3" t="e">
        <f ca="1">IF($B7&gt;n,"",INDEX(Sales[Hackathon],$D7))</f>
        <v>#NUM!</v>
      </c>
      <c r="I7" s="3" t="e">
        <f ca="1">IF($B7&gt;n,"",INDEX(Sales[Coverage analysis],$D7))</f>
        <v>#NUM!</v>
      </c>
      <c r="J7" s="3" t="e">
        <f t="shared" ca="1" si="0"/>
        <v>#REF!</v>
      </c>
    </row>
    <row r="8" spans="1:10" x14ac:dyDescent="0.25">
      <c r="B8">
        <v>4</v>
      </c>
      <c r="C8" s="3" t="e">
        <f>IF($B8&gt;n,"",LARGE(Sales[TOTAL],4))</f>
        <v>#NUM!</v>
      </c>
      <c r="D8" t="e">
        <f ca="1">IF($B8&gt;n,"",IF(C7=C8,MATCH(C8,OFFSET(Sales[TOTAL],D7,),0)+D7,MATCH(C8,Sales[TOTAL],0)))</f>
        <v>#NUM!</v>
      </c>
      <c r="E8" t="e">
        <f ca="1">IF($B8&gt;n,"",INDEX(Sales[Type of faults],D8))</f>
        <v>#NUM!</v>
      </c>
      <c r="F8" s="3" t="e">
        <f ca="1">IF($B8&gt;n,"",INDEX(#REF!,$D8))</f>
        <v>#REF!</v>
      </c>
      <c r="G8" s="3" t="e">
        <f ca="1">IF($B8&gt;n,"",INDEX(Sales[Integration testing],$D8))</f>
        <v>#NUM!</v>
      </c>
      <c r="H8" s="3" t="e">
        <f ca="1">IF($B8&gt;n,"",INDEX(Sales[Hackathon],$D8))</f>
        <v>#NUM!</v>
      </c>
      <c r="I8" s="3" t="e">
        <f ca="1">IF($B8&gt;n,"",INDEX(Sales[Coverage analysis],$D8))</f>
        <v>#NUM!</v>
      </c>
      <c r="J8" s="3" t="e">
        <f t="shared" ca="1" si="0"/>
        <v>#REF!</v>
      </c>
    </row>
    <row r="9" spans="1:10" x14ac:dyDescent="0.25">
      <c r="B9">
        <v>5</v>
      </c>
      <c r="C9" s="3" t="e">
        <f>IF($B9&gt;n,"",LARGE(Sales[TOTAL],5))</f>
        <v>#NUM!</v>
      </c>
      <c r="D9" t="e">
        <f ca="1">IF($B9&gt;n,"",IF(C8=C9,MATCH(C9,OFFSET(Sales[TOTAL],D8,),0)+D8,MATCH(C9,Sales[TOTAL],0)))</f>
        <v>#NUM!</v>
      </c>
      <c r="E9" t="e">
        <f ca="1">IF($B9&gt;n,"",INDEX(Sales[Type of faults],D9))</f>
        <v>#NUM!</v>
      </c>
      <c r="F9" s="3" t="e">
        <f ca="1">IF($B9&gt;n,"",INDEX(#REF!,$D9))</f>
        <v>#REF!</v>
      </c>
      <c r="G9" s="3" t="e">
        <f ca="1">IF($B9&gt;n,"",INDEX(Sales[Integration testing],$D9))</f>
        <v>#NUM!</v>
      </c>
      <c r="H9" s="3" t="e">
        <f ca="1">IF($B9&gt;n,"",INDEX(Sales[Hackathon],$D9))</f>
        <v>#NUM!</v>
      </c>
      <c r="I9" s="3" t="e">
        <f ca="1">IF($B9&gt;n,"",INDEX(Sales[Coverage analysis],$D9))</f>
        <v>#NUM!</v>
      </c>
      <c r="J9" s="3" t="e">
        <f t="shared" ca="1" si="0"/>
        <v>#REF!</v>
      </c>
    </row>
    <row r="10" spans="1:10" x14ac:dyDescent="0.25">
      <c r="B10">
        <v>6</v>
      </c>
      <c r="C10" s="3" t="str">
        <f>IF($B10&gt;n,"",LARGE(Sales[TOTAL],6))</f>
        <v/>
      </c>
      <c r="D10" t="str">
        <f ca="1">IF($B10&gt;n,"",IF(C9=C10,MATCH(C10,OFFSET(Sales[TOTAL],D9,),0)+D9,MATCH(C10,Sales[TOTAL],0)))</f>
        <v/>
      </c>
      <c r="E10" t="str">
        <f>IF($B10&gt;n,"",INDEX(Sales[Type of faults],D10))</f>
        <v/>
      </c>
      <c r="F10" s="3" t="str">
        <f>IF($B10&gt;n,"",INDEX(#REF!,$D10))</f>
        <v/>
      </c>
      <c r="G10" s="3" t="str">
        <f>IF($B10&gt;n,"",INDEX(Sales[Integration testing],$D10))</f>
        <v/>
      </c>
      <c r="H10" s="3" t="str">
        <f>IF($B10&gt;n,"",INDEX(Sales[Hackathon],$D10))</f>
        <v/>
      </c>
      <c r="I10" s="3" t="str">
        <f>IF($B10&gt;n,"",INDEX(Sales[Coverage analysis],$D10))</f>
        <v/>
      </c>
      <c r="J10" s="3" t="str">
        <f t="shared" si="0"/>
        <v/>
      </c>
    </row>
    <row r="11" spans="1:10" x14ac:dyDescent="0.25">
      <c r="B11">
        <v>7</v>
      </c>
      <c r="C11" s="3" t="str">
        <f>IF($B11&gt;n,"",LARGE(Sales[TOTAL],7))</f>
        <v/>
      </c>
      <c r="D11" t="str">
        <f ca="1">IF($B11&gt;n,"",IF(C10=C11,MATCH(C11,OFFSET(Sales[TOTAL],D10,),0)+D10,MATCH(C11,Sales[TOTAL],0)))</f>
        <v/>
      </c>
      <c r="E11" t="str">
        <f>IF($B11&gt;n,"",INDEX(Sales[Type of faults],D11))</f>
        <v/>
      </c>
      <c r="F11" s="3" t="str">
        <f>IF($B11&gt;n,"",INDEX(#REF!,$D11))</f>
        <v/>
      </c>
      <c r="G11" s="3" t="str">
        <f>IF($B11&gt;n,"",INDEX(Sales[Integration testing],$D11))</f>
        <v/>
      </c>
      <c r="H11" s="3" t="str">
        <f>IF($B11&gt;n,"",INDEX(Sales[Hackathon],$D11))</f>
        <v/>
      </c>
      <c r="I11" s="3" t="str">
        <f>IF($B11&gt;n,"",INDEX(Sales[Coverage analysis],$D11))</f>
        <v/>
      </c>
      <c r="J11" s="3" t="str">
        <f t="shared" si="0"/>
        <v/>
      </c>
    </row>
    <row r="12" spans="1:10" x14ac:dyDescent="0.25">
      <c r="B12">
        <v>8</v>
      </c>
      <c r="C12" s="3" t="str">
        <f>IF($B12&gt;n,"",LARGE(Sales[TOTAL],8))</f>
        <v/>
      </c>
      <c r="D12" t="str">
        <f ca="1">IF($B12&gt;n,"",IF(C11=C12,MATCH(C12,OFFSET(Sales[TOTAL],D11,),0)+D11,MATCH(C12,Sales[TOTAL],0)))</f>
        <v/>
      </c>
      <c r="E12" t="str">
        <f>IF($B12&gt;n,"",INDEX(Sales[Type of faults],D12))</f>
        <v/>
      </c>
      <c r="F12" s="3" t="str">
        <f>IF($B12&gt;n,"",INDEX(#REF!,$D12))</f>
        <v/>
      </c>
      <c r="G12" s="3" t="str">
        <f>IF($B12&gt;n,"",INDEX(Sales[Integration testing],$D12))</f>
        <v/>
      </c>
      <c r="H12" s="3" t="str">
        <f>IF($B12&gt;n,"",INDEX(Sales[Hackathon],$D12))</f>
        <v/>
      </c>
      <c r="I12" s="3" t="str">
        <f>IF($B12&gt;n,"",INDEX(Sales[Coverage analysis],$D12))</f>
        <v/>
      </c>
      <c r="J12" s="3" t="str">
        <f t="shared" si="0"/>
        <v/>
      </c>
    </row>
    <row r="13" spans="1:10" x14ac:dyDescent="0.25">
      <c r="B13">
        <v>9</v>
      </c>
      <c r="C13" s="3" t="str">
        <f>IF($B13&gt;n,"",LARGE(Sales[TOTAL],9))</f>
        <v/>
      </c>
      <c r="D13" t="str">
        <f ca="1">IF($B13&gt;n,"",IF(C12=C13,MATCH(C13,OFFSET(Sales[TOTAL],D12,),0)+D12,MATCH(C13,Sales[TOTAL],0)))</f>
        <v/>
      </c>
      <c r="E13" t="str">
        <f>IF($B13&gt;n,"",INDEX(Sales[Type of faults],D13))</f>
        <v/>
      </c>
      <c r="F13" s="3" t="str">
        <f>IF($B13&gt;n,"",INDEX(#REF!,$D13))</f>
        <v/>
      </c>
      <c r="G13" s="3" t="str">
        <f>IF($B13&gt;n,"",INDEX(Sales[Integration testing],$D13))</f>
        <v/>
      </c>
      <c r="H13" s="3" t="str">
        <f>IF($B13&gt;n,"",INDEX(Sales[Hackathon],$D13))</f>
        <v/>
      </c>
      <c r="I13" s="3" t="str">
        <f>IF($B13&gt;n,"",INDEX(Sales[Coverage analysis],$D13))</f>
        <v/>
      </c>
      <c r="J13" s="3" t="str">
        <f t="shared" si="0"/>
        <v/>
      </c>
    </row>
    <row r="14" spans="1:10" x14ac:dyDescent="0.25">
      <c r="B14">
        <v>10</v>
      </c>
      <c r="C14" s="3" t="str">
        <f>IF($B14&gt;n,"",LARGE(Sales[TOTAL],10))</f>
        <v/>
      </c>
      <c r="D14" t="str">
        <f ca="1">IF($B14&gt;n,"",IF(C13=C14,MATCH(C14,OFFSET(Sales[TOTAL],D13,),0)+D13,MATCH(C14,Sales[TOTAL],0)))</f>
        <v/>
      </c>
      <c r="E14" t="str">
        <f>IF($B14&gt;n,"",INDEX(Sales[Type of faults],D14))</f>
        <v/>
      </c>
      <c r="F14" s="3" t="str">
        <f>IF($B14&gt;n,"",INDEX(#REF!,$D14))</f>
        <v/>
      </c>
      <c r="G14" s="3" t="str">
        <f>IF($B14&gt;n,"",INDEX(Sales[Integration testing],$D14))</f>
        <v/>
      </c>
      <c r="H14" s="3" t="str">
        <f>IF($B14&gt;n,"",INDEX(Sales[Hackathon],$D14))</f>
        <v/>
      </c>
      <c r="I14" s="3" t="str">
        <f>IF($B14&gt;n,"",INDEX(Sales[Coverage analysis],$D14))</f>
        <v/>
      </c>
      <c r="J14" s="3" t="str">
        <f t="shared" si="0"/>
        <v/>
      </c>
    </row>
    <row r="15" spans="1:10" x14ac:dyDescent="0.25">
      <c r="E15" t="str">
        <f>""</f>
        <v/>
      </c>
    </row>
    <row r="16" spans="1:10" x14ac:dyDescent="0.25">
      <c r="B16" t="b">
        <f>IncludeOther="yes"</f>
        <v>0</v>
      </c>
      <c r="E16" t="s">
        <v>2</v>
      </c>
      <c r="F16" s="3" t="e">
        <f ca="1">SUM(#REF!) - SUM(F5:F14)</f>
        <v>#REF!</v>
      </c>
      <c r="G16" s="3" t="e">
        <f ca="1">SUM(Sales[Integration testing]) - SUM(G5:G14)</f>
        <v>#NUM!</v>
      </c>
      <c r="H16" s="3" t="e">
        <f ca="1">SUM(Sales[Hackathon]) - SUM(H5:H14)</f>
        <v>#NUM!</v>
      </c>
      <c r="I16" s="3" t="e">
        <f ca="1">SUM(Sales[Coverage analysis]) - SUM(I5:I14)</f>
        <v>#NUM!</v>
      </c>
      <c r="J16" s="3" t="e">
        <f ca="1">SUM(Sales[TOTAL]) - SUM(J5:J14)</f>
        <v>#REF!</v>
      </c>
    </row>
    <row r="18" spans="2:10" x14ac:dyDescent="0.25">
      <c r="E18" t="s">
        <v>10</v>
      </c>
      <c r="F18" s="3" t="e">
        <f>SUM(#REF!)</f>
        <v>#REF!</v>
      </c>
      <c r="G18" s="3">
        <f>SUM(Sales[Integration testing])</f>
        <v>7</v>
      </c>
      <c r="H18" s="3">
        <f>SUM(Sales[Hackathon])</f>
        <v>9</v>
      </c>
      <c r="I18" s="3">
        <f>SUM(Sales[Coverage analysis])</f>
        <v>0</v>
      </c>
      <c r="J18" s="3">
        <f>SUM(Sales[TOTAL])</f>
        <v>16</v>
      </c>
    </row>
    <row r="22" spans="2:10" x14ac:dyDescent="0.25">
      <c r="B22" t="str">
        <f>"TOTAL AND TOP " &amp; n &amp; " PRODUCTS"</f>
        <v>TOTAL AND TOP 5 PRODUCTS</v>
      </c>
    </row>
  </sheetData>
  <pageMargins left="0.7" right="0.7" top="0.75" bottom="0.75" header="0.3" footer="0.3"/>
  <pageSetup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3F63013A-FA38-420F-B049-A18B1E0B4DB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12</vt:i4>
      </vt:variant>
    </vt:vector>
  </HeadingPairs>
  <TitlesOfParts>
    <vt:vector size="16" baseType="lpstr">
      <vt:lpstr>Quarterly Sales Report (2)</vt:lpstr>
      <vt:lpstr>Quarterly Sales Report</vt:lpstr>
      <vt:lpstr>Quarterly Sales Report (3)</vt:lpstr>
      <vt:lpstr>calculations</vt:lpstr>
      <vt:lpstr>ChartSubtitle</vt:lpstr>
      <vt:lpstr>'Quarterly Sales Report (2)'!IncludeOther</vt:lpstr>
      <vt:lpstr>'Quarterly Sales Report (3)'!IncludeOther</vt:lpstr>
      <vt:lpstr>IncludeOther</vt:lpstr>
      <vt:lpstr>'Quarterly Sales Report (2)'!n</vt:lpstr>
      <vt:lpstr>'Quarterly Sales Report (3)'!n</vt:lpstr>
      <vt:lpstr>n</vt:lpstr>
      <vt:lpstr>Other</vt:lpstr>
      <vt:lpstr>'Quarterly Sales Report'!Print_Area</vt:lpstr>
      <vt:lpstr>'Quarterly Sales Report (2)'!Print_Area</vt:lpstr>
      <vt:lpstr>'Quarterly Sales Report (3)'!Print_Area</vt:lpstr>
      <vt:lpstr>Total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keywords/>
  <cp:lastModifiedBy/>
  <dcterms:created xsi:type="dcterms:W3CDTF">2014-04-26T16:27:26Z</dcterms:created>
  <dcterms:modified xsi:type="dcterms:W3CDTF">2014-04-26T17:53:59Z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TC028973919991</vt:lpwstr>
  </property>
</Properties>
</file>