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.anglesea\Downloads\"/>
    </mc:Choice>
  </mc:AlternateContent>
  <xr:revisionPtr revIDLastSave="0" documentId="13_ncr:1_{55765F18-3EB9-42F3-ACBB-40EBF9082593}" xr6:coauthVersionLast="47" xr6:coauthVersionMax="47" xr10:uidLastSave="{00000000-0000-0000-0000-000000000000}"/>
  <bookViews>
    <workbookView xWindow="19110" yWindow="0" windowWidth="19380" windowHeight="20970" firstSheet="1" activeTab="1" xr2:uid="{00000000-000D-0000-FFFF-FFFF00000000}"/>
  </bookViews>
  <sheets>
    <sheet name="Data" sheetId="1" state="hidden" r:id="rId1"/>
    <sheet name="Report" sheetId="3" r:id="rId2"/>
    <sheet name="Report Metadata" sheetId="2" state="hidden" r:id="rId3"/>
  </sheets>
  <definedNames>
    <definedName name="_xlnm._FilterDatabase" localSheetId="1" hidden="1">Report!$D$6:$E$6</definedName>
  </definedNames>
  <calcPr calcId="191029" iterateCount="1" calcOnSave="0" concurrentCalc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A2" i="3"/>
  <c r="A1" i="3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AC6" i="3" a="1"/>
  <c r="AD33" i="3" a="1"/>
  <c r="AA25" i="3"/>
  <c r="AA26" i="3"/>
  <c r="AA27" i="3"/>
  <c r="AA28" i="3"/>
  <c r="AA29" i="3"/>
  <c r="AC33" i="3" a="1"/>
  <c r="AC33" i="3"/>
  <c r="AD33" i="3"/>
  <c r="K7" i="3" a="1"/>
  <c r="K7" i="3"/>
  <c r="J7" i="3" a="1"/>
  <c r="J7" i="3"/>
  <c r="I7" i="3" a="1"/>
  <c r="I7" i="3"/>
  <c r="H7" i="3" a="1"/>
  <c r="H7" i="3"/>
  <c r="G7" i="3" a="1"/>
  <c r="G7" i="3"/>
  <c r="J6" i="3"/>
  <c r="I6" i="3"/>
  <c r="I5" i="3"/>
  <c r="H6" i="3"/>
  <c r="H5" i="3"/>
  <c r="G6" i="3"/>
  <c r="F6" i="3"/>
  <c r="F7" i="3" a="1"/>
  <c r="F7" i="3"/>
  <c r="G5" i="3"/>
  <c r="AB6" i="3" a="1"/>
  <c r="AB6" i="3"/>
  <c r="AC6" i="3"/>
  <c r="E7" i="3" a="1"/>
  <c r="E7" i="3"/>
  <c r="D7" i="3" a="1"/>
  <c r="D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<sst xmlns="http://schemas.openxmlformats.org/spreadsheetml/2006/main" count="452" uniqueCount="107">
  <si>
    <t>TodayFormatted</t>
  </si>
  <si>
    <t>CompanyName</t>
  </si>
  <si>
    <t>TblCptnItemFilter</t>
  </si>
  <si>
    <t>ItemFilter</t>
  </si>
  <si>
    <t>Item2PeriodStartDate</t>
  </si>
  <si>
    <t>Item3PeriodStartDate</t>
  </si>
  <si>
    <t>Item31PeriodStartDate</t>
  </si>
  <si>
    <t>Item4PeriodStartDate</t>
  </si>
  <si>
    <t>Item41PeriodStartDate</t>
  </si>
  <si>
    <t>Item5PeriodStartDate</t>
  </si>
  <si>
    <t>No_Item</t>
  </si>
  <si>
    <t>ItemAgeCompositionQtyCaption</t>
  </si>
  <si>
    <t>PageNoCaption</t>
  </si>
  <si>
    <t>AfterCaption</t>
  </si>
  <si>
    <t>BeforeCaption</t>
  </si>
  <si>
    <t>TotalInvtQtyCaption</t>
  </si>
  <si>
    <t>ItemDescriptionCaption</t>
  </si>
  <si>
    <t>ItemNoCaption</t>
  </si>
  <si>
    <t>InvtQty1_ItemLedgEntry</t>
  </si>
  <si>
    <t>InvtQty2_ItemLedgEntry</t>
  </si>
  <si>
    <t>InvtQty3_ItemLedgEntry</t>
  </si>
  <si>
    <t>InvtQty4_ItemLedgEntry</t>
  </si>
  <si>
    <t>InvtQty5_ItemLedgEntry</t>
  </si>
  <si>
    <t>TotalInvtQty</t>
  </si>
  <si>
    <t>Desc_Item</t>
  </si>
  <si>
    <t>PrintLine</t>
  </si>
  <si>
    <t>18 September 2023</t>
  </si>
  <si>
    <t>CRONUS UK Ltd.</t>
  </si>
  <si>
    <t xml:space="preserve">Item: </t>
  </si>
  <si>
    <t/>
  </si>
  <si>
    <t>30/01/20</t>
  </si>
  <si>
    <t>29/02/20</t>
  </si>
  <si>
    <t>01/03/20</t>
  </si>
  <si>
    <t>30/03/20</t>
  </si>
  <si>
    <t>31/03/20</t>
  </si>
  <si>
    <t>30/04/20</t>
  </si>
  <si>
    <t>1896-S</t>
  </si>
  <si>
    <t>Item Age Composition - Quantity</t>
  </si>
  <si>
    <t>Page</t>
  </si>
  <si>
    <t>After...</t>
  </si>
  <si>
    <t>...Before</t>
  </si>
  <si>
    <t>Inventory</t>
  </si>
  <si>
    <t>Description</t>
  </si>
  <si>
    <t>Item No.</t>
  </si>
  <si>
    <t>ATHENS Desk</t>
  </si>
  <si>
    <t>1900-S</t>
  </si>
  <si>
    <t>PARIS Guest Chair, black</t>
  </si>
  <si>
    <t>1906-S</t>
  </si>
  <si>
    <t>ATHENS Mobile Pedestal</t>
  </si>
  <si>
    <t>1908-S</t>
  </si>
  <si>
    <t>LONDON Swivel Chair, blue</t>
  </si>
  <si>
    <t>1920-S</t>
  </si>
  <si>
    <t>ANTWERP Conference Table</t>
  </si>
  <si>
    <t>1925-W</t>
  </si>
  <si>
    <t>Conference Bundle 1-6</t>
  </si>
  <si>
    <t>1928-S</t>
  </si>
  <si>
    <t>AMSTERDAM Lamp</t>
  </si>
  <si>
    <t>1929-W</t>
  </si>
  <si>
    <t>Conference Bundle 1-8</t>
  </si>
  <si>
    <t>1936-S</t>
  </si>
  <si>
    <t>BERLIN Guest Chair, yellow</t>
  </si>
  <si>
    <t>1953-W</t>
  </si>
  <si>
    <t>Guest Section 1</t>
  </si>
  <si>
    <t>1960-S</t>
  </si>
  <si>
    <t>ROME Guest Chair, green</t>
  </si>
  <si>
    <t>1964-S</t>
  </si>
  <si>
    <t>TOKYO Guest Chair, blue</t>
  </si>
  <si>
    <t>1965-W</t>
  </si>
  <si>
    <t>Conference Bundle 2-8</t>
  </si>
  <si>
    <t>1968-S</t>
  </si>
  <si>
    <t>MEXICO Swivel Chair, black</t>
  </si>
  <si>
    <t>1969-W</t>
  </si>
  <si>
    <t>Conference Package 1</t>
  </si>
  <si>
    <t>1972-S</t>
  </si>
  <si>
    <t>MUNICH Swivel Chair, yellow</t>
  </si>
  <si>
    <t>1980-S</t>
  </si>
  <si>
    <t>MOSCOW Swivel Chair, red</t>
  </si>
  <si>
    <t>1988-S</t>
  </si>
  <si>
    <t>SEOUL Guest Chair, red</t>
  </si>
  <si>
    <t>1996-S</t>
  </si>
  <si>
    <t>ATLANTA Whiteboard, base</t>
  </si>
  <si>
    <t>2000-S</t>
  </si>
  <si>
    <t>SYDNEY Swivel Chair, green</t>
  </si>
  <si>
    <t>Filter (DataItem::Table::FilterGroupNo::FieldName)</t>
  </si>
  <si>
    <t>Filter Value</t>
  </si>
  <si>
    <t>Report Property</t>
  </si>
  <si>
    <t>Report Property Value</t>
  </si>
  <si>
    <t>Item::Item::2::Type</t>
  </si>
  <si>
    <t>0</t>
  </si>
  <si>
    <t>Extension ID</t>
  </si>
  <si>
    <t>437dbf0e-84ff-417a-965d-ed2bb9650972</t>
  </si>
  <si>
    <t>Extension Name</t>
  </si>
  <si>
    <t>Base Application by Microsoft</t>
  </si>
  <si>
    <t>Extension Publisher</t>
  </si>
  <si>
    <t>Microsoft</t>
  </si>
  <si>
    <t>Extension Version</t>
  </si>
  <si>
    <t>22.4.59114.60540</t>
  </si>
  <si>
    <t>Object ID</t>
  </si>
  <si>
    <t>5807</t>
  </si>
  <si>
    <t>Object Name</t>
  </si>
  <si>
    <t>Item Age Composition - Qty.</t>
  </si>
  <si>
    <t>Item #</t>
  </si>
  <si>
    <t>Total Qty. Change</t>
  </si>
  <si>
    <t>Sort By</t>
  </si>
  <si>
    <t>Sort Order</t>
  </si>
  <si>
    <t>Ascending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</si>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</sst>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"/>
    <numFmt numFmtId="165" formatCode="_(* #,##0.00_);_(* \(#,##0.00\);_(* &quot;-&quot;??_);_(@_)"/>
  </numFmts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2" fillId="2" borderId="1" xfId="0" applyNumberFormat="1" applyFont="1" applyFill="1" applyBorder="1"/>
    <xf numFmtId="165" fontId="2" fillId="2" borderId="1" xfId="0" applyNumberFormat="1" applyFont="1" applyFill="1" applyBorder="1"/>
    <xf numFmtId="49" fontId="2" fillId="2" borderId="2" xfId="0" applyNumberFormat="1" applyFont="1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Z21" totalsRowShown="0">
  <autoFilter ref="A1:Z21" xr:uid="{00000000-0009-0000-0100-000001000000}"/>
  <tableColumns count="26">
    <tableColumn id="1" xr3:uid="{00000000-0010-0000-0000-000001000000}" name="TodayFormatted"/>
    <tableColumn id="2" xr3:uid="{00000000-0010-0000-0000-000002000000}" name="CompanyName"/>
    <tableColumn id="3" xr3:uid="{00000000-0010-0000-0000-000003000000}" name="TblCptnItemFilter"/>
    <tableColumn id="4" xr3:uid="{00000000-0010-0000-0000-000004000000}" name="ItemFilter"/>
    <tableColumn id="5" xr3:uid="{00000000-0010-0000-0000-000005000000}" name="Item2PeriodStartDate"/>
    <tableColumn id="6" xr3:uid="{00000000-0010-0000-0000-000006000000}" name="Item3PeriodStartDate"/>
    <tableColumn id="7" xr3:uid="{00000000-0010-0000-0000-000007000000}" name="Item31PeriodStartDate"/>
    <tableColumn id="8" xr3:uid="{00000000-0010-0000-0000-000008000000}" name="Item4PeriodStartDate"/>
    <tableColumn id="9" xr3:uid="{00000000-0010-0000-0000-000009000000}" name="Item41PeriodStartDate"/>
    <tableColumn id="10" xr3:uid="{00000000-0010-0000-0000-00000A000000}" name="Item5PeriodStartDate"/>
    <tableColumn id="11" xr3:uid="{00000000-0010-0000-0000-00000B000000}" name="No_Item"/>
    <tableColumn id="25" xr3:uid="{00000000-0010-0000-0000-000019000000}" name="Desc_Item" dataDxfId="0"/>
    <tableColumn id="12" xr3:uid="{00000000-0010-0000-0000-00000C000000}" name="ItemAgeCompositionQtyCaption"/>
    <tableColumn id="13" xr3:uid="{00000000-0010-0000-0000-00000D000000}" name="PageNoCaption"/>
    <tableColumn id="14" xr3:uid="{00000000-0010-0000-0000-00000E000000}" name="AfterCaption"/>
    <tableColumn id="15" xr3:uid="{00000000-0010-0000-0000-00000F000000}" name="BeforeCaption"/>
    <tableColumn id="16" xr3:uid="{00000000-0010-0000-0000-000010000000}" name="TotalInvtQtyCaption"/>
    <tableColumn id="17" xr3:uid="{00000000-0010-0000-0000-000011000000}" name="ItemDescriptionCaption"/>
    <tableColumn id="18" xr3:uid="{00000000-0010-0000-0000-000012000000}" name="ItemNoCaption"/>
    <tableColumn id="19" xr3:uid="{00000000-0010-0000-0000-000013000000}" name="InvtQty1_ItemLedgEntry"/>
    <tableColumn id="20" xr3:uid="{00000000-0010-0000-0000-000014000000}" name="InvtQty2_ItemLedgEntry"/>
    <tableColumn id="21" xr3:uid="{00000000-0010-0000-0000-000015000000}" name="InvtQty3_ItemLedgEntry"/>
    <tableColumn id="22" xr3:uid="{00000000-0010-0000-0000-000016000000}" name="InvtQty4_ItemLedgEntry"/>
    <tableColumn id="23" xr3:uid="{00000000-0010-0000-0000-000017000000}" name="InvtQty5_ItemLedgEntry"/>
    <tableColumn id="24" xr3:uid="{00000000-0010-0000-0000-000018000000}" name="TotalInvtQty"/>
    <tableColumn id="26" xr3:uid="{00000000-0010-0000-0000-00001A000000}" name="Print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opLeftCell="R1" workbookViewId="0">
      <pane ySplit="1" topLeftCell="A2" activePane="bottomLeft" state="frozen"/>
      <selection pane="bottomLeft" activeCell="V2" sqref="V2"/>
    </sheetView>
  </sheetViews>
  <sheetFormatPr defaultRowHeight="14.5" x14ac:dyDescent="0.35"/>
  <cols>
    <col min="1" max="1" width="17.36328125" bestFit="1" customWidth="1"/>
    <col min="2" max="2" width="16.26953125" bestFit="1" customWidth="1"/>
    <col min="3" max="3" width="18.1796875" bestFit="1" customWidth="1"/>
    <col min="4" max="4" width="11.36328125" bestFit="1" customWidth="1"/>
    <col min="5" max="6" width="22" bestFit="1" customWidth="1"/>
    <col min="7" max="7" width="23.08984375" bestFit="1" customWidth="1"/>
    <col min="8" max="8" width="22" bestFit="1" customWidth="1"/>
    <col min="9" max="9" width="23.08984375" bestFit="1" customWidth="1"/>
    <col min="10" max="10" width="22" bestFit="1" customWidth="1"/>
    <col min="11" max="11" width="10.453125" bestFit="1" customWidth="1"/>
    <col min="12" max="12" width="12" bestFit="1" customWidth="1"/>
    <col min="13" max="13" width="31.1796875" bestFit="1" customWidth="1"/>
    <col min="14" max="14" width="16.36328125" bestFit="1" customWidth="1"/>
    <col min="15" max="15" width="14" bestFit="1" customWidth="1"/>
    <col min="16" max="16" width="15.453125" bestFit="1" customWidth="1"/>
    <col min="17" max="17" width="20.54296875" bestFit="1" customWidth="1"/>
    <col min="18" max="18" width="23.6328125" bestFit="1" customWidth="1"/>
    <col min="19" max="19" width="16.1796875" bestFit="1" customWidth="1"/>
    <col min="20" max="24" width="24.26953125" bestFit="1" customWidth="1"/>
    <col min="25" max="25" width="13.7265625" bestFit="1" customWidth="1"/>
    <col min="27" max="27" width="10.5429687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25</v>
      </c>
    </row>
    <row r="2" spans="1:26" x14ac:dyDescent="0.3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44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3">
        <v>0</v>
      </c>
      <c r="U2" s="3">
        <v>0</v>
      </c>
      <c r="V2" s="3">
        <v>4</v>
      </c>
      <c r="W2" s="3">
        <v>0</v>
      </c>
      <c r="X2" s="3">
        <v>0</v>
      </c>
      <c r="Y2" s="3">
        <v>4</v>
      </c>
      <c r="Z2" s="4" t="b">
        <f>TRUE()</f>
        <v>1</v>
      </c>
    </row>
    <row r="3" spans="1:26" x14ac:dyDescent="0.3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45</v>
      </c>
      <c r="L3" s="2" t="s">
        <v>46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4" t="b">
        <f>FALSE()</f>
        <v>0</v>
      </c>
    </row>
    <row r="4" spans="1:26" x14ac:dyDescent="0.3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47</v>
      </c>
      <c r="L4" s="2" t="s">
        <v>48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3">
        <v>0</v>
      </c>
      <c r="U4" s="3">
        <v>0</v>
      </c>
      <c r="V4" s="3">
        <v>5</v>
      </c>
      <c r="W4" s="3">
        <v>0</v>
      </c>
      <c r="X4" s="3">
        <v>0</v>
      </c>
      <c r="Y4" s="3">
        <v>5</v>
      </c>
      <c r="Z4" s="4" t="b">
        <f>TRUE()</f>
        <v>1</v>
      </c>
    </row>
    <row r="5" spans="1:26" x14ac:dyDescent="0.3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49</v>
      </c>
      <c r="L5" s="2" t="s">
        <v>50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3">
        <v>0</v>
      </c>
      <c r="U5" s="3">
        <v>0</v>
      </c>
      <c r="V5" s="3">
        <v>3</v>
      </c>
      <c r="W5" s="3">
        <v>0</v>
      </c>
      <c r="X5" s="3">
        <v>0</v>
      </c>
      <c r="Y5" s="3">
        <v>3</v>
      </c>
      <c r="Z5" s="4" t="b">
        <f>TRUE()</f>
        <v>1</v>
      </c>
    </row>
    <row r="6" spans="1:26" x14ac:dyDescent="0.3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51</v>
      </c>
      <c r="L6" s="2" t="s">
        <v>52</v>
      </c>
      <c r="M6" s="2" t="s">
        <v>37</v>
      </c>
      <c r="N6" s="2" t="s">
        <v>38</v>
      </c>
      <c r="O6" s="2" t="s">
        <v>39</v>
      </c>
      <c r="P6" s="2" t="s">
        <v>40</v>
      </c>
      <c r="Q6" s="2" t="s">
        <v>41</v>
      </c>
      <c r="R6" s="2" t="s">
        <v>42</v>
      </c>
      <c r="S6" s="2" t="s">
        <v>43</v>
      </c>
      <c r="T6" s="3">
        <v>0</v>
      </c>
      <c r="U6" s="3">
        <v>4</v>
      </c>
      <c r="V6" s="3">
        <v>6</v>
      </c>
      <c r="W6" s="3">
        <v>0</v>
      </c>
      <c r="X6" s="3">
        <v>0</v>
      </c>
      <c r="Y6" s="3">
        <v>10</v>
      </c>
      <c r="Z6" s="4" t="b">
        <f>TRUE()</f>
        <v>1</v>
      </c>
    </row>
    <row r="7" spans="1:26" x14ac:dyDescent="0.3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53</v>
      </c>
      <c r="L7" s="2" t="s">
        <v>54</v>
      </c>
      <c r="M7" s="2" t="s">
        <v>37</v>
      </c>
      <c r="N7" s="2" t="s">
        <v>38</v>
      </c>
      <c r="O7" s="2" t="s">
        <v>39</v>
      </c>
      <c r="P7" s="2" t="s">
        <v>40</v>
      </c>
      <c r="Q7" s="2" t="s">
        <v>41</v>
      </c>
      <c r="R7" s="2" t="s">
        <v>42</v>
      </c>
      <c r="S7" s="2" t="s">
        <v>43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4" t="b">
        <f>FALSE()</f>
        <v>0</v>
      </c>
    </row>
    <row r="8" spans="1:26" x14ac:dyDescent="0.3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55</v>
      </c>
      <c r="L8" s="2" t="s">
        <v>56</v>
      </c>
      <c r="M8" s="2" t="s">
        <v>37</v>
      </c>
      <c r="N8" s="2" t="s">
        <v>38</v>
      </c>
      <c r="O8" s="2" t="s">
        <v>39</v>
      </c>
      <c r="P8" s="2" t="s">
        <v>40</v>
      </c>
      <c r="Q8" s="2" t="s">
        <v>41</v>
      </c>
      <c r="R8" s="2" t="s">
        <v>42</v>
      </c>
      <c r="S8" s="2" t="s">
        <v>43</v>
      </c>
      <c r="T8" s="3">
        <v>0</v>
      </c>
      <c r="U8" s="3">
        <v>0</v>
      </c>
      <c r="V8" s="3">
        <v>8</v>
      </c>
      <c r="W8" s="3">
        <v>0</v>
      </c>
      <c r="X8" s="3">
        <v>0</v>
      </c>
      <c r="Y8" s="3">
        <v>8</v>
      </c>
      <c r="Z8" s="4" t="b">
        <f>TRUE()</f>
        <v>1</v>
      </c>
    </row>
    <row r="9" spans="1:26" x14ac:dyDescent="0.35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  <c r="J9" s="2" t="s">
        <v>35</v>
      </c>
      <c r="K9" s="2" t="s">
        <v>57</v>
      </c>
      <c r="L9" s="2" t="s">
        <v>58</v>
      </c>
      <c r="M9" s="2" t="s">
        <v>37</v>
      </c>
      <c r="N9" s="2" t="s">
        <v>38</v>
      </c>
      <c r="O9" s="2" t="s">
        <v>39</v>
      </c>
      <c r="P9" s="2" t="s">
        <v>40</v>
      </c>
      <c r="Q9" s="2" t="s">
        <v>41</v>
      </c>
      <c r="R9" s="2" t="s">
        <v>42</v>
      </c>
      <c r="S9" s="2" t="s">
        <v>43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 t="b">
        <f>FALSE()</f>
        <v>0</v>
      </c>
    </row>
    <row r="10" spans="1:26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59</v>
      </c>
      <c r="L10" s="2" t="s">
        <v>60</v>
      </c>
      <c r="M10" s="2" t="s">
        <v>37</v>
      </c>
      <c r="N10" s="2" t="s">
        <v>38</v>
      </c>
      <c r="O10" s="2" t="s">
        <v>39</v>
      </c>
      <c r="P10" s="2" t="s">
        <v>40</v>
      </c>
      <c r="Q10" s="2" t="s">
        <v>41</v>
      </c>
      <c r="R10" s="2" t="s">
        <v>42</v>
      </c>
      <c r="S10" s="2" t="s">
        <v>43</v>
      </c>
      <c r="T10" s="3">
        <v>76</v>
      </c>
      <c r="U10" s="3">
        <v>11</v>
      </c>
      <c r="V10" s="3">
        <v>13</v>
      </c>
      <c r="W10" s="3">
        <v>0</v>
      </c>
      <c r="X10" s="3">
        <v>0</v>
      </c>
      <c r="Y10" s="3">
        <v>100</v>
      </c>
      <c r="Z10" s="4" t="b">
        <f>TRUE()</f>
        <v>1</v>
      </c>
    </row>
    <row r="11" spans="1:26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33</v>
      </c>
      <c r="I11" s="2" t="s">
        <v>34</v>
      </c>
      <c r="J11" s="2" t="s">
        <v>35</v>
      </c>
      <c r="K11" s="2" t="s">
        <v>61</v>
      </c>
      <c r="L11" s="2" t="s">
        <v>62</v>
      </c>
      <c r="M11" s="2" t="s">
        <v>37</v>
      </c>
      <c r="N11" s="2" t="s">
        <v>38</v>
      </c>
      <c r="O11" s="2" t="s">
        <v>39</v>
      </c>
      <c r="P11" s="2" t="s">
        <v>40</v>
      </c>
      <c r="Q11" s="2" t="s">
        <v>41</v>
      </c>
      <c r="R11" s="2" t="s">
        <v>42</v>
      </c>
      <c r="S11" s="2" t="s">
        <v>43</v>
      </c>
      <c r="T11" s="3">
        <v>-2</v>
      </c>
      <c r="U11" s="3">
        <v>-47</v>
      </c>
      <c r="V11" s="3">
        <v>0</v>
      </c>
      <c r="W11" s="3">
        <v>0</v>
      </c>
      <c r="X11" s="3">
        <v>0</v>
      </c>
      <c r="Y11" s="3">
        <v>-49</v>
      </c>
      <c r="Z11" s="4" t="b">
        <f>TRUE()</f>
        <v>1</v>
      </c>
    </row>
    <row r="12" spans="1:26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33</v>
      </c>
      <c r="I12" s="2" t="s">
        <v>34</v>
      </c>
      <c r="J12" s="2" t="s">
        <v>35</v>
      </c>
      <c r="K12" s="2" t="s">
        <v>63</v>
      </c>
      <c r="L12" s="2" t="s">
        <v>64</v>
      </c>
      <c r="M12" s="2" t="s">
        <v>37</v>
      </c>
      <c r="N12" s="2" t="s">
        <v>38</v>
      </c>
      <c r="O12" s="2" t="s">
        <v>39</v>
      </c>
      <c r="P12" s="2" t="s">
        <v>40</v>
      </c>
      <c r="Q12" s="2" t="s">
        <v>41</v>
      </c>
      <c r="R12" s="2" t="s">
        <v>42</v>
      </c>
      <c r="S12" s="2" t="s">
        <v>43</v>
      </c>
      <c r="T12" s="3">
        <v>0</v>
      </c>
      <c r="U12" s="3">
        <v>0</v>
      </c>
      <c r="V12" s="3">
        <v>2</v>
      </c>
      <c r="W12" s="3">
        <v>4</v>
      </c>
      <c r="X12" s="3">
        <v>0</v>
      </c>
      <c r="Y12" s="3">
        <v>6</v>
      </c>
      <c r="Z12" s="4" t="b">
        <f>TRUE()</f>
        <v>1</v>
      </c>
    </row>
    <row r="13" spans="1:26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33</v>
      </c>
      <c r="I13" s="2" t="s">
        <v>34</v>
      </c>
      <c r="J13" s="2" t="s">
        <v>35</v>
      </c>
      <c r="K13" s="2" t="s">
        <v>65</v>
      </c>
      <c r="L13" s="2" t="s">
        <v>66</v>
      </c>
      <c r="M13" s="2" t="s">
        <v>37</v>
      </c>
      <c r="N13" s="2" t="s">
        <v>38</v>
      </c>
      <c r="O13" s="2" t="s">
        <v>39</v>
      </c>
      <c r="P13" s="2" t="s">
        <v>40</v>
      </c>
      <c r="Q13" s="2" t="s">
        <v>41</v>
      </c>
      <c r="R13" s="2" t="s">
        <v>42</v>
      </c>
      <c r="S13" s="2" t="s">
        <v>43</v>
      </c>
      <c r="T13" s="3">
        <v>0</v>
      </c>
      <c r="U13" s="3">
        <v>0</v>
      </c>
      <c r="V13" s="3">
        <v>4</v>
      </c>
      <c r="W13" s="3">
        <v>0</v>
      </c>
      <c r="X13" s="3">
        <v>0</v>
      </c>
      <c r="Y13" s="3">
        <v>4</v>
      </c>
      <c r="Z13" s="4" t="b">
        <f>TRUE()</f>
        <v>1</v>
      </c>
    </row>
    <row r="14" spans="1:26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30</v>
      </c>
      <c r="F14" s="2" t="s">
        <v>31</v>
      </c>
      <c r="G14" s="2" t="s">
        <v>32</v>
      </c>
      <c r="H14" s="2" t="s">
        <v>33</v>
      </c>
      <c r="I14" s="2" t="s">
        <v>34</v>
      </c>
      <c r="J14" s="2" t="s">
        <v>35</v>
      </c>
      <c r="K14" s="2" t="s">
        <v>67</v>
      </c>
      <c r="L14" s="2" t="s">
        <v>68</v>
      </c>
      <c r="M14" s="2" t="s">
        <v>37</v>
      </c>
      <c r="N14" s="2" t="s">
        <v>38</v>
      </c>
      <c r="O14" s="2" t="s">
        <v>39</v>
      </c>
      <c r="P14" s="2" t="s">
        <v>40</v>
      </c>
      <c r="Q14" s="2" t="s">
        <v>41</v>
      </c>
      <c r="R14" s="2" t="s">
        <v>42</v>
      </c>
      <c r="S14" s="2" t="s">
        <v>43</v>
      </c>
      <c r="T14" s="3">
        <v>-78</v>
      </c>
      <c r="U14" s="3">
        <v>-3</v>
      </c>
      <c r="V14" s="3">
        <v>0</v>
      </c>
      <c r="W14" s="3">
        <v>0</v>
      </c>
      <c r="X14" s="3">
        <v>0</v>
      </c>
      <c r="Y14" s="3">
        <v>-81</v>
      </c>
      <c r="Z14" s="4" t="b">
        <f>TRUE()</f>
        <v>1</v>
      </c>
    </row>
    <row r="15" spans="1:26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 t="s">
        <v>30</v>
      </c>
      <c r="F15" s="2" t="s">
        <v>31</v>
      </c>
      <c r="G15" s="2" t="s">
        <v>32</v>
      </c>
      <c r="H15" s="2" t="s">
        <v>33</v>
      </c>
      <c r="I15" s="2" t="s">
        <v>34</v>
      </c>
      <c r="J15" s="2" t="s">
        <v>35</v>
      </c>
      <c r="K15" s="2" t="s">
        <v>69</v>
      </c>
      <c r="L15" s="2" t="s">
        <v>70</v>
      </c>
      <c r="M15" s="2" t="s">
        <v>37</v>
      </c>
      <c r="N15" s="2" t="s">
        <v>38</v>
      </c>
      <c r="O15" s="2" t="s">
        <v>39</v>
      </c>
      <c r="P15" s="2" t="s">
        <v>40</v>
      </c>
      <c r="Q15" s="2" t="s">
        <v>41</v>
      </c>
      <c r="R15" s="2" t="s">
        <v>42</v>
      </c>
      <c r="S15" s="2" t="s">
        <v>43</v>
      </c>
      <c r="T15" s="3">
        <v>9</v>
      </c>
      <c r="U15" s="3">
        <v>0</v>
      </c>
      <c r="V15" s="3">
        <v>0</v>
      </c>
      <c r="W15" s="3">
        <v>1</v>
      </c>
      <c r="X15" s="3">
        <v>0</v>
      </c>
      <c r="Y15" s="3">
        <v>10</v>
      </c>
      <c r="Z15" s="4" t="b">
        <f>TRUE()</f>
        <v>1</v>
      </c>
    </row>
    <row r="16" spans="1:26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 t="s">
        <v>30</v>
      </c>
      <c r="F16" s="2" t="s">
        <v>31</v>
      </c>
      <c r="G16" s="2" t="s">
        <v>32</v>
      </c>
      <c r="H16" s="2" t="s">
        <v>33</v>
      </c>
      <c r="I16" s="2" t="s">
        <v>34</v>
      </c>
      <c r="J16" s="2" t="s">
        <v>35</v>
      </c>
      <c r="K16" s="2" t="s">
        <v>71</v>
      </c>
      <c r="L16" s="2" t="s">
        <v>72</v>
      </c>
      <c r="M16" s="2" t="s">
        <v>37</v>
      </c>
      <c r="N16" s="2" t="s">
        <v>38</v>
      </c>
      <c r="O16" s="2" t="s">
        <v>39</v>
      </c>
      <c r="P16" s="2" t="s">
        <v>40</v>
      </c>
      <c r="Q16" s="2" t="s">
        <v>41</v>
      </c>
      <c r="R16" s="2" t="s">
        <v>42</v>
      </c>
      <c r="S16" s="2" t="s">
        <v>43</v>
      </c>
      <c r="T16" s="3">
        <v>-7</v>
      </c>
      <c r="U16" s="3">
        <v>0</v>
      </c>
      <c r="V16" s="3">
        <v>0</v>
      </c>
      <c r="W16" s="3">
        <v>0</v>
      </c>
      <c r="X16" s="3">
        <v>0</v>
      </c>
      <c r="Y16" s="3">
        <v>-7</v>
      </c>
      <c r="Z16" s="4" t="b">
        <f>TRUE()</f>
        <v>1</v>
      </c>
    </row>
    <row r="17" spans="1:26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31</v>
      </c>
      <c r="G17" s="2" t="s">
        <v>32</v>
      </c>
      <c r="H17" s="2" t="s">
        <v>33</v>
      </c>
      <c r="I17" s="2" t="s">
        <v>34</v>
      </c>
      <c r="J17" s="2" t="s">
        <v>35</v>
      </c>
      <c r="K17" s="2" t="s">
        <v>73</v>
      </c>
      <c r="L17" s="2" t="s">
        <v>74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4" t="b">
        <f>FALSE()</f>
        <v>0</v>
      </c>
    </row>
    <row r="18" spans="1:26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2" t="s">
        <v>33</v>
      </c>
      <c r="I18" s="2" t="s">
        <v>34</v>
      </c>
      <c r="J18" s="2" t="s">
        <v>35</v>
      </c>
      <c r="K18" s="2" t="s">
        <v>75</v>
      </c>
      <c r="L18" s="2" t="s">
        <v>76</v>
      </c>
      <c r="M18" s="2" t="s">
        <v>37</v>
      </c>
      <c r="N18" s="2" t="s">
        <v>38</v>
      </c>
      <c r="O18" s="2" t="s">
        <v>39</v>
      </c>
      <c r="P18" s="2" t="s">
        <v>40</v>
      </c>
      <c r="Q18" s="2" t="s">
        <v>41</v>
      </c>
      <c r="R18" s="2" t="s">
        <v>42</v>
      </c>
      <c r="S18" s="2" t="s">
        <v>43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4" t="b">
        <f>FALSE()</f>
        <v>0</v>
      </c>
    </row>
    <row r="19" spans="1:26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 t="s">
        <v>30</v>
      </c>
      <c r="F19" s="2" t="s">
        <v>31</v>
      </c>
      <c r="G19" s="2" t="s">
        <v>32</v>
      </c>
      <c r="H19" s="2" t="s">
        <v>33</v>
      </c>
      <c r="I19" s="2" t="s">
        <v>34</v>
      </c>
      <c r="J19" s="2" t="s">
        <v>35</v>
      </c>
      <c r="K19" s="2" t="s">
        <v>77</v>
      </c>
      <c r="L19" s="2" t="s">
        <v>78</v>
      </c>
      <c r="M19" s="2" t="s">
        <v>37</v>
      </c>
      <c r="N19" s="2" t="s">
        <v>38</v>
      </c>
      <c r="O19" s="2" t="s">
        <v>39</v>
      </c>
      <c r="P19" s="2" t="s">
        <v>40</v>
      </c>
      <c r="Q19" s="2" t="s">
        <v>41</v>
      </c>
      <c r="R19" s="2" t="s">
        <v>42</v>
      </c>
      <c r="S19" s="2" t="s">
        <v>43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4" t="b">
        <f>FALSE()</f>
        <v>0</v>
      </c>
    </row>
    <row r="20" spans="1:26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31</v>
      </c>
      <c r="G20" s="2" t="s">
        <v>32</v>
      </c>
      <c r="H20" s="2" t="s">
        <v>33</v>
      </c>
      <c r="I20" s="2" t="s">
        <v>34</v>
      </c>
      <c r="J20" s="2" t="s">
        <v>35</v>
      </c>
      <c r="K20" s="2" t="s">
        <v>79</v>
      </c>
      <c r="L20" s="2" t="s">
        <v>80</v>
      </c>
      <c r="M20" s="2" t="s">
        <v>37</v>
      </c>
      <c r="N20" s="2" t="s">
        <v>38</v>
      </c>
      <c r="O20" s="2" t="s">
        <v>39</v>
      </c>
      <c r="P20" s="2" t="s">
        <v>40</v>
      </c>
      <c r="Q20" s="2" t="s">
        <v>41</v>
      </c>
      <c r="R20" s="2" t="s">
        <v>42</v>
      </c>
      <c r="S20" s="2" t="s">
        <v>43</v>
      </c>
      <c r="T20" s="3">
        <v>0</v>
      </c>
      <c r="U20" s="3">
        <v>0</v>
      </c>
      <c r="V20" s="3">
        <v>10</v>
      </c>
      <c r="W20" s="3">
        <v>0</v>
      </c>
      <c r="X20" s="3">
        <v>0</v>
      </c>
      <c r="Y20" s="3">
        <v>10</v>
      </c>
      <c r="Z20" s="4" t="b">
        <f>TRUE()</f>
        <v>1</v>
      </c>
    </row>
    <row r="21" spans="1:26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32</v>
      </c>
      <c r="H21" s="2" t="s">
        <v>33</v>
      </c>
      <c r="I21" s="2" t="s">
        <v>34</v>
      </c>
      <c r="J21" s="2" t="s">
        <v>35</v>
      </c>
      <c r="K21" s="2" t="s">
        <v>81</v>
      </c>
      <c r="L21" s="2" t="s">
        <v>82</v>
      </c>
      <c r="M21" s="2" t="s">
        <v>37</v>
      </c>
      <c r="N21" s="2" t="s">
        <v>38</v>
      </c>
      <c r="O21" s="2" t="s">
        <v>39</v>
      </c>
      <c r="P21" s="2" t="s">
        <v>40</v>
      </c>
      <c r="Q21" s="2" t="s">
        <v>41</v>
      </c>
      <c r="R21" s="2" t="s">
        <v>42</v>
      </c>
      <c r="S21" s="2" t="s">
        <v>43</v>
      </c>
      <c r="T21" s="3">
        <v>23</v>
      </c>
      <c r="U21" s="3">
        <v>7</v>
      </c>
      <c r="V21" s="3">
        <v>8</v>
      </c>
      <c r="W21" s="3">
        <v>0</v>
      </c>
      <c r="X21" s="3">
        <v>0</v>
      </c>
      <c r="Y21" s="3">
        <v>38</v>
      </c>
      <c r="Z21" s="4" t="b">
        <f>TRUE()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8D28-8F05-47A2-ABEA-3D263DBC7DC7}">
  <dimension ref="A1:AD40"/>
  <sheetViews>
    <sheetView showGridLines="0" tabSelected="1" workbookViewId="0">
      <selection activeCell="A3" sqref="A3"/>
    </sheetView>
  </sheetViews>
  <sheetFormatPr defaultRowHeight="14.5" x14ac:dyDescent="0.35"/>
  <cols>
    <col min="5" max="5" width="31.1796875" customWidth="1"/>
    <col min="11" max="11" width="12.7265625" customWidth="1"/>
    <col min="28" max="28" width="28.36328125" bestFit="1" customWidth="1"/>
  </cols>
  <sheetData>
    <row r="1" spans="1:30" x14ac:dyDescent="0.35">
      <c r="A1" s="8" t="str">
        <f>INDEX(Data[],1,1)</f>
        <v>18 September 2023</v>
      </c>
      <c r="D1" s="8" t="s">
        <v>106</v>
      </c>
      <c r="G1" s="8" t="s">
        <v>103</v>
      </c>
      <c r="H1" s="8" t="s">
        <v>104</v>
      </c>
    </row>
    <row r="2" spans="1:30" x14ac:dyDescent="0.35">
      <c r="A2" s="8" t="str">
        <f>INDEX(Data[],1,2)</f>
        <v>CRONUS UK Ltd.</v>
      </c>
      <c r="D2" s="8" t="str">
        <f>INDEX(Data[],1,3)</f>
        <v xml:space="preserve">Item: </v>
      </c>
      <c r="G2" t="s">
        <v>101</v>
      </c>
      <c r="H2" t="s">
        <v>105</v>
      </c>
    </row>
    <row r="5" spans="1:30" ht="15" thickBot="1" x14ac:dyDescent="0.4">
      <c r="G5" s="8" t="str">
        <f>INDEX(Data[],1,5)</f>
        <v>30/01/20</v>
      </c>
      <c r="H5" s="8" t="str">
        <f>INDEX(Data[],1,7)</f>
        <v>01/03/20</v>
      </c>
      <c r="I5" s="8" t="str">
        <f>INDEX(Data[],1,9)</f>
        <v>31/03/20</v>
      </c>
    </row>
    <row r="6" spans="1:30" ht="29.5" thickBot="1" x14ac:dyDescent="0.4">
      <c r="D6" s="10" t="s">
        <v>101</v>
      </c>
      <c r="E6" s="11" t="s">
        <v>42</v>
      </c>
      <c r="F6" s="8" t="str">
        <f>INDEX(Data[],1,16)</f>
        <v>...Before</v>
      </c>
      <c r="G6" s="8" t="str">
        <f>INDEX(Data[],1,6)</f>
        <v>29/02/20</v>
      </c>
      <c r="H6" s="8" t="str">
        <f>INDEX(Data[],1,8)</f>
        <v>30/03/20</v>
      </c>
      <c r="I6" s="8" t="str">
        <f>INDEX(Data[],1,10)</f>
        <v>30/04/20</v>
      </c>
      <c r="J6" s="8" t="str">
        <f>INDEX(Data[],1,15)</f>
        <v>After...</v>
      </c>
      <c r="K6" s="9" t="s">
        <v>102</v>
      </c>
      <c r="AB6" t="str" cm="1">
        <f t="array" ref="AB6:AB31">TRANSPOSE(Data[#Headers])</f>
        <v>TodayFormatted</v>
      </c>
      <c r="AC6" cm="1">
        <f t="array" ref="AC6:AC31">TRANSPOSE(COLUMN(Data[]))</f>
        <v>1</v>
      </c>
    </row>
    <row r="7" spans="1:30" x14ac:dyDescent="0.35">
      <c r="D7" t="str" cm="1">
        <f t="array" ref="D7:D20">INDEX(_xlfn._xlws.SORT(_xlfn._xlws.FILTER(Data[],Data[PrintLine]=TRUE,"No Records"),_xlfn._xlws.FILTER(_xlfn.ANCHORARRAY(AD33),_xlfn.ANCHORARRAY(AC33)=$G$2,"No Recs"),IF($H$2="Descending",-1,1)),,$AC16)</f>
        <v>1896-S</v>
      </c>
      <c r="E7" t="str" cm="1">
        <f t="array" ref="E7:E20">INDEX(_xlfn._xlws.SORT(_xlfn._xlws.FILTER(Data[],Data[PrintLine]=TRUE,"No Records"),_xlfn._xlws.FILTER(_xlfn.ANCHORARRAY(AD33),_xlfn.ANCHORARRAY(AC33)=$G$2,"No Recs"),IF($H$2="Descending",-1,1)),,$AC17)</f>
        <v>ATHENS Desk</v>
      </c>
      <c r="F7" cm="1">
        <f t="array" ref="F7:F20">INDEX(_xlfn._xlws.SORT(_xlfn._xlws.FILTER(Data[],Data[PrintLine]=TRUE,"No Records"),_xlfn._xlws.FILTER(_xlfn.ANCHORARRAY(AD33),_xlfn.ANCHORARRAY(AC33)=$G$2,"No Recs"),IF($H$2="Descending",-1,1)),,$AC25)</f>
        <v>0</v>
      </c>
      <c r="G7" cm="1">
        <f t="array" ref="G7:G20">INDEX(_xlfn._xlws.SORT(_xlfn._xlws.FILTER(Data[],Data[PrintLine]=TRUE,"No Records"),_xlfn._xlws.FILTER(_xlfn.ANCHORARRAY(AD33),_xlfn.ANCHORARRAY(AC33)=$G$2,"No Recs"),IF($H$2="Descending",-1,1)),,$AC26)</f>
        <v>0</v>
      </c>
      <c r="H7" cm="1">
        <f t="array" ref="H7:H20">INDEX(_xlfn._xlws.SORT(_xlfn._xlws.FILTER(Data[],Data[PrintLine]=TRUE,"No Records"),_xlfn._xlws.FILTER(_xlfn.ANCHORARRAY(AD33),_xlfn.ANCHORARRAY(AC33)=$G$2,"No Recs"),IF($H$2="Descending",-1,1)),,$AC26)</f>
        <v>0</v>
      </c>
      <c r="I7" cm="1">
        <f t="array" ref="I7:I20">INDEX(_xlfn._xlws.SORT(_xlfn._xlws.FILTER(Data[],Data[PrintLine]=TRUE,"No Records"),_xlfn._xlws.FILTER(_xlfn.ANCHORARRAY(AD33),_xlfn.ANCHORARRAY(AC33)=$G$2,"No Recs"),IF($H$2="Descending",-1,1)),,$AC27)</f>
        <v>4</v>
      </c>
      <c r="J7" cm="1">
        <f t="array" ref="J7:J20">INDEX(_xlfn._xlws.SORT(_xlfn._xlws.FILTER(Data[],Data[PrintLine]=TRUE,"No Records"),_xlfn._xlws.FILTER(_xlfn.ANCHORARRAY(AD33),_xlfn.ANCHORARRAY(AC33)=$G$2,"No Recs"),IF($H$2="Descending",-1,1)),,$AC28)</f>
        <v>0</v>
      </c>
      <c r="K7" cm="1">
        <f t="array" ref="K7:K20">INDEX(_xlfn._xlws.SORT(_xlfn._xlws.FILTER(Data[],Data[PrintLine]=TRUE,"No Records"),_xlfn._xlws.FILTER(_xlfn.ANCHORARRAY(AD33),_xlfn.ANCHORARRAY(AC33)=$G$2,"No Recs"),IF($H$2="Descending",-1,1)),,$AC30)</f>
        <v>4</v>
      </c>
      <c r="AB7" s="5" t="str">
        <v>CompanyName</v>
      </c>
      <c r="AC7">
        <v>2</v>
      </c>
    </row>
    <row r="8" spans="1:30" x14ac:dyDescent="0.35">
      <c r="D8" t="str">
        <v>1906-S</v>
      </c>
      <c r="E8" t="str">
        <v>ATHENS Mobile Pedestal</v>
      </c>
      <c r="F8">
        <v>0</v>
      </c>
      <c r="G8">
        <v>0</v>
      </c>
      <c r="H8">
        <v>0</v>
      </c>
      <c r="I8">
        <v>5</v>
      </c>
      <c r="J8">
        <v>0</v>
      </c>
      <c r="K8">
        <v>5</v>
      </c>
      <c r="AB8" s="5" t="str">
        <v>TblCptnItemFilter</v>
      </c>
      <c r="AC8">
        <v>3</v>
      </c>
    </row>
    <row r="9" spans="1:30" x14ac:dyDescent="0.35">
      <c r="D9" t="str">
        <v>1908-S</v>
      </c>
      <c r="E9" t="str">
        <v>LONDON Swivel Chair, blue</v>
      </c>
      <c r="F9">
        <v>0</v>
      </c>
      <c r="G9">
        <v>0</v>
      </c>
      <c r="H9">
        <v>0</v>
      </c>
      <c r="I9">
        <v>3</v>
      </c>
      <c r="J9">
        <v>0</v>
      </c>
      <c r="K9">
        <v>3</v>
      </c>
      <c r="AB9" s="5" t="str">
        <v>ItemFilter</v>
      </c>
      <c r="AC9">
        <v>4</v>
      </c>
    </row>
    <row r="10" spans="1:30" x14ac:dyDescent="0.35">
      <c r="D10" t="str">
        <v>1920-S</v>
      </c>
      <c r="E10" t="str">
        <v>ANTWERP Conference Table</v>
      </c>
      <c r="F10">
        <v>0</v>
      </c>
      <c r="G10">
        <v>4</v>
      </c>
      <c r="H10">
        <v>4</v>
      </c>
      <c r="I10">
        <v>6</v>
      </c>
      <c r="J10">
        <v>0</v>
      </c>
      <c r="K10">
        <v>10</v>
      </c>
      <c r="AB10" s="5" t="str">
        <v>Item2PeriodStartDate</v>
      </c>
      <c r="AC10">
        <v>5</v>
      </c>
    </row>
    <row r="11" spans="1:30" x14ac:dyDescent="0.35">
      <c r="D11" t="str">
        <v>1928-S</v>
      </c>
      <c r="E11" t="str">
        <v>AMSTERDAM Lamp</v>
      </c>
      <c r="F11">
        <v>0</v>
      </c>
      <c r="G11">
        <v>0</v>
      </c>
      <c r="H11">
        <v>0</v>
      </c>
      <c r="I11">
        <v>8</v>
      </c>
      <c r="J11">
        <v>0</v>
      </c>
      <c r="K11">
        <v>8</v>
      </c>
      <c r="AB11" s="5" t="str">
        <v>Item3PeriodStartDate</v>
      </c>
      <c r="AC11">
        <v>6</v>
      </c>
    </row>
    <row r="12" spans="1:30" x14ac:dyDescent="0.35">
      <c r="D12" t="str">
        <v>1936-S</v>
      </c>
      <c r="E12" t="str">
        <v>BERLIN Guest Chair, yellow</v>
      </c>
      <c r="F12">
        <v>76</v>
      </c>
      <c r="G12">
        <v>11</v>
      </c>
      <c r="H12">
        <v>11</v>
      </c>
      <c r="I12">
        <v>13</v>
      </c>
      <c r="J12">
        <v>0</v>
      </c>
      <c r="K12">
        <v>100</v>
      </c>
      <c r="AB12" s="5" t="str">
        <v>Item31PeriodStartDate</v>
      </c>
      <c r="AC12">
        <v>7</v>
      </c>
    </row>
    <row r="13" spans="1:30" x14ac:dyDescent="0.35">
      <c r="D13" t="str">
        <v>1953-W</v>
      </c>
      <c r="E13" t="str">
        <v>Guest Section 1</v>
      </c>
      <c r="F13">
        <v>-2</v>
      </c>
      <c r="G13">
        <v>-47</v>
      </c>
      <c r="H13">
        <v>-47</v>
      </c>
      <c r="I13">
        <v>0</v>
      </c>
      <c r="J13">
        <v>0</v>
      </c>
      <c r="K13">
        <v>-49</v>
      </c>
      <c r="AB13" s="5" t="str">
        <v>Item4PeriodStartDate</v>
      </c>
      <c r="AC13">
        <v>8</v>
      </c>
    </row>
    <row r="14" spans="1:30" x14ac:dyDescent="0.35">
      <c r="D14" t="str">
        <v>1960-S</v>
      </c>
      <c r="E14" t="str">
        <v>ROME Guest Chair, green</v>
      </c>
      <c r="F14">
        <v>0</v>
      </c>
      <c r="G14">
        <v>0</v>
      </c>
      <c r="H14">
        <v>0</v>
      </c>
      <c r="I14">
        <v>2</v>
      </c>
      <c r="J14">
        <v>4</v>
      </c>
      <c r="K14">
        <v>6</v>
      </c>
      <c r="AB14" s="5" t="str">
        <v>Item41PeriodStartDate</v>
      </c>
      <c r="AC14">
        <v>9</v>
      </c>
    </row>
    <row r="15" spans="1:30" x14ac:dyDescent="0.35">
      <c r="D15" t="str">
        <v>1964-S</v>
      </c>
      <c r="E15" t="str">
        <v>TOKYO Guest Chair, blue</v>
      </c>
      <c r="F15">
        <v>0</v>
      </c>
      <c r="G15">
        <v>0</v>
      </c>
      <c r="H15">
        <v>0</v>
      </c>
      <c r="I15">
        <v>4</v>
      </c>
      <c r="J15">
        <v>0</v>
      </c>
      <c r="K15">
        <v>4</v>
      </c>
      <c r="AB15" s="5" t="str">
        <v>Item5PeriodStartDate</v>
      </c>
      <c r="AC15">
        <v>10</v>
      </c>
    </row>
    <row r="16" spans="1:30" x14ac:dyDescent="0.35">
      <c r="D16" t="str">
        <v>1965-W</v>
      </c>
      <c r="E16" t="str">
        <v>Conference Bundle 2-8</v>
      </c>
      <c r="F16">
        <v>-78</v>
      </c>
      <c r="G16">
        <v>-3</v>
      </c>
      <c r="H16">
        <v>-3</v>
      </c>
      <c r="I16">
        <v>0</v>
      </c>
      <c r="J16">
        <v>0</v>
      </c>
      <c r="K16">
        <v>-81</v>
      </c>
      <c r="AA16" t="s">
        <v>101</v>
      </c>
      <c r="AB16" s="5" t="str">
        <v>No_Item</v>
      </c>
      <c r="AC16">
        <v>11</v>
      </c>
      <c r="AD16" t="b">
        <v>1</v>
      </c>
    </row>
    <row r="17" spans="4:30" x14ac:dyDescent="0.35">
      <c r="D17" t="str">
        <v>1968-S</v>
      </c>
      <c r="E17" t="str">
        <v>MEXICO Swivel Chair, black</v>
      </c>
      <c r="F17">
        <v>9</v>
      </c>
      <c r="G17">
        <v>0</v>
      </c>
      <c r="H17">
        <v>0</v>
      </c>
      <c r="I17">
        <v>0</v>
      </c>
      <c r="J17">
        <v>1</v>
      </c>
      <c r="K17">
        <v>10</v>
      </c>
      <c r="AA17" t="s">
        <v>42</v>
      </c>
      <c r="AB17" s="5" t="str">
        <v>Desc_Item</v>
      </c>
      <c r="AC17">
        <v>12</v>
      </c>
      <c r="AD17" t="b">
        <v>1</v>
      </c>
    </row>
    <row r="18" spans="4:30" x14ac:dyDescent="0.35">
      <c r="D18" t="str">
        <v>1969-W</v>
      </c>
      <c r="E18" t="str">
        <v>Conference Package 1</v>
      </c>
      <c r="F18">
        <v>-7</v>
      </c>
      <c r="G18">
        <v>0</v>
      </c>
      <c r="H18">
        <v>0</v>
      </c>
      <c r="I18">
        <v>0</v>
      </c>
      <c r="J18">
        <v>0</v>
      </c>
      <c r="K18">
        <v>-7</v>
      </c>
      <c r="AB18" s="5" t="str">
        <v>ItemAgeCompositionQtyCaption</v>
      </c>
      <c r="AC18">
        <v>13</v>
      </c>
    </row>
    <row r="19" spans="4:30" x14ac:dyDescent="0.35">
      <c r="D19" t="str">
        <v>1996-S</v>
      </c>
      <c r="E19" t="str">
        <v>ATLANTA Whiteboard, base</v>
      </c>
      <c r="F19">
        <v>0</v>
      </c>
      <c r="G19">
        <v>0</v>
      </c>
      <c r="H19">
        <v>0</v>
      </c>
      <c r="I19">
        <v>10</v>
      </c>
      <c r="J19">
        <v>0</v>
      </c>
      <c r="K19">
        <v>10</v>
      </c>
      <c r="AB19" s="5" t="str">
        <v>PageNoCaption</v>
      </c>
      <c r="AC19">
        <v>14</v>
      </c>
    </row>
    <row r="20" spans="4:30" x14ac:dyDescent="0.35">
      <c r="D20" t="str">
        <v>2000-S</v>
      </c>
      <c r="E20" t="str">
        <v>SYDNEY Swivel Chair, green</v>
      </c>
      <c r="F20">
        <v>23</v>
      </c>
      <c r="G20">
        <v>7</v>
      </c>
      <c r="H20">
        <v>7</v>
      </c>
      <c r="I20">
        <v>8</v>
      </c>
      <c r="J20">
        <v>0</v>
      </c>
      <c r="K20">
        <v>38</v>
      </c>
      <c r="AB20" s="5" t="str">
        <v>AfterCaption</v>
      </c>
      <c r="AC20">
        <v>15</v>
      </c>
    </row>
    <row r="21" spans="4:30" x14ac:dyDescent="0.35">
      <c r="AB21" s="5" t="str">
        <v>BeforeCaption</v>
      </c>
      <c r="AC21">
        <v>16</v>
      </c>
    </row>
    <row r="22" spans="4:30" x14ac:dyDescent="0.35">
      <c r="AB22" s="5" t="str">
        <v>TotalInvtQtyCaption</v>
      </c>
      <c r="AC22">
        <v>17</v>
      </c>
    </row>
    <row r="23" spans="4:30" x14ac:dyDescent="0.35">
      <c r="AB23" s="5" t="str">
        <v>ItemDescriptionCaption</v>
      </c>
      <c r="AC23">
        <v>18</v>
      </c>
    </row>
    <row r="24" spans="4:30" x14ac:dyDescent="0.35">
      <c r="AB24" s="5" t="str">
        <v>ItemNoCaption</v>
      </c>
      <c r="AC24">
        <v>19</v>
      </c>
    </row>
    <row r="25" spans="4:30" x14ac:dyDescent="0.35">
      <c r="AA25" t="str">
        <f>"Before"&amp;"  "&amp;TEXT(L$8,"MMM-YY")</f>
        <v>Before  Jan-00</v>
      </c>
      <c r="AB25" s="6" t="str">
        <v>InvtQty1_ItemLedgEntry</v>
      </c>
      <c r="AC25">
        <v>20</v>
      </c>
      <c r="AD25" t="b">
        <v>1</v>
      </c>
    </row>
    <row r="26" spans="4:30" x14ac:dyDescent="0.35">
      <c r="AA26" t="str">
        <f>TEXT(L$8,"MMM-YY")&amp;" to "&amp;TEXT(L$9,"MMM-YY")</f>
        <v>Jan-00 to Jan-00</v>
      </c>
      <c r="AB26" s="6" t="str">
        <v>InvtQty2_ItemLedgEntry</v>
      </c>
      <c r="AC26">
        <v>21</v>
      </c>
      <c r="AD26" t="b">
        <v>1</v>
      </c>
    </row>
    <row r="27" spans="4:30" x14ac:dyDescent="0.35">
      <c r="AA27" t="str">
        <f>TEXT(M$8,"MMM-YY")&amp;" to "&amp;TEXT(M$9,"MMM-YY")</f>
        <v>Jan-00 to Jan-00</v>
      </c>
      <c r="AB27" s="6" t="str">
        <v>InvtQty3_ItemLedgEntry</v>
      </c>
      <c r="AC27">
        <v>22</v>
      </c>
      <c r="AD27" t="b">
        <v>1</v>
      </c>
    </row>
    <row r="28" spans="4:30" x14ac:dyDescent="0.35">
      <c r="AA28" t="str">
        <f>TEXT(N$8,"MMM-YY")&amp;" to "&amp;TEXT(N$9,"MMM-YY")</f>
        <v>Jan-00 to Jan-00</v>
      </c>
      <c r="AB28" s="6" t="str">
        <v>InvtQty4_ItemLedgEntry</v>
      </c>
      <c r="AC28">
        <v>23</v>
      </c>
      <c r="AD28" t="b">
        <v>1</v>
      </c>
    </row>
    <row r="29" spans="4:30" x14ac:dyDescent="0.35">
      <c r="AA29" t="str">
        <f>"After"&amp;"  "&amp;TEXT(N$9,"MMM-YY")</f>
        <v>After  Jan-00</v>
      </c>
      <c r="AB29" s="6" t="str">
        <v>InvtQty5_ItemLedgEntry</v>
      </c>
      <c r="AC29">
        <v>24</v>
      </c>
      <c r="AD29" t="b">
        <v>1</v>
      </c>
    </row>
    <row r="30" spans="4:30" x14ac:dyDescent="0.35">
      <c r="AA30" t="s">
        <v>102</v>
      </c>
      <c r="AB30" s="6" t="str">
        <v>TotalInvtQty</v>
      </c>
      <c r="AC30">
        <v>25</v>
      </c>
      <c r="AD30" t="b">
        <v>1</v>
      </c>
    </row>
    <row r="31" spans="4:30" x14ac:dyDescent="0.35">
      <c r="AB31" s="7" t="str">
        <v>PrintLine</v>
      </c>
      <c r="AC31">
        <v>26</v>
      </c>
    </row>
    <row r="33" spans="29:30" x14ac:dyDescent="0.35">
      <c r="AC33" t="str" cm="1">
        <f t="array" ref="AC33:AC40">_xlfn._xlws.FILTER(_xlfn.UNIQUE(AA5:AA30,TRUE,TRUE),AD5:AD30=TRUE)</f>
        <v>Item #</v>
      </c>
      <c r="AD33" cm="1">
        <f t="array" ref="AD33:AD40">_xlfn._xlws.FILTER(_xlfn.UNIQUE(AC5:AC30,TRUE,TRUE),AD5:AD30=TRUE)</f>
        <v>11</v>
      </c>
    </row>
    <row r="34" spans="29:30" x14ac:dyDescent="0.35">
      <c r="AC34" t="str">
        <v>Description</v>
      </c>
      <c r="AD34">
        <v>12</v>
      </c>
    </row>
    <row r="35" spans="29:30" x14ac:dyDescent="0.35">
      <c r="AC35" t="str">
        <v>Before  Jan-00</v>
      </c>
      <c r="AD35">
        <v>20</v>
      </c>
    </row>
    <row r="36" spans="29:30" x14ac:dyDescent="0.35">
      <c r="AC36" t="str">
        <v>Jan-00 to Jan-00</v>
      </c>
      <c r="AD36">
        <v>21</v>
      </c>
    </row>
    <row r="37" spans="29:30" x14ac:dyDescent="0.35">
      <c r="AC37" t="str">
        <v>Jan-00 to Jan-00</v>
      </c>
      <c r="AD37">
        <v>22</v>
      </c>
    </row>
    <row r="38" spans="29:30" x14ac:dyDescent="0.35">
      <c r="AC38" t="str">
        <v>Jan-00 to Jan-00</v>
      </c>
      <c r="AD38">
        <v>23</v>
      </c>
    </row>
    <row r="39" spans="29:30" x14ac:dyDescent="0.35">
      <c r="AC39" t="str">
        <v>After  Jan-00</v>
      </c>
      <c r="AD39">
        <v>24</v>
      </c>
    </row>
    <row r="40" spans="29:30" x14ac:dyDescent="0.35">
      <c r="AC40" t="str">
        <v>Total Qty. Change</v>
      </c>
      <c r="AD40">
        <v>25</v>
      </c>
    </row>
  </sheetData>
  <autoFilter ref="D6:E6" xr:uid="{5E698D28-8F05-47A2-ABEA-3D263DBC7DC7}"/>
  <conditionalFormatting sqref="K1:K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{A007F16A-90F6-4D94-8F19-44DD354EAF3C}</x14:id>
        </ext>
      </extLst>
    </cfRule>
  </conditionalFormatting>
  <dataValidations count="2">
    <dataValidation type="list" showInputMessage="1" showErrorMessage="1" sqref="H2:H4" xr:uid="{3A52C0CE-D702-4ADE-A9ED-6D9F57FB1781}">
      <formula1>"Ascending,Descending"</formula1>
    </dataValidation>
    <dataValidation type="list" allowBlank="1" showInputMessage="1" showErrorMessage="1" sqref="G2:G3" xr:uid="{5F41ADCF-C1CB-4FE2-87A5-218BC8DBB720}">
      <formula1>_xlfn.ANCHORARRAY($AC$33)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C7254033-3506-4367-A5DC-CB8E4A6EEC62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2"/>
              <x14:cfIcon iconSet="3Triangles" iconId="1"/>
              <x14:cfIcon iconSet="3Signs" iconId="0"/>
            </x14:iconSet>
          </x14:cfRule>
          <xm:sqref>G1:G3 G5:G6</xm:sqref>
        </x14:conditionalFormatting>
        <x14:conditionalFormatting xmlns:xm="http://schemas.microsoft.com/office/excel/2006/main">
          <x14:cfRule type="iconSet" priority="4" id="{F1C75F47-F852-4C93-9E58-A891D9164EB6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2"/>
              <x14:cfIcon iconSet="3Triangles" iconId="1"/>
              <x14:cfIcon iconSet="3Signs" iconId="0"/>
            </x14:iconSet>
          </x14:cfRule>
          <xm:sqref>H5:I6 J6</xm:sqref>
        </x14:conditionalFormatting>
        <x14:conditionalFormatting xmlns:xm="http://schemas.microsoft.com/office/excel/2006/main">
          <x14:cfRule type="iconSet" priority="3" id="{7CBF8F57-DE4F-4E67-B4B6-2A8EA917EA3A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2"/>
              <x14:cfIcon iconSet="3Triangles" iconId="1"/>
              <x14:cfIcon iconSet="3Signs" iconId="0"/>
            </x14:iconSet>
          </x14:cfRule>
          <xm:sqref>K6</xm:sqref>
        </x14:conditionalFormatting>
        <x14:conditionalFormatting xmlns:xm="http://schemas.microsoft.com/office/excel/2006/main">
          <x14:cfRule type="dataBar" id="{A007F16A-90F6-4D94-8F19-44DD354EAF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K1:K1048576</xm:sqref>
        </x14:conditionalFormatting>
        <x14:conditionalFormatting xmlns:xm="http://schemas.microsoft.com/office/excel/2006/main">
          <x14:cfRule type="iconSet" priority="1" id="{89C7BC59-97AB-4893-8B3A-3BB277F3149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G1:I1048576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RowHeight="14.5" x14ac:dyDescent="0.35"/>
  <cols>
    <col min="1" max="1" width="50"/>
    <col min="2" max="3" width="30"/>
    <col min="4" max="4" width="25"/>
    <col min="5" max="5" width="30"/>
  </cols>
  <sheetData>
    <row r="1" spans="1:5" x14ac:dyDescent="0.35">
      <c r="A1" s="1" t="s">
        <v>83</v>
      </c>
      <c r="B1" s="1" t="s">
        <v>84</v>
      </c>
      <c r="C1" s="1" t="s">
        <v>29</v>
      </c>
      <c r="D1" s="1" t="s">
        <v>85</v>
      </c>
      <c r="E1" s="1" t="s">
        <v>86</v>
      </c>
    </row>
    <row r="2" spans="1:5" x14ac:dyDescent="0.35">
      <c r="A2" t="s">
        <v>87</v>
      </c>
      <c r="B2" t="s">
        <v>88</v>
      </c>
      <c r="C2" t="s">
        <v>29</v>
      </c>
      <c r="D2" t="s">
        <v>89</v>
      </c>
      <c r="E2" t="s">
        <v>90</v>
      </c>
    </row>
    <row r="3" spans="1:5" x14ac:dyDescent="0.35">
      <c r="A3" t="s">
        <v>29</v>
      </c>
      <c r="B3" t="s">
        <v>29</v>
      </c>
      <c r="C3" t="s">
        <v>29</v>
      </c>
      <c r="D3" t="s">
        <v>91</v>
      </c>
      <c r="E3" t="s">
        <v>92</v>
      </c>
    </row>
    <row r="4" spans="1:5" x14ac:dyDescent="0.35">
      <c r="A4" t="s">
        <v>29</v>
      </c>
      <c r="B4" t="s">
        <v>29</v>
      </c>
      <c r="C4" t="s">
        <v>29</v>
      </c>
      <c r="D4" t="s">
        <v>93</v>
      </c>
      <c r="E4" t="s">
        <v>94</v>
      </c>
    </row>
    <row r="5" spans="1:5" x14ac:dyDescent="0.35">
      <c r="A5" t="s">
        <v>29</v>
      </c>
      <c r="B5" t="s">
        <v>29</v>
      </c>
      <c r="C5" t="s">
        <v>29</v>
      </c>
      <c r="D5" t="s">
        <v>95</v>
      </c>
      <c r="E5" t="s">
        <v>96</v>
      </c>
    </row>
    <row r="6" spans="1:5" x14ac:dyDescent="0.35">
      <c r="A6" t="s">
        <v>29</v>
      </c>
      <c r="B6" t="s">
        <v>29</v>
      </c>
      <c r="C6" t="s">
        <v>29</v>
      </c>
      <c r="D6" t="s">
        <v>97</v>
      </c>
      <c r="E6" t="s">
        <v>98</v>
      </c>
    </row>
    <row r="7" spans="1:5" x14ac:dyDescent="0.35">
      <c r="A7" t="s">
        <v>29</v>
      </c>
      <c r="B7" t="s">
        <v>29</v>
      </c>
      <c r="C7" t="s">
        <v>29</v>
      </c>
      <c r="D7" t="s">
        <v>99</v>
      </c>
      <c r="E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Report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Anglesea</cp:lastModifiedBy>
  <dcterms:created xsi:type="dcterms:W3CDTF">2023-09-18T09:15:44Z</dcterms:created>
  <dcterms:modified xsi:type="dcterms:W3CDTF">2023-09-19T12:07:55Z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2057</vt:lpwstr>
  </property>
</Properties>
</file>