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ongVD\YV.Project\Frontend\yv.PurchaseProcess\04_WIP\05_Documents\"/>
    </mc:Choice>
  </mc:AlternateContent>
  <bookViews>
    <workbookView xWindow="0" yWindow="360" windowWidth="10590" windowHeight="7125" tabRatio="666" firstSheet="2" activeTab="2"/>
  </bookViews>
  <sheets>
    <sheet name="Total 2017" sheetId="6" state="hidden" r:id="rId1"/>
    <sheet name="Total fee" sheetId="25" state="hidden" r:id="rId2"/>
    <sheet name="Nov-20" sheetId="77" r:id="rId3"/>
  </sheets>
  <definedNames>
    <definedName name="_xlnm._FilterDatabase" localSheetId="2" hidden="1">'Nov-20'!$A$17:$AO$245</definedName>
  </definedNames>
  <calcPr calcId="152511"/>
</workbook>
</file>

<file path=xl/calcChain.xml><?xml version="1.0" encoding="utf-8"?>
<calcChain xmlns="http://schemas.openxmlformats.org/spreadsheetml/2006/main">
  <c r="AD77" i="77" l="1"/>
  <c r="Z77" i="77"/>
  <c r="Z229" i="77" l="1"/>
  <c r="Z240" i="77"/>
  <c r="O245" i="77"/>
  <c r="O244" i="77"/>
  <c r="O243" i="77"/>
  <c r="O242" i="77"/>
  <c r="O241" i="77"/>
  <c r="O240" i="77"/>
  <c r="O239" i="77"/>
  <c r="O238" i="77"/>
  <c r="O237" i="77"/>
  <c r="O236" i="77"/>
  <c r="O235" i="77"/>
  <c r="O234" i="77"/>
  <c r="O233" i="77"/>
  <c r="O232" i="77"/>
  <c r="O231" i="77"/>
  <c r="O230" i="77"/>
  <c r="O229" i="77"/>
  <c r="Z224" i="77"/>
  <c r="O228" i="77"/>
  <c r="O227" i="77"/>
  <c r="O226" i="77"/>
  <c r="O225" i="77"/>
  <c r="O224" i="77"/>
  <c r="Z218" i="77"/>
  <c r="O223" i="77"/>
  <c r="O222" i="77"/>
  <c r="O221" i="77"/>
  <c r="O220" i="77"/>
  <c r="O219" i="77"/>
  <c r="O218" i="77"/>
  <c r="Z198" i="77"/>
  <c r="O217" i="77"/>
  <c r="O216" i="77"/>
  <c r="O215" i="77"/>
  <c r="O214" i="77"/>
  <c r="O213" i="77"/>
  <c r="O212" i="77"/>
  <c r="O211" i="77"/>
  <c r="O210" i="77"/>
  <c r="O209" i="77"/>
  <c r="O208" i="77"/>
  <c r="O207" i="77"/>
  <c r="O206" i="77"/>
  <c r="O205" i="77"/>
  <c r="O204" i="77"/>
  <c r="O203" i="77"/>
  <c r="O202" i="77"/>
  <c r="O201" i="77"/>
  <c r="O200" i="77"/>
  <c r="O199" i="77"/>
  <c r="O198" i="77"/>
  <c r="AB139" i="77" l="1"/>
  <c r="Z40" i="77" l="1"/>
  <c r="Z159" i="77" l="1"/>
  <c r="Z117" i="77"/>
  <c r="Z101" i="77"/>
  <c r="Z72" i="77"/>
  <c r="Z54" i="77"/>
  <c r="AB196" i="77" l="1"/>
  <c r="AA159" i="77"/>
  <c r="AA141" i="77"/>
  <c r="AB133" i="77"/>
  <c r="AA117" i="77"/>
  <c r="AA101" i="77"/>
  <c r="AA99" i="77"/>
  <c r="AA72" i="77"/>
  <c r="AA54" i="77"/>
  <c r="AB18" i="77"/>
  <c r="AA18" i="77"/>
  <c r="O25" i="77"/>
  <c r="AG25" i="77" s="1"/>
  <c r="O24" i="77"/>
  <c r="AG24" i="77" s="1"/>
  <c r="O23" i="77"/>
  <c r="AG23" i="77" s="1"/>
  <c r="O22" i="77"/>
  <c r="AG22" i="77" s="1"/>
  <c r="O21" i="77"/>
  <c r="AG21" i="77" s="1"/>
  <c r="O20" i="77"/>
  <c r="AG20" i="77" s="1"/>
  <c r="O19" i="77"/>
  <c r="AG19" i="77" s="1"/>
  <c r="O18" i="77"/>
  <c r="AG18" i="77" s="1"/>
  <c r="AB117" i="77" l="1"/>
  <c r="O117" i="77"/>
  <c r="AG117" i="77" s="1"/>
  <c r="O118" i="77"/>
  <c r="AG118" i="77" s="1"/>
  <c r="O119" i="77"/>
  <c r="AG119" i="77" s="1"/>
  <c r="O120" i="77"/>
  <c r="AG120" i="77" s="1"/>
  <c r="O121" i="77"/>
  <c r="AG121" i="77" s="1"/>
  <c r="O122" i="77"/>
  <c r="AG122" i="77" s="1"/>
  <c r="O123" i="77"/>
  <c r="AG123" i="77" s="1"/>
  <c r="O124" i="77"/>
  <c r="AG124" i="77" s="1"/>
  <c r="O125" i="77"/>
  <c r="AG125" i="77" s="1"/>
  <c r="O126" i="77"/>
  <c r="AG126" i="77" s="1"/>
  <c r="O127" i="77"/>
  <c r="AG127" i="77" s="1"/>
  <c r="O128" i="77"/>
  <c r="AG128" i="77" s="1"/>
  <c r="O129" i="77"/>
  <c r="AG129" i="77" s="1"/>
  <c r="O130" i="77"/>
  <c r="AG130" i="77" s="1"/>
  <c r="O131" i="77"/>
  <c r="AG131" i="77" s="1"/>
  <c r="O132" i="77"/>
  <c r="AG132" i="77" s="1"/>
  <c r="AB135" i="77" l="1"/>
  <c r="AB92" i="77" l="1"/>
  <c r="AB73" i="77"/>
  <c r="AB72" i="77" l="1"/>
  <c r="AB53" i="77" l="1"/>
  <c r="AB41" i="77" l="1"/>
  <c r="AB40" i="77"/>
  <c r="O91" i="77" l="1"/>
  <c r="AG91" i="77" s="1"/>
  <c r="O78" i="77" l="1"/>
  <c r="AG78" i="77" s="1"/>
  <c r="O79" i="77"/>
  <c r="AG79" i="77" s="1"/>
  <c r="O80" i="77"/>
  <c r="AG80" i="77" s="1"/>
  <c r="O81" i="77"/>
  <c r="AG81" i="77" s="1"/>
  <c r="O82" i="77"/>
  <c r="AG82" i="77" s="1"/>
  <c r="O83" i="77"/>
  <c r="AG83" i="77" s="1"/>
  <c r="O84" i="77"/>
  <c r="AG84" i="77" s="1"/>
  <c r="O85" i="77"/>
  <c r="AG85" i="77" s="1"/>
  <c r="O86" i="77"/>
  <c r="AG86" i="77" s="1"/>
  <c r="O87" i="77"/>
  <c r="AG87" i="77" s="1"/>
  <c r="O88" i="77"/>
  <c r="AG88" i="77" s="1"/>
  <c r="O89" i="77"/>
  <c r="AG89" i="77" s="1"/>
  <c r="O90" i="77"/>
  <c r="AG90" i="77" s="1"/>
  <c r="O77" i="77" l="1"/>
  <c r="AG77" i="77" s="1"/>
  <c r="O73" i="77" l="1"/>
  <c r="AG73" i="77" s="1"/>
  <c r="O74" i="77"/>
  <c r="AG74" i="77" s="1"/>
  <c r="O75" i="77"/>
  <c r="AG75" i="77" s="1"/>
  <c r="O76" i="77"/>
  <c r="AG76" i="77" s="1"/>
  <c r="O72" i="77" l="1"/>
  <c r="AG72" i="77" s="1"/>
  <c r="O49" i="77" l="1"/>
  <c r="AG49" i="77" s="1"/>
  <c r="O50" i="77"/>
  <c r="AG50" i="77" s="1"/>
  <c r="O51" i="77"/>
  <c r="AG51" i="77" s="1"/>
  <c r="O40" i="77" l="1"/>
  <c r="AG40" i="77" s="1"/>
  <c r="O133" i="77" l="1"/>
  <c r="AG133" i="77" s="1"/>
  <c r="O134" i="77"/>
  <c r="AG134" i="77" s="1"/>
  <c r="O135" i="77" l="1"/>
  <c r="AG135" i="77" s="1"/>
  <c r="O136" i="77"/>
  <c r="AG136" i="77" s="1"/>
  <c r="O196" i="77" l="1"/>
  <c r="AG196" i="77" s="1"/>
  <c r="O197" i="77"/>
  <c r="AG197" i="77" s="1"/>
  <c r="O159" i="77" l="1"/>
  <c r="AG159" i="77" s="1"/>
  <c r="O160" i="77"/>
  <c r="AG160" i="77" s="1"/>
  <c r="O161" i="77"/>
  <c r="AG161" i="77" s="1"/>
  <c r="O162" i="77"/>
  <c r="AG162" i="77" s="1"/>
  <c r="O163" i="77"/>
  <c r="AG163" i="77" s="1"/>
  <c r="O164" i="77"/>
  <c r="AG164" i="77" s="1"/>
  <c r="O165" i="77"/>
  <c r="AG165" i="77" s="1"/>
  <c r="O166" i="77"/>
  <c r="AG166" i="77" s="1"/>
  <c r="O167" i="77"/>
  <c r="AG167" i="77" s="1"/>
  <c r="O168" i="77"/>
  <c r="AG168" i="77" s="1"/>
  <c r="O169" i="77"/>
  <c r="AG169" i="77" s="1"/>
  <c r="O170" i="77"/>
  <c r="AG170" i="77" s="1"/>
  <c r="O171" i="77"/>
  <c r="AG171" i="77" s="1"/>
  <c r="O172" i="77"/>
  <c r="AG172" i="77" s="1"/>
  <c r="O173" i="77"/>
  <c r="AG173" i="77" s="1"/>
  <c r="O174" i="77"/>
  <c r="AG174" i="77" s="1"/>
  <c r="O175" i="77"/>
  <c r="AG175" i="77" s="1"/>
  <c r="O176" i="77"/>
  <c r="AG176" i="77" s="1"/>
  <c r="O177" i="77"/>
  <c r="AG177" i="77" s="1"/>
  <c r="O178" i="77"/>
  <c r="AG178" i="77" s="1"/>
  <c r="O179" i="77"/>
  <c r="AG179" i="77" s="1"/>
  <c r="O180" i="77"/>
  <c r="AG180" i="77" s="1"/>
  <c r="O181" i="77"/>
  <c r="AG181" i="77" s="1"/>
  <c r="O182" i="77"/>
  <c r="AG182" i="77" s="1"/>
  <c r="O183" i="77"/>
  <c r="AG183" i="77" s="1"/>
  <c r="O184" i="77"/>
  <c r="AG184" i="77" s="1"/>
  <c r="O185" i="77"/>
  <c r="AG185" i="77" s="1"/>
  <c r="O186" i="77"/>
  <c r="AG186" i="77" s="1"/>
  <c r="O187" i="77"/>
  <c r="AG187" i="77" s="1"/>
  <c r="O188" i="77"/>
  <c r="AG188" i="77" s="1"/>
  <c r="O189" i="77"/>
  <c r="AG189" i="77" s="1"/>
  <c r="O190" i="77"/>
  <c r="AG190" i="77" s="1"/>
  <c r="O191" i="77"/>
  <c r="AG191" i="77" s="1"/>
  <c r="O192" i="77"/>
  <c r="AG192" i="77" s="1"/>
  <c r="O193" i="77"/>
  <c r="AG193" i="77" s="1"/>
  <c r="O194" i="77"/>
  <c r="AG194" i="77" s="1"/>
  <c r="O195" i="77"/>
  <c r="AG195" i="77" s="1"/>
  <c r="O154" i="77" l="1"/>
  <c r="AG154" i="77" s="1"/>
  <c r="O155" i="77"/>
  <c r="AG155" i="77" s="1"/>
  <c r="O156" i="77"/>
  <c r="AG156" i="77" s="1"/>
  <c r="O157" i="77"/>
  <c r="AG157" i="77" s="1"/>
  <c r="O158" i="77"/>
  <c r="AG158" i="77" s="1"/>
  <c r="O152" i="77" l="1"/>
  <c r="AG152" i="77" s="1"/>
  <c r="O153" i="77"/>
  <c r="AG153" i="77" s="1"/>
  <c r="O141" i="77" l="1"/>
  <c r="AG141" i="77" s="1"/>
  <c r="O142" i="77"/>
  <c r="AG142" i="77" s="1"/>
  <c r="O143" i="77"/>
  <c r="AG143" i="77" s="1"/>
  <c r="O144" i="77"/>
  <c r="AG144" i="77" s="1"/>
  <c r="O145" i="77"/>
  <c r="AG145" i="77" s="1"/>
  <c r="O146" i="77"/>
  <c r="AG146" i="77" s="1"/>
  <c r="O147" i="77"/>
  <c r="AG147" i="77" s="1"/>
  <c r="O148" i="77"/>
  <c r="AG148" i="77" s="1"/>
  <c r="O149" i="77"/>
  <c r="AG149" i="77" s="1"/>
  <c r="O150" i="77"/>
  <c r="AG150" i="77" s="1"/>
  <c r="O151" i="77"/>
  <c r="AG151" i="77" s="1"/>
  <c r="O139" i="77" l="1"/>
  <c r="AG139" i="77" s="1"/>
  <c r="O140" i="77"/>
  <c r="AG140" i="77" s="1"/>
  <c r="O138" i="77" l="1"/>
  <c r="AG138" i="77" s="1"/>
  <c r="O137" i="77" l="1"/>
  <c r="AG137" i="77" s="1"/>
  <c r="O101" i="77" l="1"/>
  <c r="AG101" i="77" s="1"/>
  <c r="O102" i="77"/>
  <c r="AG102" i="77" s="1"/>
  <c r="O103" i="77"/>
  <c r="AG103" i="77" s="1"/>
  <c r="O104" i="77"/>
  <c r="AG104" i="77" s="1"/>
  <c r="O105" i="77"/>
  <c r="AG105" i="77" s="1"/>
  <c r="O106" i="77"/>
  <c r="AG106" i="77" s="1"/>
  <c r="O107" i="77"/>
  <c r="AG107" i="77" s="1"/>
  <c r="O108" i="77"/>
  <c r="AG108" i="77" s="1"/>
  <c r="O109" i="77"/>
  <c r="AG109" i="77" s="1"/>
  <c r="O110" i="77"/>
  <c r="AG110" i="77" s="1"/>
  <c r="O111" i="77"/>
  <c r="AG111" i="77" s="1"/>
  <c r="O112" i="77"/>
  <c r="AG112" i="77" s="1"/>
  <c r="O113" i="77"/>
  <c r="AG113" i="77" s="1"/>
  <c r="O114" i="77"/>
  <c r="AG114" i="77" s="1"/>
  <c r="O115" i="77"/>
  <c r="AG115" i="77" s="1"/>
  <c r="O116" i="77"/>
  <c r="AG116" i="77" s="1"/>
  <c r="O99" i="77" l="1"/>
  <c r="AG99" i="77" s="1"/>
  <c r="O100" i="77"/>
  <c r="AG100" i="77" s="1"/>
  <c r="O92" i="77" l="1"/>
  <c r="AG92" i="77" s="1"/>
  <c r="O93" i="77"/>
  <c r="AG93" i="77" s="1"/>
  <c r="O94" i="77"/>
  <c r="AG94" i="77" s="1"/>
  <c r="O95" i="77"/>
  <c r="AG95" i="77" s="1"/>
  <c r="O96" i="77"/>
  <c r="AG96" i="77" s="1"/>
  <c r="O97" i="77"/>
  <c r="AG97" i="77" s="1"/>
  <c r="O98" i="77"/>
  <c r="AG98" i="77" s="1"/>
  <c r="O54" i="77" l="1"/>
  <c r="AG54" i="77" s="1"/>
  <c r="O55" i="77"/>
  <c r="AG55" i="77" s="1"/>
  <c r="O56" i="77"/>
  <c r="AG56" i="77" s="1"/>
  <c r="O57" i="77"/>
  <c r="AG57" i="77" s="1"/>
  <c r="O58" i="77"/>
  <c r="AG58" i="77" s="1"/>
  <c r="O59" i="77"/>
  <c r="AG59" i="77" s="1"/>
  <c r="O60" i="77"/>
  <c r="AG60" i="77" s="1"/>
  <c r="O61" i="77"/>
  <c r="AG61" i="77" s="1"/>
  <c r="O62" i="77"/>
  <c r="AG62" i="77" s="1"/>
  <c r="O63" i="77"/>
  <c r="AG63" i="77" s="1"/>
  <c r="O64" i="77"/>
  <c r="AG64" i="77" s="1"/>
  <c r="O65" i="77"/>
  <c r="AG65" i="77" s="1"/>
  <c r="O66" i="77"/>
  <c r="AG66" i="77" s="1"/>
  <c r="O67" i="77"/>
  <c r="AG67" i="77" s="1"/>
  <c r="O68" i="77"/>
  <c r="AG68" i="77" s="1"/>
  <c r="O69" i="77"/>
  <c r="AG69" i="77" s="1"/>
  <c r="O70" i="77"/>
  <c r="AG70" i="77" s="1"/>
  <c r="O71" i="77"/>
  <c r="AG71" i="77" s="1"/>
  <c r="O52" i="77" l="1"/>
  <c r="AG52" i="77" s="1"/>
  <c r="O53" i="77"/>
  <c r="AG53" i="77" s="1"/>
  <c r="O41" i="77" l="1"/>
  <c r="AG41" i="77" s="1"/>
  <c r="O42" i="77"/>
  <c r="AG42" i="77" s="1"/>
  <c r="O43" i="77"/>
  <c r="AG43" i="77" s="1"/>
  <c r="O44" i="77"/>
  <c r="AG44" i="77" s="1"/>
  <c r="O45" i="77"/>
  <c r="AG45" i="77" s="1"/>
  <c r="O46" i="77"/>
  <c r="AG46" i="77" s="1"/>
  <c r="O47" i="77"/>
  <c r="AG47" i="77" s="1"/>
  <c r="O48" i="77"/>
  <c r="AG48" i="77" s="1"/>
  <c r="AB26" i="77" l="1"/>
  <c r="O26" i="77"/>
  <c r="AG26" i="77" s="1"/>
  <c r="O27" i="77"/>
  <c r="AG27" i="77" s="1"/>
  <c r="O28" i="77"/>
  <c r="AG28" i="77" s="1"/>
  <c r="O29" i="77"/>
  <c r="AG29" i="77" s="1"/>
  <c r="O30" i="77"/>
  <c r="AG30" i="77" s="1"/>
  <c r="O31" i="77"/>
  <c r="AG31" i="77" s="1"/>
  <c r="O32" i="77"/>
  <c r="AG32" i="77" s="1"/>
  <c r="O33" i="77"/>
  <c r="AG33" i="77" s="1"/>
  <c r="O34" i="77"/>
  <c r="AG34" i="77" s="1"/>
  <c r="O35" i="77"/>
  <c r="AG35" i="77" s="1"/>
  <c r="O36" i="77"/>
  <c r="AG36" i="77" s="1"/>
  <c r="O37" i="77"/>
  <c r="AG37" i="77" s="1"/>
  <c r="O38" i="77"/>
  <c r="AG38" i="77" s="1"/>
  <c r="O39" i="77"/>
  <c r="AG39" i="77" s="1"/>
  <c r="V6" i="77" l="1"/>
  <c r="U6" i="77"/>
  <c r="T6" i="77"/>
  <c r="W5" i="77"/>
  <c r="W4" i="77"/>
  <c r="W6" i="77" l="1"/>
  <c r="U7" i="77" s="1"/>
  <c r="V7" i="77" l="1"/>
  <c r="T7" i="77"/>
  <c r="O12" i="25" l="1"/>
  <c r="N12" i="25" l="1"/>
  <c r="H11" i="25"/>
  <c r="H14" i="25" s="1"/>
  <c r="L11" i="25"/>
  <c r="L12" i="25" s="1"/>
  <c r="M11" i="25"/>
  <c r="M14" i="25" s="1"/>
  <c r="G11" i="25"/>
  <c r="I10" i="25"/>
  <c r="I11" i="25" s="1"/>
  <c r="I14" i="25" s="1"/>
  <c r="J10" i="25"/>
  <c r="J11" i="25" s="1"/>
  <c r="J14" i="25" s="1"/>
  <c r="K10" i="25"/>
  <c r="G14" i="25"/>
  <c r="L14" i="25" l="1"/>
  <c r="J12" i="25"/>
  <c r="M12" i="25"/>
  <c r="I12" i="25"/>
  <c r="K11" i="25"/>
  <c r="K12" i="25" s="1"/>
  <c r="K14" i="25" l="1"/>
  <c r="H8" i="25" l="1"/>
  <c r="H18" i="25" l="1"/>
  <c r="H6" i="25"/>
  <c r="H5" i="25"/>
  <c r="H4" i="25" l="1"/>
  <c r="H12" i="25" s="1"/>
  <c r="G20" i="25" l="1"/>
  <c r="G19" i="25"/>
  <c r="G18" i="25" l="1"/>
  <c r="F19" i="25" l="1"/>
  <c r="F18" i="25"/>
  <c r="D12" i="25" l="1"/>
  <c r="C12" i="25"/>
  <c r="P18" i="25" l="1"/>
  <c r="P19" i="25"/>
  <c r="E19" i="25"/>
  <c r="E18" i="25"/>
  <c r="G5" i="25" l="1"/>
  <c r="G6" i="25"/>
  <c r="G4" i="25"/>
  <c r="G12" i="25" l="1"/>
  <c r="F6" i="25"/>
  <c r="F5" i="25"/>
  <c r="F4" i="25"/>
  <c r="F12" i="25" l="1"/>
  <c r="E6" i="25"/>
  <c r="E5" i="25"/>
  <c r="E4" i="25"/>
  <c r="E12" i="25" l="1"/>
  <c r="A225" i="6" l="1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A59" i="6"/>
  <c r="B59" i="6"/>
  <c r="C59" i="6"/>
  <c r="D59" i="6"/>
  <c r="E59" i="6"/>
  <c r="G59" i="6"/>
  <c r="H59" i="6"/>
  <c r="I59" i="6"/>
  <c r="J59" i="6"/>
  <c r="K59" i="6"/>
  <c r="L59" i="6"/>
  <c r="M59" i="6"/>
  <c r="N59" i="6"/>
  <c r="O59" i="6"/>
  <c r="P59" i="6"/>
  <c r="Q59" i="6"/>
  <c r="A60" i="6"/>
  <c r="B60" i="6"/>
  <c r="C60" i="6"/>
  <c r="D60" i="6"/>
  <c r="E60" i="6"/>
  <c r="G60" i="6"/>
  <c r="H60" i="6"/>
  <c r="I60" i="6"/>
  <c r="J60" i="6"/>
  <c r="K60" i="6"/>
  <c r="L60" i="6"/>
  <c r="M60" i="6"/>
  <c r="N60" i="6"/>
  <c r="O60" i="6"/>
  <c r="P60" i="6"/>
  <c r="Q60" i="6"/>
  <c r="A61" i="6"/>
  <c r="B61" i="6"/>
  <c r="C61" i="6"/>
  <c r="D61" i="6"/>
  <c r="E61" i="6"/>
  <c r="G61" i="6"/>
  <c r="H61" i="6"/>
  <c r="I61" i="6"/>
  <c r="J61" i="6"/>
  <c r="K61" i="6"/>
  <c r="L61" i="6"/>
  <c r="M61" i="6"/>
  <c r="N61" i="6"/>
  <c r="O61" i="6"/>
  <c r="P61" i="6"/>
  <c r="Q61" i="6"/>
  <c r="A62" i="6"/>
  <c r="B62" i="6"/>
  <c r="C62" i="6"/>
  <c r="D62" i="6"/>
  <c r="E62" i="6"/>
  <c r="G62" i="6"/>
  <c r="H62" i="6"/>
  <c r="I62" i="6"/>
  <c r="J62" i="6"/>
  <c r="K62" i="6"/>
  <c r="L62" i="6"/>
  <c r="M62" i="6"/>
  <c r="N62" i="6"/>
  <c r="O62" i="6"/>
  <c r="P62" i="6"/>
  <c r="Q62" i="6"/>
  <c r="A63" i="6"/>
  <c r="B63" i="6"/>
  <c r="C63" i="6"/>
  <c r="D63" i="6"/>
  <c r="E63" i="6"/>
  <c r="G63" i="6"/>
  <c r="H63" i="6"/>
  <c r="I63" i="6"/>
  <c r="J63" i="6"/>
  <c r="K63" i="6"/>
  <c r="L63" i="6"/>
  <c r="M63" i="6"/>
  <c r="N63" i="6"/>
  <c r="O63" i="6"/>
  <c r="P63" i="6"/>
  <c r="Q63" i="6"/>
  <c r="A64" i="6"/>
  <c r="B64" i="6"/>
  <c r="C64" i="6"/>
  <c r="D64" i="6"/>
  <c r="E64" i="6"/>
  <c r="G64" i="6"/>
  <c r="H64" i="6"/>
  <c r="I64" i="6"/>
  <c r="J64" i="6"/>
  <c r="K64" i="6"/>
  <c r="L64" i="6"/>
  <c r="M64" i="6"/>
  <c r="N64" i="6"/>
  <c r="O64" i="6"/>
  <c r="P64" i="6"/>
  <c r="Q64" i="6"/>
  <c r="A65" i="6"/>
  <c r="B65" i="6"/>
  <c r="C65" i="6"/>
  <c r="D65" i="6"/>
  <c r="E65" i="6"/>
  <c r="G65" i="6"/>
  <c r="H65" i="6"/>
  <c r="I65" i="6"/>
  <c r="J65" i="6"/>
  <c r="K65" i="6"/>
  <c r="L65" i="6"/>
  <c r="M65" i="6"/>
  <c r="N65" i="6"/>
  <c r="O65" i="6"/>
  <c r="P65" i="6"/>
  <c r="Q65" i="6"/>
  <c r="A66" i="6"/>
  <c r="B66" i="6"/>
  <c r="C66" i="6"/>
  <c r="D66" i="6"/>
  <c r="E66" i="6"/>
  <c r="G66" i="6"/>
  <c r="H66" i="6"/>
  <c r="I66" i="6"/>
  <c r="J66" i="6"/>
  <c r="K66" i="6"/>
  <c r="L66" i="6"/>
  <c r="M66" i="6"/>
  <c r="N66" i="6"/>
  <c r="O66" i="6"/>
  <c r="P66" i="6"/>
  <c r="Q66" i="6"/>
  <c r="A67" i="6"/>
  <c r="B67" i="6"/>
  <c r="C67" i="6"/>
  <c r="D67" i="6"/>
  <c r="E67" i="6"/>
  <c r="G67" i="6"/>
  <c r="H67" i="6"/>
  <c r="I67" i="6"/>
  <c r="J67" i="6"/>
  <c r="K67" i="6"/>
  <c r="L67" i="6"/>
  <c r="M67" i="6"/>
  <c r="N67" i="6"/>
  <c r="O67" i="6"/>
  <c r="P67" i="6"/>
  <c r="Q67" i="6"/>
  <c r="A68" i="6"/>
  <c r="B68" i="6"/>
  <c r="C68" i="6"/>
  <c r="D68" i="6"/>
  <c r="E68" i="6"/>
  <c r="G68" i="6"/>
  <c r="H68" i="6"/>
  <c r="I68" i="6"/>
  <c r="J68" i="6"/>
  <c r="K68" i="6"/>
  <c r="L68" i="6"/>
  <c r="M68" i="6"/>
  <c r="N68" i="6"/>
  <c r="O68" i="6"/>
  <c r="P68" i="6"/>
  <c r="Q68" i="6"/>
  <c r="A69" i="6"/>
  <c r="B69" i="6"/>
  <c r="C69" i="6"/>
  <c r="D69" i="6"/>
  <c r="E69" i="6"/>
  <c r="G69" i="6"/>
  <c r="H69" i="6"/>
  <c r="I69" i="6"/>
  <c r="J69" i="6"/>
  <c r="K69" i="6"/>
  <c r="L69" i="6"/>
  <c r="M69" i="6"/>
  <c r="N69" i="6"/>
  <c r="O69" i="6"/>
  <c r="P69" i="6"/>
  <c r="Q69" i="6"/>
  <c r="A70" i="6"/>
  <c r="B70" i="6"/>
  <c r="C70" i="6"/>
  <c r="D70" i="6"/>
  <c r="E70" i="6"/>
  <c r="G70" i="6"/>
  <c r="H70" i="6"/>
  <c r="I70" i="6"/>
  <c r="J70" i="6"/>
  <c r="K70" i="6"/>
  <c r="L70" i="6"/>
  <c r="M70" i="6"/>
  <c r="N70" i="6"/>
  <c r="O70" i="6"/>
  <c r="P70" i="6"/>
  <c r="Q70" i="6"/>
  <c r="A71" i="6"/>
  <c r="B71" i="6"/>
  <c r="C71" i="6"/>
  <c r="D71" i="6"/>
  <c r="E71" i="6"/>
  <c r="G71" i="6"/>
  <c r="H71" i="6"/>
  <c r="I71" i="6"/>
  <c r="J71" i="6"/>
  <c r="K71" i="6"/>
  <c r="L71" i="6"/>
  <c r="M71" i="6"/>
  <c r="N71" i="6"/>
  <c r="O71" i="6"/>
  <c r="P71" i="6"/>
  <c r="Q71" i="6"/>
  <c r="A72" i="6"/>
  <c r="B72" i="6"/>
  <c r="C72" i="6"/>
  <c r="D72" i="6"/>
  <c r="E72" i="6"/>
  <c r="G72" i="6"/>
  <c r="H72" i="6"/>
  <c r="I72" i="6"/>
  <c r="J72" i="6"/>
  <c r="K72" i="6"/>
  <c r="L72" i="6"/>
  <c r="M72" i="6"/>
  <c r="N72" i="6"/>
  <c r="O72" i="6"/>
  <c r="P72" i="6"/>
  <c r="Q72" i="6"/>
  <c r="A73" i="6"/>
  <c r="B73" i="6"/>
  <c r="C73" i="6"/>
  <c r="D73" i="6"/>
  <c r="E73" i="6"/>
  <c r="G73" i="6"/>
  <c r="H73" i="6"/>
  <c r="I73" i="6"/>
  <c r="J73" i="6"/>
  <c r="K73" i="6"/>
  <c r="L73" i="6"/>
  <c r="M73" i="6"/>
  <c r="N73" i="6"/>
  <c r="O73" i="6"/>
  <c r="P73" i="6"/>
  <c r="Q73" i="6"/>
  <c r="A74" i="6"/>
  <c r="B74" i="6"/>
  <c r="C74" i="6"/>
  <c r="D74" i="6"/>
  <c r="E74" i="6"/>
  <c r="G74" i="6"/>
  <c r="H74" i="6"/>
  <c r="I74" i="6"/>
  <c r="J74" i="6"/>
  <c r="K74" i="6"/>
  <c r="L74" i="6"/>
  <c r="M74" i="6"/>
  <c r="N74" i="6"/>
  <c r="O74" i="6"/>
  <c r="P74" i="6"/>
  <c r="Q74" i="6"/>
  <c r="A75" i="6"/>
  <c r="B75" i="6"/>
  <c r="C75" i="6"/>
  <c r="D75" i="6"/>
  <c r="E75" i="6"/>
  <c r="G75" i="6"/>
  <c r="H75" i="6"/>
  <c r="I75" i="6"/>
  <c r="J75" i="6"/>
  <c r="K75" i="6"/>
  <c r="L75" i="6"/>
  <c r="M75" i="6"/>
  <c r="N75" i="6"/>
  <c r="O75" i="6"/>
  <c r="P75" i="6"/>
  <c r="Q75" i="6"/>
  <c r="A76" i="6"/>
  <c r="B76" i="6"/>
  <c r="C76" i="6"/>
  <c r="D76" i="6"/>
  <c r="E76" i="6"/>
  <c r="G76" i="6"/>
  <c r="H76" i="6"/>
  <c r="I76" i="6"/>
  <c r="J76" i="6"/>
  <c r="K76" i="6"/>
  <c r="L76" i="6"/>
  <c r="M76" i="6"/>
  <c r="N76" i="6"/>
  <c r="O76" i="6"/>
  <c r="P76" i="6"/>
  <c r="Q76" i="6"/>
  <c r="A77" i="6"/>
  <c r="B77" i="6"/>
  <c r="C77" i="6"/>
  <c r="D77" i="6"/>
  <c r="E77" i="6"/>
  <c r="G77" i="6"/>
  <c r="H77" i="6"/>
  <c r="I77" i="6"/>
  <c r="J77" i="6"/>
  <c r="K77" i="6"/>
  <c r="L77" i="6"/>
  <c r="M77" i="6"/>
  <c r="N77" i="6"/>
  <c r="O77" i="6"/>
  <c r="P77" i="6"/>
  <c r="Q77" i="6"/>
  <c r="A78" i="6"/>
  <c r="B78" i="6"/>
  <c r="C78" i="6"/>
  <c r="D78" i="6"/>
  <c r="E78" i="6"/>
  <c r="G78" i="6"/>
  <c r="H78" i="6"/>
  <c r="I78" i="6"/>
  <c r="J78" i="6"/>
  <c r="K78" i="6"/>
  <c r="L78" i="6"/>
  <c r="M78" i="6"/>
  <c r="N78" i="6"/>
  <c r="O78" i="6"/>
  <c r="P78" i="6"/>
  <c r="Q78" i="6"/>
  <c r="A79" i="6"/>
  <c r="B79" i="6"/>
  <c r="C79" i="6"/>
  <c r="D79" i="6"/>
  <c r="E79" i="6"/>
  <c r="G79" i="6"/>
  <c r="H79" i="6"/>
  <c r="I79" i="6"/>
  <c r="J79" i="6"/>
  <c r="K79" i="6"/>
  <c r="L79" i="6"/>
  <c r="M79" i="6"/>
  <c r="N79" i="6"/>
  <c r="O79" i="6"/>
  <c r="P79" i="6"/>
  <c r="Q79" i="6"/>
  <c r="A80" i="6"/>
  <c r="B80" i="6"/>
  <c r="C80" i="6"/>
  <c r="D80" i="6"/>
  <c r="E80" i="6"/>
  <c r="G80" i="6"/>
  <c r="H80" i="6"/>
  <c r="I80" i="6"/>
  <c r="J80" i="6"/>
  <c r="K80" i="6"/>
  <c r="L80" i="6"/>
  <c r="M80" i="6"/>
  <c r="N80" i="6"/>
  <c r="O80" i="6"/>
  <c r="P80" i="6"/>
  <c r="Q80" i="6"/>
  <c r="A81" i="6"/>
  <c r="B81" i="6"/>
  <c r="C81" i="6"/>
  <c r="D81" i="6"/>
  <c r="E81" i="6"/>
  <c r="G81" i="6"/>
  <c r="H81" i="6"/>
  <c r="I81" i="6"/>
  <c r="J81" i="6"/>
  <c r="K81" i="6"/>
  <c r="L81" i="6"/>
  <c r="M81" i="6"/>
  <c r="N81" i="6"/>
  <c r="O81" i="6"/>
  <c r="P81" i="6"/>
  <c r="Q81" i="6"/>
  <c r="A82" i="6"/>
  <c r="B82" i="6"/>
  <c r="C82" i="6"/>
  <c r="D82" i="6"/>
  <c r="E82" i="6"/>
  <c r="G82" i="6"/>
  <c r="H82" i="6"/>
  <c r="I82" i="6"/>
  <c r="J82" i="6"/>
  <c r="K82" i="6"/>
  <c r="L82" i="6"/>
  <c r="M82" i="6"/>
  <c r="N82" i="6"/>
  <c r="O82" i="6"/>
  <c r="P82" i="6"/>
  <c r="Q82" i="6"/>
  <c r="A83" i="6"/>
  <c r="B83" i="6"/>
  <c r="C83" i="6"/>
  <c r="D83" i="6"/>
  <c r="E83" i="6"/>
  <c r="G83" i="6"/>
  <c r="H83" i="6"/>
  <c r="I83" i="6"/>
  <c r="J83" i="6"/>
  <c r="K83" i="6"/>
  <c r="L83" i="6"/>
  <c r="M83" i="6"/>
  <c r="N83" i="6"/>
  <c r="O83" i="6"/>
  <c r="P83" i="6"/>
  <c r="Q83" i="6"/>
  <c r="A84" i="6"/>
  <c r="B84" i="6"/>
  <c r="C84" i="6"/>
  <c r="D84" i="6"/>
  <c r="E84" i="6"/>
  <c r="G84" i="6"/>
  <c r="H84" i="6"/>
  <c r="I84" i="6"/>
  <c r="J84" i="6"/>
  <c r="K84" i="6"/>
  <c r="L84" i="6"/>
  <c r="M84" i="6"/>
  <c r="N84" i="6"/>
  <c r="O84" i="6"/>
  <c r="P84" i="6"/>
  <c r="Q84" i="6"/>
  <c r="A85" i="6"/>
  <c r="B85" i="6"/>
  <c r="C85" i="6"/>
  <c r="D85" i="6"/>
  <c r="E85" i="6"/>
  <c r="G85" i="6"/>
  <c r="H85" i="6"/>
  <c r="I85" i="6"/>
  <c r="J85" i="6"/>
  <c r="K85" i="6"/>
  <c r="L85" i="6"/>
  <c r="M85" i="6"/>
  <c r="N85" i="6"/>
  <c r="O85" i="6"/>
  <c r="P85" i="6"/>
  <c r="Q85" i="6"/>
  <c r="A86" i="6"/>
  <c r="B86" i="6"/>
  <c r="C86" i="6"/>
  <c r="D86" i="6"/>
  <c r="E86" i="6"/>
  <c r="G86" i="6"/>
  <c r="H86" i="6"/>
  <c r="I86" i="6"/>
  <c r="J86" i="6"/>
  <c r="K86" i="6"/>
  <c r="L86" i="6"/>
  <c r="M86" i="6"/>
  <c r="N86" i="6"/>
  <c r="O86" i="6"/>
  <c r="P86" i="6"/>
  <c r="Q86" i="6"/>
  <c r="A87" i="6"/>
  <c r="B87" i="6"/>
  <c r="C87" i="6"/>
  <c r="D87" i="6"/>
  <c r="E87" i="6"/>
  <c r="G87" i="6"/>
  <c r="H87" i="6"/>
  <c r="I87" i="6"/>
  <c r="J87" i="6"/>
  <c r="K87" i="6"/>
  <c r="L87" i="6"/>
  <c r="M87" i="6"/>
  <c r="N87" i="6"/>
  <c r="O87" i="6"/>
  <c r="P87" i="6"/>
  <c r="Q87" i="6"/>
  <c r="A88" i="6"/>
  <c r="B88" i="6"/>
  <c r="C88" i="6"/>
  <c r="D88" i="6"/>
  <c r="E88" i="6"/>
  <c r="G88" i="6"/>
  <c r="H88" i="6"/>
  <c r="I88" i="6"/>
  <c r="J88" i="6"/>
  <c r="K88" i="6"/>
  <c r="L88" i="6"/>
  <c r="M88" i="6"/>
  <c r="N88" i="6"/>
  <c r="O88" i="6"/>
  <c r="P88" i="6"/>
  <c r="Q88" i="6"/>
  <c r="A89" i="6"/>
  <c r="B89" i="6"/>
  <c r="C89" i="6"/>
  <c r="D89" i="6"/>
  <c r="E89" i="6"/>
  <c r="G89" i="6"/>
  <c r="H89" i="6"/>
  <c r="I89" i="6"/>
  <c r="J89" i="6"/>
  <c r="K89" i="6"/>
  <c r="L89" i="6"/>
  <c r="M89" i="6"/>
  <c r="N89" i="6"/>
  <c r="O89" i="6"/>
  <c r="P89" i="6"/>
  <c r="Q89" i="6"/>
  <c r="A90" i="6"/>
  <c r="B90" i="6"/>
  <c r="C90" i="6"/>
  <c r="D90" i="6"/>
  <c r="E90" i="6"/>
  <c r="G90" i="6"/>
  <c r="H90" i="6"/>
  <c r="I90" i="6"/>
  <c r="J90" i="6"/>
  <c r="K90" i="6"/>
  <c r="L90" i="6"/>
  <c r="M90" i="6"/>
  <c r="N90" i="6"/>
  <c r="O90" i="6"/>
  <c r="P90" i="6"/>
  <c r="Q90" i="6"/>
  <c r="A91" i="6"/>
  <c r="B91" i="6"/>
  <c r="C91" i="6"/>
  <c r="D91" i="6"/>
  <c r="E91" i="6"/>
  <c r="G91" i="6"/>
  <c r="H91" i="6"/>
  <c r="I91" i="6"/>
  <c r="J91" i="6"/>
  <c r="K91" i="6"/>
  <c r="L91" i="6"/>
  <c r="M91" i="6"/>
  <c r="N91" i="6"/>
  <c r="O91" i="6"/>
  <c r="P91" i="6"/>
  <c r="Q91" i="6"/>
  <c r="A92" i="6"/>
  <c r="B92" i="6"/>
  <c r="C92" i="6"/>
  <c r="D92" i="6"/>
  <c r="E92" i="6"/>
  <c r="G92" i="6"/>
  <c r="H92" i="6"/>
  <c r="I92" i="6"/>
  <c r="J92" i="6"/>
  <c r="K92" i="6"/>
  <c r="L92" i="6"/>
  <c r="M92" i="6"/>
  <c r="N92" i="6"/>
  <c r="O92" i="6"/>
  <c r="P92" i="6"/>
  <c r="Q92" i="6"/>
  <c r="A93" i="6"/>
  <c r="B93" i="6"/>
  <c r="C93" i="6"/>
  <c r="D93" i="6"/>
  <c r="E93" i="6"/>
  <c r="G93" i="6"/>
  <c r="H93" i="6"/>
  <c r="I93" i="6"/>
  <c r="J93" i="6"/>
  <c r="K93" i="6"/>
  <c r="L93" i="6"/>
  <c r="M93" i="6"/>
  <c r="N93" i="6"/>
  <c r="O93" i="6"/>
  <c r="P93" i="6"/>
  <c r="Q93" i="6"/>
  <c r="A94" i="6"/>
  <c r="B94" i="6"/>
  <c r="C94" i="6"/>
  <c r="D94" i="6"/>
  <c r="E94" i="6"/>
  <c r="G94" i="6"/>
  <c r="H94" i="6"/>
  <c r="I94" i="6"/>
  <c r="J94" i="6"/>
  <c r="K94" i="6"/>
  <c r="L94" i="6"/>
  <c r="M94" i="6"/>
  <c r="N94" i="6"/>
  <c r="O94" i="6"/>
  <c r="P94" i="6"/>
  <c r="Q94" i="6"/>
  <c r="A95" i="6"/>
  <c r="B95" i="6"/>
  <c r="C95" i="6"/>
  <c r="D95" i="6"/>
  <c r="E95" i="6"/>
  <c r="G95" i="6"/>
  <c r="H95" i="6"/>
  <c r="I95" i="6"/>
  <c r="J95" i="6"/>
  <c r="K95" i="6"/>
  <c r="L95" i="6"/>
  <c r="M95" i="6"/>
  <c r="N95" i="6"/>
  <c r="O95" i="6"/>
  <c r="P95" i="6"/>
  <c r="Q95" i="6"/>
  <c r="A96" i="6"/>
  <c r="B96" i="6"/>
  <c r="C96" i="6"/>
  <c r="D96" i="6"/>
  <c r="E96" i="6"/>
  <c r="G96" i="6"/>
  <c r="H96" i="6"/>
  <c r="I96" i="6"/>
  <c r="J96" i="6"/>
  <c r="K96" i="6"/>
  <c r="L96" i="6"/>
  <c r="M96" i="6"/>
  <c r="N96" i="6"/>
  <c r="O96" i="6"/>
  <c r="P96" i="6"/>
  <c r="Q96" i="6"/>
  <c r="A97" i="6"/>
  <c r="B97" i="6"/>
  <c r="C97" i="6"/>
  <c r="D97" i="6"/>
  <c r="E97" i="6"/>
  <c r="G97" i="6"/>
  <c r="H97" i="6"/>
  <c r="I97" i="6"/>
  <c r="J97" i="6"/>
  <c r="K97" i="6"/>
  <c r="L97" i="6"/>
  <c r="M97" i="6"/>
  <c r="N97" i="6"/>
  <c r="O97" i="6"/>
  <c r="P97" i="6"/>
  <c r="Q97" i="6"/>
  <c r="A98" i="6"/>
  <c r="B98" i="6"/>
  <c r="C98" i="6"/>
  <c r="D98" i="6"/>
  <c r="E98" i="6"/>
  <c r="G98" i="6"/>
  <c r="H98" i="6"/>
  <c r="I98" i="6"/>
  <c r="J98" i="6"/>
  <c r="K98" i="6"/>
  <c r="L98" i="6"/>
  <c r="M98" i="6"/>
  <c r="N98" i="6"/>
  <c r="O98" i="6"/>
  <c r="P98" i="6"/>
  <c r="Q98" i="6"/>
  <c r="A99" i="6"/>
  <c r="B99" i="6"/>
  <c r="C99" i="6"/>
  <c r="D99" i="6"/>
  <c r="E99" i="6"/>
  <c r="G99" i="6"/>
  <c r="H99" i="6"/>
  <c r="I99" i="6"/>
  <c r="J99" i="6"/>
  <c r="K99" i="6"/>
  <c r="L99" i="6"/>
  <c r="M99" i="6"/>
  <c r="N99" i="6"/>
  <c r="O99" i="6"/>
  <c r="P99" i="6"/>
  <c r="Q99" i="6"/>
  <c r="A100" i="6"/>
  <c r="B100" i="6"/>
  <c r="C100" i="6"/>
  <c r="D100" i="6"/>
  <c r="E100" i="6"/>
  <c r="G100" i="6"/>
  <c r="H100" i="6"/>
  <c r="I100" i="6"/>
  <c r="J100" i="6"/>
  <c r="K100" i="6"/>
  <c r="L100" i="6"/>
  <c r="M100" i="6"/>
  <c r="N100" i="6"/>
  <c r="O100" i="6"/>
  <c r="P100" i="6"/>
  <c r="Q100" i="6"/>
  <c r="A101" i="6"/>
  <c r="B101" i="6"/>
  <c r="C101" i="6"/>
  <c r="D101" i="6"/>
  <c r="E101" i="6"/>
  <c r="G101" i="6"/>
  <c r="H101" i="6"/>
  <c r="I101" i="6"/>
  <c r="J101" i="6"/>
  <c r="K101" i="6"/>
  <c r="L101" i="6"/>
  <c r="M101" i="6"/>
  <c r="N101" i="6"/>
  <c r="O101" i="6"/>
  <c r="P101" i="6"/>
  <c r="Q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A108" i="6"/>
  <c r="B108" i="6"/>
  <c r="C108" i="6"/>
  <c r="D108" i="6"/>
  <c r="E108" i="6"/>
  <c r="G108" i="6"/>
  <c r="H108" i="6"/>
  <c r="I108" i="6"/>
  <c r="J108" i="6"/>
  <c r="K108" i="6"/>
  <c r="L108" i="6"/>
  <c r="M108" i="6"/>
  <c r="N108" i="6"/>
  <c r="O108" i="6"/>
  <c r="P108" i="6"/>
  <c r="Q108" i="6"/>
  <c r="A109" i="6"/>
  <c r="B109" i="6"/>
  <c r="C109" i="6"/>
  <c r="D109" i="6"/>
  <c r="E109" i="6"/>
  <c r="G109" i="6"/>
  <c r="H109" i="6"/>
  <c r="I109" i="6"/>
  <c r="J109" i="6"/>
  <c r="K109" i="6"/>
  <c r="L109" i="6"/>
  <c r="M109" i="6"/>
  <c r="N109" i="6"/>
  <c r="O109" i="6"/>
  <c r="P109" i="6"/>
  <c r="Q109" i="6"/>
  <c r="A110" i="6"/>
  <c r="B110" i="6"/>
  <c r="C110" i="6"/>
  <c r="D110" i="6"/>
  <c r="E110" i="6"/>
  <c r="G110" i="6"/>
  <c r="H110" i="6"/>
  <c r="I110" i="6"/>
  <c r="J110" i="6"/>
  <c r="K110" i="6"/>
  <c r="L110" i="6"/>
  <c r="M110" i="6"/>
  <c r="N110" i="6"/>
  <c r="O110" i="6"/>
  <c r="P110" i="6"/>
  <c r="Q110" i="6"/>
  <c r="A111" i="6"/>
  <c r="B111" i="6"/>
  <c r="C111" i="6"/>
  <c r="D111" i="6"/>
  <c r="E111" i="6"/>
  <c r="G111" i="6"/>
  <c r="H111" i="6"/>
  <c r="I111" i="6"/>
  <c r="J111" i="6"/>
  <c r="K111" i="6"/>
  <c r="L111" i="6"/>
  <c r="M111" i="6"/>
  <c r="N111" i="6"/>
  <c r="O111" i="6"/>
  <c r="P111" i="6"/>
  <c r="Q111" i="6"/>
  <c r="A112" i="6"/>
  <c r="B112" i="6"/>
  <c r="C112" i="6"/>
  <c r="D112" i="6"/>
  <c r="E112" i="6"/>
  <c r="G112" i="6"/>
  <c r="H112" i="6"/>
  <c r="I112" i="6"/>
  <c r="J112" i="6"/>
  <c r="K112" i="6"/>
  <c r="L112" i="6"/>
  <c r="M112" i="6"/>
  <c r="N112" i="6"/>
  <c r="O112" i="6"/>
  <c r="P112" i="6"/>
  <c r="Q112" i="6"/>
  <c r="A113" i="6"/>
  <c r="B113" i="6"/>
  <c r="C113" i="6"/>
  <c r="D113" i="6"/>
  <c r="E113" i="6"/>
  <c r="G113" i="6"/>
  <c r="H113" i="6"/>
  <c r="I113" i="6"/>
  <c r="J113" i="6"/>
  <c r="K113" i="6"/>
  <c r="L113" i="6"/>
  <c r="M113" i="6"/>
  <c r="N113" i="6"/>
  <c r="O113" i="6"/>
  <c r="P113" i="6"/>
  <c r="Q113" i="6"/>
  <c r="A114" i="6"/>
  <c r="B114" i="6"/>
  <c r="C114" i="6"/>
  <c r="D114" i="6"/>
  <c r="E114" i="6"/>
  <c r="G114" i="6"/>
  <c r="H114" i="6"/>
  <c r="I114" i="6"/>
  <c r="J114" i="6"/>
  <c r="K114" i="6"/>
  <c r="L114" i="6"/>
  <c r="M114" i="6"/>
  <c r="N114" i="6"/>
  <c r="O114" i="6"/>
  <c r="P114" i="6"/>
  <c r="Q114" i="6"/>
  <c r="A115" i="6"/>
  <c r="B115" i="6"/>
  <c r="C115" i="6"/>
  <c r="D115" i="6"/>
  <c r="E115" i="6"/>
  <c r="G115" i="6"/>
  <c r="H115" i="6"/>
  <c r="I115" i="6"/>
  <c r="J115" i="6"/>
  <c r="K115" i="6"/>
  <c r="L115" i="6"/>
  <c r="M115" i="6"/>
  <c r="N115" i="6"/>
  <c r="O115" i="6"/>
  <c r="P115" i="6"/>
  <c r="Q115" i="6"/>
  <c r="A116" i="6"/>
  <c r="B116" i="6"/>
  <c r="C116" i="6"/>
  <c r="D116" i="6"/>
  <c r="E116" i="6"/>
  <c r="G116" i="6"/>
  <c r="H116" i="6"/>
  <c r="I116" i="6"/>
  <c r="J116" i="6"/>
  <c r="K116" i="6"/>
  <c r="L116" i="6"/>
  <c r="M116" i="6"/>
  <c r="N116" i="6"/>
  <c r="O116" i="6"/>
  <c r="P116" i="6"/>
  <c r="Q116" i="6"/>
  <c r="A117" i="6"/>
  <c r="B117" i="6"/>
  <c r="C117" i="6"/>
  <c r="D117" i="6"/>
  <c r="E117" i="6"/>
  <c r="G117" i="6"/>
  <c r="H117" i="6"/>
  <c r="I117" i="6"/>
  <c r="J117" i="6"/>
  <c r="K117" i="6"/>
  <c r="L117" i="6"/>
  <c r="M117" i="6"/>
  <c r="N117" i="6"/>
  <c r="O117" i="6"/>
  <c r="P117" i="6"/>
  <c r="Q117" i="6"/>
  <c r="A118" i="6"/>
  <c r="B118" i="6"/>
  <c r="C118" i="6"/>
  <c r="D118" i="6"/>
  <c r="E118" i="6"/>
  <c r="G118" i="6"/>
  <c r="H118" i="6"/>
  <c r="I118" i="6"/>
  <c r="J118" i="6"/>
  <c r="K118" i="6"/>
  <c r="L118" i="6"/>
  <c r="M118" i="6"/>
  <c r="N118" i="6"/>
  <c r="O118" i="6"/>
  <c r="P118" i="6"/>
  <c r="Q118" i="6"/>
  <c r="A119" i="6"/>
  <c r="B119" i="6"/>
  <c r="C119" i="6"/>
  <c r="D119" i="6"/>
  <c r="E119" i="6"/>
  <c r="G119" i="6"/>
  <c r="H119" i="6"/>
  <c r="I119" i="6"/>
  <c r="J119" i="6"/>
  <c r="K119" i="6"/>
  <c r="L119" i="6"/>
  <c r="M119" i="6"/>
  <c r="N119" i="6"/>
  <c r="O119" i="6"/>
  <c r="P119" i="6"/>
  <c r="Q119" i="6"/>
  <c r="A120" i="6"/>
  <c r="B120" i="6"/>
  <c r="C120" i="6"/>
  <c r="D120" i="6"/>
  <c r="E120" i="6"/>
  <c r="G120" i="6"/>
  <c r="H120" i="6"/>
  <c r="I120" i="6"/>
  <c r="J120" i="6"/>
  <c r="K120" i="6"/>
  <c r="L120" i="6"/>
  <c r="M120" i="6"/>
  <c r="N120" i="6"/>
  <c r="O120" i="6"/>
  <c r="P120" i="6"/>
  <c r="Q120" i="6"/>
  <c r="A121" i="6"/>
  <c r="B121" i="6"/>
  <c r="C121" i="6"/>
  <c r="D121" i="6"/>
  <c r="E121" i="6"/>
  <c r="G121" i="6"/>
  <c r="H121" i="6"/>
  <c r="I121" i="6"/>
  <c r="J121" i="6"/>
  <c r="K121" i="6"/>
  <c r="L121" i="6"/>
  <c r="M121" i="6"/>
  <c r="N121" i="6"/>
  <c r="O121" i="6"/>
  <c r="P121" i="6"/>
  <c r="Q121" i="6"/>
  <c r="A122" i="6"/>
  <c r="B122" i="6"/>
  <c r="C122" i="6"/>
  <c r="D122" i="6"/>
  <c r="E122" i="6"/>
  <c r="G122" i="6"/>
  <c r="H122" i="6"/>
  <c r="I122" i="6"/>
  <c r="J122" i="6"/>
  <c r="K122" i="6"/>
  <c r="L122" i="6"/>
  <c r="M122" i="6"/>
  <c r="N122" i="6"/>
  <c r="O122" i="6"/>
  <c r="P122" i="6"/>
  <c r="Q122" i="6"/>
  <c r="A123" i="6"/>
  <c r="B123" i="6"/>
  <c r="C123" i="6"/>
  <c r="D123" i="6"/>
  <c r="E123" i="6"/>
  <c r="G123" i="6"/>
  <c r="H123" i="6"/>
  <c r="I123" i="6"/>
  <c r="J123" i="6"/>
  <c r="K123" i="6"/>
  <c r="L123" i="6"/>
  <c r="M123" i="6"/>
  <c r="N123" i="6"/>
  <c r="O123" i="6"/>
  <c r="P123" i="6"/>
  <c r="Q123" i="6"/>
  <c r="A124" i="6"/>
  <c r="B124" i="6"/>
  <c r="C124" i="6"/>
  <c r="D124" i="6"/>
  <c r="E124" i="6"/>
  <c r="G124" i="6"/>
  <c r="H124" i="6"/>
  <c r="I124" i="6"/>
  <c r="J124" i="6"/>
  <c r="K124" i="6"/>
  <c r="L124" i="6"/>
  <c r="M124" i="6"/>
  <c r="N124" i="6"/>
  <c r="O124" i="6"/>
  <c r="P124" i="6"/>
  <c r="Q124" i="6"/>
  <c r="A125" i="6"/>
  <c r="B125" i="6"/>
  <c r="C125" i="6"/>
  <c r="D125" i="6"/>
  <c r="E125" i="6"/>
  <c r="G125" i="6"/>
  <c r="H125" i="6"/>
  <c r="I125" i="6"/>
  <c r="J125" i="6"/>
  <c r="K125" i="6"/>
  <c r="L125" i="6"/>
  <c r="M125" i="6"/>
  <c r="N125" i="6"/>
  <c r="O125" i="6"/>
  <c r="P125" i="6"/>
  <c r="Q125" i="6"/>
  <c r="A126" i="6"/>
  <c r="B126" i="6"/>
  <c r="C126" i="6"/>
  <c r="D126" i="6"/>
  <c r="E126" i="6"/>
  <c r="G126" i="6"/>
  <c r="H126" i="6"/>
  <c r="I126" i="6"/>
  <c r="J126" i="6"/>
  <c r="K126" i="6"/>
  <c r="L126" i="6"/>
  <c r="M126" i="6"/>
  <c r="N126" i="6"/>
  <c r="O126" i="6"/>
  <c r="P126" i="6"/>
  <c r="Q126" i="6"/>
  <c r="A127" i="6"/>
  <c r="B127" i="6"/>
  <c r="C127" i="6"/>
  <c r="D127" i="6"/>
  <c r="E127" i="6"/>
  <c r="G127" i="6"/>
  <c r="H127" i="6"/>
  <c r="I127" i="6"/>
  <c r="J127" i="6"/>
  <c r="K127" i="6"/>
  <c r="L127" i="6"/>
  <c r="M127" i="6"/>
  <c r="N127" i="6"/>
  <c r="O127" i="6"/>
  <c r="P127" i="6"/>
  <c r="Q127" i="6"/>
  <c r="A128" i="6"/>
  <c r="B128" i="6"/>
  <c r="C128" i="6"/>
  <c r="D128" i="6"/>
  <c r="E128" i="6"/>
  <c r="G128" i="6"/>
  <c r="H128" i="6"/>
  <c r="I128" i="6"/>
  <c r="J128" i="6"/>
  <c r="K128" i="6"/>
  <c r="L128" i="6"/>
  <c r="M128" i="6"/>
  <c r="N128" i="6"/>
  <c r="O128" i="6"/>
  <c r="P128" i="6"/>
  <c r="Q128" i="6"/>
  <c r="A129" i="6"/>
  <c r="B129" i="6"/>
  <c r="C129" i="6"/>
  <c r="D129" i="6"/>
  <c r="E129" i="6"/>
  <c r="G129" i="6"/>
  <c r="H129" i="6"/>
  <c r="I129" i="6"/>
  <c r="J129" i="6"/>
  <c r="K129" i="6"/>
  <c r="L129" i="6"/>
  <c r="M129" i="6"/>
  <c r="N129" i="6"/>
  <c r="O129" i="6"/>
  <c r="P129" i="6"/>
  <c r="Q129" i="6"/>
  <c r="A130" i="6"/>
  <c r="B130" i="6"/>
  <c r="C130" i="6"/>
  <c r="D130" i="6"/>
  <c r="E130" i="6"/>
  <c r="G130" i="6"/>
  <c r="H130" i="6"/>
  <c r="I130" i="6"/>
  <c r="J130" i="6"/>
  <c r="K130" i="6"/>
  <c r="L130" i="6"/>
  <c r="M130" i="6"/>
  <c r="N130" i="6"/>
  <c r="O130" i="6"/>
  <c r="P130" i="6"/>
  <c r="Q130" i="6"/>
  <c r="A131" i="6"/>
  <c r="B131" i="6"/>
  <c r="C131" i="6"/>
  <c r="D131" i="6"/>
  <c r="E131" i="6"/>
  <c r="G131" i="6"/>
  <c r="H131" i="6"/>
  <c r="I131" i="6"/>
  <c r="J131" i="6"/>
  <c r="K131" i="6"/>
  <c r="L131" i="6"/>
  <c r="M131" i="6"/>
  <c r="N131" i="6"/>
  <c r="O131" i="6"/>
  <c r="P131" i="6"/>
  <c r="Q131" i="6"/>
  <c r="A132" i="6"/>
  <c r="B132" i="6"/>
  <c r="C132" i="6"/>
  <c r="D132" i="6"/>
  <c r="E132" i="6"/>
  <c r="G132" i="6"/>
  <c r="H132" i="6"/>
  <c r="I132" i="6"/>
  <c r="J132" i="6"/>
  <c r="K132" i="6"/>
  <c r="L132" i="6"/>
  <c r="M132" i="6"/>
  <c r="N132" i="6"/>
  <c r="O132" i="6"/>
  <c r="P132" i="6"/>
  <c r="Q132" i="6"/>
  <c r="A133" i="6"/>
  <c r="B133" i="6"/>
  <c r="C133" i="6"/>
  <c r="D133" i="6"/>
  <c r="E133" i="6"/>
  <c r="G133" i="6"/>
  <c r="H133" i="6"/>
  <c r="I133" i="6"/>
  <c r="J133" i="6"/>
  <c r="K133" i="6"/>
  <c r="L133" i="6"/>
  <c r="M133" i="6"/>
  <c r="N133" i="6"/>
  <c r="O133" i="6"/>
  <c r="P133" i="6"/>
  <c r="Q133" i="6"/>
  <c r="A134" i="6"/>
  <c r="B134" i="6"/>
  <c r="C134" i="6"/>
  <c r="D134" i="6"/>
  <c r="E134" i="6"/>
  <c r="G134" i="6"/>
  <c r="H134" i="6"/>
  <c r="I134" i="6"/>
  <c r="J134" i="6"/>
  <c r="K134" i="6"/>
  <c r="L134" i="6"/>
  <c r="M134" i="6"/>
  <c r="N134" i="6"/>
  <c r="O134" i="6"/>
  <c r="P134" i="6"/>
  <c r="Q134" i="6"/>
  <c r="A135" i="6"/>
  <c r="B135" i="6"/>
  <c r="C135" i="6"/>
  <c r="D135" i="6"/>
  <c r="E135" i="6"/>
  <c r="G135" i="6"/>
  <c r="H135" i="6"/>
  <c r="I135" i="6"/>
  <c r="J135" i="6"/>
  <c r="K135" i="6"/>
  <c r="L135" i="6"/>
  <c r="M135" i="6"/>
  <c r="N135" i="6"/>
  <c r="O135" i="6"/>
  <c r="P135" i="6"/>
  <c r="Q135" i="6"/>
  <c r="A136" i="6"/>
  <c r="B136" i="6"/>
  <c r="C136" i="6"/>
  <c r="D136" i="6"/>
  <c r="E136" i="6"/>
  <c r="G136" i="6"/>
  <c r="H136" i="6"/>
  <c r="I136" i="6"/>
  <c r="J136" i="6"/>
  <c r="K136" i="6"/>
  <c r="L136" i="6"/>
  <c r="M136" i="6"/>
  <c r="N136" i="6"/>
  <c r="O136" i="6"/>
  <c r="P136" i="6"/>
  <c r="Q136" i="6"/>
  <c r="A137" i="6"/>
  <c r="B137" i="6"/>
  <c r="C137" i="6"/>
  <c r="D137" i="6"/>
  <c r="E137" i="6"/>
  <c r="G137" i="6"/>
  <c r="H137" i="6"/>
  <c r="I137" i="6"/>
  <c r="J137" i="6"/>
  <c r="K137" i="6"/>
  <c r="L137" i="6"/>
  <c r="M137" i="6"/>
  <c r="N137" i="6"/>
  <c r="O137" i="6"/>
  <c r="P137" i="6"/>
  <c r="Q137" i="6"/>
  <c r="A138" i="6"/>
  <c r="B138" i="6"/>
  <c r="C138" i="6"/>
  <c r="D138" i="6"/>
  <c r="E138" i="6"/>
  <c r="G138" i="6"/>
  <c r="H138" i="6"/>
  <c r="I138" i="6"/>
  <c r="J138" i="6"/>
  <c r="K138" i="6"/>
  <c r="L138" i="6"/>
  <c r="M138" i="6"/>
  <c r="N138" i="6"/>
  <c r="O138" i="6"/>
  <c r="P138" i="6"/>
  <c r="Q138" i="6"/>
  <c r="A139" i="6"/>
  <c r="B139" i="6"/>
  <c r="C139" i="6"/>
  <c r="D139" i="6"/>
  <c r="E139" i="6"/>
  <c r="G139" i="6"/>
  <c r="H139" i="6"/>
  <c r="I139" i="6"/>
  <c r="J139" i="6"/>
  <c r="K139" i="6"/>
  <c r="L139" i="6"/>
  <c r="M139" i="6"/>
  <c r="N139" i="6"/>
  <c r="O139" i="6"/>
  <c r="P139" i="6"/>
  <c r="Q139" i="6"/>
  <c r="A140" i="6"/>
  <c r="B140" i="6"/>
  <c r="C140" i="6"/>
  <c r="D140" i="6"/>
  <c r="E140" i="6"/>
  <c r="G140" i="6"/>
  <c r="H140" i="6"/>
  <c r="I140" i="6"/>
  <c r="J140" i="6"/>
  <c r="K140" i="6"/>
  <c r="L140" i="6"/>
  <c r="M140" i="6"/>
  <c r="N140" i="6"/>
  <c r="O140" i="6"/>
  <c r="P140" i="6"/>
  <c r="Q140" i="6"/>
  <c r="A141" i="6"/>
  <c r="B141" i="6"/>
  <c r="C141" i="6"/>
  <c r="D141" i="6"/>
  <c r="E141" i="6"/>
  <c r="G141" i="6"/>
  <c r="H141" i="6"/>
  <c r="I141" i="6"/>
  <c r="J141" i="6"/>
  <c r="K141" i="6"/>
  <c r="L141" i="6"/>
  <c r="M141" i="6"/>
  <c r="N141" i="6"/>
  <c r="O141" i="6"/>
  <c r="P141" i="6"/>
  <c r="Q141" i="6"/>
  <c r="A142" i="6"/>
  <c r="B142" i="6"/>
  <c r="C142" i="6"/>
  <c r="D142" i="6"/>
  <c r="E142" i="6"/>
  <c r="G142" i="6"/>
  <c r="H142" i="6"/>
  <c r="I142" i="6"/>
  <c r="J142" i="6"/>
  <c r="K142" i="6"/>
  <c r="L142" i="6"/>
  <c r="M142" i="6"/>
  <c r="N142" i="6"/>
  <c r="O142" i="6"/>
  <c r="P142" i="6"/>
  <c r="Q142" i="6"/>
  <c r="A143" i="6"/>
  <c r="B143" i="6"/>
  <c r="C143" i="6"/>
  <c r="D143" i="6"/>
  <c r="E143" i="6"/>
  <c r="G143" i="6"/>
  <c r="H143" i="6"/>
  <c r="I143" i="6"/>
  <c r="J143" i="6"/>
  <c r="K143" i="6"/>
  <c r="L143" i="6"/>
  <c r="M143" i="6"/>
  <c r="N143" i="6"/>
  <c r="O143" i="6"/>
  <c r="P143" i="6"/>
  <c r="Q143" i="6"/>
  <c r="A144" i="6"/>
  <c r="B144" i="6"/>
  <c r="C144" i="6"/>
  <c r="D144" i="6"/>
  <c r="E144" i="6"/>
  <c r="G144" i="6"/>
  <c r="H144" i="6"/>
  <c r="I144" i="6"/>
  <c r="J144" i="6"/>
  <c r="K144" i="6"/>
  <c r="L144" i="6"/>
  <c r="M144" i="6"/>
  <c r="N144" i="6"/>
  <c r="O144" i="6"/>
  <c r="P144" i="6"/>
  <c r="Q144" i="6"/>
  <c r="A145" i="6"/>
  <c r="B145" i="6"/>
  <c r="C145" i="6"/>
  <c r="D145" i="6"/>
  <c r="E145" i="6"/>
  <c r="G145" i="6"/>
  <c r="H145" i="6"/>
  <c r="I145" i="6"/>
  <c r="J145" i="6"/>
  <c r="K145" i="6"/>
  <c r="L145" i="6"/>
  <c r="M145" i="6"/>
  <c r="N145" i="6"/>
  <c r="O145" i="6"/>
  <c r="P145" i="6"/>
  <c r="Q145" i="6"/>
  <c r="A146" i="6"/>
  <c r="B146" i="6"/>
  <c r="C146" i="6"/>
  <c r="D146" i="6"/>
  <c r="E146" i="6"/>
  <c r="G146" i="6"/>
  <c r="H146" i="6"/>
  <c r="I146" i="6"/>
  <c r="J146" i="6"/>
  <c r="K146" i="6"/>
  <c r="L146" i="6"/>
  <c r="M146" i="6"/>
  <c r="N146" i="6"/>
  <c r="O146" i="6"/>
  <c r="P146" i="6"/>
  <c r="Q146" i="6"/>
  <c r="A147" i="6"/>
  <c r="B147" i="6"/>
  <c r="C147" i="6"/>
  <c r="D147" i="6"/>
  <c r="E147" i="6"/>
  <c r="G147" i="6"/>
  <c r="H147" i="6"/>
  <c r="I147" i="6"/>
  <c r="J147" i="6"/>
  <c r="K147" i="6"/>
  <c r="L147" i="6"/>
  <c r="M147" i="6"/>
  <c r="N147" i="6"/>
  <c r="O147" i="6"/>
  <c r="P147" i="6"/>
  <c r="Q147" i="6"/>
  <c r="A148" i="6"/>
  <c r="B148" i="6"/>
  <c r="C148" i="6"/>
  <c r="D148" i="6"/>
  <c r="E148" i="6"/>
  <c r="G148" i="6"/>
  <c r="H148" i="6"/>
  <c r="I148" i="6"/>
  <c r="J148" i="6"/>
  <c r="K148" i="6"/>
  <c r="L148" i="6"/>
  <c r="M148" i="6"/>
  <c r="N148" i="6"/>
  <c r="O148" i="6"/>
  <c r="P148" i="6"/>
  <c r="Q148" i="6"/>
  <c r="A149" i="6"/>
  <c r="B149" i="6"/>
  <c r="C149" i="6"/>
  <c r="D149" i="6"/>
  <c r="E149" i="6"/>
  <c r="G149" i="6"/>
  <c r="H149" i="6"/>
  <c r="I149" i="6"/>
  <c r="J149" i="6"/>
  <c r="K149" i="6"/>
  <c r="L149" i="6"/>
  <c r="M149" i="6"/>
  <c r="N149" i="6"/>
  <c r="O149" i="6"/>
  <c r="P149" i="6"/>
  <c r="Q149" i="6"/>
  <c r="A150" i="6"/>
  <c r="B150" i="6"/>
  <c r="C150" i="6"/>
  <c r="D150" i="6"/>
  <c r="E150" i="6"/>
  <c r="G150" i="6"/>
  <c r="H150" i="6"/>
  <c r="I150" i="6"/>
  <c r="J150" i="6"/>
  <c r="K150" i="6"/>
  <c r="L150" i="6"/>
  <c r="M150" i="6"/>
  <c r="N150" i="6"/>
  <c r="O150" i="6"/>
  <c r="P150" i="6"/>
  <c r="Q150" i="6"/>
  <c r="A151" i="6"/>
  <c r="B151" i="6"/>
  <c r="C151" i="6"/>
  <c r="D151" i="6"/>
  <c r="E151" i="6"/>
  <c r="G151" i="6"/>
  <c r="H151" i="6"/>
  <c r="I151" i="6"/>
  <c r="J151" i="6"/>
  <c r="K151" i="6"/>
  <c r="L151" i="6"/>
  <c r="M151" i="6"/>
  <c r="N151" i="6"/>
  <c r="O151" i="6"/>
  <c r="P151" i="6"/>
  <c r="Q151" i="6"/>
  <c r="A152" i="6"/>
  <c r="B152" i="6"/>
  <c r="C152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A153" i="6"/>
  <c r="B153" i="6"/>
  <c r="C153" i="6"/>
  <c r="D153" i="6"/>
  <c r="E153" i="6"/>
  <c r="G153" i="6"/>
  <c r="H153" i="6"/>
  <c r="I153" i="6"/>
  <c r="J153" i="6"/>
  <c r="K153" i="6"/>
  <c r="L153" i="6"/>
  <c r="M153" i="6"/>
  <c r="N153" i="6"/>
  <c r="O153" i="6"/>
  <c r="P153" i="6"/>
  <c r="Q153" i="6"/>
  <c r="A154" i="6"/>
  <c r="B154" i="6"/>
  <c r="C154" i="6"/>
  <c r="D154" i="6"/>
  <c r="E154" i="6"/>
  <c r="G154" i="6"/>
  <c r="H154" i="6"/>
  <c r="I154" i="6"/>
  <c r="J154" i="6"/>
  <c r="K154" i="6"/>
  <c r="L154" i="6"/>
  <c r="M154" i="6"/>
  <c r="N154" i="6"/>
  <c r="O154" i="6"/>
  <c r="P154" i="6"/>
  <c r="Q154" i="6"/>
  <c r="A155" i="6"/>
  <c r="B155" i="6"/>
  <c r="C155" i="6"/>
  <c r="D155" i="6"/>
  <c r="E155" i="6"/>
  <c r="G155" i="6"/>
  <c r="H155" i="6"/>
  <c r="I155" i="6"/>
  <c r="J155" i="6"/>
  <c r="K155" i="6"/>
  <c r="L155" i="6"/>
  <c r="M155" i="6"/>
  <c r="N155" i="6"/>
  <c r="O155" i="6"/>
  <c r="P155" i="6"/>
  <c r="Q155" i="6"/>
  <c r="A156" i="6"/>
  <c r="B156" i="6"/>
  <c r="C156" i="6"/>
  <c r="D156" i="6"/>
  <c r="E156" i="6"/>
  <c r="G156" i="6"/>
  <c r="H156" i="6"/>
  <c r="I156" i="6"/>
  <c r="J156" i="6"/>
  <c r="K156" i="6"/>
  <c r="L156" i="6"/>
  <c r="M156" i="6"/>
  <c r="N156" i="6"/>
  <c r="O156" i="6"/>
  <c r="P156" i="6"/>
  <c r="Q156" i="6"/>
  <c r="A157" i="6"/>
  <c r="B157" i="6"/>
  <c r="C157" i="6"/>
  <c r="D157" i="6"/>
  <c r="E157" i="6"/>
  <c r="G157" i="6"/>
  <c r="H157" i="6"/>
  <c r="I157" i="6"/>
  <c r="J157" i="6"/>
  <c r="K157" i="6"/>
  <c r="L157" i="6"/>
  <c r="M157" i="6"/>
  <c r="N157" i="6"/>
  <c r="O157" i="6"/>
  <c r="P157" i="6"/>
  <c r="Q157" i="6"/>
  <c r="A158" i="6"/>
  <c r="B158" i="6"/>
  <c r="C158" i="6"/>
  <c r="D158" i="6"/>
  <c r="E158" i="6"/>
  <c r="G158" i="6"/>
  <c r="H158" i="6"/>
  <c r="I158" i="6"/>
  <c r="J158" i="6"/>
  <c r="K158" i="6"/>
  <c r="L158" i="6"/>
  <c r="M158" i="6"/>
  <c r="N158" i="6"/>
  <c r="O158" i="6"/>
  <c r="P158" i="6"/>
  <c r="Q158" i="6"/>
  <c r="A159" i="6"/>
  <c r="B159" i="6"/>
  <c r="C159" i="6"/>
  <c r="D159" i="6"/>
  <c r="E159" i="6"/>
  <c r="G159" i="6"/>
  <c r="H159" i="6"/>
  <c r="I159" i="6"/>
  <c r="J159" i="6"/>
  <c r="K159" i="6"/>
  <c r="L159" i="6"/>
  <c r="M159" i="6"/>
  <c r="N159" i="6"/>
  <c r="O159" i="6"/>
  <c r="P159" i="6"/>
  <c r="Q159" i="6"/>
  <c r="A160" i="6"/>
  <c r="B160" i="6"/>
  <c r="C160" i="6"/>
  <c r="D160" i="6"/>
  <c r="E160" i="6"/>
  <c r="G160" i="6"/>
  <c r="H160" i="6"/>
  <c r="I160" i="6"/>
  <c r="J160" i="6"/>
  <c r="K160" i="6"/>
  <c r="L160" i="6"/>
  <c r="M160" i="6"/>
  <c r="N160" i="6"/>
  <c r="O160" i="6"/>
  <c r="P160" i="6"/>
  <c r="Q160" i="6"/>
  <c r="A161" i="6"/>
  <c r="B161" i="6"/>
  <c r="C161" i="6"/>
  <c r="D161" i="6"/>
  <c r="E161" i="6"/>
  <c r="G161" i="6"/>
  <c r="H161" i="6"/>
  <c r="I161" i="6"/>
  <c r="J161" i="6"/>
  <c r="K161" i="6"/>
  <c r="L161" i="6"/>
  <c r="M161" i="6"/>
  <c r="N161" i="6"/>
  <c r="O161" i="6"/>
  <c r="P161" i="6"/>
  <c r="Q161" i="6"/>
  <c r="A162" i="6"/>
  <c r="B162" i="6"/>
  <c r="C162" i="6"/>
  <c r="D162" i="6"/>
  <c r="E162" i="6"/>
  <c r="G162" i="6"/>
  <c r="H162" i="6"/>
  <c r="I162" i="6"/>
  <c r="J162" i="6"/>
  <c r="K162" i="6"/>
  <c r="L162" i="6"/>
  <c r="M162" i="6"/>
  <c r="N162" i="6"/>
  <c r="O162" i="6"/>
  <c r="P162" i="6"/>
  <c r="Q162" i="6"/>
  <c r="A163" i="6"/>
  <c r="B163" i="6"/>
  <c r="C163" i="6"/>
  <c r="D163" i="6"/>
  <c r="E163" i="6"/>
  <c r="G163" i="6"/>
  <c r="H163" i="6"/>
  <c r="I163" i="6"/>
  <c r="J163" i="6"/>
  <c r="K163" i="6"/>
  <c r="L163" i="6"/>
  <c r="M163" i="6"/>
  <c r="N163" i="6"/>
  <c r="O163" i="6"/>
  <c r="P163" i="6"/>
  <c r="Q163" i="6"/>
  <c r="A164" i="6"/>
  <c r="B164" i="6"/>
  <c r="C164" i="6"/>
  <c r="D164" i="6"/>
  <c r="E164" i="6"/>
  <c r="G164" i="6"/>
  <c r="H164" i="6"/>
  <c r="I164" i="6"/>
  <c r="J164" i="6"/>
  <c r="K164" i="6"/>
  <c r="L164" i="6"/>
  <c r="M164" i="6"/>
  <c r="N164" i="6"/>
  <c r="O164" i="6"/>
  <c r="P164" i="6"/>
  <c r="Q164" i="6"/>
  <c r="A165" i="6"/>
  <c r="B165" i="6"/>
  <c r="C165" i="6"/>
  <c r="D165" i="6"/>
  <c r="E165" i="6"/>
  <c r="G165" i="6"/>
  <c r="H165" i="6"/>
  <c r="I165" i="6"/>
  <c r="J165" i="6"/>
  <c r="K165" i="6"/>
  <c r="L165" i="6"/>
  <c r="M165" i="6"/>
  <c r="N165" i="6"/>
  <c r="O165" i="6"/>
  <c r="P165" i="6"/>
  <c r="Q165" i="6"/>
  <c r="A166" i="6"/>
  <c r="B166" i="6"/>
  <c r="C166" i="6"/>
  <c r="D166" i="6"/>
  <c r="E166" i="6"/>
  <c r="G166" i="6"/>
  <c r="H166" i="6"/>
  <c r="I166" i="6"/>
  <c r="J166" i="6"/>
  <c r="K166" i="6"/>
  <c r="L166" i="6"/>
  <c r="M166" i="6"/>
  <c r="N166" i="6"/>
  <c r="O166" i="6"/>
  <c r="P166" i="6"/>
  <c r="Q166" i="6"/>
  <c r="A167" i="6"/>
  <c r="B167" i="6"/>
  <c r="C167" i="6"/>
  <c r="D167" i="6"/>
  <c r="E167" i="6"/>
  <c r="G167" i="6"/>
  <c r="H167" i="6"/>
  <c r="I167" i="6"/>
  <c r="J167" i="6"/>
  <c r="K167" i="6"/>
  <c r="L167" i="6"/>
  <c r="M167" i="6"/>
  <c r="N167" i="6"/>
  <c r="O167" i="6"/>
  <c r="P167" i="6"/>
  <c r="Q167" i="6"/>
  <c r="A168" i="6"/>
  <c r="B168" i="6"/>
  <c r="C168" i="6"/>
  <c r="D168" i="6"/>
  <c r="E168" i="6"/>
  <c r="G168" i="6"/>
  <c r="H168" i="6"/>
  <c r="I168" i="6"/>
  <c r="J168" i="6"/>
  <c r="K168" i="6"/>
  <c r="L168" i="6"/>
  <c r="M168" i="6"/>
  <c r="N168" i="6"/>
  <c r="O168" i="6"/>
  <c r="P168" i="6"/>
  <c r="Q168" i="6"/>
  <c r="A169" i="6"/>
  <c r="B169" i="6"/>
  <c r="C169" i="6"/>
  <c r="D169" i="6"/>
  <c r="E169" i="6"/>
  <c r="G169" i="6"/>
  <c r="H169" i="6"/>
  <c r="I169" i="6"/>
  <c r="J169" i="6"/>
  <c r="K169" i="6"/>
  <c r="L169" i="6"/>
  <c r="M169" i="6"/>
  <c r="N169" i="6"/>
  <c r="O169" i="6"/>
  <c r="P169" i="6"/>
  <c r="Q169" i="6"/>
  <c r="A170" i="6"/>
  <c r="B170" i="6"/>
  <c r="C170" i="6"/>
  <c r="D170" i="6"/>
  <c r="E170" i="6"/>
  <c r="G170" i="6"/>
  <c r="H170" i="6"/>
  <c r="I170" i="6"/>
  <c r="J170" i="6"/>
  <c r="K170" i="6"/>
  <c r="L170" i="6"/>
  <c r="M170" i="6"/>
  <c r="N170" i="6"/>
  <c r="O170" i="6"/>
  <c r="P170" i="6"/>
  <c r="Q170" i="6"/>
  <c r="A171" i="6"/>
  <c r="B171" i="6"/>
  <c r="C171" i="6"/>
  <c r="D171" i="6"/>
  <c r="E171" i="6"/>
  <c r="G171" i="6"/>
  <c r="H171" i="6"/>
  <c r="I171" i="6"/>
  <c r="J171" i="6"/>
  <c r="K171" i="6"/>
  <c r="L171" i="6"/>
  <c r="M171" i="6"/>
  <c r="N171" i="6"/>
  <c r="O171" i="6"/>
  <c r="P171" i="6"/>
  <c r="Q171" i="6"/>
  <c r="A172" i="6"/>
  <c r="B172" i="6"/>
  <c r="C172" i="6"/>
  <c r="D172" i="6"/>
  <c r="E172" i="6"/>
  <c r="G172" i="6"/>
  <c r="H172" i="6"/>
  <c r="I172" i="6"/>
  <c r="J172" i="6"/>
  <c r="K172" i="6"/>
  <c r="L172" i="6"/>
  <c r="M172" i="6"/>
  <c r="N172" i="6"/>
  <c r="O172" i="6"/>
  <c r="P172" i="6"/>
  <c r="Q172" i="6"/>
  <c r="A173" i="6"/>
  <c r="B173" i="6"/>
  <c r="C173" i="6"/>
  <c r="D173" i="6"/>
  <c r="E173" i="6"/>
  <c r="G173" i="6"/>
  <c r="H173" i="6"/>
  <c r="I173" i="6"/>
  <c r="J173" i="6"/>
  <c r="K173" i="6"/>
  <c r="L173" i="6"/>
  <c r="M173" i="6"/>
  <c r="N173" i="6"/>
  <c r="O173" i="6"/>
  <c r="P173" i="6"/>
  <c r="Q173" i="6"/>
  <c r="A174" i="6"/>
  <c r="B174" i="6"/>
  <c r="C174" i="6"/>
  <c r="D174" i="6"/>
  <c r="E174" i="6"/>
  <c r="G174" i="6"/>
  <c r="H174" i="6"/>
  <c r="I174" i="6"/>
  <c r="J174" i="6"/>
  <c r="K174" i="6"/>
  <c r="L174" i="6"/>
  <c r="M174" i="6"/>
  <c r="N174" i="6"/>
  <c r="O174" i="6"/>
  <c r="P174" i="6"/>
  <c r="Q174" i="6"/>
  <c r="A175" i="6"/>
  <c r="B175" i="6"/>
  <c r="C175" i="6"/>
  <c r="D175" i="6"/>
  <c r="E175" i="6"/>
  <c r="G175" i="6"/>
  <c r="H175" i="6"/>
  <c r="I175" i="6"/>
  <c r="J175" i="6"/>
  <c r="K175" i="6"/>
  <c r="L175" i="6"/>
  <c r="M175" i="6"/>
  <c r="N175" i="6"/>
  <c r="O175" i="6"/>
  <c r="P175" i="6"/>
  <c r="Q175" i="6"/>
  <c r="A176" i="6"/>
  <c r="B176" i="6"/>
  <c r="C176" i="6"/>
  <c r="D176" i="6"/>
  <c r="E176" i="6"/>
  <c r="G176" i="6"/>
  <c r="H176" i="6"/>
  <c r="I176" i="6"/>
  <c r="J176" i="6"/>
  <c r="K176" i="6"/>
  <c r="L176" i="6"/>
  <c r="M176" i="6"/>
  <c r="N176" i="6"/>
  <c r="O176" i="6"/>
  <c r="P176" i="6"/>
  <c r="Q176" i="6"/>
  <c r="A177" i="6"/>
  <c r="B177" i="6"/>
  <c r="C177" i="6"/>
  <c r="D177" i="6"/>
  <c r="E177" i="6"/>
  <c r="G177" i="6"/>
  <c r="H177" i="6"/>
  <c r="I177" i="6"/>
  <c r="J177" i="6"/>
  <c r="K177" i="6"/>
  <c r="L177" i="6"/>
  <c r="M177" i="6"/>
  <c r="N177" i="6"/>
  <c r="O177" i="6"/>
  <c r="P177" i="6"/>
  <c r="Q177" i="6"/>
  <c r="A178" i="6"/>
  <c r="B178" i="6"/>
  <c r="C178" i="6"/>
  <c r="D178" i="6"/>
  <c r="E178" i="6"/>
  <c r="G178" i="6"/>
  <c r="H178" i="6"/>
  <c r="I178" i="6"/>
  <c r="J178" i="6"/>
  <c r="K178" i="6"/>
  <c r="L178" i="6"/>
  <c r="M178" i="6"/>
  <c r="N178" i="6"/>
  <c r="O178" i="6"/>
  <c r="P178" i="6"/>
  <c r="Q178" i="6"/>
  <c r="A179" i="6"/>
  <c r="B179" i="6"/>
  <c r="C179" i="6"/>
  <c r="D179" i="6"/>
  <c r="E179" i="6"/>
  <c r="G179" i="6"/>
  <c r="H179" i="6"/>
  <c r="I179" i="6"/>
  <c r="J179" i="6"/>
  <c r="K179" i="6"/>
  <c r="L179" i="6"/>
  <c r="M179" i="6"/>
  <c r="N179" i="6"/>
  <c r="O179" i="6"/>
  <c r="P179" i="6"/>
  <c r="Q179" i="6"/>
  <c r="A180" i="6"/>
  <c r="B180" i="6"/>
  <c r="C180" i="6"/>
  <c r="D180" i="6"/>
  <c r="E180" i="6"/>
  <c r="G180" i="6"/>
  <c r="H180" i="6"/>
  <c r="I180" i="6"/>
  <c r="J180" i="6"/>
  <c r="K180" i="6"/>
  <c r="L180" i="6"/>
  <c r="M180" i="6"/>
  <c r="N180" i="6"/>
  <c r="O180" i="6"/>
  <c r="P180" i="6"/>
  <c r="Q180" i="6"/>
  <c r="A181" i="6"/>
  <c r="B181" i="6"/>
  <c r="C181" i="6"/>
  <c r="D181" i="6"/>
  <c r="E181" i="6"/>
  <c r="G181" i="6"/>
  <c r="H181" i="6"/>
  <c r="I181" i="6"/>
  <c r="J181" i="6"/>
  <c r="K181" i="6"/>
  <c r="L181" i="6"/>
  <c r="M181" i="6"/>
  <c r="N181" i="6"/>
  <c r="O181" i="6"/>
  <c r="P181" i="6"/>
  <c r="Q181" i="6"/>
  <c r="A182" i="6"/>
  <c r="B182" i="6"/>
  <c r="C182" i="6"/>
  <c r="D182" i="6"/>
  <c r="E182" i="6"/>
  <c r="G182" i="6"/>
  <c r="H182" i="6"/>
  <c r="I182" i="6"/>
  <c r="J182" i="6"/>
  <c r="K182" i="6"/>
  <c r="L182" i="6"/>
  <c r="M182" i="6"/>
  <c r="N182" i="6"/>
  <c r="O182" i="6"/>
  <c r="P182" i="6"/>
  <c r="Q182" i="6"/>
  <c r="A183" i="6"/>
  <c r="B183" i="6"/>
  <c r="C183" i="6"/>
  <c r="D183" i="6"/>
  <c r="E183" i="6"/>
  <c r="G183" i="6"/>
  <c r="H183" i="6"/>
  <c r="I183" i="6"/>
  <c r="J183" i="6"/>
  <c r="K183" i="6"/>
  <c r="L183" i="6"/>
  <c r="M183" i="6"/>
  <c r="N183" i="6"/>
  <c r="O183" i="6"/>
  <c r="P183" i="6"/>
  <c r="Q183" i="6"/>
  <c r="A184" i="6"/>
  <c r="B184" i="6"/>
  <c r="C184" i="6"/>
  <c r="D184" i="6"/>
  <c r="E184" i="6"/>
  <c r="G184" i="6"/>
  <c r="H184" i="6"/>
  <c r="I184" i="6"/>
  <c r="J184" i="6"/>
  <c r="K184" i="6"/>
  <c r="L184" i="6"/>
  <c r="M184" i="6"/>
  <c r="N184" i="6"/>
  <c r="O184" i="6"/>
  <c r="P184" i="6"/>
  <c r="Q184" i="6"/>
  <c r="A185" i="6"/>
  <c r="B185" i="6"/>
  <c r="C185" i="6"/>
  <c r="D185" i="6"/>
  <c r="E185" i="6"/>
  <c r="G185" i="6"/>
  <c r="H185" i="6"/>
  <c r="I185" i="6"/>
  <c r="J185" i="6"/>
  <c r="K185" i="6"/>
  <c r="L185" i="6"/>
  <c r="M185" i="6"/>
  <c r="N185" i="6"/>
  <c r="O185" i="6"/>
  <c r="P185" i="6"/>
  <c r="Q185" i="6"/>
  <c r="A186" i="6"/>
  <c r="B186" i="6"/>
  <c r="C186" i="6"/>
  <c r="D186" i="6"/>
  <c r="E186" i="6"/>
  <c r="G186" i="6"/>
  <c r="H186" i="6"/>
  <c r="I186" i="6"/>
  <c r="J186" i="6"/>
  <c r="K186" i="6"/>
  <c r="L186" i="6"/>
  <c r="M186" i="6"/>
  <c r="N186" i="6"/>
  <c r="O186" i="6"/>
  <c r="P186" i="6"/>
  <c r="Q186" i="6"/>
  <c r="A187" i="6"/>
  <c r="B187" i="6"/>
  <c r="C187" i="6"/>
  <c r="D187" i="6"/>
  <c r="E187" i="6"/>
  <c r="G187" i="6"/>
  <c r="H187" i="6"/>
  <c r="I187" i="6"/>
  <c r="J187" i="6"/>
  <c r="K187" i="6"/>
  <c r="L187" i="6"/>
  <c r="M187" i="6"/>
  <c r="N187" i="6"/>
  <c r="O187" i="6"/>
  <c r="P187" i="6"/>
  <c r="Q187" i="6"/>
  <c r="A188" i="6"/>
  <c r="B188" i="6"/>
  <c r="C188" i="6"/>
  <c r="D188" i="6"/>
  <c r="E188" i="6"/>
  <c r="G188" i="6"/>
  <c r="H188" i="6"/>
  <c r="I188" i="6"/>
  <c r="J188" i="6"/>
  <c r="K188" i="6"/>
  <c r="L188" i="6"/>
  <c r="M188" i="6"/>
  <c r="N188" i="6"/>
  <c r="O188" i="6"/>
  <c r="P188" i="6"/>
  <c r="Q188" i="6"/>
  <c r="A189" i="6"/>
  <c r="B189" i="6"/>
  <c r="C189" i="6"/>
  <c r="D189" i="6"/>
  <c r="E189" i="6"/>
  <c r="G189" i="6"/>
  <c r="H189" i="6"/>
  <c r="I189" i="6"/>
  <c r="J189" i="6"/>
  <c r="K189" i="6"/>
  <c r="L189" i="6"/>
  <c r="M189" i="6"/>
  <c r="N189" i="6"/>
  <c r="O189" i="6"/>
  <c r="P189" i="6"/>
  <c r="Q189" i="6"/>
  <c r="A190" i="6"/>
  <c r="B190" i="6"/>
  <c r="C190" i="6"/>
  <c r="D190" i="6"/>
  <c r="E190" i="6"/>
  <c r="G190" i="6"/>
  <c r="H190" i="6"/>
  <c r="I190" i="6"/>
  <c r="J190" i="6"/>
  <c r="K190" i="6"/>
  <c r="L190" i="6"/>
  <c r="M190" i="6"/>
  <c r="N190" i="6"/>
  <c r="O190" i="6"/>
  <c r="P190" i="6"/>
  <c r="Q190" i="6"/>
  <c r="A191" i="6"/>
  <c r="B191" i="6"/>
  <c r="C191" i="6"/>
  <c r="D191" i="6"/>
  <c r="E191" i="6"/>
  <c r="G191" i="6"/>
  <c r="H191" i="6"/>
  <c r="I191" i="6"/>
  <c r="J191" i="6"/>
  <c r="K191" i="6"/>
  <c r="L191" i="6"/>
  <c r="M191" i="6"/>
  <c r="N191" i="6"/>
  <c r="O191" i="6"/>
  <c r="P191" i="6"/>
  <c r="Q191" i="6"/>
  <c r="A192" i="6"/>
  <c r="B192" i="6"/>
  <c r="C192" i="6"/>
  <c r="D192" i="6"/>
  <c r="E192" i="6"/>
  <c r="G192" i="6"/>
  <c r="H192" i="6"/>
  <c r="I192" i="6"/>
  <c r="J192" i="6"/>
  <c r="K192" i="6"/>
  <c r="L192" i="6"/>
  <c r="M192" i="6"/>
  <c r="N192" i="6"/>
  <c r="O192" i="6"/>
  <c r="P192" i="6"/>
  <c r="Q192" i="6"/>
  <c r="A193" i="6"/>
  <c r="B193" i="6"/>
  <c r="C193" i="6"/>
  <c r="D193" i="6"/>
  <c r="E193" i="6"/>
  <c r="G193" i="6"/>
  <c r="H193" i="6"/>
  <c r="I193" i="6"/>
  <c r="J193" i="6"/>
  <c r="K193" i="6"/>
  <c r="L193" i="6"/>
  <c r="M193" i="6"/>
  <c r="N193" i="6"/>
  <c r="O193" i="6"/>
  <c r="P193" i="6"/>
  <c r="Q193" i="6"/>
  <c r="A194" i="6"/>
  <c r="B194" i="6"/>
  <c r="C194" i="6"/>
  <c r="D194" i="6"/>
  <c r="E194" i="6"/>
  <c r="G194" i="6"/>
  <c r="H194" i="6"/>
  <c r="I194" i="6"/>
  <c r="J194" i="6"/>
  <c r="K194" i="6"/>
  <c r="L194" i="6"/>
  <c r="M194" i="6"/>
  <c r="N194" i="6"/>
  <c r="O194" i="6"/>
  <c r="P194" i="6"/>
  <c r="Q194" i="6"/>
  <c r="A195" i="6"/>
  <c r="B195" i="6"/>
  <c r="C195" i="6"/>
  <c r="D195" i="6"/>
  <c r="E195" i="6"/>
  <c r="G195" i="6"/>
  <c r="H195" i="6"/>
  <c r="I195" i="6"/>
  <c r="J195" i="6"/>
  <c r="K195" i="6"/>
  <c r="L195" i="6"/>
  <c r="M195" i="6"/>
  <c r="N195" i="6"/>
  <c r="O195" i="6"/>
  <c r="P195" i="6"/>
  <c r="Q195" i="6"/>
  <c r="A196" i="6"/>
  <c r="B196" i="6"/>
  <c r="C196" i="6"/>
  <c r="D196" i="6"/>
  <c r="E196" i="6"/>
  <c r="G196" i="6"/>
  <c r="H196" i="6"/>
  <c r="I196" i="6"/>
  <c r="J196" i="6"/>
  <c r="K196" i="6"/>
  <c r="L196" i="6"/>
  <c r="M196" i="6"/>
  <c r="N196" i="6"/>
  <c r="O196" i="6"/>
  <c r="P196" i="6"/>
  <c r="Q196" i="6"/>
  <c r="A197" i="6"/>
  <c r="B197" i="6"/>
  <c r="C197" i="6"/>
  <c r="D197" i="6"/>
  <c r="E197" i="6"/>
  <c r="G197" i="6"/>
  <c r="H197" i="6"/>
  <c r="I197" i="6"/>
  <c r="J197" i="6"/>
  <c r="K197" i="6"/>
  <c r="L197" i="6"/>
  <c r="M197" i="6"/>
  <c r="N197" i="6"/>
  <c r="O197" i="6"/>
  <c r="P197" i="6"/>
  <c r="Q197" i="6"/>
  <c r="A198" i="6"/>
  <c r="B198" i="6"/>
  <c r="C198" i="6"/>
  <c r="D198" i="6"/>
  <c r="E198" i="6"/>
  <c r="G198" i="6"/>
  <c r="H198" i="6"/>
  <c r="I198" i="6"/>
  <c r="J198" i="6"/>
  <c r="K198" i="6"/>
  <c r="L198" i="6"/>
  <c r="M198" i="6"/>
  <c r="N198" i="6"/>
  <c r="O198" i="6"/>
  <c r="P198" i="6"/>
  <c r="Q198" i="6"/>
  <c r="A199" i="6"/>
  <c r="B199" i="6"/>
  <c r="C199" i="6"/>
  <c r="D199" i="6"/>
  <c r="E199" i="6"/>
  <c r="G199" i="6"/>
  <c r="H199" i="6"/>
  <c r="I199" i="6"/>
  <c r="J199" i="6"/>
  <c r="K199" i="6"/>
  <c r="L199" i="6"/>
  <c r="M199" i="6"/>
  <c r="N199" i="6"/>
  <c r="O199" i="6"/>
  <c r="P199" i="6"/>
  <c r="Q199" i="6"/>
  <c r="A200" i="6"/>
  <c r="B200" i="6"/>
  <c r="C200" i="6"/>
  <c r="D200" i="6"/>
  <c r="E200" i="6"/>
  <c r="G200" i="6"/>
  <c r="H200" i="6"/>
  <c r="I200" i="6"/>
  <c r="J200" i="6"/>
  <c r="K200" i="6"/>
  <c r="L200" i="6"/>
  <c r="M200" i="6"/>
  <c r="N200" i="6"/>
  <c r="O200" i="6"/>
  <c r="P200" i="6"/>
  <c r="Q200" i="6"/>
  <c r="A201" i="6"/>
  <c r="B201" i="6"/>
  <c r="C201" i="6"/>
  <c r="D201" i="6"/>
  <c r="E201" i="6"/>
  <c r="G201" i="6"/>
  <c r="H201" i="6"/>
  <c r="I201" i="6"/>
  <c r="J201" i="6"/>
  <c r="K201" i="6"/>
  <c r="L201" i="6"/>
  <c r="M201" i="6"/>
  <c r="N201" i="6"/>
  <c r="O201" i="6"/>
  <c r="P201" i="6"/>
  <c r="Q201" i="6"/>
  <c r="A202" i="6"/>
  <c r="B202" i="6"/>
  <c r="C202" i="6"/>
  <c r="D202" i="6"/>
  <c r="E202" i="6"/>
  <c r="G202" i="6"/>
  <c r="H202" i="6"/>
  <c r="I202" i="6"/>
  <c r="J202" i="6"/>
  <c r="K202" i="6"/>
  <c r="L202" i="6"/>
  <c r="M202" i="6"/>
  <c r="N202" i="6"/>
  <c r="O202" i="6"/>
  <c r="P202" i="6"/>
  <c r="Q202" i="6"/>
  <c r="A203" i="6"/>
  <c r="B203" i="6"/>
  <c r="C203" i="6"/>
  <c r="D203" i="6"/>
  <c r="E203" i="6"/>
  <c r="G203" i="6"/>
  <c r="H203" i="6"/>
  <c r="I203" i="6"/>
  <c r="J203" i="6"/>
  <c r="K203" i="6"/>
  <c r="L203" i="6"/>
  <c r="M203" i="6"/>
  <c r="N203" i="6"/>
  <c r="O203" i="6"/>
  <c r="P203" i="6"/>
  <c r="Q203" i="6"/>
  <c r="A204" i="6"/>
  <c r="B204" i="6"/>
  <c r="C204" i="6"/>
  <c r="D204" i="6"/>
  <c r="E204" i="6"/>
  <c r="G204" i="6"/>
  <c r="H204" i="6"/>
  <c r="I204" i="6"/>
  <c r="J204" i="6"/>
  <c r="K204" i="6"/>
  <c r="L204" i="6"/>
  <c r="M204" i="6"/>
  <c r="N204" i="6"/>
  <c r="O204" i="6"/>
  <c r="P204" i="6"/>
  <c r="Q204" i="6"/>
  <c r="A205" i="6"/>
  <c r="B205" i="6"/>
  <c r="C205" i="6"/>
  <c r="D205" i="6"/>
  <c r="E205" i="6"/>
  <c r="G205" i="6"/>
  <c r="H205" i="6"/>
  <c r="I205" i="6"/>
  <c r="J205" i="6"/>
  <c r="K205" i="6"/>
  <c r="L205" i="6"/>
  <c r="M205" i="6"/>
  <c r="N205" i="6"/>
  <c r="O205" i="6"/>
  <c r="P205" i="6"/>
  <c r="Q205" i="6"/>
  <c r="A206" i="6"/>
  <c r="B206" i="6"/>
  <c r="C206" i="6"/>
  <c r="D206" i="6"/>
  <c r="E206" i="6"/>
  <c r="G206" i="6"/>
  <c r="H206" i="6"/>
  <c r="I206" i="6"/>
  <c r="J206" i="6"/>
  <c r="K206" i="6"/>
  <c r="L206" i="6"/>
  <c r="M206" i="6"/>
  <c r="N206" i="6"/>
  <c r="O206" i="6"/>
  <c r="P206" i="6"/>
  <c r="Q206" i="6"/>
  <c r="A207" i="6"/>
  <c r="B207" i="6"/>
  <c r="C207" i="6"/>
  <c r="D207" i="6"/>
  <c r="E207" i="6"/>
  <c r="G207" i="6"/>
  <c r="H207" i="6"/>
  <c r="I207" i="6"/>
  <c r="J207" i="6"/>
  <c r="K207" i="6"/>
  <c r="L207" i="6"/>
  <c r="M207" i="6"/>
  <c r="N207" i="6"/>
  <c r="O207" i="6"/>
  <c r="P207" i="6"/>
  <c r="Q207" i="6"/>
  <c r="A208" i="6"/>
  <c r="B208" i="6"/>
  <c r="C208" i="6"/>
  <c r="D208" i="6"/>
  <c r="E208" i="6"/>
  <c r="G208" i="6"/>
  <c r="H208" i="6"/>
  <c r="I208" i="6"/>
  <c r="J208" i="6"/>
  <c r="K208" i="6"/>
  <c r="L208" i="6"/>
  <c r="M208" i="6"/>
  <c r="N208" i="6"/>
  <c r="O208" i="6"/>
  <c r="P208" i="6"/>
  <c r="Q208" i="6"/>
  <c r="A209" i="6"/>
  <c r="B209" i="6"/>
  <c r="C209" i="6"/>
  <c r="D209" i="6"/>
  <c r="E209" i="6"/>
  <c r="G209" i="6"/>
  <c r="H209" i="6"/>
  <c r="I209" i="6"/>
  <c r="J209" i="6"/>
  <c r="K209" i="6"/>
  <c r="L209" i="6"/>
  <c r="M209" i="6"/>
  <c r="N209" i="6"/>
  <c r="O209" i="6"/>
  <c r="P209" i="6"/>
  <c r="Q209" i="6"/>
  <c r="A210" i="6"/>
  <c r="B210" i="6"/>
  <c r="C210" i="6"/>
  <c r="D210" i="6"/>
  <c r="E210" i="6"/>
  <c r="G210" i="6"/>
  <c r="H210" i="6"/>
  <c r="I210" i="6"/>
  <c r="J210" i="6"/>
  <c r="K210" i="6"/>
  <c r="L210" i="6"/>
  <c r="M210" i="6"/>
  <c r="N210" i="6"/>
  <c r="O210" i="6"/>
  <c r="P210" i="6"/>
  <c r="Q210" i="6"/>
  <c r="A211" i="6"/>
  <c r="B211" i="6"/>
  <c r="C211" i="6"/>
  <c r="D211" i="6"/>
  <c r="E211" i="6"/>
  <c r="G211" i="6"/>
  <c r="H211" i="6"/>
  <c r="I211" i="6"/>
  <c r="J211" i="6"/>
  <c r="K211" i="6"/>
  <c r="L211" i="6"/>
  <c r="M211" i="6"/>
  <c r="N211" i="6"/>
  <c r="O211" i="6"/>
  <c r="P211" i="6"/>
  <c r="Q211" i="6"/>
  <c r="A212" i="6"/>
  <c r="B212" i="6"/>
  <c r="C212" i="6"/>
  <c r="D212" i="6"/>
  <c r="E212" i="6"/>
  <c r="G212" i="6"/>
  <c r="H212" i="6"/>
  <c r="I212" i="6"/>
  <c r="J212" i="6"/>
  <c r="K212" i="6"/>
  <c r="L212" i="6"/>
  <c r="M212" i="6"/>
  <c r="N212" i="6"/>
  <c r="O212" i="6"/>
  <c r="P212" i="6"/>
  <c r="Q212" i="6"/>
  <c r="A213" i="6"/>
  <c r="B213" i="6"/>
  <c r="C213" i="6"/>
  <c r="D213" i="6"/>
  <c r="E213" i="6"/>
  <c r="G213" i="6"/>
  <c r="H213" i="6"/>
  <c r="I213" i="6"/>
  <c r="J213" i="6"/>
  <c r="K213" i="6"/>
  <c r="L213" i="6"/>
  <c r="M213" i="6"/>
  <c r="N213" i="6"/>
  <c r="O213" i="6"/>
  <c r="P213" i="6"/>
  <c r="Q213" i="6"/>
  <c r="A214" i="6"/>
  <c r="B214" i="6"/>
  <c r="C214" i="6"/>
  <c r="D214" i="6"/>
  <c r="E214" i="6"/>
  <c r="G214" i="6"/>
  <c r="H214" i="6"/>
  <c r="I214" i="6"/>
  <c r="J214" i="6"/>
  <c r="K214" i="6"/>
  <c r="L214" i="6"/>
  <c r="M214" i="6"/>
  <c r="N214" i="6"/>
  <c r="O214" i="6"/>
  <c r="P214" i="6"/>
  <c r="Q214" i="6"/>
  <c r="A215" i="6"/>
  <c r="B215" i="6"/>
  <c r="C215" i="6"/>
  <c r="D215" i="6"/>
  <c r="E215" i="6"/>
  <c r="G215" i="6"/>
  <c r="H215" i="6"/>
  <c r="I215" i="6"/>
  <c r="J215" i="6"/>
  <c r="K215" i="6"/>
  <c r="L215" i="6"/>
  <c r="M215" i="6"/>
  <c r="N215" i="6"/>
  <c r="O215" i="6"/>
  <c r="P215" i="6"/>
  <c r="Q215" i="6"/>
  <c r="A216" i="6"/>
  <c r="B216" i="6"/>
  <c r="C216" i="6"/>
  <c r="D216" i="6"/>
  <c r="E216" i="6"/>
  <c r="G216" i="6"/>
  <c r="H216" i="6"/>
  <c r="I216" i="6"/>
  <c r="J216" i="6"/>
  <c r="K216" i="6"/>
  <c r="L216" i="6"/>
  <c r="M216" i="6"/>
  <c r="N216" i="6"/>
  <c r="O216" i="6"/>
  <c r="P216" i="6"/>
  <c r="Q216" i="6"/>
  <c r="A217" i="6"/>
  <c r="B217" i="6"/>
  <c r="C217" i="6"/>
  <c r="D217" i="6"/>
  <c r="E217" i="6"/>
  <c r="G217" i="6"/>
  <c r="H217" i="6"/>
  <c r="I217" i="6"/>
  <c r="J217" i="6"/>
  <c r="K217" i="6"/>
  <c r="L217" i="6"/>
  <c r="M217" i="6"/>
  <c r="N217" i="6"/>
  <c r="O217" i="6"/>
  <c r="P217" i="6"/>
  <c r="Q217" i="6"/>
  <c r="A218" i="6"/>
  <c r="B218" i="6"/>
  <c r="C218" i="6"/>
  <c r="D218" i="6"/>
  <c r="E218" i="6"/>
  <c r="G218" i="6"/>
  <c r="H218" i="6"/>
  <c r="I218" i="6"/>
  <c r="J218" i="6"/>
  <c r="K218" i="6"/>
  <c r="L218" i="6"/>
  <c r="M218" i="6"/>
  <c r="N218" i="6"/>
  <c r="O218" i="6"/>
  <c r="P218" i="6"/>
  <c r="Q218" i="6"/>
  <c r="A219" i="6"/>
  <c r="B219" i="6"/>
  <c r="C219" i="6"/>
  <c r="D219" i="6"/>
  <c r="E219" i="6"/>
  <c r="G219" i="6"/>
  <c r="H219" i="6"/>
  <c r="I219" i="6"/>
  <c r="J219" i="6"/>
  <c r="K219" i="6"/>
  <c r="L219" i="6"/>
  <c r="M219" i="6"/>
  <c r="N219" i="6"/>
  <c r="O219" i="6"/>
  <c r="P219" i="6"/>
  <c r="Q219" i="6"/>
  <c r="A220" i="6"/>
  <c r="B220" i="6"/>
  <c r="C220" i="6"/>
  <c r="D220" i="6"/>
  <c r="E220" i="6"/>
  <c r="G220" i="6"/>
  <c r="H220" i="6"/>
  <c r="I220" i="6"/>
  <c r="J220" i="6"/>
  <c r="K220" i="6"/>
  <c r="L220" i="6"/>
  <c r="M220" i="6"/>
  <c r="N220" i="6"/>
  <c r="O220" i="6"/>
  <c r="P220" i="6"/>
  <c r="Q220" i="6"/>
  <c r="A221" i="6"/>
  <c r="B221" i="6"/>
  <c r="C221" i="6"/>
  <c r="D221" i="6"/>
  <c r="E221" i="6"/>
  <c r="G221" i="6"/>
  <c r="H221" i="6"/>
  <c r="I221" i="6"/>
  <c r="J221" i="6"/>
  <c r="K221" i="6"/>
  <c r="L221" i="6"/>
  <c r="M221" i="6"/>
  <c r="N221" i="6"/>
  <c r="O221" i="6"/>
  <c r="P221" i="6"/>
  <c r="Q221" i="6"/>
  <c r="A222" i="6"/>
  <c r="B222" i="6"/>
  <c r="C222" i="6"/>
  <c r="D222" i="6"/>
  <c r="E222" i="6"/>
  <c r="G222" i="6"/>
  <c r="H222" i="6"/>
  <c r="I222" i="6"/>
  <c r="J222" i="6"/>
  <c r="K222" i="6"/>
  <c r="L222" i="6"/>
  <c r="M222" i="6"/>
  <c r="N222" i="6"/>
  <c r="O222" i="6"/>
  <c r="P222" i="6"/>
  <c r="Q222" i="6"/>
  <c r="A223" i="6"/>
  <c r="B223" i="6"/>
  <c r="C223" i="6"/>
  <c r="D223" i="6"/>
  <c r="E223" i="6"/>
  <c r="G223" i="6"/>
  <c r="H223" i="6"/>
  <c r="I223" i="6"/>
  <c r="J223" i="6"/>
  <c r="K223" i="6"/>
  <c r="L223" i="6"/>
  <c r="M223" i="6"/>
  <c r="N223" i="6"/>
  <c r="O223" i="6"/>
  <c r="P223" i="6"/>
  <c r="Q223" i="6"/>
  <c r="A224" i="6"/>
  <c r="B224" i="6"/>
  <c r="C224" i="6"/>
  <c r="D224" i="6"/>
  <c r="E224" i="6"/>
  <c r="G224" i="6"/>
  <c r="H224" i="6"/>
  <c r="I224" i="6"/>
  <c r="J224" i="6"/>
  <c r="K224" i="6"/>
  <c r="L224" i="6"/>
  <c r="M224" i="6"/>
  <c r="N224" i="6"/>
  <c r="O224" i="6"/>
  <c r="P224" i="6"/>
  <c r="Q224" i="6"/>
  <c r="B58" i="6"/>
  <c r="C58" i="6"/>
  <c r="D58" i="6"/>
  <c r="E58" i="6"/>
  <c r="G58" i="6"/>
  <c r="H58" i="6"/>
  <c r="I58" i="6"/>
  <c r="J58" i="6"/>
  <c r="K58" i="6"/>
  <c r="L58" i="6"/>
  <c r="M58" i="6"/>
  <c r="N58" i="6"/>
  <c r="O58" i="6"/>
  <c r="P58" i="6"/>
  <c r="Q58" i="6"/>
  <c r="A58" i="6"/>
  <c r="A6" i="6"/>
  <c r="B6" i="6"/>
  <c r="C6" i="6"/>
  <c r="D6" i="6"/>
  <c r="E6" i="6"/>
  <c r="G6" i="6"/>
  <c r="H6" i="6"/>
  <c r="I6" i="6"/>
  <c r="J6" i="6"/>
  <c r="K6" i="6"/>
  <c r="L6" i="6"/>
  <c r="M6" i="6"/>
  <c r="N6" i="6"/>
  <c r="O6" i="6"/>
  <c r="P6" i="6"/>
  <c r="Q6" i="6"/>
  <c r="A7" i="6"/>
  <c r="B7" i="6"/>
  <c r="C7" i="6"/>
  <c r="D7" i="6"/>
  <c r="E7" i="6"/>
  <c r="G7" i="6"/>
  <c r="H7" i="6"/>
  <c r="I7" i="6"/>
  <c r="J7" i="6"/>
  <c r="K7" i="6"/>
  <c r="L7" i="6"/>
  <c r="M7" i="6"/>
  <c r="N7" i="6"/>
  <c r="O7" i="6"/>
  <c r="P7" i="6"/>
  <c r="Q7" i="6"/>
  <c r="A8" i="6"/>
  <c r="B8" i="6"/>
  <c r="C8" i="6"/>
  <c r="D8" i="6"/>
  <c r="E8" i="6"/>
  <c r="G8" i="6"/>
  <c r="H8" i="6"/>
  <c r="I8" i="6"/>
  <c r="J8" i="6"/>
  <c r="K8" i="6"/>
  <c r="L8" i="6"/>
  <c r="M8" i="6"/>
  <c r="N8" i="6"/>
  <c r="O8" i="6"/>
  <c r="P8" i="6"/>
  <c r="Q8" i="6"/>
  <c r="A9" i="6"/>
  <c r="B9" i="6"/>
  <c r="C9" i="6"/>
  <c r="D9" i="6"/>
  <c r="E9" i="6"/>
  <c r="G9" i="6"/>
  <c r="H9" i="6"/>
  <c r="I9" i="6"/>
  <c r="J9" i="6"/>
  <c r="K9" i="6"/>
  <c r="L9" i="6"/>
  <c r="M9" i="6"/>
  <c r="N9" i="6"/>
  <c r="O9" i="6"/>
  <c r="P9" i="6"/>
  <c r="Q9" i="6"/>
  <c r="A10" i="6"/>
  <c r="B10" i="6"/>
  <c r="C10" i="6"/>
  <c r="D10" i="6"/>
  <c r="E10" i="6"/>
  <c r="G10" i="6"/>
  <c r="H10" i="6"/>
  <c r="I10" i="6"/>
  <c r="J10" i="6"/>
  <c r="K10" i="6"/>
  <c r="L10" i="6"/>
  <c r="M10" i="6"/>
  <c r="N10" i="6"/>
  <c r="O10" i="6"/>
  <c r="P10" i="6"/>
  <c r="Q10" i="6"/>
  <c r="A11" i="6"/>
  <c r="B11" i="6"/>
  <c r="C11" i="6"/>
  <c r="D11" i="6"/>
  <c r="E11" i="6"/>
  <c r="G11" i="6"/>
  <c r="H11" i="6"/>
  <c r="I11" i="6"/>
  <c r="J11" i="6"/>
  <c r="K11" i="6"/>
  <c r="L11" i="6"/>
  <c r="M11" i="6"/>
  <c r="N11" i="6"/>
  <c r="O11" i="6"/>
  <c r="P11" i="6"/>
  <c r="Q11" i="6"/>
  <c r="A12" i="6"/>
  <c r="B12" i="6"/>
  <c r="C12" i="6"/>
  <c r="D12" i="6"/>
  <c r="E12" i="6"/>
  <c r="G12" i="6"/>
  <c r="H12" i="6"/>
  <c r="I12" i="6"/>
  <c r="J12" i="6"/>
  <c r="K12" i="6"/>
  <c r="L12" i="6"/>
  <c r="M12" i="6"/>
  <c r="N12" i="6"/>
  <c r="O12" i="6"/>
  <c r="P12" i="6"/>
  <c r="Q12" i="6"/>
  <c r="A13" i="6"/>
  <c r="B13" i="6"/>
  <c r="C13" i="6"/>
  <c r="D13" i="6"/>
  <c r="E13" i="6"/>
  <c r="G13" i="6"/>
  <c r="H13" i="6"/>
  <c r="I13" i="6"/>
  <c r="J13" i="6"/>
  <c r="K13" i="6"/>
  <c r="L13" i="6"/>
  <c r="M13" i="6"/>
  <c r="N13" i="6"/>
  <c r="O13" i="6"/>
  <c r="P13" i="6"/>
  <c r="Q13" i="6"/>
  <c r="A14" i="6"/>
  <c r="B14" i="6"/>
  <c r="C14" i="6"/>
  <c r="D14" i="6"/>
  <c r="E14" i="6"/>
  <c r="G14" i="6"/>
  <c r="H14" i="6"/>
  <c r="I14" i="6"/>
  <c r="J14" i="6"/>
  <c r="K14" i="6"/>
  <c r="L14" i="6"/>
  <c r="M14" i="6"/>
  <c r="N14" i="6"/>
  <c r="O14" i="6"/>
  <c r="P14" i="6"/>
  <c r="Q14" i="6"/>
  <c r="A15" i="6"/>
  <c r="B15" i="6"/>
  <c r="C15" i="6"/>
  <c r="D15" i="6"/>
  <c r="E15" i="6"/>
  <c r="G15" i="6"/>
  <c r="H15" i="6"/>
  <c r="I15" i="6"/>
  <c r="J15" i="6"/>
  <c r="K15" i="6"/>
  <c r="L15" i="6"/>
  <c r="M15" i="6"/>
  <c r="N15" i="6"/>
  <c r="O15" i="6"/>
  <c r="P15" i="6"/>
  <c r="Q15" i="6"/>
  <c r="A16" i="6"/>
  <c r="B16" i="6"/>
  <c r="C16" i="6"/>
  <c r="D16" i="6"/>
  <c r="E16" i="6"/>
  <c r="G16" i="6"/>
  <c r="H16" i="6"/>
  <c r="I16" i="6"/>
  <c r="J16" i="6"/>
  <c r="K16" i="6"/>
  <c r="L16" i="6"/>
  <c r="M16" i="6"/>
  <c r="N16" i="6"/>
  <c r="O16" i="6"/>
  <c r="P16" i="6"/>
  <c r="Q16" i="6"/>
  <c r="A17" i="6"/>
  <c r="B17" i="6"/>
  <c r="C17" i="6"/>
  <c r="D17" i="6"/>
  <c r="E17" i="6"/>
  <c r="G17" i="6"/>
  <c r="H17" i="6"/>
  <c r="I17" i="6"/>
  <c r="J17" i="6"/>
  <c r="K17" i="6"/>
  <c r="L17" i="6"/>
  <c r="M17" i="6"/>
  <c r="N17" i="6"/>
  <c r="O17" i="6"/>
  <c r="P17" i="6"/>
  <c r="Q17" i="6"/>
  <c r="A18" i="6"/>
  <c r="B18" i="6"/>
  <c r="C18" i="6"/>
  <c r="D18" i="6"/>
  <c r="E18" i="6"/>
  <c r="G18" i="6"/>
  <c r="H18" i="6"/>
  <c r="I18" i="6"/>
  <c r="J18" i="6"/>
  <c r="K18" i="6"/>
  <c r="L18" i="6"/>
  <c r="M18" i="6"/>
  <c r="N18" i="6"/>
  <c r="O18" i="6"/>
  <c r="P18" i="6"/>
  <c r="Q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A20" i="6"/>
  <c r="B20" i="6"/>
  <c r="C20" i="6"/>
  <c r="D20" i="6"/>
  <c r="E20" i="6"/>
  <c r="G20" i="6"/>
  <c r="H20" i="6"/>
  <c r="I20" i="6"/>
  <c r="J20" i="6"/>
  <c r="K20" i="6"/>
  <c r="L20" i="6"/>
  <c r="M20" i="6"/>
  <c r="N20" i="6"/>
  <c r="O20" i="6"/>
  <c r="P20" i="6"/>
  <c r="Q20" i="6"/>
  <c r="A21" i="6"/>
  <c r="B21" i="6"/>
  <c r="C21" i="6"/>
  <c r="D21" i="6"/>
  <c r="E21" i="6"/>
  <c r="G21" i="6"/>
  <c r="H21" i="6"/>
  <c r="I21" i="6"/>
  <c r="J21" i="6"/>
  <c r="K21" i="6"/>
  <c r="L21" i="6"/>
  <c r="M21" i="6"/>
  <c r="N21" i="6"/>
  <c r="O21" i="6"/>
  <c r="P21" i="6"/>
  <c r="Q21" i="6"/>
  <c r="A22" i="6"/>
  <c r="B22" i="6"/>
  <c r="C22" i="6"/>
  <c r="D22" i="6"/>
  <c r="E22" i="6"/>
  <c r="G22" i="6"/>
  <c r="H22" i="6"/>
  <c r="I22" i="6"/>
  <c r="J22" i="6"/>
  <c r="K22" i="6"/>
  <c r="L22" i="6"/>
  <c r="M22" i="6"/>
  <c r="N22" i="6"/>
  <c r="O22" i="6"/>
  <c r="P22" i="6"/>
  <c r="Q22" i="6"/>
  <c r="A23" i="6"/>
  <c r="B23" i="6"/>
  <c r="C23" i="6"/>
  <c r="D23" i="6"/>
  <c r="E23" i="6"/>
  <c r="G23" i="6"/>
  <c r="H23" i="6"/>
  <c r="I23" i="6"/>
  <c r="J23" i="6"/>
  <c r="K23" i="6"/>
  <c r="L23" i="6"/>
  <c r="M23" i="6"/>
  <c r="N23" i="6"/>
  <c r="O23" i="6"/>
  <c r="P23" i="6"/>
  <c r="Q23" i="6"/>
  <c r="A24" i="6"/>
  <c r="B24" i="6"/>
  <c r="C24" i="6"/>
  <c r="D24" i="6"/>
  <c r="E24" i="6"/>
  <c r="G24" i="6"/>
  <c r="H24" i="6"/>
  <c r="I24" i="6"/>
  <c r="J24" i="6"/>
  <c r="K24" i="6"/>
  <c r="L24" i="6"/>
  <c r="M24" i="6"/>
  <c r="N24" i="6"/>
  <c r="O24" i="6"/>
  <c r="P24" i="6"/>
  <c r="Q24" i="6"/>
  <c r="A25" i="6"/>
  <c r="B25" i="6"/>
  <c r="C25" i="6"/>
  <c r="D25" i="6"/>
  <c r="E25" i="6"/>
  <c r="G25" i="6"/>
  <c r="H25" i="6"/>
  <c r="I25" i="6"/>
  <c r="J25" i="6"/>
  <c r="K25" i="6"/>
  <c r="L25" i="6"/>
  <c r="M25" i="6"/>
  <c r="N25" i="6"/>
  <c r="O25" i="6"/>
  <c r="P25" i="6"/>
  <c r="Q25" i="6"/>
  <c r="A26" i="6"/>
  <c r="B26" i="6"/>
  <c r="C26" i="6"/>
  <c r="D26" i="6"/>
  <c r="E26" i="6"/>
  <c r="G26" i="6"/>
  <c r="H26" i="6"/>
  <c r="I26" i="6"/>
  <c r="J26" i="6"/>
  <c r="K26" i="6"/>
  <c r="L26" i="6"/>
  <c r="M26" i="6"/>
  <c r="N26" i="6"/>
  <c r="O26" i="6"/>
  <c r="P26" i="6"/>
  <c r="Q26" i="6"/>
  <c r="A27" i="6"/>
  <c r="B27" i="6"/>
  <c r="C27" i="6"/>
  <c r="D27" i="6"/>
  <c r="E27" i="6"/>
  <c r="G27" i="6"/>
  <c r="H27" i="6"/>
  <c r="I27" i="6"/>
  <c r="J27" i="6"/>
  <c r="K27" i="6"/>
  <c r="L27" i="6"/>
  <c r="M27" i="6"/>
  <c r="N27" i="6"/>
  <c r="O27" i="6"/>
  <c r="P27" i="6"/>
  <c r="Q27" i="6"/>
  <c r="A28" i="6"/>
  <c r="B28" i="6"/>
  <c r="C28" i="6"/>
  <c r="D28" i="6"/>
  <c r="E28" i="6"/>
  <c r="G28" i="6"/>
  <c r="H28" i="6"/>
  <c r="I28" i="6"/>
  <c r="J28" i="6"/>
  <c r="K28" i="6"/>
  <c r="L28" i="6"/>
  <c r="M28" i="6"/>
  <c r="N28" i="6"/>
  <c r="O28" i="6"/>
  <c r="P28" i="6"/>
  <c r="Q28" i="6"/>
  <c r="A29" i="6"/>
  <c r="B29" i="6"/>
  <c r="C29" i="6"/>
  <c r="D29" i="6"/>
  <c r="E29" i="6"/>
  <c r="G29" i="6"/>
  <c r="H29" i="6"/>
  <c r="I29" i="6"/>
  <c r="J29" i="6"/>
  <c r="K29" i="6"/>
  <c r="L29" i="6"/>
  <c r="M29" i="6"/>
  <c r="N29" i="6"/>
  <c r="O29" i="6"/>
  <c r="P29" i="6"/>
  <c r="Q29" i="6"/>
  <c r="A30" i="6"/>
  <c r="B30" i="6"/>
  <c r="C30" i="6"/>
  <c r="D30" i="6"/>
  <c r="E30" i="6"/>
  <c r="G30" i="6"/>
  <c r="H30" i="6"/>
  <c r="I30" i="6"/>
  <c r="J30" i="6"/>
  <c r="K30" i="6"/>
  <c r="L30" i="6"/>
  <c r="M30" i="6"/>
  <c r="N30" i="6"/>
  <c r="O30" i="6"/>
  <c r="P30" i="6"/>
  <c r="Q30" i="6"/>
  <c r="A31" i="6"/>
  <c r="B31" i="6"/>
  <c r="C31" i="6"/>
  <c r="D31" i="6"/>
  <c r="E31" i="6"/>
  <c r="G31" i="6"/>
  <c r="H31" i="6"/>
  <c r="I31" i="6"/>
  <c r="J31" i="6"/>
  <c r="K31" i="6"/>
  <c r="L31" i="6"/>
  <c r="M31" i="6"/>
  <c r="N31" i="6"/>
  <c r="O31" i="6"/>
  <c r="P31" i="6"/>
  <c r="Q31" i="6"/>
  <c r="A32" i="6"/>
  <c r="B32" i="6"/>
  <c r="C32" i="6"/>
  <c r="D32" i="6"/>
  <c r="E32" i="6"/>
  <c r="G32" i="6"/>
  <c r="H32" i="6"/>
  <c r="I32" i="6"/>
  <c r="J32" i="6"/>
  <c r="K32" i="6"/>
  <c r="L32" i="6"/>
  <c r="M32" i="6"/>
  <c r="N32" i="6"/>
  <c r="O32" i="6"/>
  <c r="P32" i="6"/>
  <c r="Q32" i="6"/>
  <c r="A33" i="6"/>
  <c r="B33" i="6"/>
  <c r="C33" i="6"/>
  <c r="D33" i="6"/>
  <c r="E33" i="6"/>
  <c r="G33" i="6"/>
  <c r="H33" i="6"/>
  <c r="I33" i="6"/>
  <c r="J33" i="6"/>
  <c r="K33" i="6"/>
  <c r="L33" i="6"/>
  <c r="M33" i="6"/>
  <c r="N33" i="6"/>
  <c r="O33" i="6"/>
  <c r="P33" i="6"/>
  <c r="Q33" i="6"/>
  <c r="A34" i="6"/>
  <c r="B34" i="6"/>
  <c r="C34" i="6"/>
  <c r="D34" i="6"/>
  <c r="E34" i="6"/>
  <c r="G34" i="6"/>
  <c r="H34" i="6"/>
  <c r="I34" i="6"/>
  <c r="J34" i="6"/>
  <c r="K34" i="6"/>
  <c r="L34" i="6"/>
  <c r="M34" i="6"/>
  <c r="N34" i="6"/>
  <c r="O34" i="6"/>
  <c r="P34" i="6"/>
  <c r="Q34" i="6"/>
  <c r="A35" i="6"/>
  <c r="B35" i="6"/>
  <c r="C35" i="6"/>
  <c r="D35" i="6"/>
  <c r="E35" i="6"/>
  <c r="G35" i="6"/>
  <c r="H35" i="6"/>
  <c r="I35" i="6"/>
  <c r="J35" i="6"/>
  <c r="K35" i="6"/>
  <c r="L35" i="6"/>
  <c r="M35" i="6"/>
  <c r="N35" i="6"/>
  <c r="O35" i="6"/>
  <c r="P35" i="6"/>
  <c r="Q35" i="6"/>
  <c r="A36" i="6"/>
  <c r="B36" i="6"/>
  <c r="C36" i="6"/>
  <c r="D36" i="6"/>
  <c r="E36" i="6"/>
  <c r="G36" i="6"/>
  <c r="H36" i="6"/>
  <c r="I36" i="6"/>
  <c r="J36" i="6"/>
  <c r="K36" i="6"/>
  <c r="L36" i="6"/>
  <c r="M36" i="6"/>
  <c r="N36" i="6"/>
  <c r="O36" i="6"/>
  <c r="P36" i="6"/>
  <c r="Q36" i="6"/>
  <c r="A37" i="6"/>
  <c r="B37" i="6"/>
  <c r="C37" i="6"/>
  <c r="D37" i="6"/>
  <c r="E37" i="6"/>
  <c r="G37" i="6"/>
  <c r="H37" i="6"/>
  <c r="I37" i="6"/>
  <c r="J37" i="6"/>
  <c r="K37" i="6"/>
  <c r="L37" i="6"/>
  <c r="M37" i="6"/>
  <c r="N37" i="6"/>
  <c r="O37" i="6"/>
  <c r="P37" i="6"/>
  <c r="Q37" i="6"/>
  <c r="A38" i="6"/>
  <c r="B38" i="6"/>
  <c r="C38" i="6"/>
  <c r="D38" i="6"/>
  <c r="E38" i="6"/>
  <c r="G38" i="6"/>
  <c r="H38" i="6"/>
  <c r="I38" i="6"/>
  <c r="J38" i="6"/>
  <c r="K38" i="6"/>
  <c r="L38" i="6"/>
  <c r="M38" i="6"/>
  <c r="N38" i="6"/>
  <c r="O38" i="6"/>
  <c r="P38" i="6"/>
  <c r="Q38" i="6"/>
  <c r="A39" i="6"/>
  <c r="B39" i="6"/>
  <c r="C39" i="6"/>
  <c r="D39" i="6"/>
  <c r="E39" i="6"/>
  <c r="G39" i="6"/>
  <c r="H39" i="6"/>
  <c r="I39" i="6"/>
  <c r="J39" i="6"/>
  <c r="K39" i="6"/>
  <c r="L39" i="6"/>
  <c r="M39" i="6"/>
  <c r="N39" i="6"/>
  <c r="O39" i="6"/>
  <c r="P39" i="6"/>
  <c r="Q39" i="6"/>
  <c r="A40" i="6"/>
  <c r="B40" i="6"/>
  <c r="C40" i="6"/>
  <c r="D40" i="6"/>
  <c r="E40" i="6"/>
  <c r="G40" i="6"/>
  <c r="H40" i="6"/>
  <c r="I40" i="6"/>
  <c r="J40" i="6"/>
  <c r="K40" i="6"/>
  <c r="L40" i="6"/>
  <c r="M40" i="6"/>
  <c r="N40" i="6"/>
  <c r="O40" i="6"/>
  <c r="P40" i="6"/>
  <c r="Q40" i="6"/>
  <c r="A41" i="6"/>
  <c r="B41" i="6"/>
  <c r="C41" i="6"/>
  <c r="D41" i="6"/>
  <c r="E41" i="6"/>
  <c r="G41" i="6"/>
  <c r="H41" i="6"/>
  <c r="I41" i="6"/>
  <c r="J41" i="6"/>
  <c r="K41" i="6"/>
  <c r="L41" i="6"/>
  <c r="M41" i="6"/>
  <c r="N41" i="6"/>
  <c r="O41" i="6"/>
  <c r="P41" i="6"/>
  <c r="Q41" i="6"/>
  <c r="A42" i="6"/>
  <c r="B42" i="6"/>
  <c r="C42" i="6"/>
  <c r="D42" i="6"/>
  <c r="E42" i="6"/>
  <c r="G42" i="6"/>
  <c r="H42" i="6"/>
  <c r="I42" i="6"/>
  <c r="J42" i="6"/>
  <c r="K42" i="6"/>
  <c r="L42" i="6"/>
  <c r="M42" i="6"/>
  <c r="N42" i="6"/>
  <c r="O42" i="6"/>
  <c r="P42" i="6"/>
  <c r="Q42" i="6"/>
  <c r="A43" i="6"/>
  <c r="B43" i="6"/>
  <c r="C43" i="6"/>
  <c r="D43" i="6"/>
  <c r="E43" i="6"/>
  <c r="G43" i="6"/>
  <c r="H43" i="6"/>
  <c r="I43" i="6"/>
  <c r="J43" i="6"/>
  <c r="K43" i="6"/>
  <c r="L43" i="6"/>
  <c r="M43" i="6"/>
  <c r="N43" i="6"/>
  <c r="O43" i="6"/>
  <c r="P43" i="6"/>
  <c r="Q43" i="6"/>
  <c r="A44" i="6"/>
  <c r="B44" i="6"/>
  <c r="C44" i="6"/>
  <c r="D44" i="6"/>
  <c r="E44" i="6"/>
  <c r="G44" i="6"/>
  <c r="H44" i="6"/>
  <c r="I44" i="6"/>
  <c r="J44" i="6"/>
  <c r="K44" i="6"/>
  <c r="L44" i="6"/>
  <c r="M44" i="6"/>
  <c r="N44" i="6"/>
  <c r="O44" i="6"/>
  <c r="P44" i="6"/>
  <c r="Q44" i="6"/>
  <c r="A45" i="6"/>
  <c r="B45" i="6"/>
  <c r="C45" i="6"/>
  <c r="D45" i="6"/>
  <c r="E45" i="6"/>
  <c r="G45" i="6"/>
  <c r="H45" i="6"/>
  <c r="I45" i="6"/>
  <c r="J45" i="6"/>
  <c r="K45" i="6"/>
  <c r="L45" i="6"/>
  <c r="M45" i="6"/>
  <c r="N45" i="6"/>
  <c r="O45" i="6"/>
  <c r="P45" i="6"/>
  <c r="Q45" i="6"/>
  <c r="A46" i="6"/>
  <c r="B46" i="6"/>
  <c r="C46" i="6"/>
  <c r="D46" i="6"/>
  <c r="E46" i="6"/>
  <c r="G46" i="6"/>
  <c r="H46" i="6"/>
  <c r="I46" i="6"/>
  <c r="J46" i="6"/>
  <c r="K46" i="6"/>
  <c r="L46" i="6"/>
  <c r="M46" i="6"/>
  <c r="N46" i="6"/>
  <c r="O46" i="6"/>
  <c r="P46" i="6"/>
  <c r="Q46" i="6"/>
  <c r="A47" i="6"/>
  <c r="B47" i="6"/>
  <c r="C47" i="6"/>
  <c r="D47" i="6"/>
  <c r="E47" i="6"/>
  <c r="G47" i="6"/>
  <c r="H47" i="6"/>
  <c r="I47" i="6"/>
  <c r="J47" i="6"/>
  <c r="K47" i="6"/>
  <c r="L47" i="6"/>
  <c r="M47" i="6"/>
  <c r="N47" i="6"/>
  <c r="O47" i="6"/>
  <c r="P47" i="6"/>
  <c r="Q47" i="6"/>
  <c r="A48" i="6"/>
  <c r="B48" i="6"/>
  <c r="C48" i="6"/>
  <c r="D48" i="6"/>
  <c r="E48" i="6"/>
  <c r="G48" i="6"/>
  <c r="H48" i="6"/>
  <c r="I48" i="6"/>
  <c r="J48" i="6"/>
  <c r="K48" i="6"/>
  <c r="L48" i="6"/>
  <c r="M48" i="6"/>
  <c r="N48" i="6"/>
  <c r="O48" i="6"/>
  <c r="P48" i="6"/>
  <c r="Q48" i="6"/>
  <c r="A49" i="6"/>
  <c r="B49" i="6"/>
  <c r="C49" i="6"/>
  <c r="D49" i="6"/>
  <c r="E49" i="6"/>
  <c r="G49" i="6"/>
  <c r="H49" i="6"/>
  <c r="I49" i="6"/>
  <c r="J49" i="6"/>
  <c r="K49" i="6"/>
  <c r="L49" i="6"/>
  <c r="M49" i="6"/>
  <c r="N49" i="6"/>
  <c r="O49" i="6"/>
  <c r="P49" i="6"/>
  <c r="Q49" i="6"/>
  <c r="A50" i="6"/>
  <c r="B50" i="6"/>
  <c r="C50" i="6"/>
  <c r="D50" i="6"/>
  <c r="E50" i="6"/>
  <c r="G50" i="6"/>
  <c r="H50" i="6"/>
  <c r="I50" i="6"/>
  <c r="J50" i="6"/>
  <c r="K50" i="6"/>
  <c r="L50" i="6"/>
  <c r="M50" i="6"/>
  <c r="N50" i="6"/>
  <c r="O50" i="6"/>
  <c r="P50" i="6"/>
  <c r="Q50" i="6"/>
  <c r="A51" i="6"/>
  <c r="B51" i="6"/>
  <c r="C51" i="6"/>
  <c r="D51" i="6"/>
  <c r="E51" i="6"/>
  <c r="G51" i="6"/>
  <c r="H51" i="6"/>
  <c r="I51" i="6"/>
  <c r="J51" i="6"/>
  <c r="K51" i="6"/>
  <c r="L51" i="6"/>
  <c r="M51" i="6"/>
  <c r="N51" i="6"/>
  <c r="O51" i="6"/>
  <c r="P51" i="6"/>
  <c r="Q51" i="6"/>
  <c r="A52" i="6"/>
  <c r="B52" i="6"/>
  <c r="C52" i="6"/>
  <c r="D52" i="6"/>
  <c r="E52" i="6"/>
  <c r="G52" i="6"/>
  <c r="H52" i="6"/>
  <c r="I52" i="6"/>
  <c r="J52" i="6"/>
  <c r="K52" i="6"/>
  <c r="L52" i="6"/>
  <c r="M52" i="6"/>
  <c r="N52" i="6"/>
  <c r="O52" i="6"/>
  <c r="P52" i="6"/>
  <c r="Q52" i="6"/>
  <c r="A53" i="6"/>
  <c r="B53" i="6"/>
  <c r="C53" i="6"/>
  <c r="D53" i="6"/>
  <c r="E53" i="6"/>
  <c r="G53" i="6"/>
  <c r="H53" i="6"/>
  <c r="I53" i="6"/>
  <c r="J53" i="6"/>
  <c r="K53" i="6"/>
  <c r="L53" i="6"/>
  <c r="M53" i="6"/>
  <c r="N53" i="6"/>
  <c r="O53" i="6"/>
  <c r="P53" i="6"/>
  <c r="Q53" i="6"/>
  <c r="A54" i="6"/>
  <c r="B54" i="6"/>
  <c r="C54" i="6"/>
  <c r="D54" i="6"/>
  <c r="E54" i="6"/>
  <c r="G54" i="6"/>
  <c r="H54" i="6"/>
  <c r="I54" i="6"/>
  <c r="J54" i="6"/>
  <c r="K54" i="6"/>
  <c r="L54" i="6"/>
  <c r="M54" i="6"/>
  <c r="N54" i="6"/>
  <c r="O54" i="6"/>
  <c r="P54" i="6"/>
  <c r="Q54" i="6"/>
  <c r="A55" i="6"/>
  <c r="B55" i="6"/>
  <c r="C55" i="6"/>
  <c r="D55" i="6"/>
  <c r="E55" i="6"/>
  <c r="G55" i="6"/>
  <c r="H55" i="6"/>
  <c r="I55" i="6"/>
  <c r="J55" i="6"/>
  <c r="K55" i="6"/>
  <c r="L55" i="6"/>
  <c r="M55" i="6"/>
  <c r="N55" i="6"/>
  <c r="O55" i="6"/>
  <c r="P55" i="6"/>
  <c r="Q55" i="6"/>
  <c r="A56" i="6"/>
  <c r="B56" i="6"/>
  <c r="C56" i="6"/>
  <c r="D56" i="6"/>
  <c r="E56" i="6"/>
  <c r="G56" i="6"/>
  <c r="H56" i="6"/>
  <c r="I56" i="6"/>
  <c r="J56" i="6"/>
  <c r="K56" i="6"/>
  <c r="L56" i="6"/>
  <c r="M56" i="6"/>
  <c r="N56" i="6"/>
  <c r="O56" i="6"/>
  <c r="P56" i="6"/>
  <c r="Q56" i="6"/>
  <c r="A57" i="6"/>
  <c r="B57" i="6"/>
  <c r="C57" i="6"/>
  <c r="D57" i="6"/>
  <c r="E57" i="6"/>
  <c r="G57" i="6"/>
  <c r="H57" i="6"/>
  <c r="I57" i="6"/>
  <c r="J57" i="6"/>
  <c r="K57" i="6"/>
  <c r="L57" i="6"/>
  <c r="M57" i="6"/>
  <c r="N57" i="6"/>
  <c r="O57" i="6"/>
  <c r="P57" i="6"/>
  <c r="Q57" i="6"/>
  <c r="A5" i="6"/>
  <c r="F183" i="6" l="1"/>
  <c r="F184" i="6"/>
  <c r="F185" i="6"/>
  <c r="F186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164" i="6" l="1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7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48" i="6" l="1"/>
  <c r="F114" i="6" l="1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13" i="6"/>
  <c r="F109" i="6"/>
  <c r="F110" i="6"/>
  <c r="F111" i="6"/>
  <c r="F112" i="6"/>
  <c r="F108" i="6"/>
  <c r="F95" i="6" l="1"/>
  <c r="F96" i="6"/>
  <c r="F97" i="6"/>
  <c r="F98" i="6"/>
  <c r="F99" i="6"/>
  <c r="F100" i="6"/>
  <c r="F101" i="6"/>
  <c r="F9" i="6" l="1"/>
  <c r="F10" i="6"/>
  <c r="F11" i="6"/>
  <c r="F12" i="6"/>
  <c r="F13" i="6"/>
  <c r="F14" i="6"/>
  <c r="F15" i="6"/>
  <c r="F16" i="6"/>
  <c r="F6" i="6"/>
  <c r="F7" i="6"/>
  <c r="B5" i="6"/>
  <c r="C5" i="6"/>
  <c r="D5" i="6"/>
  <c r="E5" i="6"/>
  <c r="G5" i="6"/>
  <c r="H5" i="6"/>
  <c r="I5" i="6"/>
  <c r="J5" i="6"/>
  <c r="K5" i="6"/>
  <c r="L5" i="6"/>
  <c r="M5" i="6"/>
  <c r="N5" i="6"/>
  <c r="O5" i="6"/>
  <c r="P5" i="6"/>
  <c r="Q5" i="6"/>
  <c r="F92" i="6"/>
  <c r="F93" i="6"/>
  <c r="F94" i="6"/>
  <c r="F91" i="6"/>
  <c r="F84" i="6" l="1"/>
  <c r="F85" i="6"/>
  <c r="F86" i="6"/>
  <c r="F87" i="6"/>
  <c r="F88" i="6"/>
  <c r="F89" i="6"/>
  <c r="F90" i="6"/>
  <c r="F83" i="6" l="1"/>
  <c r="F80" i="6"/>
  <c r="F81" i="6"/>
  <c r="F82" i="6"/>
  <c r="F79" i="6"/>
  <c r="F50" i="6" l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8" i="6"/>
  <c r="F5" i="6"/>
  <c r="F18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1" i="6"/>
  <c r="F52" i="6"/>
  <c r="F53" i="6"/>
  <c r="F54" i="6"/>
  <c r="F55" i="6"/>
  <c r="F56" i="6"/>
  <c r="F57" i="6"/>
  <c r="F17" i="6"/>
</calcChain>
</file>

<file path=xl/comments1.xml><?xml version="1.0" encoding="utf-8"?>
<comments xmlns="http://schemas.openxmlformats.org/spreadsheetml/2006/main">
  <authors>
    <author>Bui Thi Nhung</author>
  </authors>
  <commentList>
    <comment ref="B54" authorId="0" shapeId="0">
      <text>
        <r>
          <rPr>
            <b/>
            <sz val="9"/>
            <color indexed="81"/>
            <rFont val="Tahoma"/>
            <family val="2"/>
          </rPr>
          <t>Bui Thi Nhung: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<sst xmlns="http://schemas.openxmlformats.org/spreadsheetml/2006/main" count="3537" uniqueCount="435">
  <si>
    <t>No.</t>
  </si>
  <si>
    <t>Invoice</t>
  </si>
  <si>
    <t>Selectivity</t>
  </si>
  <si>
    <t>Forwader</t>
  </si>
  <si>
    <t>Remark</t>
  </si>
  <si>
    <t>Import date</t>
  </si>
  <si>
    <t>Type of Cargo</t>
  </si>
  <si>
    <t>Invoice type</t>
  </si>
  <si>
    <t>Date</t>
  </si>
  <si>
    <t>Name</t>
  </si>
  <si>
    <t>Quantity</t>
  </si>
  <si>
    <t>Unit</t>
  </si>
  <si>
    <t>Cargo</t>
  </si>
  <si>
    <t>Customs Declaration sheet</t>
  </si>
  <si>
    <t>Invoice #</t>
  </si>
  <si>
    <t>CDS #</t>
  </si>
  <si>
    <t>Order Department</t>
  </si>
  <si>
    <t>FY 2016</t>
  </si>
  <si>
    <t>Non-Commercial</t>
  </si>
  <si>
    <t>Import from</t>
  </si>
  <si>
    <t>Service fee</t>
  </si>
  <si>
    <t>Country</t>
  </si>
  <si>
    <t>Yusen</t>
  </si>
  <si>
    <t>Total</t>
  </si>
  <si>
    <t>DHL</t>
  </si>
  <si>
    <t>date</t>
  </si>
  <si>
    <t>Nippon</t>
  </si>
  <si>
    <t>Description of Goods</t>
  </si>
  <si>
    <t>Q'TY</t>
  </si>
  <si>
    <t>Nissin</t>
  </si>
  <si>
    <t>Item</t>
  </si>
  <si>
    <t>Total import fee
(Forwarder service fee + Transportation fee)</t>
  </si>
  <si>
    <t>Total cargo lot
(Doing customs clearance)</t>
  </si>
  <si>
    <t>Total cargo lot 
(oversea transportation)</t>
  </si>
  <si>
    <t>TOTAL IMPORTED CARGO LOT</t>
  </si>
  <si>
    <t>FEDEX</t>
  </si>
  <si>
    <t>TOTAL IMPORT FEE (VND)</t>
  </si>
  <si>
    <t>Weight (kg)</t>
  </si>
  <si>
    <t>Type</t>
  </si>
  <si>
    <t>ACC CODE</t>
  </si>
  <si>
    <t>OCS</t>
  </si>
  <si>
    <t>VAT</t>
  </si>
  <si>
    <t>No</t>
  </si>
  <si>
    <t>B/L NO</t>
  </si>
  <si>
    <t>UNIT</t>
  </si>
  <si>
    <t>Import Tax</t>
  </si>
  <si>
    <t>MEA</t>
  </si>
  <si>
    <t>MAT</t>
  </si>
  <si>
    <t>Delivery term</t>
  </si>
  <si>
    <t>Oversea transportation</t>
  </si>
  <si>
    <t>Trucking in Vietnam</t>
  </si>
  <si>
    <t>Forwarder + Trucking fee
(VND)</t>
  </si>
  <si>
    <t>Oversea transportation fee
( Freight fee + DO fee)</t>
  </si>
  <si>
    <t>TOTAL TAX
(VND)</t>
  </si>
  <si>
    <t>Import tax
(VND)</t>
  </si>
  <si>
    <t>VAT
(VND)</t>
  </si>
  <si>
    <t>Environment Tax
(VND)</t>
  </si>
  <si>
    <t>Total price</t>
  </si>
  <si>
    <t>Unit price</t>
  </si>
  <si>
    <t>Imformation of Cargo</t>
  </si>
  <si>
    <t>Order Section</t>
  </si>
  <si>
    <t>Transportation agent</t>
  </si>
  <si>
    <t>pcs</t>
  </si>
  <si>
    <t>USD</t>
  </si>
  <si>
    <t>H11</t>
  </si>
  <si>
    <t>HS CODE</t>
  </si>
  <si>
    <t>DDP</t>
  </si>
  <si>
    <t>Paid by DHL</t>
  </si>
  <si>
    <t>Material</t>
  </si>
  <si>
    <t>Yellow</t>
  </si>
  <si>
    <t>Commercial</t>
  </si>
  <si>
    <t>Type of cargo</t>
  </si>
  <si>
    <t>Invoice Qty</t>
  </si>
  <si>
    <t>Term</t>
  </si>
  <si>
    <t>Forwarder</t>
  </si>
  <si>
    <t>Non-commercial</t>
  </si>
  <si>
    <t>Sample for testing</t>
  </si>
  <si>
    <t>Rubber/ Chemical</t>
  </si>
  <si>
    <t xml:space="preserve">Commercial </t>
  </si>
  <si>
    <t>Green</t>
  </si>
  <si>
    <t>Red</t>
  </si>
  <si>
    <t>Transported by</t>
  </si>
  <si>
    <t>Value of cargo
(1000 USD)</t>
  </si>
  <si>
    <t>A12</t>
  </si>
  <si>
    <t>GW (kg)</t>
  </si>
  <si>
    <t>Section</t>
  </si>
  <si>
    <t>Tool</t>
  </si>
  <si>
    <t>YAMASHITA RUBBER CO.,LTD</t>
  </si>
  <si>
    <t>Japan</t>
  </si>
  <si>
    <t>kg</t>
  </si>
  <si>
    <t>EXW</t>
  </si>
  <si>
    <t xml:space="preserve">YAMASHITA RUBBER </t>
  </si>
  <si>
    <t>EXW, DDP</t>
  </si>
  <si>
    <t>Thailand</t>
  </si>
  <si>
    <t>Kg</t>
  </si>
  <si>
    <t>Measurement</t>
  </si>
  <si>
    <t>YAMASHITA RUBBER CO., LTD</t>
  </si>
  <si>
    <t>USA</t>
  </si>
  <si>
    <t>YUSA CORPORATION</t>
  </si>
  <si>
    <t>Y-TEC CO., LTD.</t>
  </si>
  <si>
    <t>Y-TEC INDIA PVT LTD</t>
  </si>
  <si>
    <t>YUSA AUTOPARTS MEXICO</t>
  </si>
  <si>
    <t>Mexico</t>
  </si>
  <si>
    <t>KG</t>
  </si>
  <si>
    <t>Y-TEC INDIA PVT. LTD.</t>
  </si>
  <si>
    <t>Paid by Y-TEC VN</t>
  </si>
  <si>
    <t>VGAD497</t>
  </si>
  <si>
    <t>Giá đỡ kết nối hệ thống với thân xe phục vụ nghiên cứu, đánh giá tính năng sản phẩm mã: 5089031AH0-F003-A01 , chất liệu:  cao su , kích thước:  60x65x55 mm , hàng mới 100%</t>
  </si>
  <si>
    <t>Giá đỡ kết nối hệ thống với thân xe phục vụ nghiên cứu, đánh giá tính năng sản phẩm mã: 5089031AH0-F003-A , chất liệu:  thép, cao su , kích thước:  120X270X70 mm, hàng mới 100%</t>
  </si>
  <si>
    <t xml:space="preserve">Giá đỡ kết nối hệ thống với thân xe phục vụ nghiên cứu, đánh giá tính năng sản phẩm mã: 508503A0A1-F002-F , chất liệu:  thép, nhựa, kích thước:  230x150x205 mm </t>
  </si>
  <si>
    <t xml:space="preserve">Giá đỡ kết nối hệ thống với thân xe phục vụ nghiên cứu, đánh giá tính năng sản phẩm mã: 1191066T50 , chất liệu:  thép, cao su , kích thước:  255X95X70 mm </t>
  </si>
  <si>
    <t xml:space="preserve">Giá đỡ kết nối hệ thống với thân xe phục vụ nghiên cứu, đánh giá tính năng sản phẩm mã: 50890-T5A -9110-M1 , chất liệu:  thép, cao su , kích thước:  110X250X55 mm </t>
  </si>
  <si>
    <t xml:space="preserve">Giá đỡ kết nối hệ thống với thân xe phục vụ nghiên cứu, đánh giá tính năng sản phẩm mã: HTYAA-PA0-0 , chất liệu:  thép, cao su , kích thước:  Φ75X20 mm </t>
  </si>
  <si>
    <t xml:space="preserve">Giá đỡ kết nối hệ thống với thân xe phục vụ nghiên cứu, đánh giá tính năng sản phẩm mã: HTYAB-PA0-0 , chất liệu:  thép, cao su , kích thước:  Φ80X20 mm </t>
  </si>
  <si>
    <t xml:space="preserve">Giá đỡ kết nối hệ thống với thân xe phục vụ nghiên cứu, đánh giá tính năng sản phẩm mã: 50822FA200-B100-K01 , chất liệu:  thép, cao su , kích thước:  70X95X95 mm </t>
  </si>
  <si>
    <t xml:space="preserve">Giá đỡ kết nối hệ thống với thân xe phục vụ nghiên cứu, đánh giá tính năng sản phẩm mã: 5085032NK1-F000-F , chất liệu:  thép, cao su , kích thước:  80X50X70 mm </t>
  </si>
  <si>
    <t xml:space="preserve">Giá đỡ kết nối hệ thống với thân xe phục vụ nghiên cứu, đánh giá tính năng sản phẩm mã: 5085032NK1-F000-F01 , chất liệu:  thép , kích thước:  90X60X80 mm </t>
  </si>
  <si>
    <t xml:space="preserve">Giá đỡ kết nối hệ thống với thân xe phục vụ nghiên cứu, đánh giá tính năng sản phẩm mã: 50820-TPG -A510-M1 , chất liệu:  thép, cao su , kích thước:  100X110X90 mm </t>
  </si>
  <si>
    <t xml:space="preserve">Bạc lót kết nối hệ thống với thân xe phục vụ nghiên cứu, đánh giá tính năng sản phẩm mã: 50731TXB00-2000 , chất liệu:  thép , kích thước:  Φ20X60 mm </t>
  </si>
  <si>
    <t xml:space="preserve">Bạc lót kết nối hệ thống với thân xe phục vụ nghiên cứu, đánh giá tính năng sản phẩm mã: 50711-S0E-0000 , chất liệu:  thép , kích thước:  Φ25X50 mm </t>
  </si>
  <si>
    <t xml:space="preserve">Bạc lót kết nối hệ thống với thân xe phục vụ nghiên cứu, đánh giá tính năng sản phẩm mã: 8-94118-588-1-N1 , chất liệu:  thép , kích thước:  Φ20X40 mm </t>
  </si>
  <si>
    <t xml:space="preserve">Bạc lót kết nối hệ thống với thân xe phục vụ nghiên cứu, đánh giá tính năng sản phẩm mã: 51391-T86-T020-M1 , chất liệu:  thép, cao su , kích thước:  Φ60X55 mm </t>
  </si>
  <si>
    <t xml:space="preserve">Giá đỡ kết nối hệ thống với thân xe phục vụ nghiên cứu, đánh giá tính năng sản phẩm mã: 50850-3T0A-A000-Z1 , chất liệu:  thép, cao su , kích thước:  140X160X100 mm </t>
  </si>
  <si>
    <t xml:space="preserve">Giá đỡ kết nối hệ thống với thân xe phục vụ nghiên cứu, đánh giá tính năng sản phẩm mã: 50851-3T0A-A000-Z2 , chất liệu:  thép, cao su , kích thước:  140X160X100 mm </t>
  </si>
  <si>
    <t xml:space="preserve">Giá đỡ kết nối hệ thống với thân xe phục vụ nghiên cứu, đánh giá tính năng sản phẩm mã: 50820-T86 -K010-M1 , chất liệu:  thép, cao su , kích thước:  205X170X210 mm </t>
  </si>
  <si>
    <t xml:space="preserve">Giá đỡ kết nối hệ thống với thân xe phục vụ nghiên cứu, đánh giá tính năng sản phẩm mã: 50850-T86 -K110-M1 , chất liệu:  thép, cao su , kích thước:  220X180X100 mm </t>
  </si>
  <si>
    <t>103560228220</t>
  </si>
  <si>
    <t>VGAD498</t>
  </si>
  <si>
    <t>Giá đỡ kết nối hệ thống với thân xe phục vụ nghiên cứu, đánh giá tính năng sản phẩm mã: 50850-T49 , chất liệu:  thép, cao su , kích thước:  240X290X240mm , hàng mới 100%</t>
  </si>
  <si>
    <t>Giá đỡ kết nối hệ thống với thân xe phục vụ nghiên cứu, đánh giá tính năng sản phẩm mã: 50890T5A00M-F003 , chất liệu:  thép, cao su , kích thước:  240X90X60mm , hàng mới 100%</t>
  </si>
  <si>
    <t>Giá đỡ kết nối hệ thống với thân xe phục vụ nghiên cứu, đánh giá tính năng sản phẩm mã: 50851-3T0A-A000-Z2 , chất liệu:  thép, cao su , kích thước:  170X150X90mm , hàng mới 100%</t>
  </si>
  <si>
    <t>Giá đỡ kết nối hệ thống với thân xe phục vụ nghiên cứu, đánh giá tính năng sản phẩm mã: 50824-THB , chất liệu:  thép, cao su , kích thước:  110X105X95mm , hàng mới 100%</t>
  </si>
  <si>
    <t>Giá đỡ kết nối hệ thống với thân xe phục vụ nghiên cứu, đánh giá tính năng sản phẩm mã: HTYAA-PA0-0 , chất liệu:  thép, cao su , kích thước:  75X20mm , hàng mới 100%</t>
  </si>
  <si>
    <t>Giá đỡ kết nối hệ thống với thân xe phục vụ nghiên cứu, đánh giá tính năng sản phẩm mã: HTYAB-PA0-0 , chất liệu:  thép, cao su , kích thước:  80X20mm , hàng mới 100%</t>
  </si>
  <si>
    <t>103565909160</t>
  </si>
  <si>
    <t>DDP, EXW</t>
  </si>
  <si>
    <t>VGAD503</t>
  </si>
  <si>
    <t xml:space="preserve">Japan </t>
  </si>
  <si>
    <t>Giá đỡ kết nối hệ thống với thân xe phục vụ nghiên cứu, đánh giá tính năng sản phẩm mã: 50710TYA_A011M1/50710TYAA0-F002 , chất liệu:  thép, cao su , kích thước:  80X75X85mm , hàng mới 100%</t>
  </si>
  <si>
    <t>Giá đỡ kết nối hệ thống với thân xe phục vụ nghiên cứu, đánh giá tính năng sản phẩm mã: WCP1A-PA0-ZA-02 , chất liệu:  thép, cao su , kích thước:  phi 70X60mm , hàng mới 100%</t>
  </si>
  <si>
    <t>Giá đỡ kết nối hệ thống với thân xe phục vụ nghiên cứu, đánh giá tính năng sản phẩm mã: 11620-85S00 , chất liệu:  thép, cao su , kích thước:  80X65X100mm , hàng mới 100%</t>
  </si>
  <si>
    <t>Giá đỡ kết nối hệ thống với thân xe phục vụ nghiên cứu, đánh giá tính năng sản phẩm mã: 1191074S00 , chất liệu:  thép, cao su , kích thước:  260X100X70mm , hàng mới 100%</t>
  </si>
  <si>
    <t>Mẫu cao su đã lưu hóa phục vụ nghiên cứu, đánh giá tính năng sản phẩm mã: INDIA, chất liệu:  cao su , kích thước:  80x10 mm , hàng mới 100%</t>
  </si>
  <si>
    <t>Đồ gá đánh giá tính năng sản phẩm, phục vụ nghiên cứu, mã: 50710TYAA0-Z005-A01 , chất liệu:  thép , kích thước:  160X150X95mm , hàng mới 100%</t>
  </si>
  <si>
    <t>Bạc lót kết nối hệ thống với thân xe phục vụ nghiên cứu, đánh giá tính năng sản phẩm mã: 52357-XF8A0-H055 , chất liệu:  thép ,cao su kích thước: phi 40X50mm</t>
  </si>
  <si>
    <t>Bạc lót kết nối hệ thống với thân xe phục vụ nghiên cứu, đánh giá tính năng sản phẩm mã: 52378-XF8A0-H056 , chất liệu:  thép, cao su , kích thước:  phi 40X45 mm</t>
  </si>
  <si>
    <t>Bạc lót kết nối hệ thống với thân xe phục vụ nghiên cứu, đánh giá tính năng sản phẩm mã: 51397-T21A0-H038 , chất liệu:  thép , cao su kích thước:  phi 50X5 mm</t>
  </si>
  <si>
    <t>Bạc lót kết nối hệ thống với thân xe phục vụ nghiên cứu, đánh giá tính năng sản phẩm mã: 52385-XF8A0-H072 , chất liệu:  thép ,cao su  kích thước:  phi 80X170 mm</t>
  </si>
  <si>
    <t>Bạc lót kết nối hệ thống với thân xe phục vụ nghiên cứu, đánh giá tính năng sản phẩm mã: 52385-T20A1-T002 , chất liệu:  thép ,cao su kích thước:  phi 80X170mm</t>
  </si>
  <si>
    <t>VGAD504</t>
  </si>
  <si>
    <t>Giá đỡ kết nối hệ thống với thân xe phục vụ nghiên cứu, đánh giá tính năng sản phẩm mã: 50820-T86 , chất liệu:  thép, cao su , kích thước:  190X220X170mm , hàng mới 100%</t>
  </si>
  <si>
    <t>Giá đỡ kết nối hệ thống với thân xe phục vụ nghiên cứu, đánh giá tính năng sản phẩm mã: 50850-T7G , chất liệu:  thép, cao su , kích thước:  240X230X150mm , hàng mới 100%</t>
  </si>
  <si>
    <t>Giá đỡ kết nối hệ thống với thân xe phục vụ nghiên cứu, đánh giá tính năng sản phẩm mã: 44351-3V5A-J110-H0 , chất liệu:  thép, cao su , kích thước:  phi 50X70mm , hàng mới 100%</t>
  </si>
  <si>
    <t>Giá đỡ kết nối hệ thống với thân xe phục vụ nghiên cứu, đánh giá tính năng sản phẩm mã: 50401-3D4A-A510-Y , chất liệu:  thép, cao su , kích thước:  phi 55X45mm , hàng mới 100%</t>
  </si>
  <si>
    <t>Bạc lót kết nối hệ thống với thân xe phục vụ nghiên cứu, đánh giá tính năng sản phẩm mã: 52358XF8A0-H056 , chất liệu:  thép ,cao su kích thước:  phi 40X50mm. Hàng mới 100%</t>
  </si>
  <si>
    <t>Bạc lót kết nối hệ thống với thân xe phục vụ nghiên cứu, đánh giá tính năng sản phẩm mã: 51391-20FIT , chất liệu:  thép ,cao su kích thước:  phi 65X60mm. Hàng mới 100%</t>
  </si>
  <si>
    <t>PCS</t>
  </si>
  <si>
    <t>VGAD501</t>
  </si>
  <si>
    <t>Giá đỡ kết nối hệ thống với thân xe , phục vụ nghiên cứu, đánh giá tính năng sản phẩm mã: 11610-68P52/1161068P52NF008 , chất liệu:  thép, cao su , kích thước:  80X75X85mm , hàng mới 100%</t>
  </si>
  <si>
    <t>Đồ gá đo đặc tính của sản phẩm  phục vụ nghiên cứu, đánh giá tính năng sản phẩm mã: 1161068P00-Z005-01 , chất liệu nhôm , kích thước:  160X150X95mm , hàng mới 100%</t>
  </si>
  <si>
    <t>Giá đỡ kết nối hệ thống với thân xe , phục vụ nghiên cứu, đánh giá tính năng sản phẩm mã: 50401-3D4-A510-Y1 , chất liệu:  thép, cao su , kích thước:  Φ45X55mm , hàng mới 100%</t>
  </si>
  <si>
    <t>Giá đỡ kết nối hệ thống với thân xe , phục vụ nghiên cứu, đánh giá tính năng sản phẩm mã: 50850TGVA0-F006 , chất liệu:  thép, cao su , kích thước:  210X240X200mm , hàng mới 100%</t>
  </si>
  <si>
    <t>Giá đỡ kết nối hệ thống với thân xe , phục vụ nghiên cứu, đánh giá tính năng sản phẩm mã: 11620-76S00 , chất liệu:  thép, cao su , kích thước:  150X200X110mm , hàng mới 100%</t>
  </si>
  <si>
    <t>yellow</t>
  </si>
  <si>
    <t>red</t>
  </si>
  <si>
    <t>VMAB112</t>
  </si>
  <si>
    <t>Accel CZ-R phục vụ nghiên cứu, là chất xúc tác dùng để lưu hóa cao su đã qua điều chế. Hàng mới 100%</t>
  </si>
  <si>
    <t>Accel TET-R  phục vụ nghiên cứu, là chất xúc tác dùng để lưu hóa cao su đã qua điều chế. Hàng mới 100%</t>
  </si>
  <si>
    <t>Chất ANTAGE NBC-F dùng chống lại quá trình oxy hóa cao su , hàng phục vụ nghiên cứu, hàng mới 100%</t>
  </si>
  <si>
    <t>Chất ANTAGE AW-P dùng chống lại quá trình oxy hóa cao su , hàng phục vụ nghiên cứu ,  hàng mới 100%</t>
  </si>
  <si>
    <t>Cao su hỗn hợp, chưa lưu hóa, dạng tấm, phục vụ nghiên cứu, là nguyên liệu cao su dành cho phối trộn chịu được nhiệt độ cao mã: CIT2755A5(SLH60), hàng mới 100%</t>
  </si>
  <si>
    <t>Cao su hỗn hợp, chưa lưu hóa, dạng tấm, phục vụ nghiên cứu, là nguyên liệu cao su dành cho phối trộn chịu được nhiệt độ cao mã: CIT2754A5(SLH48), hàng mới 100%</t>
  </si>
  <si>
    <t>Cao su hỗn hợp, chưa lưu hóa, dạng tấm, phục vụ nghiên cứu, là nguyên liệu cao su dành cho phối trộn chịu được nhiệt độ cao mã: ACB9333(N50), hàng mới 100%</t>
  </si>
  <si>
    <t>Cao su hỗn hợp, chưa lưu hóa, dạng tấm, phục vụ nghiên cứu, là nguyên liệu cao su dành cho phối trộn chịu được nhiệt độ cao mã: CIT3856A1(SR50), hàng mới 100%</t>
  </si>
  <si>
    <t>103631231210</t>
  </si>
  <si>
    <t>NUSH1418765</t>
  </si>
  <si>
    <t>DHL, Nissin</t>
  </si>
  <si>
    <t>VGAD507</t>
  </si>
  <si>
    <t>Giá đỡ kết nối hệ thống với thân xe phục vụ nghiên cứu, đánh giá tính năng sản phẩm mã: 50850-3K4-H010-M1 , chất liệu:  thép, cao su , kích thước:  210x190x110mm , hàng mới 100%</t>
  </si>
  <si>
    <t>Giá đỡ kết nối hệ thống với thân xe phục vụ nghiên cứu, đánh giá tính năng sản phẩm mã: 50824-TMKT3-A100 , chất liệu:  thép, cao su , kích thước:   110X110X100mm , hàng mới 100%</t>
  </si>
  <si>
    <t>Giá đỡ kết nối hệ thống với thân xe phục vụ nghiên cứu, đánh giá tính năng sản phẩm mã: 508203L1T1-F001 , chất liệu:  thép, cao su , kích thước:   95X95X130mm , hàng mới 100%</t>
  </si>
  <si>
    <t>Giá đỡ kết nối hệ thống với thân xe phục vụ nghiên cứu, đánh giá tính năng sản phẩm mã: 50850-T9D -T011-M1 , chất liệu:  thép, cao su , kích thước:   50X200X50mm , hàng mới 100%</t>
  </si>
  <si>
    <t>Giá đỡ kết nối hệ thống với thân xe phục vụ nghiên cứu, đánh giá tính năng sản phẩm mã:50851-T9D -T010-21 , chất liệu:  thép, cao su , kích thước:   60X200X80mm , hàng mới 100%</t>
  </si>
  <si>
    <t>Giá đỡ kết nối hệ thống với thân xe phục vụ nghiên cứu, đánh giá tính năng sản phẩm mã: HTGZA-PA0-0 , chất liệu:  thép, cao su , kích thước:   Φ80X30mm , hàng mới 100%</t>
  </si>
  <si>
    <t>Giá đỡ kết nối hệ thống với thân xe phục vụ nghiên cứu, đánh giá tính năng sản phẩm mã: HTGZB-PA0-0 , chất liệu:  thép, cao su , kích thước:   Φ75X30mm , hàng mới 100%</t>
  </si>
  <si>
    <t>Bạc lót kết nối hệ thống với thân xe phục vụ nghiên cứu, đánh giá tính năng sản phẩm mã: 52385-TBAA-A022-M1 , chất liệu:  thép ,cao su kích thước:  Φ60X175mm, hàng mới 100%</t>
  </si>
  <si>
    <t>Giá đỡ kết nối hệ thống với thân xe phục vụ nghiên cứu, đánh giá tính năng sản phẩm mã: 11610-66T00-1000-AK02 , chất liệu:  thép , kích thước:   160x160x30mm , hàng mới 100%</t>
  </si>
  <si>
    <t>Giá đỡ kết nối hệ thống với thân xe phục vụ nghiên cứu, đánh giá tính năng sản phẩm mã: 11620-60R00 , chất liệu:  thép , kích thước:   60X185X120mm , hàng mới 100%</t>
  </si>
  <si>
    <t>Giá đỡ kết nối hệ thống với thân xe phục vụ nghiên cứu, đánh giá tính năng sản phẩm mã: 5WA 199 262 D , chất liệu:  thép , kích thước:   170x220x125mm , hàng mới 100%</t>
  </si>
  <si>
    <t>Giá đỡ kết nối hệ thống với thân xe phục vụ nghiên cứu, đánh giá tính năng sản phẩm mã: 5Q0 199 555 BG , chất liệu:  thép , kích thước:   220x150x90mm , hàng mới 100%</t>
  </si>
  <si>
    <t>Giá đỡ kết nối hệ thống với thân xe phục vụ nghiên cứu, đánh giá tính năng sản phẩm mã: 5Q0 199 855 AC , chất liệu:  thép , kích thước:   260x90x75mm , hàng mới 100%</t>
  </si>
  <si>
    <t>Mẫu cao su đánh giá đặc tính vật liệu phục vụ nghiên cứu, đã lưu hóa, mã: MIE , chất liệu:  cao su , kích thước:  80x10x 2mm. ( 1 set = 15pcs) , hàng mới 100%</t>
  </si>
  <si>
    <t>103629402661</t>
  </si>
  <si>
    <t>yusen</t>
  </si>
  <si>
    <t>VGAD509</t>
  </si>
  <si>
    <t>VGAD515</t>
  </si>
  <si>
    <t>VGAD516</t>
  </si>
  <si>
    <t>VGAD517</t>
  </si>
  <si>
    <t>VGAD519</t>
  </si>
  <si>
    <t>Bạc lót kết nối hệ thống với thân xe phục vụ nghiên cứu, đánh giá tính năng sản phẩm mã: 52357-T20 , chất liệu:  thép ,cao su kích thước: Φ40x50mm, hàng mới 100%</t>
  </si>
  <si>
    <t>Bạc lót kết nối hệ thống với thân xe phục vụ nghiên cứu, đánh giá tính năng sản phẩm mã: 52378-T20 , chất liệu:  thép ,cao su kích thước:  Φ40x45mm, hàng mới 100%</t>
  </si>
  <si>
    <t>Bạc lót kết nối hệ thống với thân xe phục vụ nghiên cứu, đánh giá tính năng sản phẩm mã: 52358-T20 , chất liệu:  thép ,cao su kích thước: Φ40x50mm, hàng mới 100%</t>
  </si>
  <si>
    <t>Bạc lót kết nối hệ thống với thân xe phục vụ nghiên cứu, đánh giá tính năng sản phẩm mã: 52622-TBA-A011-M1 , chất liệu:  thép ,cao su kích thước: Φ40x35mm, hàng mới 100%</t>
  </si>
  <si>
    <t>Bạc lót kết nối hệ thống với thân xe phục vụ nghiên cứu, đánh giá tính năng sản phẩm mã: 52622-TBA-A011-M1-Z100 , chất liệu:  thép ,cao su kích thước:Φ60x35mm, hàng mới 100%</t>
  </si>
  <si>
    <t>Đồ gá đánh giá tính năng sản phẩm, phục vụ nghiên cứu, chất liệu:  thép, mã: 52622-TBAA0-Z100 , kích thước: Φ60x25mm , hàng mới 100%</t>
  </si>
  <si>
    <t>Giá đỡ kết nối hệ thống với thân xe , phục vụ nghiên cứu, đánh giá tính năng sản phẩm mã: 50850-T9D -T011-M1 , chất liệu:  thép, cao su , kích thước:  150X200X50mm , hàng mới 100%</t>
  </si>
  <si>
    <t>Giá đỡ kết nối hệ thống với thân xe , phục vụ nghiên cứu, đánh giá tính năng sản phẩm mã: 50851-T9D -T010-21 , chất liệu:  thép, cao su , kích thước:  60X200X80mm , hàng mới 100%</t>
  </si>
  <si>
    <t>YT154/20</t>
  </si>
  <si>
    <t>thailand</t>
  </si>
  <si>
    <t>SNTA1108738</t>
  </si>
  <si>
    <t>Giá đỡ kết nối hệ thống với thân xe phục vụ nghiên cứu , đánh giá tính năng sản phẩm mã: 50822-TF0-J020-Y1 , chất liệu:  thép, cao su , kích thước:   150X120X140mm , hàng mới 100%</t>
  </si>
  <si>
    <t>7,4</t>
  </si>
  <si>
    <t>103636746250</t>
  </si>
  <si>
    <t>103636429301</t>
  </si>
  <si>
    <t>DDU</t>
  </si>
  <si>
    <t>nissin</t>
  </si>
  <si>
    <t>JAPAN</t>
  </si>
  <si>
    <t>NUSH1418788</t>
  </si>
  <si>
    <t xml:space="preserve"> EXW</t>
  </si>
  <si>
    <t>Bạc lót kết nối hệ thống với thân xe , phục vụ nghiên cứu, đánh giá tính năng sản phẩm mã: 51391-TLA-A020-Y1, chất liệu:  thép, cao su , kích thước:  Φ80X60mm , hàng mới 100%</t>
  </si>
  <si>
    <t>Bạc lót kết nối hệ thống với thân xe , phục vụ nghiên cứu, đánh giá tính năng sản phẩm mã: 51392-TLA-A020-Y1, chất liệu:  thép, cao su , kích thước:  Φ50X60mm , hàng mới 100%</t>
  </si>
  <si>
    <t>Tấm chặn kim loại đánh giá đặc tính sản phẩm, mã: 51397-TLA-A020-Y1, chất liệu:  thép,  , kích thước:  Φ50X10mm , hàng mới 100%</t>
  </si>
  <si>
    <t>Bạc lót kết nối hệ thống với thân xe , phục vụ nghiên cứu, đánh giá tính năng sản phẩm mã:51306-30A0-HM01, chất liệu:  thép, cao su , kích thước:  100x50x50mm , hàng mới 100%</t>
  </si>
  <si>
    <t>Giá đỡ kết nối hệ thống với thân xe , phục vụ nghiên cứu, đánh giá tính năng sản phẩm mã: 140918F , chất liệu:  thép , kích thước:  120x40x10mm , hàng mới 100%</t>
  </si>
  <si>
    <t>Bạc lót kết nối hệ thống với thân xe , phục vụ nghiên cứu, đánh giá tính năng sản phẩm mã:52357-TVA, chất liệu:  thép, cao su , kích thước:  Φ40X50mm , hàng mới 100%</t>
  </si>
  <si>
    <t>Bạc lót kết nối hệ thống với thân xe , phục vụ nghiên cứu, đánh giá tính năng sản phẩm mã:51391-3E7, chất liệu:  thép, cao su , kích thước:  Φ80X60mm , hàng mới 100%</t>
  </si>
  <si>
    <t>Bạc lót kết nối hệ thống với thân xe , phục vụ nghiên cứu, đánh giá tính năng sản phẩm mã:51392-3E7, chất liệu:  thép, cao su , kích thước:  Φ50X60mm , hàng mới 100%</t>
  </si>
  <si>
    <t>Tấm chặn kim loại đánh giá đặc tính sản phẩm, mã: 51397-3E7, chất liệu:  thép,  , kích thước:  Φ50X10mm , hàng mới 100%</t>
  </si>
  <si>
    <t>Giá đỡ kết nối hệ thống với thân xe , phục vụ nghiên cứu, đánh giá tính năng sản phẩm mã: 50890-3M0J1-F001 , chất liệu:  thép, cao su , kích thước:  260X105X60mm , hàng mới 100%</t>
  </si>
  <si>
    <t>Giá đỡ kết nối hệ thống với thân xe , phục vụ nghiên cứu, đánh giá tính năng sản phẩm mã: 50851-TFT00-B100-W , chất liệu:  thép, cao su , kích thước:  60X200X80mm , hàng mới 100%</t>
  </si>
  <si>
    <t>Giá đỡ kết nối hệ thống với thân xe , phục vụ nghiên cứu, đánh giá tính năng sản phẩm mã: 50822-3L1T1-2001 , chất liệu:  nhôm , kích thước:  65X50X120mm , hàng mới 100%</t>
  </si>
  <si>
    <t>Giá đỡ kết nối hệ thống với thân xe , phục vụ nghiên cứu, đánh giá tính năng sản phẩm mã: 50850-TAA , chất liệu:  thép, cao su , kích thước:  155x190x250mm , hàng mới 100%</t>
  </si>
  <si>
    <t>Giá đỡ kết nối hệ thống với thân xe , phục vụ nghiên cứu, đánh giá tính năng sản phẩm mã: 11710-64P00 , chất liệu:  thép, cao su , kích thước:  Φ50X55mm , hàng mới 100%</t>
  </si>
  <si>
    <t>Giá đỡ kết nối hệ thống với thân xe , phục vụ nghiên cứu, đánh giá tính năng sản phẩm mã: 50890-3M0J1-F002 , chất liệu:  thép, cao su , kích thước:  265x105x65mm , hàng mới 100%</t>
  </si>
  <si>
    <t>103644120051</t>
  </si>
  <si>
    <t>Giá đỡ kết nối hệ thống với thân xe , phục vụ nghiên cứu, đánh giá tính năng sản phẩm mã: 5082Z-T9A , chất liệu:  thép, cao su , kích thước: 100X100X80 mm , hàng mới 100%</t>
  </si>
  <si>
    <t>Giá đỡ kết nối hệ thống với thân xe , phục vụ nghiên cứu, đánh giá tính năng sản phẩm mã: 50820-3L1T1-F002 , chất liệu:  thép, cao su , kích thước: 200X120X155 mm , hàng mới 100%</t>
  </si>
  <si>
    <t>Giá đỡ kết nối hệ thống với thân xe , phục vụ nghiên cứu, đánh giá tính năng sản phẩm mã: 50820-3L1T1-F002-C01 , chất liệu:  thép, cao su , kích thước: 100X100X125 mm , hàng mới 100%</t>
  </si>
  <si>
    <t>Giá đỡ kết nối hệ thống với thân xe , phục vụ nghiên cứu, đánh giá tính năng sản phẩm mã: 50820-3L1T1-F002-I01 , chất liệu:  thép , kích thước: 100X100X100 mm , hàng mới 100%</t>
  </si>
  <si>
    <t>Bích chặn cao su , phục vụ nghiên cứu, đánh giá tính năng sản phẩm mã: 50820-3L1T1-F002-I01-T , chất liệu: cao su , kích thước: 70X70X40 mm , hàng mới 100%</t>
  </si>
  <si>
    <t>Giá đỡ kết nối hệ thống với thân xe , phục vụ nghiên cứu, đánh giá tính năng sản phẩm mã: 11620-85S00-B102 , chất liệu:  thép, cao su , kích thước: 195X60X65 mm , hàng mới 100%</t>
  </si>
  <si>
    <t>Giá đỡ kết nối hệ thống với thân xe  , phục vụ nghiên cứu, đánh giá tính năng sản phẩm mã: 50890-3M0J1-F002 , chất liệu:  thép, cao su , kích thước: 260X105X60mm , hàng mới 100%</t>
  </si>
  <si>
    <t>103651028610</t>
  </si>
  <si>
    <t>NEU63790484</t>
  </si>
  <si>
    <t>NEU63790485</t>
  </si>
  <si>
    <t xml:space="preserve">EXW </t>
  </si>
  <si>
    <t>Cao su hỗn hợp, chưa lưu hóa, dạng tấm, phục vụ nghiên cứu, là nguyên liệu cao su dành cho phối trộn chịu được nhiệt độ cao mã: SLD75-B00M-HS25, hàng mới 100%</t>
  </si>
  <si>
    <t>Cao su hỗn hợp, chưa lưu hóa, dạng tấm, phục vụ nghiên cứu, là nguyên liệu cao su dành cho phối trộn chịu được nhiệt độ cao mã: SLD80-B00M-HS25, hàng mới 100%</t>
  </si>
  <si>
    <t>103658775250</t>
  </si>
  <si>
    <t>green</t>
  </si>
  <si>
    <t>material</t>
  </si>
  <si>
    <t>nippon</t>
  </si>
  <si>
    <t>NUSH1418813</t>
  </si>
  <si>
    <t>Giá đỡ kết nối hệ thống với thân xe , phục vụ nghiên cứu, đánh giá tính năng sản phẩm mã: 50890-TAA , chất liệu: thép, cao su, kích thước: 190X110X60 mm , hàng mới 100%</t>
  </si>
  <si>
    <t>Giá đỡ kết nối hệ thống với thân xe , phục vụ nghiên cứu, đánh giá tính năng sản phẩm mã: 50880-T6C , chất liệu: thép, cao su, kích thước: 230X115X65 mm , hàng mới 100%</t>
  </si>
  <si>
    <t>Giá đỡ kết nối hệ thống với thân xe , phục vụ nghiên cứu, đánh giá tính năng sản phẩm mã: 50851-TBAA8-A103 , chất liệu: thép, cao su, kích thước: 250x80x240 mm , hàng mới 100%</t>
  </si>
  <si>
    <t>Giá đỡ kết nối hệ thống với thân xe , phục vụ nghiên cứu, đánh giá tính năng sản phẩm mã: 50890-TAD , chất liệu: thép, cao su, kích thước: 190X115X60 mm , hàng mới 100%</t>
  </si>
  <si>
    <t>Giá đỡ kết nối hệ thống với thân xe , phục vụ nghiên cứu, đánh giá tính năng sản phẩm mã: 50851-3D4A5-B101-A , chất liệu: thép, cao su, kích thước: 200X150X90 mm , hàng mới 100%</t>
  </si>
  <si>
    <t>Giá đỡ kết nối hệ thống với thân xe , phục vụ nghiên cứu, đánh giá tính năng sản phẩm mã: 50852-T50J5-B102-F , chất liệu: thép, nhựa, kích thước: 220X250X60 mm , hàng mới 100%</t>
  </si>
  <si>
    <t>Giá đỡ kết nối hệ thống với thân xe , phục vụ nghiên cứu, đánh giá tính năng sản phẩm mã: 50820-T86-K020-M1 , chất liệu: thép, cao su, kích thước: 200X200X210 mm , hàng mới 100%</t>
  </si>
  <si>
    <t>Mẫu cao su đánh giá đặc tính vật liệu phục vụ nghiên cứu, đã lưu hóa, mã: SRA62SSB, chất liệu:  cao su , kích thước:  60x10 mm , hàng mới 100%</t>
  </si>
  <si>
    <t>Giá đỡ kết nối hệ thống với thân xe , phục vụ nghiên cứu, đánh giá tính năng sản phẩm mã: 50850-TGVA0-F006 , chất liệu: thép, cao su, kích thước: 220X170X100 mm , hàng mới 100%</t>
  </si>
  <si>
    <t>Bạc lót kết nối hệ thống với thân xe , phục vụ nghiên cứu, đánh giá tính năng sản phẩm mã: 52517-XF8A0-H051 , chất liệu: thép, cao su, kích thước: Φ40X45 mm , hàng mới 100%</t>
  </si>
  <si>
    <t>Bạc lót kết nối hệ thống với thân xe , phục vụ nghiên cứu, đánh giá tính năng sản phẩm mã: 52378-XF8A0-H054 , chất liệu: thép, cao su, kích thước: Φ40X45 mm , hàng mới 100%</t>
  </si>
  <si>
    <t>Bạc lót kết nối hệ thống với thân xe , phục vụ nghiên cứu, đánh giá tính năng sản phẩm mã: 51391-T50 , chất liệu: thép, cao su, kích thước: Φ85X60 mm , hàng mới 100%</t>
  </si>
  <si>
    <t>103658882940</t>
  </si>
  <si>
    <t>P1V 002/20</t>
  </si>
  <si>
    <t>SNTA1109208</t>
  </si>
  <si>
    <t xml:space="preserve">Ống dẫn nước, dùng cho xe oto, phục vụ nghiên cứu, mã: 
1950161BA0-6ZT3, đường kính 39 mm, chất liệu cao su, hàng mới 100%. </t>
  </si>
  <si>
    <t>7,8</t>
  </si>
  <si>
    <t>103668418820</t>
  </si>
  <si>
    <t xml:space="preserve"> YT/00/20/200108</t>
  </si>
  <si>
    <t>INDIA</t>
  </si>
  <si>
    <t>THAILAND</t>
  </si>
  <si>
    <t>NAL91101637</t>
  </si>
  <si>
    <t>Giá đỡ kết nối hệ thống với thân xe , phục vụ nghiên cứu, đánh giá tính năng sản phẩm mã: 1161068P00-1102, chất liệu: thép, cao su, kích thước: 170x160x160 mm , hàng mới 100%</t>
  </si>
  <si>
    <t>103675007440</t>
  </si>
  <si>
    <t>Cao su hỗn hợp, chưa lưu hóa, dạng tấm, phục vụ nghiên cứu, là nguyên liệu cao su dành cho phối trộn chịu được nhiệt độ cao mã: ST-5135-EX (N50-SF), hàng mới 100%</t>
  </si>
  <si>
    <t>Cao su hỗn hợp, chưa lưu hóa, dạng tấm, phục vụ nghiên cứu, là nguyên liệu cao su dành cho phối trộn chịu được nhiệt độ cao mã: ST-5136-EX (N70-SF), hàng mới 100%</t>
  </si>
  <si>
    <t>63,2</t>
  </si>
  <si>
    <t>103673251400</t>
  </si>
  <si>
    <t>Giá đỡ kết nối hệ thống với thân xe phục vụ nghiên cứu, đánh giá tính năng sản phẩm mã:  HTYAA-PA0-0 , chất liệu: thép, cao su , kích thước: Φ75X20mm , hàng mới 100%</t>
  </si>
  <si>
    <t>Giá đỡ kết nối hệ thống với thân xe phục vụ nghiên cứu, đánh giá tính năng sản phẩm mã:  HTYAB-PA0-0 , chất liệu: thép, cao su , kích thước: Φ75X20 , hàng mới 100%</t>
  </si>
  <si>
    <t>Giá đỡ kết nối hệ thống với thân xe phục vụ nghiên cứu, đánh giá tính năng sản phẩm mã:  73-432#BJ95 , chất liệu: thép, cao su , kích thước: Φ50X70 , hàng mới 100%</t>
  </si>
  <si>
    <t>Giá đỡ kết nối hệ thống với thân xe phục vụ nghiên cứu, đánh giá tính năng sản phẩm mã:  73-452#BJ100 , chất liệu: thép, cao su , kích thước: Φ50X70 , hàng mới 100%</t>
  </si>
  <si>
    <t>Mẫu cao su đánh giá đặc tính sản phẩm phục vụ nghiên cứu, đã lưu hóa, mã:  MIE 11 , chất liệu: cao su , kích thước: 60X10 , hàng mới 100%</t>
  </si>
  <si>
    <t>Giá đỡ kết nối hệ thống với thân xe phục vụ nghiên cứu, đánh giá tính năng sản phẩm mã:  11620-63S00-F000-A2 , chất liệu: thép, cao su , kích thước: 120X85X60 , hàng mới 100%</t>
  </si>
  <si>
    <t>Giá đỡ kết nối hệ thống với thân xe phục vụ nghiên cứu, đánh giá tính năng sản phẩm mã:  11620-64P00 , chất liệu: thép, cao su , kích thước: 120X85X60 , hàng mới 100%</t>
  </si>
  <si>
    <t>Bạc lót kết nối hệ thống với thân xe phục vụ nghiên cứu, đánh giá tính năng sản phẩm mã:  52385-T20 , chất liệu: thép, cao su , kích thước: Φ80X175 , hàng mới 100%</t>
  </si>
  <si>
    <t>Bạc lót kết nối hệ thống với thân xe phục vụ nghiên cứu, đánh giá tính năng sản phẩm mã:  51391-TLA-SLV53HS , chất liệu: thép, cao su , kích thước: Φ80X90 , hàng mới 100%</t>
  </si>
  <si>
    <t>Bạc lót kết nối hệ thống với thân xe phục vụ nghiên cứu, đánh giá tính năng sản phẩm mã:  51391-TLA-HSD , chất liệu: thép, cao su , kích thước: Φ80X90 , hàng mới 100%</t>
  </si>
  <si>
    <t>Bạc lót kết nối hệ thống với thân xe phục vụ nghiên cứu, đánh giá tính năng sản phẩm mã:  51391-TLA-SLV57HS , chất liệu: thép, cao su , kích thước: Φ80X90 , hàng mới 100%</t>
  </si>
  <si>
    <t>30,7</t>
  </si>
  <si>
    <t>103673300400</t>
  </si>
  <si>
    <t xml:space="preserve"> EXPYAA1378</t>
  </si>
  <si>
    <t>YUSA AUTOPARTS MEXICO S.A. DE C.V.</t>
  </si>
  <si>
    <t>772142512807</t>
  </si>
  <si>
    <t>Cao su hỗn hợp, chưa lưu hóa, dạng tấm, phục vụ nghiên cứu, là nguyên liệu cao su dành cho phối trộn chịu được nhiệt độ cao mã: M-SLD6-67DZ , hàng mới 100%</t>
  </si>
  <si>
    <t>Cao su hỗn hợp, chưa lưu hóa, dạng tấm, phục vụ nghiên cứu, là nguyên liệu cao su dành cho phối trộn chịu được nhiệt độ cao mã: M-SLD7-57DZ, hàng mới 100%</t>
  </si>
  <si>
    <t>103677560710</t>
  </si>
  <si>
    <t>fedex</t>
  </si>
  <si>
    <t>Mẫu cao su  Terminal Ozone đánh giá đặc tính sản phẩm phục vụ nghiên cứu, đã lưu hóa, , chất liệu: cao su, hàng mới 100%</t>
  </si>
  <si>
    <t>Mẫu cao su Static Ozone đánh giá đặc tính sản phẩm phục vụ nghiên cứu, đã lưu hóa, , chất liệu: cao su, hàng mới 100%</t>
  </si>
  <si>
    <t>Đồ gá kiểm tra mẫu OZONE, phục vụ nghiên cứu, đánh giá tính năng sản phẩm, chất liệu: thép, hàng mới 100%</t>
  </si>
  <si>
    <t>Đồ gá phục vụ nghiên cứu, đánh giá tính năng sản phẩm, chất liệu: đồng, kích thước: phi 8 , hàng mới 100%</t>
  </si>
  <si>
    <t>Đồ gá  phục vụ nghiên cứu, đánh giá tính năng sản phẩm, chất liệu: đồng, kích thước: phi 12 , hàng mới 100%</t>
  </si>
  <si>
    <t>103683365660</t>
  </si>
  <si>
    <t>VGAB518</t>
  </si>
  <si>
    <t>NUSH1418863</t>
  </si>
  <si>
    <t xml:space="preserve">Giá đỡ kết nối hệ thống với thân xe  phục vụ nghiên cứu, đánh giá tính năng sản phẩm mã: 50850-TES -H010-M1 , chất liệu: thép, cao su , kích thước: 250X250X220 mm hàng mới 100% </t>
  </si>
  <si>
    <t xml:space="preserve">Giá đỡ kết nối hệ thống với thân xe  phục vụ nghiên cứu, đánh giá tính năng sản phẩm mã: 50851-XT1A5-A100-E , chất liệu: thép, cao su , kích thước: 210X155X105 mm hàng mới 100% </t>
  </si>
  <si>
    <t xml:space="preserve">Giá đỡ kết nối hệ thống với thân xe  phục vụ nghiên cứu, đánh giá tính năng sản phẩm mã: 50850-T5R , chất liệu: thép, cao su , kích thước: 200X200X210 mm hàng mới 100% </t>
  </si>
  <si>
    <t xml:space="preserve">Giá đỡ kết nối hệ thống với thân xe  phục vụ nghiên cứu, đánh giá tính năng sản phẩm mã: 50850-T5R-A022-M1 , chất liệu: nhôm , kích thước: 120X140X20 mm hàng mới 100% </t>
  </si>
  <si>
    <t xml:space="preserve">Giá đỡ kết nối hệ thống với thân xe  phục vụ nghiên cứu, đánh giá tính năng sản phẩm mã: 11620-63S00-F000-A2 , chất liệu: thép, cao su , kích thước: 120X85X60 mm hàng mới 100% </t>
  </si>
  <si>
    <t xml:space="preserve">Giá đỡ kết nối hệ thống với thân xe  phục vụ nghiên cứu, đánh giá tính năng sản phẩm mã: 11620-64P00 , chất liệu: thép, cao su , kích thước: 120X85X60 mm hàng mới 100% </t>
  </si>
  <si>
    <t xml:space="preserve">Giá đỡ kết nối hệ thống với thân xe  phục vụ nghiên cứu, đánh giá tính năng sản phẩm mã: 11610-64P00 , chất liệu: thép, cao su , kích thước: 110X90X60 mm hàng mới 100% </t>
  </si>
  <si>
    <t xml:space="preserve">Giá đỡ kết nối hệ thống với thân xe  phục vụ nghiên cứu, đánh giá tính năng sản phẩm mã: 11620-64P00 , chất liệu: thép, cao su , kích thước: 110X80X60 mm hàng mới 100% </t>
  </si>
  <si>
    <t xml:space="preserve">Giá đỡ kết nối hệ thống với thân xe  phục vụ nghiên cứu, đánh giá tính năng sản phẩm mã: 11710-64P10 , chất liệu: thép, cao su , kích thước: 150X60X60 mm hàng mới 100% </t>
  </si>
  <si>
    <t xml:space="preserve">Giá đỡ kết nối hệ thống với thân xe  phục vụ nghiên cứu, đánh giá tính năng sản phẩm mã: 73-390#BJ87 , chất liệu: thép, cao su , kích thước: Φ45X85 mm hàng mới 100% </t>
  </si>
  <si>
    <t xml:space="preserve">Giá đỡ kết nối hệ thống với thân xe  phục vụ nghiên cứu, đánh giá tính năng sản phẩm mã: 73-391#BJ87 , chất liệu: thép, cao su , kích thước: Φ45X70 mm hàng mới 100% </t>
  </si>
  <si>
    <t xml:space="preserve">Đồ gá sản phẩm  phục vụ nghiên cứu, đánh giá tính năng sản phẩm mã: 11710-64P10-Z000 , chất liệu: thép , kích thước: 130X130X150 mm hàng mới 100% </t>
  </si>
  <si>
    <t xml:space="preserve">Đồ gá sản phẩm  phục vụ nghiên cứu, đánh giá tính năng sản phẩm mã: 11710-64P30-Z002-01 , chất liệu: thép , kích thước: Φ50X120 mm hàng mới 100% </t>
  </si>
  <si>
    <t xml:space="preserve">Đồ gá sản phẩm  phục vụ nghiên cứu, đánh giá tính năng sản phẩm mã: 11710-63S00-Z010 , chất liệu: thép , kích thước: Φ70X55 mm hàng mới 100% </t>
  </si>
  <si>
    <t xml:space="preserve">Mẫu cao su đánh giá đặc tính sản phẩm đã lưu hóa,  phục vụ nghiên cứu, đánh giá tính năng sản phẩm mã: Y-TEC , chất liệu: cao su , kích thước: 60X10 mm hàng mới 100% </t>
  </si>
  <si>
    <t xml:space="preserve">Bạc lót kết nối hệ thống với thân xe  phục vụ nghiên cứu, đánh giá tính năng sản phẩm mã: 51391-T50 , chất liệu: thép, cao su , kích thước: Φ60X85 mm hàng mới 100% </t>
  </si>
  <si>
    <t xml:space="preserve">Bạc lót kết nối hệ thống với thân xe  phục vụ nghiên cứu, đánh giá tính năng sản phẩm mã: 52357-XF8A0-H067 , chất liệu: thép, cao su , kích thước: Φ40X50 mm hàng mới 100% </t>
  </si>
  <si>
    <t xml:space="preserve">Bạc lót kết nối hệ thống với thân xe  phục vụ nghiên cứu, đánh giá tính năng sản phẩm mã: 51391-XT3F-A000 , chất liệu: thép, cao su , kích thước: Φ80X65 mm hàng mới 100% </t>
  </si>
  <si>
    <t xml:space="preserve">Bạc lót kết nối hệ thống với thân xe  phục vụ nghiên cứu, đánh giá tính năng sản phẩm mã: 51392-XT3F-A000 , chất liệu: thép, cao su , kích thước: Φ50X60 mm hàng mới 100% </t>
  </si>
  <si>
    <t xml:space="preserve">Bạc lót kết nối hệ thống với thân xe  phục vụ nghiên cứu, đánh giá tính năng sản phẩm mã: 52357-XT3F-A000 , chất liệu: thép, cao su , kích thước: Φ40X50 mm hàng mới 100% </t>
  </si>
  <si>
    <t xml:space="preserve">Bạc lót kết nối hệ thống với thân xe  phục vụ nghiên cứu, đánh giá tính năng sản phẩm mã: 52357-XT3F-B000 , chất liệu: thép, cao su , kích thước: Φ40X50 mm hàng mới 100% </t>
  </si>
  <si>
    <t xml:space="preserve">Bạc lót kết nối hệ thống với thân xe  phục vụ nghiên cứu, đánh giá tính năng sản phẩm mã: 52358-XT3F-A000 , chất liệu: thép, cao su , kích thước: Φ40X50 mm hàng mới 100% </t>
  </si>
  <si>
    <t xml:space="preserve">Bạc lót kết nối hệ thống với thân xe  phục vụ nghiên cứu, đánh giá tính năng sản phẩm mã: 52358-XT3F-B000 , chất liệu: thép, cao su , kích thước: Φ40X50 mm hàng mới 100% </t>
  </si>
  <si>
    <t xml:space="preserve">Bạc lót kết nối hệ thống với thân xe  phục vụ nghiên cứu, đánh giá tính năng sản phẩm mã: 52377-XT3F-A000 , chất liệu: thép, cao su , kích thước: Φ40X50 mm hàng mới 100% </t>
  </si>
  <si>
    <t xml:space="preserve">Bạc lót kết nối hệ thống với thân xe  phục vụ nghiên cứu, đánh giá tính năng sản phẩm mã: 52377-XT3F-B000 , chất liệu: thép, cao su , kích thước: Φ40X50 mm hàng mới 100% </t>
  </si>
  <si>
    <t xml:space="preserve">Bạc lót kết nối hệ thống với thân xe  phục vụ nghiên cứu, đánh giá tính năng sản phẩm mã: 52378-XT3F-A000 , chất liệu: thép, cao su , kích thước: Φ40X50 mm hàng mới 100% </t>
  </si>
  <si>
    <t xml:space="preserve">Bạc lót kết nối hệ thống với thân xe  phục vụ nghiên cứu, đánh giá tính năng sản phẩm mã: 52378-XT3F-B000 , chất liệu: thép, cao su , kích thước: Φ40X50 mm hàng mới 100% </t>
  </si>
  <si>
    <t xml:space="preserve">Bạc lót kết nối hệ thống với thân xe  phục vụ nghiên cứu, đánh giá tính năng sản phẩm mã: 52517-XT3F-A000 , chất liệu: thép, cao su , kích thước: Φ40X50 mm hàng mới 100% </t>
  </si>
  <si>
    <t xml:space="preserve">Bạc lót kết nối hệ thống với thân xe  phục vụ nghiên cứu, đánh giá tính năng sản phẩm mã: 52517-XT3F-B000 , chất liệu: thép, cao su , kích thước: Φ40X50 mm hàng mới 100% </t>
  </si>
  <si>
    <t xml:space="preserve">Bạc lót kết nối hệ thống với thân xe  phục vụ nghiên cứu, đánh giá tính năng sản phẩm mã: 52385-XT3F-A000 , chất liệu: thép, cao su , kích thước: Φ80X190 mm hàng mới 100% </t>
  </si>
  <si>
    <t xml:space="preserve">Bạc lót kết nối hệ thống với thân xe  phục vụ nghiên cứu, đánh giá tính năng sản phẩm mã: 51391-XT1A0-H014 , chất liệu: thép, cao su , kích thước: Φ85X60 mm hàng mới 100% </t>
  </si>
  <si>
    <t xml:space="preserve">Bạc lót kết nối hệ thống với thân xe  phục vụ nghiên cứu, đánh giá tính năng sản phẩm mã: 51391-XT1A0-H008 , chất liệu: thép, cao su , kích thước: Φ85X60 mm hàng mới 100% </t>
  </si>
  <si>
    <t xml:space="preserve">Bạc lót kết nối hệ thống với thân xe  phục vụ nghiên cứu, đánh giá tính năng sản phẩm mã: 51391-XT1A0-H000 , chất liệu: thép, cao su , kích thước: Φ85X60 mm hàng mới 100% </t>
  </si>
  <si>
    <t xml:space="preserve">Bạc lót kết nối hệ thống với thân xe  phục vụ nghiên cứu, đánh giá tính năng sản phẩm mã: 51391-XT1A0-H015 , chất liệu: thép, cao su , kích thước: Φ85X60 mm hàng mới 100% </t>
  </si>
  <si>
    <t>103686217720</t>
  </si>
  <si>
    <t>Đồ gá test cao su lưu hóa,  phục vụ nghiên cứu, đánh giá tính năng sản phẩm, chất liệu: thép cao su,  hàng mới 100%</t>
  </si>
  <si>
    <t>Đồ gá test cao su lưu hóa,  phục vụ nghiên cứu, đánh giá tính năng sản phẩm, chất liệu: nhôm, cao su,  hàng mới 100%</t>
  </si>
  <si>
    <t>0,8</t>
  </si>
  <si>
    <t>103689486720</t>
  </si>
  <si>
    <t xml:space="preserve"> VGAD514</t>
  </si>
  <si>
    <t>Bột T-NC228, phục vụ nghiên cứu, hỗ trợ tăng cường tính chất của cao su, (thành phần: Modified cellulose: 40-50%; Polyethylene and others: 50-60% ), hàng mới 100%.</t>
  </si>
  <si>
    <t>Bột T-NC271, phục vụ nghiên cứu, hỗ trợ tăng cường tính chất của cao su,(thành phần: Modified cellulose:40-50%; Ethylene/Butene/Dicyclopentadiene copolymer and others:50-60%),hàng mới 100%</t>
  </si>
  <si>
    <t>103664503500</t>
  </si>
  <si>
    <t>772039619952</t>
  </si>
  <si>
    <t>YUSA R+D</t>
  </si>
  <si>
    <t>Bạc lót kết nối hệ thống với thân xe , phục vụ nghiên cứu, đánh giá tính năng sản phẩm, chất liệu: cao su, nhựa, kích thước: phi 65x49 mm , hàng mới 100%</t>
  </si>
  <si>
    <t>Đồ gá đo đặc tính của sản phẩm, phục vụ nghiên cứu, đánh giá tính năng sản phẩm , chất liệu: thép, kích thước: phi 64x49 mm , hàng mới 100%</t>
  </si>
  <si>
    <t>103659402820</t>
  </si>
  <si>
    <t>Dụng cụ kiểm tra momen lực tiêu chuẩn Serial no: 3AAAE4776P bộ phận của máy kiểm tra lưu hóa cao su, chất liệu: thép, không hoạt động bằng điện, hàng đã qua sử dụng.</t>
  </si>
  <si>
    <t>Cao su hỗn hợp, chưa lưu hóa, dạng tấm, phục vụ nghiên cứu, là nguyên liệu cao su dành cho phối trộn chịu được nhiệt độ cao mã: CHC-50TG, hàng mới 100%</t>
  </si>
  <si>
    <t>Cao su hỗn hợp, chưa lưu hóa, dạng tấm, phục vụ nghiên cứu, là nguyên liệu cao su dành cho phối trộn chịu được nhiệt độ cao mã: NE7-35TC, hàng mới 100%</t>
  </si>
  <si>
    <t>Cao su hỗn hợp, chưa lưu hóa, dạng tấm, phục vụ nghiên cứu, là nguyên liệu cao su dành cho phối trộn chịu được nhiệt độ cao mã: CSMT6-40TE GRAY, hàng mới 100%</t>
  </si>
  <si>
    <t>387/20</t>
  </si>
  <si>
    <t>387/21</t>
  </si>
  <si>
    <t>387/22</t>
  </si>
  <si>
    <t>NUS-H1418787</t>
  </si>
  <si>
    <t>VMAB113</t>
  </si>
  <si>
    <t>YT 160/20</t>
  </si>
  <si>
    <t>Giá đỡ kết nối hệ thống với thân xe phục vụ nghiên cứu, đánh giá tính năng sản phẩm mã: 50851TFSJ0-B100 , chất liệu:  thép, cao su , kích thước: 200x100x80 mm , hàng mới 100%</t>
  </si>
  <si>
    <t>Giá đỡ kết nối hệ thống với thân xe phục vụ nghiên cứu, đánh giá tính năng sản phẩm mã: 50851T5C00-1101 , chất liệu:  thép , kích thước: 200x100x80 mm , hàng mới 100%</t>
  </si>
  <si>
    <t>Giá đỡ kết nối hệ thống với thân xe phục vụ nghiên cứu, đánh giá tính năng sản phẩm mã: 506203L1T1-1000 , chất liệu:  thép , kích thước: 100x50x20 mm , hàng mới 100%</t>
  </si>
  <si>
    <t>Giá đỡ kết nối hệ thống với thân xe phục vụ nghiên cứu, đánh giá tính năng sản phẩm mã: 508223L1T1-2001 , chất liệu:  thép, nhựa , kích thước: 80x30x40 mm , hàng mới 100%</t>
  </si>
  <si>
    <t>Multi-functional croolinker , phục vụ nghiên cứu, là chất xúc tác dùng để lưu hóa cao su đã qua điều chế, thành phần: 1,6-bis (N,N-dibenzylthiocarbamoyldithio)-hexane: 87-90%. Hàng mới 100%</t>
  </si>
  <si>
    <t xml:space="preserve">Ống dẫn nước, dùng cho xe oto, phục vụ nghiên cứu, mã: 1957661BA0-6ZT1, đường kính φ19 x 130 mm, chất liệu cao su, hàng mới 100%. </t>
  </si>
  <si>
    <t xml:space="preserve">Ống dẫn nước, dùng cho xe oto, phục vụ nghiên cứu, mã: 1958261BA0-6ZT1 đường kính φ19 x 292 mm, chất liệu cao su, hàng mới 100%. </t>
  </si>
  <si>
    <t xml:space="preserve">Ống dẫn nước, dùng cho xe oto, phục vụ nghiên cứu, mã: 79725TYBA0-6ZT2, đường kính φ16 x 140 mm, chất liệu cao su, hàng mới 100%. </t>
  </si>
  <si>
    <t xml:space="preserve">Ống dẫn nước, dùng cho xe oto, phục vụ nghiên cứu, mã: 1952561BA0-6ZT1, đường kính φ13 x 158 mm, chất liệu cao su, hàng mới 100%. </t>
  </si>
  <si>
    <t xml:space="preserve">Ống dẫn nước, dùng cho xe oto, phục vụ nghiên cứu, mã: 1950261BA0-FZT4, đường kính φ30 x 318 mm, chất liệu cao su, hàng mới 100%. </t>
  </si>
  <si>
    <t xml:space="preserve">Ống dẫn nước, dùng cho xe oto, phục vụ nghiên cứu, mã: 1910661BA0-6ZT2, đường kính φ13 x 113 mm, chất liệu cao su, hàng mới 100%. </t>
  </si>
  <si>
    <t xml:space="preserve">Ống dẫn nước, dùng cho xe oto, phục vụ nghiên cứu, mã: 1910761BA0-6ZT2, đường kính φ13 mm, chất liệu cao su, hàng mới 100%. </t>
  </si>
  <si>
    <t xml:space="preserve">Ống dẫn nước, dùng cho xe oto, phục vụ nghiên cứu, mã: 
2526161E00-6ZT1, đường kính φ16 x 230 mm, chất liệu cao su, hàng mới 100%. </t>
  </si>
  <si>
    <t xml:space="preserve">Ống dẫn nước, dùng cho xe oto, phục vụ nghiên cứu, mã: 
1957161BA0-6ZT1, đường kính φ19 x 310 mm, chất liệu cao su, hàng mới 100%. </t>
  </si>
  <si>
    <t xml:space="preserve">Ống dẫn nước, dùng cho xe oto, phục vụ nghiên cứu, mã: 
1957861BA0-6ZT1, đường kính φ19 x 143 mm, chất liệu cao su, hàng mới 100%. </t>
  </si>
  <si>
    <t xml:space="preserve">Ống dẫn nước, dùng cho xe oto, phục vụ nghiên cứu, mã: 
1958161BA0-6ZT2, đường kính φ19 x 488 mm, chất liệu cao su, hàng mới 100%. </t>
  </si>
  <si>
    <t xml:space="preserve">Ống dẫn nước, dùng cho xe oto, phục vụ nghiên cứu, mã: 
1958661BA0-6ZT1, đường kính φ19 x 380 mm, chất liệu cao su, hàng mới 100%. </t>
  </si>
  <si>
    <t xml:space="preserve">Ống dẫn nước, dùng cho xe oto, phục vụ nghiên cứu, mã: 
79722TYBA0-6ZT1, đường kính φ16 x 164 mm, chất liệu cao su, hàng mới 100%. </t>
  </si>
  <si>
    <t xml:space="preserve">Ống dẫn nước, dùng cho xe oto, phục vụ nghiên cứu, mã: 
2526261D00-6ZT1, đường kính φ7x 260 mm, chất liệu cao su, hàng mới 100%. </t>
  </si>
  <si>
    <t>P1V 001/20</t>
  </si>
  <si>
    <t>YTEC CO., LTD</t>
  </si>
  <si>
    <t>Cao su hỗn hợp, chưa lưu hóa, dạng tấm, phục vụ nghiên cứu, là nguyên liệu cao su dành cho phối trộn chịu được nhiệt độ cao mã: ESA7-47TF, hàng mới 100%</t>
  </si>
  <si>
    <t>SNTA1108772</t>
  </si>
  <si>
    <t>11,9</t>
  </si>
  <si>
    <t>ALPHA TECHNOLOGIES SERVICES LLC.</t>
  </si>
  <si>
    <t>RD2020110602</t>
  </si>
  <si>
    <t>SNT-A1108926</t>
  </si>
  <si>
    <t>103634797450</t>
  </si>
  <si>
    <t>G51</t>
  </si>
  <si>
    <t>SNT-A1108738</t>
  </si>
  <si>
    <t>103638927820</t>
  </si>
  <si>
    <t>388/20</t>
  </si>
  <si>
    <t>103638936110</t>
  </si>
  <si>
    <t>VGAB510</t>
  </si>
  <si>
    <t>103651498900</t>
  </si>
  <si>
    <t>103648179130</t>
  </si>
  <si>
    <t>8429549380</t>
  </si>
  <si>
    <t>SHANGHAI CHEESHINE CHEMICAL TECHNOLOGY</t>
  </si>
  <si>
    <t>China</t>
  </si>
  <si>
    <t>FCA</t>
  </si>
  <si>
    <t>103657001930</t>
  </si>
  <si>
    <t>SNTA1108960</t>
  </si>
  <si>
    <t>103655799550</t>
  </si>
  <si>
    <t>103655806110</t>
  </si>
  <si>
    <t>VGAD511</t>
  </si>
  <si>
    <t>VGAB513</t>
  </si>
  <si>
    <t>NUSH1418832</t>
  </si>
  <si>
    <t>Giá đỡ kết nối hệ thống với thân xe phục vụ nghiên cứu, đánh giá tính năng sản phẩm mã: 50850-3K0 , chất liệu: thép, cao su , kích thước:  250X270X210 mm , hàng mới 100%</t>
  </si>
  <si>
    <t>Giá đỡ kết nối hệ thống với thân xe phục vụ nghiên cứu, đánh giá tính năng sản phẩm mã: 50260-THAH0-1004 , chất liệu: nhôm , kích thước:  100X180X50 mm , hàng mới 100%</t>
  </si>
  <si>
    <t>Giá đỡ kết nối hệ thống với thân xe phục vụ nghiên cứu, đánh giá tính năng sản phẩm mã: 50650-T21-1004 , chất liệu: nhôm , kích thước:  200X200X60 mm , hàng mới 100%</t>
  </si>
  <si>
    <t>Giá đỡ kết nối hệ thống với thân xe phục vụ nghiên cứu, đánh giá tính năng sản phẩm mã: 11610-66T00-F000-A , chất liệu: thép, cao su , kích thước:  230X230X150 mm , hàng mới 100%</t>
  </si>
  <si>
    <t>Giá đỡ kết nối hệ thống với thân xe phục vụ nghiên cứu, đánh giá tính năng sản phẩm mã: 11610-66T50-F000-A , chất liệu: thép, cao su , kích thước:  230X230X150 mm , hàng mới 100%</t>
  </si>
  <si>
    <t>Giá đỡ kết nối hệ thống với thân xe phục vụ nghiên cứu, đánh giá tính năng sản phẩm mã: 50850-TAA-0031 , chất liệu: thép, nhựa , kích thước:  205X160X110 mm , hàng mới 100%</t>
  </si>
  <si>
    <t>Giá đỡ kết nối hệ thống với thân xe phục vụ nghiên cứu, đánh giá tính năng sản phẩm mã: 50850-TAA-0031-C , chất liệu: thép, nhựa , kích thước:  205X80X90 mm , hàng mới 100%</t>
  </si>
  <si>
    <t>Giá đỡ kết nối hệ thống với thân xe phục vụ nghiên cứu, đánh giá tính năng sản phẩm mã: 50880-TJB-A020-M1 , chất liệu: thép, nhựa , kích thước:  120X170X60 mm , hàng mới 100%</t>
  </si>
  <si>
    <t>Bạc lót kết nối hệ thống với thân xe phục vụ nghiên cứu, đánh giá tính năng sản phẩm mã: 52385-TDK-0030 , chất liệu: thép, cao su , kích thước:  Φ80X100 mm , hàng mới 100%</t>
  </si>
  <si>
    <t>Giá đỡ kết nối hệ thống với thân xe phục vụ nghiên cứu, đánh giá tính năng sản phẩm mã: 50851-31AH0-A105-A , chất liệu: thép, cao su , kích thước:  180X120X175 mm , hàng mới 100%</t>
  </si>
  <si>
    <t>Mẫu cao su đánh giá đặc tính sản phẩm phục vụ nghiên cứu, đánh giá tính năng sản phẩm mã: Y-TEC , chất liệu: cao su , kích thước:  60X10 mm , hàng mới 100%</t>
  </si>
  <si>
    <t>103662997210</t>
  </si>
  <si>
    <t>Đáy giỏ đựng, mã: 5G2-V2416-2, kích thước: f450mm , Chất liệu: nhựa. Dùng cho máy làm sạch chi tiết kim loại, Hàng mới 100%</t>
  </si>
  <si>
    <t>VGAB512</t>
  </si>
  <si>
    <t>MEA, MAT</t>
  </si>
  <si>
    <t>Y-TEC CO.,LTD</t>
  </si>
  <si>
    <t>MEA,MAT</t>
  </si>
  <si>
    <t>DDP, DDU</t>
  </si>
  <si>
    <t>NIPPON, FEDEX</t>
  </si>
  <si>
    <t>Temp export, re-import</t>
  </si>
  <si>
    <t>P3V 001/21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</si>
</sst>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/mmm/yy;@"/>
    <numFmt numFmtId="165" formatCode="_(* #,##0_);_(* \(#,##0\);_(* &quot;-&quot;??_);_(@_)"/>
    <numFmt numFmtId="166" formatCode="[$-409]d\-mmm\-yyyy;@"/>
    <numFmt numFmtId="167" formatCode="#,##0.000;[Red]\-#,##0.000"/>
    <numFmt numFmtId="168" formatCode="#,##0.000_);[Red]\(#,##0.000\)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1"/>
      <color theme="1"/>
      <name val="Arial"/>
      <family val="2"/>
      <charset val="163"/>
    </font>
    <font>
      <sz val="11"/>
      <color indexed="8"/>
      <name val="ＭＳ Ｐゴシック"/>
      <family val="3"/>
      <charset val="128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2"/>
      <name val="Osaka"/>
      <family val="3"/>
      <charset val="128"/>
    </font>
    <font>
      <sz val="12"/>
      <name val="宋体"/>
      <charset val="134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ahoma"/>
      <family val="2"/>
    </font>
    <font>
      <sz val="11"/>
      <color rgb="FFFF0000"/>
      <name val="Tahoma"/>
      <family val="2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1"/>
      <color rgb="FFFF0000"/>
      <name val="Tahoma"/>
      <family val="2"/>
    </font>
    <font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0"/>
      <name val="Tahoma"/>
      <family val="2"/>
    </font>
    <font>
      <sz val="11"/>
      <color theme="0"/>
      <name val="Tahoma"/>
      <family val="2"/>
    </font>
    <font>
      <sz val="14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231F20"/>
      <name val="Times New Roman"/>
      <family val="1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9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7" fillId="0" borderId="0"/>
    <xf numFmtId="0" fontId="8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11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13" fillId="0" borderId="0"/>
    <xf numFmtId="0" fontId="11" fillId="0" borderId="0">
      <alignment vertical="center"/>
    </xf>
    <xf numFmtId="0" fontId="12" fillId="0" borderId="0"/>
    <xf numFmtId="38" fontId="1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42">
    <xf numFmtId="0" fontId="0" fillId="0" borderId="0" xfId="0"/>
    <xf numFmtId="0" fontId="0" fillId="0" borderId="2" xfId="0" applyFill="1" applyBorder="1"/>
    <xf numFmtId="164" fontId="0" fillId="0" borderId="2" xfId="0" applyNumberFormat="1" applyFill="1" applyBorder="1"/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1" fontId="2" fillId="0" borderId="0" xfId="0" applyNumberFormat="1" applyFont="1" applyAlignment="1">
      <alignment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7" fontId="0" fillId="0" borderId="1" xfId="0" applyNumberFormat="1" applyBorder="1" applyAlignment="1">
      <alignment horizontal="center" vertical="center"/>
    </xf>
    <xf numFmtId="37" fontId="0" fillId="0" borderId="1" xfId="8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165" fontId="0" fillId="0" borderId="1" xfId="8" applyNumberFormat="1" applyFont="1" applyBorder="1" applyAlignment="1">
      <alignment horizontal="center" vertical="center"/>
    </xf>
    <xf numFmtId="43" fontId="9" fillId="0" borderId="1" xfId="8" applyFont="1" applyFill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5" fontId="9" fillId="0" borderId="1" xfId="8" applyNumberFormat="1" applyFont="1" applyFill="1" applyBorder="1" applyAlignment="1">
      <alignment horizontal="center" vertical="center"/>
    </xf>
    <xf numFmtId="17" fontId="1" fillId="6" borderId="0" xfId="0" applyNumberFormat="1" applyFont="1" applyFill="1" applyBorder="1" applyAlignment="1">
      <alignment horizontal="center" vertical="center"/>
    </xf>
    <xf numFmtId="165" fontId="9" fillId="0" borderId="0" xfId="8" applyNumberFormat="1" applyFont="1" applyFill="1" applyBorder="1" applyAlignment="1">
      <alignment horizontal="center" vertical="center"/>
    </xf>
    <xf numFmtId="165" fontId="0" fillId="0" borderId="0" xfId="8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7" fontId="0" fillId="0" borderId="1" xfId="0" applyNumberFormat="1" applyBorder="1" applyAlignment="1">
      <alignment horizontal="center" vertical="center" wrapText="1"/>
    </xf>
    <xf numFmtId="165" fontId="0" fillId="0" borderId="0" xfId="8" applyNumberFormat="1" applyFont="1"/>
    <xf numFmtId="0" fontId="0" fillId="0" borderId="0" xfId="0"/>
    <xf numFmtId="165" fontId="0" fillId="0" borderId="11" xfId="0" applyNumberFormat="1" applyFont="1" applyFill="1" applyBorder="1" applyAlignment="1">
      <alignment vertical="center"/>
    </xf>
    <xf numFmtId="165" fontId="0" fillId="0" borderId="9" xfId="0" applyNumberFormat="1" applyFont="1" applyFill="1" applyBorder="1" applyAlignment="1">
      <alignment vertical="center"/>
    </xf>
    <xf numFmtId="165" fontId="0" fillId="0" borderId="12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vertical="center"/>
    </xf>
    <xf numFmtId="165" fontId="0" fillId="0" borderId="0" xfId="0" applyNumberFormat="1"/>
    <xf numFmtId="0" fontId="16" fillId="4" borderId="4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5" fontId="9" fillId="0" borderId="0" xfId="8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5" fontId="9" fillId="0" borderId="0" xfId="8" applyNumberFormat="1" applyFont="1" applyBorder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14" fillId="8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 vertical="center"/>
    </xf>
    <xf numFmtId="2" fontId="14" fillId="0" borderId="13" xfId="0" applyNumberFormat="1" applyFont="1" applyFill="1" applyBorder="1" applyAlignment="1">
      <alignment vertical="center"/>
    </xf>
    <xf numFmtId="1" fontId="14" fillId="0" borderId="13" xfId="0" quotePrefix="1" applyNumberFormat="1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8" borderId="5" xfId="0" quotePrefix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5" xfId="0" quotePrefix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vertical="center"/>
    </xf>
    <xf numFmtId="1" fontId="14" fillId="0" borderId="5" xfId="0" quotePrefix="1" applyNumberFormat="1" applyFont="1" applyFill="1" applyBorder="1" applyAlignment="1">
      <alignment vertical="center"/>
    </xf>
    <xf numFmtId="0" fontId="21" fillId="8" borderId="5" xfId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8" borderId="2" xfId="0" quotePrefix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21" fillId="8" borderId="2" xfId="1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vertical="center"/>
    </xf>
    <xf numFmtId="1" fontId="14" fillId="0" borderId="2" xfId="0" quotePrefix="1" applyNumberFormat="1" applyFont="1" applyFill="1" applyBorder="1" applyAlignment="1">
      <alignment vertical="center"/>
    </xf>
    <xf numFmtId="0" fontId="14" fillId="0" borderId="5" xfId="1" applyFont="1" applyFill="1" applyBorder="1" applyAlignment="1">
      <alignment vertical="center" wrapText="1"/>
    </xf>
    <xf numFmtId="165" fontId="9" fillId="0" borderId="22" xfId="8" applyNumberFormat="1" applyFont="1" applyBorder="1" applyAlignment="1">
      <alignment vertical="center"/>
    </xf>
    <xf numFmtId="0" fontId="21" fillId="8" borderId="13" xfId="1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/>
    </xf>
    <xf numFmtId="0" fontId="23" fillId="8" borderId="13" xfId="1" applyFont="1" applyFill="1" applyBorder="1" applyAlignment="1">
      <alignment horizontal="center" vertical="center" wrapText="1"/>
    </xf>
    <xf numFmtId="0" fontId="23" fillId="8" borderId="5" xfId="1" applyFont="1" applyFill="1" applyBorder="1" applyAlignment="1">
      <alignment horizontal="center" vertical="center" wrapText="1"/>
    </xf>
    <xf numFmtId="166" fontId="14" fillId="0" borderId="13" xfId="0" applyNumberFormat="1" applyFont="1" applyFill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166" fontId="14" fillId="0" borderId="5" xfId="0" applyNumberFormat="1" applyFont="1" applyFill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6" fontId="14" fillId="0" borderId="2" xfId="0" applyNumberFormat="1" applyFont="1" applyFill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3" fillId="8" borderId="2" xfId="1" applyFont="1" applyFill="1" applyBorder="1" applyAlignment="1">
      <alignment horizontal="center" vertical="center" wrapText="1"/>
    </xf>
    <xf numFmtId="0" fontId="9" fillId="0" borderId="22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4" fillId="0" borderId="13" xfId="1" applyFont="1" applyFill="1" applyBorder="1" applyAlignment="1">
      <alignment vertical="center" wrapText="1"/>
    </xf>
    <xf numFmtId="0" fontId="14" fillId="0" borderId="2" xfId="1" applyFont="1" applyFill="1" applyBorder="1" applyAlignment="1">
      <alignment vertical="center" wrapText="1"/>
    </xf>
    <xf numFmtId="0" fontId="19" fillId="4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9" fontId="19" fillId="9" borderId="0" xfId="18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" fontId="14" fillId="0" borderId="24" xfId="0" quotePrefix="1" applyNumberFormat="1" applyFont="1" applyFill="1" applyBorder="1" applyAlignment="1">
      <alignment vertical="center"/>
    </xf>
    <xf numFmtId="2" fontId="14" fillId="0" borderId="20" xfId="0" applyNumberFormat="1" applyFont="1" applyFill="1" applyBorder="1" applyAlignment="1">
      <alignment vertical="center"/>
    </xf>
    <xf numFmtId="1" fontId="14" fillId="0" borderId="25" xfId="0" quotePrefix="1" applyNumberFormat="1" applyFont="1" applyFill="1" applyBorder="1" applyAlignment="1">
      <alignment vertical="center"/>
    </xf>
    <xf numFmtId="2" fontId="14" fillId="0" borderId="19" xfId="0" applyNumberFormat="1" applyFont="1" applyFill="1" applyBorder="1" applyAlignment="1">
      <alignment vertical="center"/>
    </xf>
    <xf numFmtId="1" fontId="14" fillId="0" borderId="26" xfId="0" quotePrefix="1" applyNumberFormat="1" applyFont="1" applyFill="1" applyBorder="1" applyAlignment="1">
      <alignment vertical="center"/>
    </xf>
    <xf numFmtId="2" fontId="14" fillId="0" borderId="21" xfId="0" applyNumberFormat="1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7" fillId="0" borderId="13" xfId="0" applyFont="1" applyBorder="1" applyAlignment="1">
      <alignment vertical="center" wrapText="1"/>
    </xf>
    <xf numFmtId="0" fontId="27" fillId="0" borderId="5" xfId="0" applyFont="1" applyBorder="1" applyAlignment="1">
      <alignment vertical="center" wrapText="1"/>
    </xf>
    <xf numFmtId="0" fontId="16" fillId="2" borderId="28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29" fillId="0" borderId="5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0" fontId="30" fillId="0" borderId="13" xfId="1" applyFont="1" applyBorder="1" applyAlignment="1">
      <alignment horizontal="center" vertical="center" wrapText="1"/>
    </xf>
    <xf numFmtId="168" fontId="30" fillId="0" borderId="13" xfId="17" applyNumberFormat="1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vertical="center"/>
    </xf>
    <xf numFmtId="165" fontId="9" fillId="0" borderId="0" xfId="8" applyNumberFormat="1" applyFont="1" applyAlignment="1">
      <alignment horizontal="center" vertical="center"/>
    </xf>
    <xf numFmtId="165" fontId="9" fillId="3" borderId="0" xfId="8" applyNumberFormat="1" applyFont="1" applyFill="1" applyAlignment="1">
      <alignment horizontal="center" vertical="center"/>
    </xf>
    <xf numFmtId="165" fontId="9" fillId="5" borderId="0" xfId="8" applyNumberFormat="1" applyFont="1" applyFill="1" applyAlignment="1">
      <alignment horizontal="center" vertical="center"/>
    </xf>
    <xf numFmtId="165" fontId="9" fillId="8" borderId="0" xfId="8" applyNumberFormat="1" applyFont="1" applyFill="1" applyAlignment="1">
      <alignment horizontal="center" vertical="center"/>
    </xf>
    <xf numFmtId="165" fontId="16" fillId="2" borderId="4" xfId="8" applyNumberFormat="1" applyFont="1" applyFill="1" applyBorder="1" applyAlignment="1">
      <alignment vertical="center" wrapText="1"/>
    </xf>
    <xf numFmtId="165" fontId="16" fillId="2" borderId="14" xfId="8" applyNumberFormat="1" applyFont="1" applyFill="1" applyBorder="1" applyAlignment="1">
      <alignment vertical="center" wrapText="1"/>
    </xf>
    <xf numFmtId="165" fontId="9" fillId="0" borderId="0" xfId="8" applyNumberFormat="1" applyFont="1" applyBorder="1" applyAlignment="1">
      <alignment horizontal="center" vertical="center"/>
    </xf>
    <xf numFmtId="165" fontId="9" fillId="0" borderId="22" xfId="8" applyNumberFormat="1" applyFont="1" applyBorder="1" applyAlignment="1">
      <alignment horizontal="center" vertical="center"/>
    </xf>
    <xf numFmtId="43" fontId="9" fillId="0" borderId="0" xfId="8" applyFont="1" applyAlignment="1">
      <alignment vertical="center"/>
    </xf>
    <xf numFmtId="0" fontId="31" fillId="2" borderId="4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33" fillId="9" borderId="3" xfId="0" applyFont="1" applyFill="1" applyBorder="1" applyAlignment="1">
      <alignment horizontal="left" vertical="center" wrapText="1"/>
    </xf>
    <xf numFmtId="0" fontId="33" fillId="9" borderId="3" xfId="0" applyFont="1" applyFill="1" applyBorder="1" applyAlignment="1">
      <alignment horizontal="center" vertical="center" wrapText="1"/>
    </xf>
    <xf numFmtId="0" fontId="33" fillId="9" borderId="3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0" fontId="33" fillId="10" borderId="3" xfId="0" applyFont="1" applyFill="1" applyBorder="1" applyAlignment="1">
      <alignment horizontal="left" vertical="center" wrapText="1"/>
    </xf>
    <xf numFmtId="0" fontId="33" fillId="10" borderId="3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33" fillId="10" borderId="3" xfId="0" applyFont="1" applyFill="1" applyBorder="1" applyAlignment="1">
      <alignment horizontal="center" vertical="center"/>
    </xf>
    <xf numFmtId="0" fontId="33" fillId="9" borderId="17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/>
    </xf>
    <xf numFmtId="15" fontId="34" fillId="0" borderId="13" xfId="0" applyNumberFormat="1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0" borderId="13" xfId="0" applyFont="1" applyBorder="1" applyAlignment="1">
      <alignment vertical="center" wrapText="1"/>
    </xf>
    <xf numFmtId="0" fontId="35" fillId="0" borderId="13" xfId="1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15" fontId="34" fillId="0" borderId="5" xfId="0" applyNumberFormat="1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0" fontId="34" fillId="0" borderId="5" xfId="0" applyFont="1" applyBorder="1" applyAlignment="1">
      <alignment vertical="center" wrapText="1"/>
    </xf>
    <xf numFmtId="0" fontId="35" fillId="0" borderId="5" xfId="1" applyFont="1" applyBorder="1" applyAlignment="1">
      <alignment horizontal="center" vertical="center" wrapText="1"/>
    </xf>
    <xf numFmtId="0" fontId="34" fillId="0" borderId="5" xfId="0" applyFont="1" applyFill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8" borderId="2" xfId="0" applyFont="1" applyFill="1" applyBorder="1" applyAlignment="1">
      <alignment horizontal="center" vertical="center"/>
    </xf>
    <xf numFmtId="15" fontId="34" fillId="0" borderId="2" xfId="0" applyNumberFormat="1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2" xfId="0" applyFont="1" applyFill="1" applyBorder="1" applyAlignment="1">
      <alignment vertical="center"/>
    </xf>
    <xf numFmtId="0" fontId="34" fillId="0" borderId="2" xfId="0" applyFont="1" applyBorder="1" applyAlignment="1">
      <alignment vertical="center" wrapText="1"/>
    </xf>
    <xf numFmtId="0" fontId="35" fillId="0" borderId="2" xfId="1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8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left" vertical="center"/>
    </xf>
    <xf numFmtId="0" fontId="30" fillId="0" borderId="13" xfId="0" applyFont="1" applyBorder="1" applyAlignment="1">
      <alignment vertical="center"/>
    </xf>
    <xf numFmtId="0" fontId="30" fillId="0" borderId="13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vertical="center" wrapText="1"/>
    </xf>
    <xf numFmtId="0" fontId="36" fillId="0" borderId="13" xfId="1" applyFont="1" applyFill="1" applyBorder="1" applyAlignment="1">
      <alignment horizontal="center" vertical="center" wrapText="1"/>
    </xf>
    <xf numFmtId="2" fontId="30" fillId="0" borderId="13" xfId="0" applyNumberFormat="1" applyFont="1" applyBorder="1" applyAlignment="1">
      <alignment horizontal="center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8" borderId="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0" borderId="5" xfId="0" applyFont="1" applyBorder="1" applyAlignment="1">
      <alignment vertical="center"/>
    </xf>
    <xf numFmtId="0" fontId="30" fillId="0" borderId="5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vertical="center" wrapText="1"/>
    </xf>
    <xf numFmtId="0" fontId="36" fillId="0" borderId="5" xfId="1" applyFont="1" applyFill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/>
    </xf>
    <xf numFmtId="0" fontId="30" fillId="0" borderId="5" xfId="0" quotePrefix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vertical="center" wrapText="1"/>
    </xf>
    <xf numFmtId="0" fontId="36" fillId="0" borderId="2" xfId="1" applyFont="1" applyFill="1" applyBorder="1" applyAlignment="1">
      <alignment horizontal="center" vertical="center" wrapText="1"/>
    </xf>
    <xf numFmtId="2" fontId="30" fillId="0" borderId="2" xfId="0" applyNumberFormat="1" applyFont="1" applyBorder="1" applyAlignment="1">
      <alignment horizontal="center" vertical="center"/>
    </xf>
    <xf numFmtId="0" fontId="30" fillId="0" borderId="2" xfId="0" quotePrefix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2" fontId="30" fillId="0" borderId="1" xfId="0" applyNumberFormat="1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43" fontId="30" fillId="0" borderId="1" xfId="8" applyFont="1" applyBorder="1" applyAlignment="1">
      <alignment vertical="center"/>
    </xf>
    <xf numFmtId="165" fontId="30" fillId="8" borderId="1" xfId="8" applyNumberFormat="1" applyFont="1" applyFill="1" applyBorder="1" applyAlignment="1">
      <alignment vertical="center"/>
    </xf>
    <xf numFmtId="165" fontId="30" fillId="5" borderId="1" xfId="8" applyNumberFormat="1" applyFont="1" applyFill="1" applyBorder="1" applyAlignment="1">
      <alignment vertical="center"/>
    </xf>
    <xf numFmtId="165" fontId="30" fillId="0" borderId="1" xfId="8" applyNumberFormat="1" applyFont="1" applyBorder="1" applyAlignment="1">
      <alignment horizontal="center" vertical="center"/>
    </xf>
    <xf numFmtId="0" fontId="30" fillId="8" borderId="13" xfId="1" applyFont="1" applyFill="1" applyBorder="1" applyAlignment="1">
      <alignment horizontal="center" vertical="center" wrapText="1"/>
    </xf>
    <xf numFmtId="165" fontId="30" fillId="8" borderId="13" xfId="8" applyNumberFormat="1" applyFont="1" applyFill="1" applyBorder="1" applyAlignment="1">
      <alignment vertical="center"/>
    </xf>
    <xf numFmtId="0" fontId="30" fillId="8" borderId="5" xfId="1" applyFont="1" applyFill="1" applyBorder="1" applyAlignment="1">
      <alignment horizontal="center" vertical="center" wrapText="1"/>
    </xf>
    <xf numFmtId="165" fontId="30" fillId="8" borderId="5" xfId="8" applyNumberFormat="1" applyFont="1" applyFill="1" applyBorder="1" applyAlignment="1">
      <alignment vertical="center"/>
    </xf>
    <xf numFmtId="0" fontId="30" fillId="8" borderId="2" xfId="1" applyFont="1" applyFill="1" applyBorder="1" applyAlignment="1">
      <alignment horizontal="center" vertical="center" wrapText="1"/>
    </xf>
    <xf numFmtId="165" fontId="30" fillId="8" borderId="2" xfId="8" applyNumberFormat="1" applyFont="1" applyFill="1" applyBorder="1" applyAlignment="1">
      <alignment vertical="center"/>
    </xf>
    <xf numFmtId="0" fontId="30" fillId="8" borderId="1" xfId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vertical="center" wrapText="1"/>
    </xf>
    <xf numFmtId="0" fontId="36" fillId="0" borderId="1" xfId="1" applyFont="1" applyFill="1" applyBorder="1" applyAlignment="1">
      <alignment horizontal="center" vertical="center" wrapText="1"/>
    </xf>
    <xf numFmtId="165" fontId="30" fillId="0" borderId="1" xfId="8" applyNumberFormat="1" applyFont="1" applyBorder="1" applyAlignment="1">
      <alignment vertical="center"/>
    </xf>
    <xf numFmtId="43" fontId="30" fillId="0" borderId="13" xfId="8" applyFont="1" applyBorder="1" applyAlignment="1">
      <alignment vertical="center"/>
    </xf>
    <xf numFmtId="165" fontId="30" fillId="0" borderId="13" xfId="8" applyNumberFormat="1" applyFont="1" applyBorder="1" applyAlignment="1">
      <alignment vertical="center"/>
    </xf>
    <xf numFmtId="165" fontId="30" fillId="5" borderId="13" xfId="8" applyNumberFormat="1" applyFont="1" applyFill="1" applyBorder="1" applyAlignment="1">
      <alignment vertical="center"/>
    </xf>
    <xf numFmtId="165" fontId="30" fillId="0" borderId="13" xfId="8" applyNumberFormat="1" applyFont="1" applyBorder="1" applyAlignment="1">
      <alignment horizontal="center" vertical="center"/>
    </xf>
    <xf numFmtId="0" fontId="30" fillId="0" borderId="13" xfId="0" applyFont="1" applyFill="1" applyBorder="1" applyAlignment="1">
      <alignment vertical="center"/>
    </xf>
    <xf numFmtId="0" fontId="34" fillId="8" borderId="13" xfId="0" applyFont="1" applyFill="1" applyBorder="1" applyAlignment="1">
      <alignment vertical="center" wrapText="1"/>
    </xf>
    <xf numFmtId="0" fontId="35" fillId="8" borderId="13" xfId="0" applyFont="1" applyFill="1" applyBorder="1" applyAlignment="1">
      <alignment horizontal="center" vertical="center"/>
    </xf>
    <xf numFmtId="2" fontId="35" fillId="8" borderId="13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vertical="center"/>
    </xf>
    <xf numFmtId="0" fontId="36" fillId="8" borderId="5" xfId="1" applyFont="1" applyFill="1" applyBorder="1" applyAlignment="1">
      <alignment horizontal="center" vertical="center" wrapText="1"/>
    </xf>
    <xf numFmtId="2" fontId="35" fillId="8" borderId="5" xfId="0" applyNumberFormat="1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vertical="center" wrapText="1"/>
    </xf>
    <xf numFmtId="2" fontId="36" fillId="8" borderId="5" xfId="7" applyNumberFormat="1" applyFont="1" applyFill="1" applyBorder="1" applyAlignment="1">
      <alignment horizontal="center" vertical="center" wrapText="1"/>
    </xf>
    <xf numFmtId="40" fontId="36" fillId="8" borderId="5" xfId="7" applyNumberFormat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vertical="center"/>
    </xf>
    <xf numFmtId="0" fontId="34" fillId="8" borderId="2" xfId="0" applyFont="1" applyFill="1" applyBorder="1" applyAlignment="1">
      <alignment vertical="center" wrapText="1"/>
    </xf>
    <xf numFmtId="0" fontId="36" fillId="8" borderId="2" xfId="1" applyFont="1" applyFill="1" applyBorder="1" applyAlignment="1">
      <alignment horizontal="center" vertical="center" wrapText="1"/>
    </xf>
    <xf numFmtId="40" fontId="36" fillId="8" borderId="2" xfId="7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/>
    </xf>
    <xf numFmtId="0" fontId="30" fillId="0" borderId="5" xfId="1" applyFont="1" applyBorder="1" applyAlignment="1">
      <alignment horizontal="left" vertical="center" wrapText="1"/>
    </xf>
    <xf numFmtId="0" fontId="36" fillId="0" borderId="5" xfId="1" applyFont="1" applyBorder="1" applyAlignment="1">
      <alignment horizontal="center" vertical="center" wrapText="1"/>
    </xf>
    <xf numFmtId="43" fontId="30" fillId="0" borderId="5" xfId="8" applyFont="1" applyBorder="1" applyAlignment="1">
      <alignment vertical="center"/>
    </xf>
    <xf numFmtId="165" fontId="30" fillId="0" borderId="5" xfId="8" applyNumberFormat="1" applyFont="1" applyBorder="1" applyAlignment="1">
      <alignment vertical="center"/>
    </xf>
    <xf numFmtId="165" fontId="30" fillId="5" borderId="5" xfId="8" applyNumberFormat="1" applyFont="1" applyFill="1" applyBorder="1" applyAlignment="1">
      <alignment horizontal="center" vertical="center"/>
    </xf>
    <xf numFmtId="165" fontId="30" fillId="0" borderId="5" xfId="8" applyNumberFormat="1" applyFont="1" applyBorder="1" applyAlignment="1">
      <alignment horizontal="center" vertical="center"/>
    </xf>
    <xf numFmtId="0" fontId="36" fillId="8" borderId="13" xfId="1" applyFont="1" applyFill="1" applyBorder="1" applyAlignment="1">
      <alignment horizontal="center" vertical="center" wrapText="1"/>
    </xf>
    <xf numFmtId="40" fontId="36" fillId="8" borderId="13" xfId="7" applyNumberFormat="1" applyFont="1" applyFill="1" applyBorder="1" applyAlignment="1">
      <alignment horizontal="center" vertical="center" wrapText="1"/>
    </xf>
    <xf numFmtId="43" fontId="30" fillId="0" borderId="2" xfId="8" applyFont="1" applyBorder="1" applyAlignment="1">
      <alignment vertical="center"/>
    </xf>
    <xf numFmtId="165" fontId="30" fillId="0" borderId="2" xfId="8" applyNumberFormat="1" applyFont="1" applyBorder="1" applyAlignment="1">
      <alignment vertical="center"/>
    </xf>
    <xf numFmtId="0" fontId="30" fillId="8" borderId="13" xfId="0" quotePrefix="1" applyFont="1" applyFill="1" applyBorder="1" applyAlignment="1">
      <alignment horizontal="center" vertical="center"/>
    </xf>
    <xf numFmtId="0" fontId="30" fillId="0" borderId="13" xfId="1" applyFont="1" applyBorder="1" applyAlignment="1">
      <alignment horizontal="left" vertical="center" wrapText="1"/>
    </xf>
    <xf numFmtId="165" fontId="30" fillId="3" borderId="13" xfId="8" applyNumberFormat="1" applyFont="1" applyFill="1" applyBorder="1" applyAlignment="1">
      <alignment horizontal="center" vertical="center"/>
    </xf>
    <xf numFmtId="0" fontId="37" fillId="0" borderId="13" xfId="0" applyFont="1" applyBorder="1"/>
    <xf numFmtId="0" fontId="30" fillId="8" borderId="13" xfId="1" applyFont="1" applyFill="1" applyBorder="1" applyAlignment="1">
      <alignment vertical="center" wrapText="1"/>
    </xf>
    <xf numFmtId="0" fontId="37" fillId="0" borderId="5" xfId="0" applyFont="1" applyBorder="1"/>
    <xf numFmtId="0" fontId="30" fillId="8" borderId="5" xfId="1" applyFont="1" applyFill="1" applyBorder="1" applyAlignment="1">
      <alignment vertical="center" wrapText="1"/>
    </xf>
    <xf numFmtId="0" fontId="30" fillId="8" borderId="2" xfId="1" applyFont="1" applyFill="1" applyBorder="1" applyAlignment="1">
      <alignment vertical="center" wrapText="1"/>
    </xf>
    <xf numFmtId="165" fontId="30" fillId="8" borderId="2" xfId="8" applyNumberFormat="1" applyFont="1" applyFill="1" applyBorder="1" applyAlignment="1">
      <alignment horizontal="center" vertical="center"/>
    </xf>
    <xf numFmtId="2" fontId="34" fillId="8" borderId="5" xfId="0" applyNumberFormat="1" applyFont="1" applyFill="1" applyBorder="1" applyAlignment="1">
      <alignment horizontal="center" vertical="center"/>
    </xf>
    <xf numFmtId="14" fontId="30" fillId="0" borderId="13" xfId="0" applyNumberFormat="1" applyFont="1" applyBorder="1" applyAlignment="1">
      <alignment vertical="center"/>
    </xf>
    <xf numFmtId="2" fontId="34" fillId="8" borderId="13" xfId="0" applyNumberFormat="1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2" fontId="34" fillId="8" borderId="2" xfId="0" applyNumberFormat="1" applyFont="1" applyFill="1" applyBorder="1" applyAlignment="1">
      <alignment horizontal="center" vertical="center"/>
    </xf>
    <xf numFmtId="43" fontId="30" fillId="8" borderId="13" xfId="8" applyFont="1" applyFill="1" applyBorder="1" applyAlignment="1">
      <alignment vertical="center"/>
    </xf>
    <xf numFmtId="0" fontId="30" fillId="8" borderId="2" xfId="0" quotePrefix="1" applyFont="1" applyFill="1" applyBorder="1" applyAlignment="1">
      <alignment horizontal="center" vertical="center"/>
    </xf>
    <xf numFmtId="43" fontId="30" fillId="8" borderId="2" xfId="8" applyFont="1" applyFill="1" applyBorder="1" applyAlignment="1">
      <alignment vertical="center"/>
    </xf>
    <xf numFmtId="0" fontId="30" fillId="8" borderId="1" xfId="1" applyFont="1" applyFill="1" applyBorder="1" applyAlignment="1">
      <alignment vertical="center" wrapText="1"/>
    </xf>
    <xf numFmtId="0" fontId="36" fillId="8" borderId="1" xfId="1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34" fillId="8" borderId="1" xfId="0" applyFont="1" applyFill="1" applyBorder="1" applyAlignment="1">
      <alignment vertical="center" wrapText="1"/>
    </xf>
    <xf numFmtId="0" fontId="30" fillId="8" borderId="20" xfId="0" applyFont="1" applyFill="1" applyBorder="1" applyAlignment="1">
      <alignment horizontal="center" vertical="center"/>
    </xf>
    <xf numFmtId="0" fontId="36" fillId="0" borderId="13" xfId="1" applyFont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/>
    </xf>
    <xf numFmtId="1" fontId="36" fillId="8" borderId="5" xfId="1" applyNumberFormat="1" applyFont="1" applyFill="1" applyBorder="1" applyAlignment="1">
      <alignment horizontal="center" vertical="center" wrapText="1"/>
    </xf>
    <xf numFmtId="1" fontId="36" fillId="8" borderId="2" xfId="1" applyNumberFormat="1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167" fontId="36" fillId="8" borderId="5" xfId="7" applyNumberFormat="1" applyFont="1" applyFill="1" applyBorder="1" applyAlignment="1">
      <alignment horizontal="center" vertical="center" wrapText="1"/>
    </xf>
    <xf numFmtId="15" fontId="30" fillId="0" borderId="13" xfId="0" applyNumberFormat="1" applyFont="1" applyBorder="1" applyAlignment="1">
      <alignment vertical="center"/>
    </xf>
    <xf numFmtId="0" fontId="37" fillId="0" borderId="2" xfId="0" applyFont="1" applyBorder="1"/>
    <xf numFmtId="14" fontId="30" fillId="0" borderId="2" xfId="0" applyNumberFormat="1" applyFont="1" applyBorder="1" applyAlignment="1">
      <alignment vertical="center"/>
    </xf>
    <xf numFmtId="165" fontId="30" fillId="8" borderId="5" xfId="8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66" fontId="24" fillId="2" borderId="18" xfId="0" applyNumberFormat="1" applyFont="1" applyFill="1" applyBorder="1" applyAlignment="1">
      <alignment vertical="center" wrapText="1"/>
    </xf>
    <xf numFmtId="166" fontId="24" fillId="2" borderId="16" xfId="0" applyNumberFormat="1" applyFont="1" applyFill="1" applyBorder="1" applyAlignment="1">
      <alignment vertical="center" wrapText="1"/>
    </xf>
    <xf numFmtId="166" fontId="19" fillId="9" borderId="3" xfId="0" applyNumberFormat="1" applyFont="1" applyFill="1" applyBorder="1" applyAlignment="1">
      <alignment vertical="center"/>
    </xf>
    <xf numFmtId="166" fontId="19" fillId="10" borderId="3" xfId="0" applyNumberFormat="1" applyFont="1" applyFill="1" applyBorder="1" applyAlignment="1">
      <alignment vertical="center"/>
    </xf>
    <xf numFmtId="166" fontId="19" fillId="9" borderId="0" xfId="0" applyNumberFormat="1" applyFont="1" applyFill="1" applyBorder="1" applyAlignment="1">
      <alignment horizontal="center" vertical="center"/>
    </xf>
    <xf numFmtId="166" fontId="19" fillId="10" borderId="0" xfId="0" applyNumberFormat="1" applyFont="1" applyFill="1" applyBorder="1" applyAlignment="1">
      <alignment vertical="center"/>
    </xf>
    <xf numFmtId="166" fontId="9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/>
    </xf>
    <xf numFmtId="166" fontId="16" fillId="2" borderId="4" xfId="0" applyNumberFormat="1" applyFont="1" applyFill="1" applyBorder="1" applyAlignment="1">
      <alignment horizontal="center" vertical="center"/>
    </xf>
    <xf numFmtId="166" fontId="30" fillId="0" borderId="13" xfId="0" applyNumberFormat="1" applyFont="1" applyBorder="1" applyAlignment="1">
      <alignment horizontal="center" vertical="center"/>
    </xf>
    <xf numFmtId="166" fontId="30" fillId="0" borderId="5" xfId="0" applyNumberFormat="1" applyFont="1" applyBorder="1" applyAlignment="1">
      <alignment horizontal="center" vertical="center"/>
    </xf>
    <xf numFmtId="166" fontId="30" fillId="0" borderId="2" xfId="0" applyNumberFormat="1" applyFont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9" fillId="0" borderId="23" xfId="8" applyNumberFormat="1" applyFont="1" applyBorder="1" applyAlignment="1">
      <alignment vertical="center"/>
    </xf>
    <xf numFmtId="165" fontId="9" fillId="0" borderId="23" xfId="8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5" fontId="28" fillId="0" borderId="23" xfId="8" applyNumberFormat="1" applyFont="1" applyBorder="1" applyAlignment="1">
      <alignment vertical="center"/>
    </xf>
    <xf numFmtId="165" fontId="28" fillId="0" borderId="23" xfId="8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14" fontId="38" fillId="0" borderId="13" xfId="0" applyNumberFormat="1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 wrapText="1"/>
    </xf>
    <xf numFmtId="1" fontId="38" fillId="0" borderId="13" xfId="0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14" fontId="38" fillId="0" borderId="5" xfId="0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 wrapText="1"/>
    </xf>
    <xf numFmtId="1" fontId="38" fillId="0" borderId="5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14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1" fontId="38" fillId="0" borderId="2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18" fillId="8" borderId="5" xfId="1" applyFont="1" applyFill="1" applyBorder="1" applyAlignment="1">
      <alignment horizontal="center" vertical="center" wrapText="1"/>
    </xf>
    <xf numFmtId="0" fontId="22" fillId="8" borderId="5" xfId="1" applyFont="1" applyFill="1" applyBorder="1" applyAlignment="1">
      <alignment horizontal="center" vertical="center" wrapText="1"/>
    </xf>
    <xf numFmtId="0" fontId="18" fillId="8" borderId="2" xfId="1" applyFont="1" applyFill="1" applyBorder="1" applyAlignment="1">
      <alignment horizontal="center" vertical="center" wrapText="1"/>
    </xf>
    <xf numFmtId="0" fontId="18" fillId="8" borderId="13" xfId="1" applyFont="1" applyFill="1" applyBorder="1" applyAlignment="1">
      <alignment horizontal="center" vertical="center" wrapText="1"/>
    </xf>
    <xf numFmtId="165" fontId="30" fillId="0" borderId="13" xfId="8" applyNumberFormat="1" applyFont="1" applyBorder="1" applyAlignment="1">
      <alignment horizontal="center" vertical="center"/>
    </xf>
    <xf numFmtId="0" fontId="30" fillId="8" borderId="1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65" fontId="30" fillId="5" borderId="13" xfId="8" applyNumberFormat="1" applyFont="1" applyFill="1" applyBorder="1" applyAlignment="1">
      <alignment horizontal="center" vertical="center"/>
    </xf>
    <xf numFmtId="165" fontId="30" fillId="5" borderId="5" xfId="8" applyNumberFormat="1" applyFont="1" applyFill="1" applyBorder="1" applyAlignment="1">
      <alignment horizontal="center" vertical="center"/>
    </xf>
    <xf numFmtId="165" fontId="30" fillId="5" borderId="2" xfId="8" applyNumberFormat="1" applyFont="1" applyFill="1" applyBorder="1" applyAlignment="1">
      <alignment horizontal="center" vertical="center"/>
    </xf>
    <xf numFmtId="165" fontId="30" fillId="8" borderId="13" xfId="8" applyNumberFormat="1" applyFont="1" applyFill="1" applyBorder="1" applyAlignment="1">
      <alignment horizontal="center" vertical="center"/>
    </xf>
    <xf numFmtId="165" fontId="30" fillId="8" borderId="5" xfId="8" applyNumberFormat="1" applyFont="1" applyFill="1" applyBorder="1" applyAlignment="1">
      <alignment horizontal="center" vertical="center"/>
    </xf>
    <xf numFmtId="165" fontId="30" fillId="8" borderId="2" xfId="8" applyNumberFormat="1" applyFont="1" applyFill="1" applyBorder="1" applyAlignment="1">
      <alignment horizontal="center" vertical="center"/>
    </xf>
    <xf numFmtId="165" fontId="30" fillId="0" borderId="13" xfId="8" applyNumberFormat="1" applyFont="1" applyBorder="1" applyAlignment="1">
      <alignment horizontal="center" vertical="center"/>
    </xf>
    <xf numFmtId="165" fontId="30" fillId="0" borderId="5" xfId="8" applyNumberFormat="1" applyFont="1" applyBorder="1" applyAlignment="1">
      <alignment horizontal="center" vertical="center"/>
    </xf>
    <xf numFmtId="165" fontId="30" fillId="0" borderId="2" xfId="8" applyNumberFormat="1" applyFont="1" applyBorder="1" applyAlignment="1">
      <alignment horizontal="center" vertical="center"/>
    </xf>
    <xf numFmtId="43" fontId="16" fillId="2" borderId="4" xfId="8" applyFont="1" applyFill="1" applyBorder="1" applyAlignment="1">
      <alignment horizontal="center" vertical="center" wrapText="1"/>
    </xf>
    <xf numFmtId="43" fontId="16" fillId="2" borderId="14" xfId="8" applyFont="1" applyFill="1" applyBorder="1" applyAlignment="1">
      <alignment horizontal="center" vertical="center" wrapText="1"/>
    </xf>
    <xf numFmtId="165" fontId="16" fillId="2" borderId="4" xfId="8" applyNumberFormat="1" applyFont="1" applyFill="1" applyBorder="1" applyAlignment="1">
      <alignment horizontal="center" vertical="center" wrapText="1"/>
    </xf>
    <xf numFmtId="165" fontId="16" fillId="2" borderId="14" xfId="8" applyNumberFormat="1" applyFont="1" applyFill="1" applyBorder="1" applyAlignment="1">
      <alignment horizontal="center" vertical="center" wrapText="1"/>
    </xf>
    <xf numFmtId="43" fontId="30" fillId="0" borderId="13" xfId="8" applyFont="1" applyBorder="1" applyAlignment="1">
      <alignment horizontal="center" vertical="center"/>
    </xf>
    <xf numFmtId="43" fontId="30" fillId="0" borderId="5" xfId="8" applyFont="1" applyBorder="1" applyAlignment="1">
      <alignment horizontal="center" vertical="center"/>
    </xf>
    <xf numFmtId="43" fontId="30" fillId="0" borderId="2" xfId="8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3" fontId="34" fillId="0" borderId="13" xfId="8" applyFont="1" applyBorder="1" applyAlignment="1">
      <alignment horizontal="center" vertical="center"/>
    </xf>
    <xf numFmtId="43" fontId="34" fillId="0" borderId="5" xfId="8" applyFont="1" applyBorder="1" applyAlignment="1">
      <alignment horizontal="center" vertical="center"/>
    </xf>
    <xf numFmtId="43" fontId="34" fillId="0" borderId="2" xfId="8" applyFont="1" applyBorder="1" applyAlignment="1">
      <alignment horizontal="center" vertical="center"/>
    </xf>
    <xf numFmtId="165" fontId="34" fillId="0" borderId="13" xfId="8" applyNumberFormat="1" applyFont="1" applyBorder="1" applyAlignment="1">
      <alignment horizontal="center" vertical="center"/>
    </xf>
    <xf numFmtId="165" fontId="34" fillId="0" borderId="5" xfId="8" applyNumberFormat="1" applyFont="1" applyBorder="1" applyAlignment="1">
      <alignment horizontal="center" vertical="center"/>
    </xf>
    <xf numFmtId="165" fontId="34" fillId="0" borderId="2" xfId="8" applyNumberFormat="1" applyFont="1" applyBorder="1" applyAlignment="1">
      <alignment horizontal="center" vertical="center"/>
    </xf>
    <xf numFmtId="165" fontId="34" fillId="5" borderId="13" xfId="8" applyNumberFormat="1" applyFont="1" applyFill="1" applyBorder="1" applyAlignment="1">
      <alignment horizontal="center" vertical="center"/>
    </xf>
    <xf numFmtId="165" fontId="34" fillId="5" borderId="5" xfId="8" applyNumberFormat="1" applyFont="1" applyFill="1" applyBorder="1" applyAlignment="1">
      <alignment horizontal="center" vertical="center"/>
    </xf>
    <xf numFmtId="165" fontId="34" fillId="5" borderId="2" xfId="8" applyNumberFormat="1" applyFont="1" applyFill="1" applyBorder="1" applyAlignment="1">
      <alignment horizontal="center" vertical="center"/>
    </xf>
    <xf numFmtId="165" fontId="34" fillId="8" borderId="13" xfId="8" applyNumberFormat="1" applyFont="1" applyFill="1" applyBorder="1" applyAlignment="1">
      <alignment horizontal="center" vertical="center"/>
    </xf>
    <xf numFmtId="165" fontId="34" fillId="8" borderId="5" xfId="8" applyNumberFormat="1" applyFont="1" applyFill="1" applyBorder="1" applyAlignment="1">
      <alignment horizontal="center" vertical="center"/>
    </xf>
    <xf numFmtId="165" fontId="34" fillId="8" borderId="2" xfId="8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33" fillId="9" borderId="4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33" fillId="9" borderId="17" xfId="0" applyFont="1" applyFill="1" applyBorder="1" applyAlignment="1">
      <alignment horizontal="center" vertical="center" wrapText="1"/>
    </xf>
    <xf numFmtId="0" fontId="33" fillId="10" borderId="4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165" fontId="30" fillId="11" borderId="13" xfId="8" applyNumberFormat="1" applyFont="1" applyFill="1" applyBorder="1" applyAlignment="1">
      <alignment horizontal="center" vertical="center"/>
    </xf>
    <xf numFmtId="165" fontId="30" fillId="11" borderId="5" xfId="8" applyNumberFormat="1" applyFont="1" applyFill="1" applyBorder="1" applyAlignment="1">
      <alignment horizontal="center" vertical="center"/>
    </xf>
    <xf numFmtId="165" fontId="30" fillId="11" borderId="2" xfId="8" applyNumberFormat="1" applyFont="1" applyFill="1" applyBorder="1" applyAlignment="1">
      <alignment horizontal="center" vertical="center"/>
    </xf>
    <xf numFmtId="0" fontId="30" fillId="8" borderId="13" xfId="0" applyFont="1" applyFill="1" applyBorder="1" applyAlignment="1">
      <alignment horizontal="center" vertical="center"/>
    </xf>
    <xf numFmtId="0" fontId="30" fillId="8" borderId="5" xfId="0" applyFont="1" applyFill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2" fontId="14" fillId="0" borderId="13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3" fontId="14" fillId="0" borderId="13" xfId="8" applyNumberFormat="1" applyFont="1" applyFill="1" applyBorder="1" applyAlignment="1">
      <alignment horizontal="center" vertical="center"/>
    </xf>
    <xf numFmtId="3" fontId="14" fillId="0" borderId="5" xfId="8" applyNumberFormat="1" applyFont="1" applyFill="1" applyBorder="1" applyAlignment="1">
      <alignment horizontal="center" vertical="center"/>
    </xf>
    <xf numFmtId="3" fontId="14" fillId="0" borderId="2" xfId="8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65" fontId="9" fillId="0" borderId="24" xfId="8" applyNumberFormat="1" applyFont="1" applyBorder="1" applyAlignment="1">
      <alignment horizontal="center" vertical="center"/>
    </xf>
    <xf numFmtId="165" fontId="9" fillId="0" borderId="25" xfId="8" applyNumberFormat="1" applyFont="1" applyBorder="1" applyAlignment="1">
      <alignment horizontal="center" vertical="center"/>
    </xf>
    <xf numFmtId="165" fontId="9" fillId="0" borderId="26" xfId="8" applyNumberFormat="1" applyFont="1" applyBorder="1" applyAlignment="1">
      <alignment horizontal="center" vertical="center"/>
    </xf>
    <xf numFmtId="165" fontId="14" fillId="0" borderId="24" xfId="8" applyNumberFormat="1" applyFont="1" applyBorder="1" applyAlignment="1">
      <alignment horizontal="center" vertical="center"/>
    </xf>
    <xf numFmtId="165" fontId="14" fillId="0" borderId="25" xfId="8" applyNumberFormat="1" applyFont="1" applyBorder="1" applyAlignment="1">
      <alignment horizontal="center" vertical="center"/>
    </xf>
    <xf numFmtId="165" fontId="14" fillId="0" borderId="26" xfId="8" applyNumberFormat="1" applyFont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4" fillId="8" borderId="13" xfId="0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2" xfId="0" applyFont="1" applyFill="1" applyBorder="1" applyAlignment="1">
      <alignment horizontal="center" vertical="center"/>
    </xf>
    <xf numFmtId="15" fontId="34" fillId="0" borderId="13" xfId="0" applyNumberFormat="1" applyFont="1" applyBorder="1" applyAlignment="1">
      <alignment horizontal="center" vertical="center"/>
    </xf>
    <xf numFmtId="15" fontId="34" fillId="0" borderId="5" xfId="0" applyNumberFormat="1" applyFont="1" applyBorder="1" applyAlignment="1">
      <alignment horizontal="center" vertical="center"/>
    </xf>
    <xf numFmtId="15" fontId="34" fillId="0" borderId="2" xfId="0" applyNumberFormat="1" applyFon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3" xfId="0" quotePrefix="1" applyFont="1" applyBorder="1" applyAlignment="1">
      <alignment horizontal="center" vertical="center"/>
    </xf>
    <xf numFmtId="0" fontId="34" fillId="0" borderId="5" xfId="0" quotePrefix="1" applyFont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66" fontId="34" fillId="0" borderId="13" xfId="0" applyNumberFormat="1" applyFont="1" applyBorder="1" applyAlignment="1">
      <alignment horizontal="center" vertical="center"/>
    </xf>
    <xf numFmtId="166" fontId="34" fillId="0" borderId="5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2" fontId="34" fillId="0" borderId="13" xfId="0" applyNumberFormat="1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</cellXfs>
  <cellStyles count="19">
    <cellStyle name="Comma" xfId="8" builtinId="3"/>
    <cellStyle name="Comma 6" xfId="2"/>
    <cellStyle name="Normal" xfId="0" builtinId="0"/>
    <cellStyle name="Normal 10 7" xfId="11"/>
    <cellStyle name="Normal 2" xfId="4"/>
    <cellStyle name="Normal 2 3 2" xfId="5"/>
    <cellStyle name="oft Excel]_x000a__x000d_Comment=open=/f を指定すると、ユーザー定義関数を関数貼り付けの一覧に登録することができます。_x000a__x000d_Maximized" xfId="13"/>
    <cellStyle name="Percent" xfId="18" builtinId="5"/>
    <cellStyle name="桁区切り 2" xfId="7"/>
    <cellStyle name="桁区切り 2 19" xfId="16"/>
    <cellStyle name="桁区切り 2 21" xfId="17"/>
    <cellStyle name="桁区切り 3" xfId="10"/>
    <cellStyle name="標準 2" xfId="12"/>
    <cellStyle name="標準 2 2" xfId="3"/>
    <cellStyle name="標準 3" xfId="6"/>
    <cellStyle name="標準 42" xfId="9"/>
    <cellStyle name="標準 5" xfId="15"/>
    <cellStyle name="標準 5 2" xfId="14"/>
    <cellStyle name="標準_INVOICE　RAHAMAN" xfId="1"/>
  </cellStyles>
  <dxfs count="3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0D8E8"/>
      <color rgb="FFE9E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fee'!$B$18</c:f>
              <c:strCache>
                <c:ptCount val="1"/>
                <c:pt idx="0">
                  <c:v>Total cargo lot
(Doing customs clearance)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fee'!$E$17:$P$17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fee'!$E$18:$P$18</c:f>
              <c:numCache>
                <c:formatCode>_(* #,##0_);_(* \(#,##0\);_(* "-"??_);_(@_)</c:formatCode>
                <c:ptCount val="12"/>
                <c:pt idx="0" formatCode="#,##0_);\(#,##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19</c:v>
                </c:pt>
                <c:pt idx="6">
                  <c:v>38</c:v>
                </c:pt>
                <c:pt idx="7">
                  <c:v>34</c:v>
                </c:pt>
                <c:pt idx="8">
                  <c:v>31</c:v>
                </c:pt>
                <c:pt idx="9">
                  <c:v>19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fee'!$B$19</c:f>
              <c:strCache>
                <c:ptCount val="1"/>
                <c:pt idx="0">
                  <c:v>Total cargo lot 
(oversea transportation)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"/>
                  <c:y val="3.69593858339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fee'!$E$17:$P$17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fee'!$E$19:$P$19</c:f>
              <c:numCache>
                <c:formatCode>_(* #,##0_);_(* \(#,##0\);_(* "-"??_);_(@_)</c:formatCode>
                <c:ptCount val="12"/>
                <c:pt idx="0" formatCode="#,##0_);\(#,##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13</c:v>
                </c:pt>
                <c:pt idx="5">
                  <c:v>6</c:v>
                </c:pt>
                <c:pt idx="6">
                  <c:v>20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prstDash val="dash"/>
            </a:ln>
          </c:spPr>
        </c:dropLines>
        <c:smooth val="0"/>
        <c:axId val="445710856"/>
        <c:axId val="445712424"/>
      </c:lineChart>
      <c:dateAx>
        <c:axId val="445710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445712424"/>
        <c:crosses val="autoZero"/>
        <c:auto val="1"/>
        <c:lblOffset val="100"/>
        <c:baseTimeUnit val="months"/>
      </c:dateAx>
      <c:valAx>
        <c:axId val="445712424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4571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fee'!$B$20</c:f>
              <c:strCache>
                <c:ptCount val="1"/>
                <c:pt idx="0">
                  <c:v>Weight (kg)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fee'!$E$17:$P$17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fee'!$E$20:$P$20</c:f>
              <c:numCache>
                <c:formatCode>General</c:formatCode>
                <c:ptCount val="12"/>
                <c:pt idx="0">
                  <c:v>509.1</c:v>
                </c:pt>
                <c:pt idx="1">
                  <c:v>707.5</c:v>
                </c:pt>
                <c:pt idx="2">
                  <c:v>790.80000000000007</c:v>
                </c:pt>
                <c:pt idx="3">
                  <c:v>1134</c:v>
                </c:pt>
                <c:pt idx="4">
                  <c:v>736.9</c:v>
                </c:pt>
                <c:pt idx="5">
                  <c:v>78</c:v>
                </c:pt>
                <c:pt idx="6">
                  <c:v>740</c:v>
                </c:pt>
                <c:pt idx="7">
                  <c:v>990</c:v>
                </c:pt>
                <c:pt idx="8">
                  <c:v>793</c:v>
                </c:pt>
                <c:pt idx="9">
                  <c:v>1001</c:v>
                </c:pt>
                <c:pt idx="10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708504"/>
        <c:axId val="445714776"/>
      </c:barChart>
      <c:dateAx>
        <c:axId val="445708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45714776"/>
        <c:crosses val="autoZero"/>
        <c:auto val="1"/>
        <c:lblOffset val="100"/>
        <c:baseTimeUnit val="months"/>
      </c:dateAx>
      <c:valAx>
        <c:axId val="44571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70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Total transportation fee ( Forwarder fee, Transportation fee, Tax)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6669485415583594"/>
          <c:y val="3.3408806922274728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fee'!$B$4</c:f>
              <c:strCache>
                <c:ptCount val="1"/>
                <c:pt idx="0">
                  <c:v>Yusen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fee'!$E$4:$P$4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34105.304000000004</c:v>
                </c:pt>
                <c:pt idx="5">
                  <c:v>154924.65</c:v>
                </c:pt>
                <c:pt idx="6">
                  <c:v>20575.364999999998</c:v>
                </c:pt>
                <c:pt idx="7">
                  <c:v>17218.41</c:v>
                </c:pt>
                <c:pt idx="8">
                  <c:v>22349.776000000002</c:v>
                </c:pt>
                <c:pt idx="9">
                  <c:v>25771.756000000001</c:v>
                </c:pt>
                <c:pt idx="10">
                  <c:v>16039.34</c:v>
                </c:pt>
              </c:numCache>
            </c:numRef>
          </c:val>
        </c:ser>
        <c:ser>
          <c:idx val="1"/>
          <c:order val="1"/>
          <c:tx>
            <c:strRef>
              <c:f>'Total fee'!$B$5</c:f>
              <c:strCache>
                <c:ptCount val="1"/>
                <c:pt idx="0">
                  <c:v>Nissin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fee'!$E$5:$P$5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466.20000000000073</c:v>
                </c:pt>
                <c:pt idx="6">
                  <c:v>8635.5619999999999</c:v>
                </c:pt>
                <c:pt idx="7">
                  <c:v>10026.816999999999</c:v>
                </c:pt>
                <c:pt idx="8">
                  <c:v>15806.440999999999</c:v>
                </c:pt>
                <c:pt idx="9">
                  <c:v>31789.166000000001</c:v>
                </c:pt>
                <c:pt idx="10">
                  <c:v>9229.5679999999993</c:v>
                </c:pt>
              </c:numCache>
            </c:numRef>
          </c:val>
        </c:ser>
        <c:ser>
          <c:idx val="2"/>
          <c:order val="2"/>
          <c:tx>
            <c:strRef>
              <c:f>'Total fee'!$B$6</c:f>
              <c:strCache>
                <c:ptCount val="1"/>
                <c:pt idx="0">
                  <c:v>Nippon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fee'!$E$6:$P$6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133693.40400000001</c:v>
                </c:pt>
                <c:pt idx="5">
                  <c:v>19583.595000000001</c:v>
                </c:pt>
                <c:pt idx="6">
                  <c:v>94807.956999999995</c:v>
                </c:pt>
                <c:pt idx="7">
                  <c:v>78987.620999999999</c:v>
                </c:pt>
                <c:pt idx="8">
                  <c:v>63205.262000000002</c:v>
                </c:pt>
                <c:pt idx="9">
                  <c:v>111108.823</c:v>
                </c:pt>
                <c:pt idx="10">
                  <c:v>445254.83299999998</c:v>
                </c:pt>
              </c:numCache>
            </c:numRef>
          </c:val>
        </c:ser>
        <c:ser>
          <c:idx val="3"/>
          <c:order val="3"/>
          <c:tx>
            <c:strRef>
              <c:f>'Total fee'!$B$7</c:f>
              <c:strCache>
                <c:ptCount val="1"/>
                <c:pt idx="0">
                  <c:v>FEDEX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fee'!$E$7:$P$7</c:f>
              <c:numCache>
                <c:formatCode>_(* #,##0_);_(* \(#,##0\);_(* "-"??_);_(@_)</c:formatCode>
                <c:ptCount val="12"/>
                <c:pt idx="7">
                  <c:v>250</c:v>
                </c:pt>
                <c:pt idx="9">
                  <c:v>250</c:v>
                </c:pt>
              </c:numCache>
            </c:numRef>
          </c:val>
        </c:ser>
        <c:ser>
          <c:idx val="4"/>
          <c:order val="4"/>
          <c:tx>
            <c:strRef>
              <c:f>'Total fee'!$B$8</c:f>
              <c:strCache>
                <c:ptCount val="1"/>
                <c:pt idx="0">
                  <c:v>OCS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fee'!$E$8:$P$8</c:f>
              <c:numCache>
                <c:formatCode>_(* #,##0_);_(* \(#,##0\);_(* "-"??_);_(@_)</c:formatCode>
                <c:ptCount val="12"/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'Total fee'!$B$9</c:f>
              <c:strCache>
                <c:ptCount val="1"/>
                <c:pt idx="0">
                  <c:v>DHL</c:v>
                </c:pt>
              </c:strCache>
            </c:strRef>
          </c:tx>
          <c:invertIfNegative val="0"/>
          <c:dLbls>
            <c:dLbl>
              <c:idx val="10"/>
              <c:layout>
                <c:manualLayout>
                  <c:x val="9.2402725516612487E-3"/>
                  <c:y val="2.5055035117915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fee'!$E$9:$P$9</c:f>
              <c:numCache>
                <c:formatCode>_(* #,##0_);_(* \(#,##0\);_(* "-"??_);_(@_)</c:formatCode>
                <c:ptCount val="12"/>
                <c:pt idx="5">
                  <c:v>15148.168</c:v>
                </c:pt>
                <c:pt idx="6">
                  <c:v>68970.823000000004</c:v>
                </c:pt>
                <c:pt idx="7">
                  <c:v>6592.4779999999992</c:v>
                </c:pt>
                <c:pt idx="8">
                  <c:v>18303.607</c:v>
                </c:pt>
                <c:pt idx="9">
                  <c:v>4785.5079999999998</c:v>
                </c:pt>
                <c:pt idx="10">
                  <c:v>8319</c:v>
                </c:pt>
              </c:numCache>
            </c:numRef>
          </c:val>
        </c:ser>
        <c:ser>
          <c:idx val="6"/>
          <c:order val="6"/>
          <c:tx>
            <c:strRef>
              <c:f>'Total fee'!$B$10</c:f>
              <c:strCache>
                <c:ptCount val="1"/>
                <c:pt idx="0">
                  <c:v>Import Tax</c:v>
                </c:pt>
              </c:strCache>
            </c:strRef>
          </c:tx>
          <c:invertIfNegative val="0"/>
          <c:dLbls>
            <c:dLbl>
              <c:idx val="10"/>
              <c:layout>
                <c:manualLayout>
                  <c:x val="-2.002059052859937E-2"/>
                  <c:y val="-2.1475744386784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fee'!$E$10:$P$10</c:f>
              <c:numCache>
                <c:formatCode>_(* #,##0_);_(* \(#,##0\);_(* "-"??_);_(@_)</c:formatCode>
                <c:ptCount val="12"/>
                <c:pt idx="2">
                  <c:v>6755.2060000000001</c:v>
                </c:pt>
                <c:pt idx="3">
                  <c:v>28374.055</c:v>
                </c:pt>
                <c:pt idx="4">
                  <c:v>21022.386000000002</c:v>
                </c:pt>
                <c:pt idx="5">
                  <c:v>12169.257</c:v>
                </c:pt>
                <c:pt idx="6">
                  <c:v>18970.887999999999</c:v>
                </c:pt>
                <c:pt idx="7">
                  <c:v>22683.034</c:v>
                </c:pt>
                <c:pt idx="8">
                  <c:v>26145.994999999999</c:v>
                </c:pt>
                <c:pt idx="9">
                  <c:v>30594.802</c:v>
                </c:pt>
                <c:pt idx="10">
                  <c:v>15603.514999999999</c:v>
                </c:pt>
              </c:numCache>
            </c:numRef>
          </c:val>
        </c:ser>
        <c:ser>
          <c:idx val="7"/>
          <c:order val="7"/>
          <c:tx>
            <c:strRef>
              <c:f>'Total fee'!$B$11</c:f>
              <c:strCache>
                <c:ptCount val="1"/>
                <c:pt idx="0">
                  <c:v>VAT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fee'!$E$3:$P$3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'Total fee'!$E$11:$P$11</c:f>
              <c:numCache>
                <c:formatCode>_(* #,##0_);_(* \(#,##0\);_(* "-"??_);_(@_)</c:formatCode>
                <c:ptCount val="12"/>
                <c:pt idx="2">
                  <c:v>10354.794</c:v>
                </c:pt>
                <c:pt idx="3">
                  <c:v>48827.727000000006</c:v>
                </c:pt>
                <c:pt idx="4">
                  <c:v>26261.214999999993</c:v>
                </c:pt>
                <c:pt idx="5">
                  <c:v>10888.875000000002</c:v>
                </c:pt>
                <c:pt idx="6">
                  <c:v>54672.564000000006</c:v>
                </c:pt>
                <c:pt idx="7">
                  <c:v>19377.922000000006</c:v>
                </c:pt>
                <c:pt idx="8">
                  <c:v>87433.152000000002</c:v>
                </c:pt>
                <c:pt idx="9">
                  <c:v>28515.898000000001</c:v>
                </c:pt>
                <c:pt idx="10">
                  <c:v>990811.30599999998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45713208"/>
        <c:axId val="393452736"/>
      </c:barChart>
      <c:dateAx>
        <c:axId val="445713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93452736"/>
        <c:crosses val="autoZero"/>
        <c:auto val="1"/>
        <c:lblOffset val="100"/>
        <c:baseTimeUnit val="months"/>
      </c:dateAx>
      <c:valAx>
        <c:axId val="393452736"/>
        <c:scaling>
          <c:orientation val="minMax"/>
        </c:scaling>
        <c:delete val="0"/>
        <c:axPos val="l"/>
        <c:majorGridlines/>
        <c:numFmt formatCode="#,###" sourceLinked="0"/>
        <c:majorTickMark val="none"/>
        <c:minorTickMark val="none"/>
        <c:tickLblPos val="nextTo"/>
        <c:crossAx val="44571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'Nov-20'!$T$3:$V$3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'Nov-20'!$T$7:$V$7</c:f>
              <c:numCache>
                <c:formatCode>0%</c:formatCode>
                <c:ptCount val="3"/>
                <c:pt idx="0">
                  <c:v>0.23076923076923078</c:v>
                </c:pt>
                <c:pt idx="1">
                  <c:v>0.5</c:v>
                </c:pt>
                <c:pt idx="2">
                  <c:v>0.26923076923076922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Selectivity status in Nov-2020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'Nov-20'!$T$3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'Nov-20'!$S$4:$S$5</c:f>
              <c:strCache>
                <c:ptCount val="2"/>
                <c:pt idx="0">
                  <c:v>Non-Commercial</c:v>
                </c:pt>
                <c:pt idx="1">
                  <c:v>Commercial</c:v>
                </c:pt>
              </c:strCache>
            </c:strRef>
          </c:cat>
          <c:val>
            <c:numRef>
              <c:f>'Nov-20'!$T$4:$T$5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'Nov-20'!$U$3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'Nov-20'!$S$4:$S$5</c:f>
              <c:strCache>
                <c:ptCount val="2"/>
                <c:pt idx="0">
                  <c:v>Non-Commercial</c:v>
                </c:pt>
                <c:pt idx="1">
                  <c:v>Commercial</c:v>
                </c:pt>
              </c:strCache>
            </c:strRef>
          </c:cat>
          <c:val>
            <c:numRef>
              <c:f>'Nov-20'!$U$4:$U$5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'Nov-20'!$V$3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'Nov-20'!$S$4:$S$5</c:f>
              <c:strCache>
                <c:ptCount val="2"/>
                <c:pt idx="0">
                  <c:v>Non-Commercial</c:v>
                </c:pt>
                <c:pt idx="1">
                  <c:v>Commercial</c:v>
                </c:pt>
              </c:strCache>
            </c:strRef>
          </c:cat>
          <c:val>
            <c:numRef>
              <c:f>'Nov-20'!$V$4:$V$5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53520"/>
        <c:axId val="393454304"/>
      </c:barChart>
      <c:catAx>
        <c:axId val="3934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54304"/>
        <c:crosses val="autoZero"/>
        <c:auto val="1"/>
        <c:lblAlgn val="ctr"/>
        <c:lblOffset val="100"/>
        <c:noMultiLvlLbl val="0"/>
      </c:catAx>
      <c:valAx>
        <c:axId val="3934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134471</xdr:colOff>
      <xdr:row>17</xdr:row>
      <xdr:rowOff>0</xdr:rowOff>
    </xdr:from>
    <xdr:to>
      <xdr:col>22</xdr:col>
      <xdr:colOff>515471</xdr:colOff>
      <xdr:row>22</xdr:row>
      <xdr:rowOff>11205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302559</xdr:colOff>
      <xdr:row>17</xdr:row>
      <xdr:rowOff>22411</xdr:rowOff>
    </xdr:from>
    <xdr:to>
      <xdr:col>30</xdr:col>
      <xdr:colOff>134472</xdr:colOff>
      <xdr:row>22</xdr:row>
      <xdr:rowOff>11203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415637</xdr:colOff>
      <xdr:row>1</xdr:row>
      <xdr:rowOff>121228</xdr:rowOff>
    </xdr:from>
    <xdr:to>
      <xdr:col>31</xdr:col>
      <xdr:colOff>190500</xdr:colOff>
      <xdr:row>12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1251857</xdr:colOff>
      <xdr:row>1</xdr:row>
      <xdr:rowOff>204105</xdr:rowOff>
    </xdr:from>
    <xdr:to>
      <xdr:col>29</xdr:col>
      <xdr:colOff>136070</xdr:colOff>
      <xdr:row>4</xdr:row>
      <xdr:rowOff>54427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1</xdr:row>
      <xdr:rowOff>22513</xdr:rowOff>
    </xdr:from>
    <xdr:to>
      <xdr:col>27</xdr:col>
      <xdr:colOff>557893</xdr:colOff>
      <xdr:row>8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zoomScale="85" zoomScaleNormal="85" workbookViewId="0">
      <selection activeCell="E236" sqref="E236"/>
    </sheetView>
  </sheetViews>
  <sheetFormatPr defaultRowHeight="15"/>
  <cols>
    <col min="1" max="1" width="6.140625" customWidth="1"/>
    <col min="2" max="2" width="12.28515625" customWidth="1"/>
    <col min="3" max="3" width="12.5703125" style="10" customWidth="1"/>
    <col min="4" max="4" width="14.140625" customWidth="1"/>
    <col min="5" max="5" width="14.7109375" customWidth="1"/>
    <col min="6" max="6" width="14" customWidth="1"/>
    <col min="7" max="7" width="11" customWidth="1"/>
    <col min="8" max="8" width="32.85546875" style="14" customWidth="1"/>
    <col min="9" max="9" width="11" customWidth="1"/>
    <col min="10" max="10" width="10.42578125" customWidth="1"/>
    <col min="11" max="11" width="12.7109375" customWidth="1"/>
    <col min="12" max="12" width="18.28515625" style="18" customWidth="1"/>
    <col min="13" max="13" width="13.7109375" customWidth="1"/>
    <col min="14" max="14" width="15.7109375" customWidth="1"/>
  </cols>
  <sheetData>
    <row r="1" spans="1:17" ht="29.25" customHeight="1">
      <c r="A1" s="331" t="s">
        <v>17</v>
      </c>
      <c r="B1" s="331"/>
      <c r="C1" s="331"/>
      <c r="D1" s="3"/>
      <c r="E1" s="3"/>
      <c r="F1" s="3"/>
      <c r="G1" s="3"/>
      <c r="H1" s="11"/>
      <c r="I1" s="3"/>
      <c r="J1" s="3"/>
      <c r="K1" s="3"/>
      <c r="L1" s="15"/>
      <c r="M1" s="3"/>
      <c r="N1" s="3"/>
    </row>
    <row r="3" spans="1:17" ht="22.5" customHeight="1">
      <c r="A3" s="5"/>
      <c r="B3" s="329" t="s">
        <v>1</v>
      </c>
      <c r="C3" s="329"/>
      <c r="D3" s="329"/>
      <c r="E3" s="8"/>
      <c r="F3" s="8"/>
      <c r="G3" s="329" t="s">
        <v>12</v>
      </c>
      <c r="H3" s="329"/>
      <c r="I3" s="329"/>
      <c r="J3" s="329"/>
      <c r="K3" s="6"/>
      <c r="L3" s="329" t="s">
        <v>13</v>
      </c>
      <c r="M3" s="329"/>
      <c r="N3" s="5"/>
      <c r="O3" s="6"/>
      <c r="P3" s="6"/>
      <c r="Q3" s="329" t="s">
        <v>4</v>
      </c>
    </row>
    <row r="4" spans="1:17" ht="23.25" customHeight="1">
      <c r="A4" s="7" t="s">
        <v>0</v>
      </c>
      <c r="B4" s="7" t="s">
        <v>14</v>
      </c>
      <c r="C4" s="9" t="s">
        <v>8</v>
      </c>
      <c r="D4" s="7" t="s">
        <v>7</v>
      </c>
      <c r="E4" s="7" t="s">
        <v>19</v>
      </c>
      <c r="F4" s="7" t="s">
        <v>21</v>
      </c>
      <c r="G4" s="7" t="s">
        <v>9</v>
      </c>
      <c r="H4" s="12" t="s">
        <v>6</v>
      </c>
      <c r="I4" s="7" t="s">
        <v>10</v>
      </c>
      <c r="J4" s="7" t="s">
        <v>11</v>
      </c>
      <c r="K4" s="4" t="s">
        <v>5</v>
      </c>
      <c r="L4" s="16" t="s">
        <v>15</v>
      </c>
      <c r="M4" s="7" t="s">
        <v>2</v>
      </c>
      <c r="N4" s="4" t="s">
        <v>16</v>
      </c>
      <c r="O4" s="4" t="s">
        <v>3</v>
      </c>
      <c r="P4" s="4" t="s">
        <v>20</v>
      </c>
      <c r="Q4" s="330"/>
    </row>
    <row r="5" spans="1:17">
      <c r="A5" s="1" t="e">
        <f>#REF!</f>
        <v>#REF!</v>
      </c>
      <c r="B5" s="1" t="e">
        <f>#REF!</f>
        <v>#REF!</v>
      </c>
      <c r="C5" s="2" t="e">
        <f>#REF!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3" t="e">
        <f>#REF!</f>
        <v>#REF!</v>
      </c>
      <c r="I5" s="1" t="e">
        <f>#REF!</f>
        <v>#REF!</v>
      </c>
      <c r="J5" s="1" t="e">
        <f>#REF!</f>
        <v>#REF!</v>
      </c>
      <c r="K5" s="1" t="e">
        <f>#REF!</f>
        <v>#REF!</v>
      </c>
      <c r="L5" s="17" t="e">
        <f>#REF!</f>
        <v>#REF!</v>
      </c>
      <c r="M5" s="1" t="e">
        <f>#REF!</f>
        <v>#REF!</v>
      </c>
      <c r="N5" s="1" t="e">
        <f>#REF!</f>
        <v>#REF!</v>
      </c>
      <c r="O5" s="1" t="e">
        <f>#REF!</f>
        <v>#REF!</v>
      </c>
      <c r="P5" s="1" t="e">
        <f>#REF!</f>
        <v>#REF!</v>
      </c>
      <c r="Q5" s="1" t="e">
        <f>#REF!</f>
        <v>#REF!</v>
      </c>
    </row>
    <row r="6" spans="1:17">
      <c r="A6" s="1" t="e">
        <f>#REF!</f>
        <v>#REF!</v>
      </c>
      <c r="B6" s="1" t="e">
        <f>#REF!</f>
        <v>#REF!</v>
      </c>
      <c r="C6" s="2" t="e">
        <f>#REF!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3" t="e">
        <f>#REF!</f>
        <v>#REF!</v>
      </c>
      <c r="I6" s="1" t="e">
        <f>#REF!</f>
        <v>#REF!</v>
      </c>
      <c r="J6" s="1" t="e">
        <f>#REF!</f>
        <v>#REF!</v>
      </c>
      <c r="K6" s="1" t="e">
        <f>#REF!</f>
        <v>#REF!</v>
      </c>
      <c r="L6" s="17" t="e">
        <f>#REF!</f>
        <v>#REF!</v>
      </c>
      <c r="M6" s="1" t="e">
        <f>#REF!</f>
        <v>#REF!</v>
      </c>
      <c r="N6" s="1" t="e">
        <f>#REF!</f>
        <v>#REF!</v>
      </c>
      <c r="O6" s="1" t="e">
        <f>#REF!</f>
        <v>#REF!</v>
      </c>
      <c r="P6" s="1" t="e">
        <f>#REF!</f>
        <v>#REF!</v>
      </c>
      <c r="Q6" s="1" t="e">
        <f>#REF!</f>
        <v>#REF!</v>
      </c>
    </row>
    <row r="7" spans="1:17">
      <c r="A7" s="1" t="e">
        <f>#REF!</f>
        <v>#REF!</v>
      </c>
      <c r="B7" s="1" t="e">
        <f>#REF!</f>
        <v>#REF!</v>
      </c>
      <c r="C7" s="2" t="e">
        <f>#REF!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3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L7" s="17" t="e">
        <f>#REF!</f>
        <v>#REF!</v>
      </c>
      <c r="M7" s="1" t="e">
        <f>#REF!</f>
        <v>#REF!</v>
      </c>
      <c r="N7" s="1" t="e">
        <f>#REF!</f>
        <v>#REF!</v>
      </c>
      <c r="O7" s="1" t="e">
        <f>#REF!</f>
        <v>#REF!</v>
      </c>
      <c r="P7" s="1" t="e">
        <f>#REF!</f>
        <v>#REF!</v>
      </c>
      <c r="Q7" s="1" t="e">
        <f>#REF!</f>
        <v>#REF!</v>
      </c>
    </row>
    <row r="8" spans="1:17">
      <c r="A8" s="1" t="e">
        <f>#REF!</f>
        <v>#REF!</v>
      </c>
      <c r="B8" s="1" t="e">
        <f>#REF!</f>
        <v>#REF!</v>
      </c>
      <c r="C8" s="2" t="e">
        <f>#REF!</f>
        <v>#REF!</v>
      </c>
      <c r="D8" s="1" t="e">
        <f>#REF!</f>
        <v>#REF!</v>
      </c>
      <c r="E8" s="1" t="e">
        <f>#REF!</f>
        <v>#REF!</v>
      </c>
      <c r="F8" s="1" t="e">
        <f>#REF!</f>
        <v>#REF!</v>
      </c>
      <c r="G8" s="1" t="e">
        <f>#REF!</f>
        <v>#REF!</v>
      </c>
      <c r="H8" s="13" t="e">
        <f>#REF!</f>
        <v>#REF!</v>
      </c>
      <c r="I8" s="1" t="e">
        <f>#REF!</f>
        <v>#REF!</v>
      </c>
      <c r="J8" s="1" t="e">
        <f>#REF!</f>
        <v>#REF!</v>
      </c>
      <c r="K8" s="1" t="e">
        <f>#REF!</f>
        <v>#REF!</v>
      </c>
      <c r="L8" s="17" t="e">
        <f>#REF!</f>
        <v>#REF!</v>
      </c>
      <c r="M8" s="1" t="e">
        <f>#REF!</f>
        <v>#REF!</v>
      </c>
      <c r="N8" s="1" t="e">
        <f>#REF!</f>
        <v>#REF!</v>
      </c>
      <c r="O8" s="1" t="e">
        <f>#REF!</f>
        <v>#REF!</v>
      </c>
      <c r="P8" s="1" t="e">
        <f>#REF!</f>
        <v>#REF!</v>
      </c>
      <c r="Q8" s="1" t="e">
        <f>#REF!</f>
        <v>#REF!</v>
      </c>
    </row>
    <row r="9" spans="1:17">
      <c r="A9" s="1" t="e">
        <f>#REF!</f>
        <v>#REF!</v>
      </c>
      <c r="B9" s="1" t="e">
        <f>#REF!</f>
        <v>#REF!</v>
      </c>
      <c r="C9" s="2" t="e">
        <f>#REF!</f>
        <v>#REF!</v>
      </c>
      <c r="D9" s="1" t="e">
        <f>#REF!</f>
        <v>#REF!</v>
      </c>
      <c r="E9" s="1" t="e">
        <f>#REF!</f>
        <v>#REF!</v>
      </c>
      <c r="F9" s="1" t="e">
        <f>#REF!</f>
        <v>#REF!</v>
      </c>
      <c r="G9" s="1" t="e">
        <f>#REF!</f>
        <v>#REF!</v>
      </c>
      <c r="H9" s="13" t="e">
        <f>#REF!</f>
        <v>#REF!</v>
      </c>
      <c r="I9" s="1" t="e">
        <f>#REF!</f>
        <v>#REF!</v>
      </c>
      <c r="J9" s="1" t="e">
        <f>#REF!</f>
        <v>#REF!</v>
      </c>
      <c r="K9" s="1" t="e">
        <f>#REF!</f>
        <v>#REF!</v>
      </c>
      <c r="L9" s="17" t="e">
        <f>#REF!</f>
        <v>#REF!</v>
      </c>
      <c r="M9" s="1" t="e">
        <f>#REF!</f>
        <v>#REF!</v>
      </c>
      <c r="N9" s="1" t="e">
        <f>#REF!</f>
        <v>#REF!</v>
      </c>
      <c r="O9" s="1" t="e">
        <f>#REF!</f>
        <v>#REF!</v>
      </c>
      <c r="P9" s="1" t="e">
        <f>#REF!</f>
        <v>#REF!</v>
      </c>
      <c r="Q9" s="1" t="e">
        <f>#REF!</f>
        <v>#REF!</v>
      </c>
    </row>
    <row r="10" spans="1:17">
      <c r="A10" s="1" t="e">
        <f>#REF!</f>
        <v>#REF!</v>
      </c>
      <c r="B10" s="1" t="e">
        <f>#REF!</f>
        <v>#REF!</v>
      </c>
      <c r="C10" s="2" t="e">
        <f>#REF!</f>
        <v>#REF!</v>
      </c>
      <c r="D10" s="1" t="e">
        <f>#REF!</f>
        <v>#REF!</v>
      </c>
      <c r="E10" s="1" t="e">
        <f>#REF!</f>
        <v>#REF!</v>
      </c>
      <c r="F10" s="1" t="e">
        <f>#REF!</f>
        <v>#REF!</v>
      </c>
      <c r="G10" s="1" t="e">
        <f>#REF!</f>
        <v>#REF!</v>
      </c>
      <c r="H10" s="13" t="e">
        <f>#REF!</f>
        <v>#REF!</v>
      </c>
      <c r="I10" s="1" t="e">
        <f>#REF!</f>
        <v>#REF!</v>
      </c>
      <c r="J10" s="1" t="e">
        <f>#REF!</f>
        <v>#REF!</v>
      </c>
      <c r="K10" s="1" t="e">
        <f>#REF!</f>
        <v>#REF!</v>
      </c>
      <c r="L10" s="17" t="e">
        <f>#REF!</f>
        <v>#REF!</v>
      </c>
      <c r="M10" s="1" t="e">
        <f>#REF!</f>
        <v>#REF!</v>
      </c>
      <c r="N10" s="1" t="e">
        <f>#REF!</f>
        <v>#REF!</v>
      </c>
      <c r="O10" s="1" t="e">
        <f>#REF!</f>
        <v>#REF!</v>
      </c>
      <c r="P10" s="1" t="e">
        <f>#REF!</f>
        <v>#REF!</v>
      </c>
      <c r="Q10" s="1" t="e">
        <f>#REF!</f>
        <v>#REF!</v>
      </c>
    </row>
    <row r="11" spans="1:17">
      <c r="A11" s="1" t="e">
        <f>#REF!</f>
        <v>#REF!</v>
      </c>
      <c r="B11" s="1" t="e">
        <f>#REF!</f>
        <v>#REF!</v>
      </c>
      <c r="C11" s="2" t="e">
        <f>#REF!</f>
        <v>#REF!</v>
      </c>
      <c r="D11" s="1" t="e">
        <f>#REF!</f>
        <v>#REF!</v>
      </c>
      <c r="E11" s="1" t="e">
        <f>#REF!</f>
        <v>#REF!</v>
      </c>
      <c r="F11" s="1" t="e">
        <f>#REF!</f>
        <v>#REF!</v>
      </c>
      <c r="G11" s="1" t="e">
        <f>#REF!</f>
        <v>#REF!</v>
      </c>
      <c r="H11" s="13" t="e">
        <f>#REF!</f>
        <v>#REF!</v>
      </c>
      <c r="I11" s="1" t="e">
        <f>#REF!</f>
        <v>#REF!</v>
      </c>
      <c r="J11" s="1" t="e">
        <f>#REF!</f>
        <v>#REF!</v>
      </c>
      <c r="K11" s="1" t="e">
        <f>#REF!</f>
        <v>#REF!</v>
      </c>
      <c r="L11" s="17" t="e">
        <f>#REF!</f>
        <v>#REF!</v>
      </c>
      <c r="M11" s="1" t="e">
        <f>#REF!</f>
        <v>#REF!</v>
      </c>
      <c r="N11" s="1" t="e">
        <f>#REF!</f>
        <v>#REF!</v>
      </c>
      <c r="O11" s="1" t="e">
        <f>#REF!</f>
        <v>#REF!</v>
      </c>
      <c r="P11" s="1" t="e">
        <f>#REF!</f>
        <v>#REF!</v>
      </c>
      <c r="Q11" s="1" t="e">
        <f>#REF!</f>
        <v>#REF!</v>
      </c>
    </row>
    <row r="12" spans="1:17">
      <c r="A12" s="1" t="e">
        <f>#REF!</f>
        <v>#REF!</v>
      </c>
      <c r="B12" s="1" t="e">
        <f>#REF!</f>
        <v>#REF!</v>
      </c>
      <c r="C12" s="2" t="e">
        <f>#REF!</f>
        <v>#REF!</v>
      </c>
      <c r="D12" s="1" t="e">
        <f>#REF!</f>
        <v>#REF!</v>
      </c>
      <c r="E12" s="1" t="e">
        <f>#REF!</f>
        <v>#REF!</v>
      </c>
      <c r="F12" s="1" t="e">
        <f>#REF!</f>
        <v>#REF!</v>
      </c>
      <c r="G12" s="1" t="e">
        <f>#REF!</f>
        <v>#REF!</v>
      </c>
      <c r="H12" s="13" t="e">
        <f>#REF!</f>
        <v>#REF!</v>
      </c>
      <c r="I12" s="1" t="e">
        <f>#REF!</f>
        <v>#REF!</v>
      </c>
      <c r="J12" s="1" t="e">
        <f>#REF!</f>
        <v>#REF!</v>
      </c>
      <c r="K12" s="1" t="e">
        <f>#REF!</f>
        <v>#REF!</v>
      </c>
      <c r="L12" s="17" t="e">
        <f>#REF!</f>
        <v>#REF!</v>
      </c>
      <c r="M12" s="1" t="e">
        <f>#REF!</f>
        <v>#REF!</v>
      </c>
      <c r="N12" s="1" t="e">
        <f>#REF!</f>
        <v>#REF!</v>
      </c>
      <c r="O12" s="1" t="e">
        <f>#REF!</f>
        <v>#REF!</v>
      </c>
      <c r="P12" s="1" t="e">
        <f>#REF!</f>
        <v>#REF!</v>
      </c>
      <c r="Q12" s="1" t="e">
        <f>#REF!</f>
        <v>#REF!</v>
      </c>
    </row>
    <row r="13" spans="1:17">
      <c r="A13" s="1" t="e">
        <f>#REF!</f>
        <v>#REF!</v>
      </c>
      <c r="B13" s="1" t="e">
        <f>#REF!</f>
        <v>#REF!</v>
      </c>
      <c r="C13" s="2" t="e">
        <f>#REF!</f>
        <v>#REF!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e">
        <f>#REF!</f>
        <v>#REF!</v>
      </c>
      <c r="H13" s="13" t="e">
        <f>#REF!</f>
        <v>#REF!</v>
      </c>
      <c r="I13" s="1" t="e">
        <f>#REF!</f>
        <v>#REF!</v>
      </c>
      <c r="J13" s="1" t="e">
        <f>#REF!</f>
        <v>#REF!</v>
      </c>
      <c r="K13" s="1" t="e">
        <f>#REF!</f>
        <v>#REF!</v>
      </c>
      <c r="L13" s="17" t="e">
        <f>#REF!</f>
        <v>#REF!</v>
      </c>
      <c r="M13" s="1" t="e">
        <f>#REF!</f>
        <v>#REF!</v>
      </c>
      <c r="N13" s="1" t="e">
        <f>#REF!</f>
        <v>#REF!</v>
      </c>
      <c r="O13" s="1" t="e">
        <f>#REF!</f>
        <v>#REF!</v>
      </c>
      <c r="P13" s="1" t="e">
        <f>#REF!</f>
        <v>#REF!</v>
      </c>
      <c r="Q13" s="1" t="e">
        <f>#REF!</f>
        <v>#REF!</v>
      </c>
    </row>
    <row r="14" spans="1:17">
      <c r="A14" s="1" t="e">
        <f>#REF!</f>
        <v>#REF!</v>
      </c>
      <c r="B14" s="1" t="e">
        <f>#REF!</f>
        <v>#REF!</v>
      </c>
      <c r="C14" s="2" t="e">
        <f>#REF!</f>
        <v>#REF!</v>
      </c>
      <c r="D14" s="1" t="e">
        <f>#REF!</f>
        <v>#REF!</v>
      </c>
      <c r="E14" s="1" t="e">
        <f>#REF!</f>
        <v>#REF!</v>
      </c>
      <c r="F14" s="1" t="e">
        <f>#REF!</f>
        <v>#REF!</v>
      </c>
      <c r="G14" s="1" t="e">
        <f>#REF!</f>
        <v>#REF!</v>
      </c>
      <c r="H14" s="13" t="e">
        <f>#REF!</f>
        <v>#REF!</v>
      </c>
      <c r="I14" s="1" t="e">
        <f>#REF!</f>
        <v>#REF!</v>
      </c>
      <c r="J14" s="1" t="e">
        <f>#REF!</f>
        <v>#REF!</v>
      </c>
      <c r="K14" s="1" t="e">
        <f>#REF!</f>
        <v>#REF!</v>
      </c>
      <c r="L14" s="17" t="e">
        <f>#REF!</f>
        <v>#REF!</v>
      </c>
      <c r="M14" s="1" t="e">
        <f>#REF!</f>
        <v>#REF!</v>
      </c>
      <c r="N14" s="1" t="e">
        <f>#REF!</f>
        <v>#REF!</v>
      </c>
      <c r="O14" s="1" t="e">
        <f>#REF!</f>
        <v>#REF!</v>
      </c>
      <c r="P14" s="1" t="e">
        <f>#REF!</f>
        <v>#REF!</v>
      </c>
      <c r="Q14" s="1" t="e">
        <f>#REF!</f>
        <v>#REF!</v>
      </c>
    </row>
    <row r="15" spans="1:17">
      <c r="A15" s="1" t="e">
        <f>#REF!</f>
        <v>#REF!</v>
      </c>
      <c r="B15" s="1" t="e">
        <f>#REF!</f>
        <v>#REF!</v>
      </c>
      <c r="C15" s="2" t="e">
        <f>#REF!</f>
        <v>#REF!</v>
      </c>
      <c r="D15" s="1" t="e">
        <f>#REF!</f>
        <v>#REF!</v>
      </c>
      <c r="E15" s="1" t="e">
        <f>#REF!</f>
        <v>#REF!</v>
      </c>
      <c r="F15" s="1" t="e">
        <f>#REF!</f>
        <v>#REF!</v>
      </c>
      <c r="G15" s="1" t="e">
        <f>#REF!</f>
        <v>#REF!</v>
      </c>
      <c r="H15" s="13" t="e">
        <f>#REF!</f>
        <v>#REF!</v>
      </c>
      <c r="I15" s="1" t="e">
        <f>#REF!</f>
        <v>#REF!</v>
      </c>
      <c r="J15" s="1" t="e">
        <f>#REF!</f>
        <v>#REF!</v>
      </c>
      <c r="K15" s="1" t="e">
        <f>#REF!</f>
        <v>#REF!</v>
      </c>
      <c r="L15" s="17" t="e">
        <f>#REF!</f>
        <v>#REF!</v>
      </c>
      <c r="M15" s="1" t="e">
        <f>#REF!</f>
        <v>#REF!</v>
      </c>
      <c r="N15" s="1" t="e">
        <f>#REF!</f>
        <v>#REF!</v>
      </c>
      <c r="O15" s="1" t="e">
        <f>#REF!</f>
        <v>#REF!</v>
      </c>
      <c r="P15" s="1" t="e">
        <f>#REF!</f>
        <v>#REF!</v>
      </c>
      <c r="Q15" s="1" t="e">
        <f>#REF!</f>
        <v>#REF!</v>
      </c>
    </row>
    <row r="16" spans="1:17">
      <c r="A16" s="1" t="e">
        <f>#REF!</f>
        <v>#REF!</v>
      </c>
      <c r="B16" s="1" t="e">
        <f>#REF!</f>
        <v>#REF!</v>
      </c>
      <c r="C16" s="2" t="e">
        <f>#REF!</f>
        <v>#REF!</v>
      </c>
      <c r="D16" s="1" t="e">
        <f>#REF!</f>
        <v>#REF!</v>
      </c>
      <c r="E16" s="1" t="e">
        <f>#REF!</f>
        <v>#REF!</v>
      </c>
      <c r="F16" s="1" t="e">
        <f>#REF!</f>
        <v>#REF!</v>
      </c>
      <c r="G16" s="1" t="e">
        <f>#REF!</f>
        <v>#REF!</v>
      </c>
      <c r="H16" s="13" t="e">
        <f>#REF!</f>
        <v>#REF!</v>
      </c>
      <c r="I16" s="1" t="e">
        <f>#REF!</f>
        <v>#REF!</v>
      </c>
      <c r="J16" s="1" t="e">
        <f>#REF!</f>
        <v>#REF!</v>
      </c>
      <c r="K16" s="1" t="e">
        <f>#REF!</f>
        <v>#REF!</v>
      </c>
      <c r="L16" s="17" t="e">
        <f>#REF!</f>
        <v>#REF!</v>
      </c>
      <c r="M16" s="1" t="e">
        <f>#REF!</f>
        <v>#REF!</v>
      </c>
      <c r="N16" s="1" t="e">
        <f>#REF!</f>
        <v>#REF!</v>
      </c>
      <c r="O16" s="1" t="e">
        <f>#REF!</f>
        <v>#REF!</v>
      </c>
      <c r="P16" s="1" t="e">
        <f>#REF!</f>
        <v>#REF!</v>
      </c>
      <c r="Q16" s="1" t="e">
        <f>#REF!</f>
        <v>#REF!</v>
      </c>
    </row>
    <row r="17" spans="1:17">
      <c r="A17" s="1" t="e">
        <f>#REF!</f>
        <v>#REF!</v>
      </c>
      <c r="B17" s="1" t="e">
        <f>#REF!</f>
        <v>#REF!</v>
      </c>
      <c r="C17" s="2" t="e">
        <f>#REF!</f>
        <v>#REF!</v>
      </c>
      <c r="D17" s="1" t="e">
        <f>#REF!</f>
        <v>#REF!</v>
      </c>
      <c r="E17" s="1" t="e">
        <f>#REF!</f>
        <v>#REF!</v>
      </c>
      <c r="F17" s="1" t="e">
        <f>#REF!</f>
        <v>#REF!</v>
      </c>
      <c r="G17" s="1" t="e">
        <f>#REF!</f>
        <v>#REF!</v>
      </c>
      <c r="H17" s="13" t="e">
        <f>#REF!</f>
        <v>#REF!</v>
      </c>
      <c r="I17" s="1" t="e">
        <f>#REF!</f>
        <v>#REF!</v>
      </c>
      <c r="J17" s="1" t="e">
        <f>#REF!</f>
        <v>#REF!</v>
      </c>
      <c r="K17" s="1" t="e">
        <f>#REF!</f>
        <v>#REF!</v>
      </c>
      <c r="L17" s="17" t="e">
        <f>#REF!</f>
        <v>#REF!</v>
      </c>
      <c r="M17" s="1" t="e">
        <f>#REF!</f>
        <v>#REF!</v>
      </c>
      <c r="N17" s="1" t="e">
        <f>#REF!</f>
        <v>#REF!</v>
      </c>
      <c r="O17" s="1" t="e">
        <f>#REF!</f>
        <v>#REF!</v>
      </c>
      <c r="P17" s="1" t="e">
        <f>#REF!</f>
        <v>#REF!</v>
      </c>
      <c r="Q17" s="1" t="e">
        <f>#REF!</f>
        <v>#REF!</v>
      </c>
    </row>
    <row r="18" spans="1:17">
      <c r="A18" s="1" t="e">
        <f>#REF!</f>
        <v>#REF!</v>
      </c>
      <c r="B18" s="1" t="e">
        <f>#REF!</f>
        <v>#REF!</v>
      </c>
      <c r="C18" s="2" t="e">
        <f>#REF!</f>
        <v>#REF!</v>
      </c>
      <c r="D18" s="1" t="e">
        <f>#REF!</f>
        <v>#REF!</v>
      </c>
      <c r="E18" s="1" t="e">
        <f>#REF!</f>
        <v>#REF!</v>
      </c>
      <c r="F18" s="1" t="e">
        <f>#REF!</f>
        <v>#REF!</v>
      </c>
      <c r="G18" s="1" t="e">
        <f>#REF!</f>
        <v>#REF!</v>
      </c>
      <c r="H18" s="13" t="e">
        <f>#REF!</f>
        <v>#REF!</v>
      </c>
      <c r="I18" s="1" t="e">
        <f>#REF!</f>
        <v>#REF!</v>
      </c>
      <c r="J18" s="1" t="e">
        <f>#REF!</f>
        <v>#REF!</v>
      </c>
      <c r="K18" s="1" t="e">
        <f>#REF!</f>
        <v>#REF!</v>
      </c>
      <c r="L18" s="17" t="e">
        <f>#REF!</f>
        <v>#REF!</v>
      </c>
      <c r="M18" s="1" t="e">
        <f>#REF!</f>
        <v>#REF!</v>
      </c>
      <c r="N18" s="1" t="e">
        <f>#REF!</f>
        <v>#REF!</v>
      </c>
      <c r="O18" s="1" t="e">
        <f>#REF!</f>
        <v>#REF!</v>
      </c>
      <c r="P18" s="1" t="e">
        <f>#REF!</f>
        <v>#REF!</v>
      </c>
      <c r="Q18" s="1" t="e">
        <f>#REF!</f>
        <v>#REF!</v>
      </c>
    </row>
    <row r="19" spans="1:17">
      <c r="A19" s="1" t="e">
        <f>#REF!</f>
        <v>#REF!</v>
      </c>
      <c r="B19" s="1" t="e">
        <f>#REF!</f>
        <v>#REF!</v>
      </c>
      <c r="C19" s="2" t="e">
        <f>#REF!</f>
        <v>#REF!</v>
      </c>
      <c r="D19" s="1" t="e">
        <f>#REF!</f>
        <v>#REF!</v>
      </c>
      <c r="E19" s="1" t="e">
        <f>#REF!</f>
        <v>#REF!</v>
      </c>
      <c r="F19" s="1" t="e">
        <f>#REF!</f>
        <v>#REF!</v>
      </c>
      <c r="G19" s="1" t="e">
        <f>#REF!</f>
        <v>#REF!</v>
      </c>
      <c r="H19" s="13" t="e">
        <f>#REF!</f>
        <v>#REF!</v>
      </c>
      <c r="I19" s="1" t="e">
        <f>#REF!</f>
        <v>#REF!</v>
      </c>
      <c r="J19" s="1" t="e">
        <f>#REF!</f>
        <v>#REF!</v>
      </c>
      <c r="K19" s="1" t="e">
        <f>#REF!</f>
        <v>#REF!</v>
      </c>
      <c r="L19" s="17" t="e">
        <f>#REF!</f>
        <v>#REF!</v>
      </c>
      <c r="M19" s="1" t="e">
        <f>#REF!</f>
        <v>#REF!</v>
      </c>
      <c r="N19" s="1" t="e">
        <f>#REF!</f>
        <v>#REF!</v>
      </c>
      <c r="O19" s="1" t="e">
        <f>#REF!</f>
        <v>#REF!</v>
      </c>
      <c r="P19" s="1" t="e">
        <f>#REF!</f>
        <v>#REF!</v>
      </c>
      <c r="Q19" s="1" t="e">
        <f>#REF!</f>
        <v>#REF!</v>
      </c>
    </row>
    <row r="20" spans="1:17">
      <c r="A20" s="1" t="e">
        <f>#REF!</f>
        <v>#REF!</v>
      </c>
      <c r="B20" s="1" t="e">
        <f>#REF!</f>
        <v>#REF!</v>
      </c>
      <c r="C20" s="2" t="e">
        <f>#REF!</f>
        <v>#REF!</v>
      </c>
      <c r="D20" s="1" t="e">
        <f>#REF!</f>
        <v>#REF!</v>
      </c>
      <c r="E20" s="1" t="e">
        <f>#REF!</f>
        <v>#REF!</v>
      </c>
      <c r="F20" s="1" t="e">
        <f>#REF!</f>
        <v>#REF!</v>
      </c>
      <c r="G20" s="1" t="e">
        <f>#REF!</f>
        <v>#REF!</v>
      </c>
      <c r="H20" s="13" t="e">
        <f>#REF!</f>
        <v>#REF!</v>
      </c>
      <c r="I20" s="1" t="e">
        <f>#REF!</f>
        <v>#REF!</v>
      </c>
      <c r="J20" s="1" t="e">
        <f>#REF!</f>
        <v>#REF!</v>
      </c>
      <c r="K20" s="1" t="e">
        <f>#REF!</f>
        <v>#REF!</v>
      </c>
      <c r="L20" s="17" t="e">
        <f>#REF!</f>
        <v>#REF!</v>
      </c>
      <c r="M20" s="1" t="e">
        <f>#REF!</f>
        <v>#REF!</v>
      </c>
      <c r="N20" s="1" t="e">
        <f>#REF!</f>
        <v>#REF!</v>
      </c>
      <c r="O20" s="1" t="e">
        <f>#REF!</f>
        <v>#REF!</v>
      </c>
      <c r="P20" s="1" t="e">
        <f>#REF!</f>
        <v>#REF!</v>
      </c>
      <c r="Q20" s="1" t="e">
        <f>#REF!</f>
        <v>#REF!</v>
      </c>
    </row>
    <row r="21" spans="1:17">
      <c r="A21" s="1" t="e">
        <f>#REF!</f>
        <v>#REF!</v>
      </c>
      <c r="B21" s="1" t="e">
        <f>#REF!</f>
        <v>#REF!</v>
      </c>
      <c r="C21" s="2" t="e">
        <f>#REF!</f>
        <v>#REF!</v>
      </c>
      <c r="D21" s="1" t="e">
        <f>#REF!</f>
        <v>#REF!</v>
      </c>
      <c r="E21" s="1" t="e">
        <f>#REF!</f>
        <v>#REF!</v>
      </c>
      <c r="F21" s="1" t="e">
        <f>#REF!</f>
        <v>#REF!</v>
      </c>
      <c r="G21" s="1" t="e">
        <f>#REF!</f>
        <v>#REF!</v>
      </c>
      <c r="H21" s="13" t="e">
        <f>#REF!</f>
        <v>#REF!</v>
      </c>
      <c r="I21" s="1" t="e">
        <f>#REF!</f>
        <v>#REF!</v>
      </c>
      <c r="J21" s="1" t="e">
        <f>#REF!</f>
        <v>#REF!</v>
      </c>
      <c r="K21" s="1" t="e">
        <f>#REF!</f>
        <v>#REF!</v>
      </c>
      <c r="L21" s="17" t="e">
        <f>#REF!</f>
        <v>#REF!</v>
      </c>
      <c r="M21" s="1" t="e">
        <f>#REF!</f>
        <v>#REF!</v>
      </c>
      <c r="N21" s="1" t="e">
        <f>#REF!</f>
        <v>#REF!</v>
      </c>
      <c r="O21" s="1" t="e">
        <f>#REF!</f>
        <v>#REF!</v>
      </c>
      <c r="P21" s="1" t="e">
        <f>#REF!</f>
        <v>#REF!</v>
      </c>
      <c r="Q21" s="1" t="e">
        <f>#REF!</f>
        <v>#REF!</v>
      </c>
    </row>
    <row r="22" spans="1:17">
      <c r="A22" s="1" t="e">
        <f>#REF!</f>
        <v>#REF!</v>
      </c>
      <c r="B22" s="1" t="e">
        <f>#REF!</f>
        <v>#REF!</v>
      </c>
      <c r="C22" s="2" t="e">
        <f>#REF!</f>
        <v>#REF!</v>
      </c>
      <c r="D22" s="1" t="e">
        <f>#REF!</f>
        <v>#REF!</v>
      </c>
      <c r="E22" s="1" t="e">
        <f>#REF!</f>
        <v>#REF!</v>
      </c>
      <c r="F22" s="1" t="e">
        <f>#REF!</f>
        <v>#REF!</v>
      </c>
      <c r="G22" s="1" t="e">
        <f>#REF!</f>
        <v>#REF!</v>
      </c>
      <c r="H22" s="13" t="e">
        <f>#REF!</f>
        <v>#REF!</v>
      </c>
      <c r="I22" s="1" t="e">
        <f>#REF!</f>
        <v>#REF!</v>
      </c>
      <c r="J22" s="1" t="e">
        <f>#REF!</f>
        <v>#REF!</v>
      </c>
      <c r="K22" s="1" t="e">
        <f>#REF!</f>
        <v>#REF!</v>
      </c>
      <c r="L22" s="17" t="e">
        <f>#REF!</f>
        <v>#REF!</v>
      </c>
      <c r="M22" s="1" t="e">
        <f>#REF!</f>
        <v>#REF!</v>
      </c>
      <c r="N22" s="1" t="e">
        <f>#REF!</f>
        <v>#REF!</v>
      </c>
      <c r="O22" s="1" t="e">
        <f>#REF!</f>
        <v>#REF!</v>
      </c>
      <c r="P22" s="1" t="e">
        <f>#REF!</f>
        <v>#REF!</v>
      </c>
      <c r="Q22" s="1" t="e">
        <f>#REF!</f>
        <v>#REF!</v>
      </c>
    </row>
    <row r="23" spans="1:17">
      <c r="A23" s="1" t="e">
        <f>#REF!</f>
        <v>#REF!</v>
      </c>
      <c r="B23" s="1" t="e">
        <f>#REF!</f>
        <v>#REF!</v>
      </c>
      <c r="C23" s="2" t="e">
        <f>#REF!</f>
        <v>#REF!</v>
      </c>
      <c r="D23" s="1" t="e">
        <f>#REF!</f>
        <v>#REF!</v>
      </c>
      <c r="E23" s="1" t="e">
        <f>#REF!</f>
        <v>#REF!</v>
      </c>
      <c r="F23" s="1" t="e">
        <f>#REF!</f>
        <v>#REF!</v>
      </c>
      <c r="G23" s="1" t="e">
        <f>#REF!</f>
        <v>#REF!</v>
      </c>
      <c r="H23" s="13" t="e">
        <f>#REF!</f>
        <v>#REF!</v>
      </c>
      <c r="I23" s="1" t="e">
        <f>#REF!</f>
        <v>#REF!</v>
      </c>
      <c r="J23" s="1" t="e">
        <f>#REF!</f>
        <v>#REF!</v>
      </c>
      <c r="K23" s="1" t="e">
        <f>#REF!</f>
        <v>#REF!</v>
      </c>
      <c r="L23" s="17" t="e">
        <f>#REF!</f>
        <v>#REF!</v>
      </c>
      <c r="M23" s="1" t="e">
        <f>#REF!</f>
        <v>#REF!</v>
      </c>
      <c r="N23" s="1" t="e">
        <f>#REF!</f>
        <v>#REF!</v>
      </c>
      <c r="O23" s="1" t="e">
        <f>#REF!</f>
        <v>#REF!</v>
      </c>
      <c r="P23" s="1" t="e">
        <f>#REF!</f>
        <v>#REF!</v>
      </c>
      <c r="Q23" s="1" t="e">
        <f>#REF!</f>
        <v>#REF!</v>
      </c>
    </row>
    <row r="24" spans="1:17">
      <c r="A24" s="1" t="e">
        <f>#REF!</f>
        <v>#REF!</v>
      </c>
      <c r="B24" s="1" t="e">
        <f>#REF!</f>
        <v>#REF!</v>
      </c>
      <c r="C24" s="2" t="e">
        <f>#REF!</f>
        <v>#REF!</v>
      </c>
      <c r="D24" s="1" t="e">
        <f>#REF!</f>
        <v>#REF!</v>
      </c>
      <c r="E24" s="1" t="e">
        <f>#REF!</f>
        <v>#REF!</v>
      </c>
      <c r="F24" s="1" t="e">
        <f>#REF!</f>
        <v>#REF!</v>
      </c>
      <c r="G24" s="1" t="e">
        <f>#REF!</f>
        <v>#REF!</v>
      </c>
      <c r="H24" s="13" t="e">
        <f>#REF!</f>
        <v>#REF!</v>
      </c>
      <c r="I24" s="1" t="e">
        <f>#REF!</f>
        <v>#REF!</v>
      </c>
      <c r="J24" s="1" t="e">
        <f>#REF!</f>
        <v>#REF!</v>
      </c>
      <c r="K24" s="1" t="e">
        <f>#REF!</f>
        <v>#REF!</v>
      </c>
      <c r="L24" s="17" t="e">
        <f>#REF!</f>
        <v>#REF!</v>
      </c>
      <c r="M24" s="1" t="e">
        <f>#REF!</f>
        <v>#REF!</v>
      </c>
      <c r="N24" s="1" t="e">
        <f>#REF!</f>
        <v>#REF!</v>
      </c>
      <c r="O24" s="1" t="e">
        <f>#REF!</f>
        <v>#REF!</v>
      </c>
      <c r="P24" s="1" t="e">
        <f>#REF!</f>
        <v>#REF!</v>
      </c>
      <c r="Q24" s="1" t="e">
        <f>#REF!</f>
        <v>#REF!</v>
      </c>
    </row>
    <row r="25" spans="1:17">
      <c r="A25" s="1" t="e">
        <f>#REF!</f>
        <v>#REF!</v>
      </c>
      <c r="B25" s="1" t="e">
        <f>#REF!</f>
        <v>#REF!</v>
      </c>
      <c r="C25" s="2" t="e">
        <f>#REF!</f>
        <v>#REF!</v>
      </c>
      <c r="D25" s="1" t="e">
        <f>#REF!</f>
        <v>#REF!</v>
      </c>
      <c r="E25" s="1" t="e">
        <f>#REF!</f>
        <v>#REF!</v>
      </c>
      <c r="F25" s="1" t="e">
        <f>#REF!</f>
        <v>#REF!</v>
      </c>
      <c r="G25" s="1" t="e">
        <f>#REF!</f>
        <v>#REF!</v>
      </c>
      <c r="H25" s="13" t="e">
        <f>#REF!</f>
        <v>#REF!</v>
      </c>
      <c r="I25" s="1" t="e">
        <f>#REF!</f>
        <v>#REF!</v>
      </c>
      <c r="J25" s="1" t="e">
        <f>#REF!</f>
        <v>#REF!</v>
      </c>
      <c r="K25" s="1" t="e">
        <f>#REF!</f>
        <v>#REF!</v>
      </c>
      <c r="L25" s="17" t="e">
        <f>#REF!</f>
        <v>#REF!</v>
      </c>
      <c r="M25" s="1" t="e">
        <f>#REF!</f>
        <v>#REF!</v>
      </c>
      <c r="N25" s="1" t="e">
        <f>#REF!</f>
        <v>#REF!</v>
      </c>
      <c r="O25" s="1" t="e">
        <f>#REF!</f>
        <v>#REF!</v>
      </c>
      <c r="P25" s="1" t="e">
        <f>#REF!</f>
        <v>#REF!</v>
      </c>
      <c r="Q25" s="1" t="e">
        <f>#REF!</f>
        <v>#REF!</v>
      </c>
    </row>
    <row r="26" spans="1:17">
      <c r="A26" s="1" t="e">
        <f>#REF!</f>
        <v>#REF!</v>
      </c>
      <c r="B26" s="1" t="e">
        <f>#REF!</f>
        <v>#REF!</v>
      </c>
      <c r="C26" s="2" t="e">
        <f>#REF!</f>
        <v>#REF!</v>
      </c>
      <c r="D26" s="1" t="e">
        <f>#REF!</f>
        <v>#REF!</v>
      </c>
      <c r="E26" s="1" t="e">
        <f>#REF!</f>
        <v>#REF!</v>
      </c>
      <c r="F26" s="1" t="e">
        <f>#REF!</f>
        <v>#REF!</v>
      </c>
      <c r="G26" s="1" t="e">
        <f>#REF!</f>
        <v>#REF!</v>
      </c>
      <c r="H26" s="13" t="e">
        <f>#REF!</f>
        <v>#REF!</v>
      </c>
      <c r="I26" s="1" t="e">
        <f>#REF!</f>
        <v>#REF!</v>
      </c>
      <c r="J26" s="1" t="e">
        <f>#REF!</f>
        <v>#REF!</v>
      </c>
      <c r="K26" s="1" t="e">
        <f>#REF!</f>
        <v>#REF!</v>
      </c>
      <c r="L26" s="17" t="e">
        <f>#REF!</f>
        <v>#REF!</v>
      </c>
      <c r="M26" s="1" t="e">
        <f>#REF!</f>
        <v>#REF!</v>
      </c>
      <c r="N26" s="1" t="e">
        <f>#REF!</f>
        <v>#REF!</v>
      </c>
      <c r="O26" s="1" t="e">
        <f>#REF!</f>
        <v>#REF!</v>
      </c>
      <c r="P26" s="1" t="e">
        <f>#REF!</f>
        <v>#REF!</v>
      </c>
      <c r="Q26" s="1" t="e">
        <f>#REF!</f>
        <v>#REF!</v>
      </c>
    </row>
    <row r="27" spans="1:17">
      <c r="A27" s="1" t="e">
        <f>#REF!</f>
        <v>#REF!</v>
      </c>
      <c r="B27" s="1" t="e">
        <f>#REF!</f>
        <v>#REF!</v>
      </c>
      <c r="C27" s="2" t="e">
        <f>#REF!</f>
        <v>#REF!</v>
      </c>
      <c r="D27" s="1" t="e">
        <f>#REF!</f>
        <v>#REF!</v>
      </c>
      <c r="E27" s="1" t="e">
        <f>#REF!</f>
        <v>#REF!</v>
      </c>
      <c r="F27" s="1" t="e">
        <f>#REF!</f>
        <v>#REF!</v>
      </c>
      <c r="G27" s="1" t="e">
        <f>#REF!</f>
        <v>#REF!</v>
      </c>
      <c r="H27" s="13" t="e">
        <f>#REF!</f>
        <v>#REF!</v>
      </c>
      <c r="I27" s="1" t="e">
        <f>#REF!</f>
        <v>#REF!</v>
      </c>
      <c r="J27" s="1" t="e">
        <f>#REF!</f>
        <v>#REF!</v>
      </c>
      <c r="K27" s="1" t="e">
        <f>#REF!</f>
        <v>#REF!</v>
      </c>
      <c r="L27" s="17" t="e">
        <f>#REF!</f>
        <v>#REF!</v>
      </c>
      <c r="M27" s="1" t="e">
        <f>#REF!</f>
        <v>#REF!</v>
      </c>
      <c r="N27" s="1" t="e">
        <f>#REF!</f>
        <v>#REF!</v>
      </c>
      <c r="O27" s="1" t="e">
        <f>#REF!</f>
        <v>#REF!</v>
      </c>
      <c r="P27" s="1" t="e">
        <f>#REF!</f>
        <v>#REF!</v>
      </c>
      <c r="Q27" s="1" t="e">
        <f>#REF!</f>
        <v>#REF!</v>
      </c>
    </row>
    <row r="28" spans="1:17">
      <c r="A28" s="1" t="e">
        <f>#REF!</f>
        <v>#REF!</v>
      </c>
      <c r="B28" s="1" t="e">
        <f>#REF!</f>
        <v>#REF!</v>
      </c>
      <c r="C28" s="2" t="e">
        <f>#REF!</f>
        <v>#REF!</v>
      </c>
      <c r="D28" s="1" t="e">
        <f>#REF!</f>
        <v>#REF!</v>
      </c>
      <c r="E28" s="1" t="e">
        <f>#REF!</f>
        <v>#REF!</v>
      </c>
      <c r="F28" s="1" t="e">
        <f>#REF!</f>
        <v>#REF!</v>
      </c>
      <c r="G28" s="1" t="e">
        <f>#REF!</f>
        <v>#REF!</v>
      </c>
      <c r="H28" s="13" t="e">
        <f>#REF!</f>
        <v>#REF!</v>
      </c>
      <c r="I28" s="1" t="e">
        <f>#REF!</f>
        <v>#REF!</v>
      </c>
      <c r="J28" s="1" t="e">
        <f>#REF!</f>
        <v>#REF!</v>
      </c>
      <c r="K28" s="1" t="e">
        <f>#REF!</f>
        <v>#REF!</v>
      </c>
      <c r="L28" s="17" t="e">
        <f>#REF!</f>
        <v>#REF!</v>
      </c>
      <c r="M28" s="1" t="e">
        <f>#REF!</f>
        <v>#REF!</v>
      </c>
      <c r="N28" s="1" t="e">
        <f>#REF!</f>
        <v>#REF!</v>
      </c>
      <c r="O28" s="1" t="e">
        <f>#REF!</f>
        <v>#REF!</v>
      </c>
      <c r="P28" s="1" t="e">
        <f>#REF!</f>
        <v>#REF!</v>
      </c>
      <c r="Q28" s="1" t="e">
        <f>#REF!</f>
        <v>#REF!</v>
      </c>
    </row>
    <row r="29" spans="1:17">
      <c r="A29" s="1" t="e">
        <f>#REF!</f>
        <v>#REF!</v>
      </c>
      <c r="B29" s="1" t="e">
        <f>#REF!</f>
        <v>#REF!</v>
      </c>
      <c r="C29" s="2" t="e">
        <f>#REF!</f>
        <v>#REF!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e">
        <f>#REF!</f>
        <v>#REF!</v>
      </c>
      <c r="H29" s="13" t="e">
        <f>#REF!</f>
        <v>#REF!</v>
      </c>
      <c r="I29" s="1" t="e">
        <f>#REF!</f>
        <v>#REF!</v>
      </c>
      <c r="J29" s="1" t="e">
        <f>#REF!</f>
        <v>#REF!</v>
      </c>
      <c r="K29" s="1" t="e">
        <f>#REF!</f>
        <v>#REF!</v>
      </c>
      <c r="L29" s="17" t="e">
        <f>#REF!</f>
        <v>#REF!</v>
      </c>
      <c r="M29" s="1" t="e">
        <f>#REF!</f>
        <v>#REF!</v>
      </c>
      <c r="N29" s="1" t="e">
        <f>#REF!</f>
        <v>#REF!</v>
      </c>
      <c r="O29" s="1" t="e">
        <f>#REF!</f>
        <v>#REF!</v>
      </c>
      <c r="P29" s="1" t="e">
        <f>#REF!</f>
        <v>#REF!</v>
      </c>
      <c r="Q29" s="1" t="e">
        <f>#REF!</f>
        <v>#REF!</v>
      </c>
    </row>
    <row r="30" spans="1:17">
      <c r="A30" s="1" t="e">
        <f>#REF!</f>
        <v>#REF!</v>
      </c>
      <c r="B30" s="1" t="e">
        <f>#REF!</f>
        <v>#REF!</v>
      </c>
      <c r="C30" s="2" t="e">
        <f>#REF!</f>
        <v>#REF!</v>
      </c>
      <c r="D30" s="1" t="e">
        <f>#REF!</f>
        <v>#REF!</v>
      </c>
      <c r="E30" s="1" t="e">
        <f>#REF!</f>
        <v>#REF!</v>
      </c>
      <c r="F30" s="1" t="e">
        <f>#REF!</f>
        <v>#REF!</v>
      </c>
      <c r="G30" s="1" t="e">
        <f>#REF!</f>
        <v>#REF!</v>
      </c>
      <c r="H30" s="13" t="e">
        <f>#REF!</f>
        <v>#REF!</v>
      </c>
      <c r="I30" s="1" t="e">
        <f>#REF!</f>
        <v>#REF!</v>
      </c>
      <c r="J30" s="1" t="e">
        <f>#REF!</f>
        <v>#REF!</v>
      </c>
      <c r="K30" s="1" t="e">
        <f>#REF!</f>
        <v>#REF!</v>
      </c>
      <c r="L30" s="17" t="e">
        <f>#REF!</f>
        <v>#REF!</v>
      </c>
      <c r="M30" s="1" t="e">
        <f>#REF!</f>
        <v>#REF!</v>
      </c>
      <c r="N30" s="1" t="e">
        <f>#REF!</f>
        <v>#REF!</v>
      </c>
      <c r="O30" s="1" t="e">
        <f>#REF!</f>
        <v>#REF!</v>
      </c>
      <c r="P30" s="1" t="e">
        <f>#REF!</f>
        <v>#REF!</v>
      </c>
      <c r="Q30" s="1" t="e">
        <f>#REF!</f>
        <v>#REF!</v>
      </c>
    </row>
    <row r="31" spans="1:17">
      <c r="A31" s="1" t="e">
        <f>#REF!</f>
        <v>#REF!</v>
      </c>
      <c r="B31" s="1" t="e">
        <f>#REF!</f>
        <v>#REF!</v>
      </c>
      <c r="C31" s="2" t="e">
        <f>#REF!</f>
        <v>#REF!</v>
      </c>
      <c r="D31" s="1" t="e">
        <f>#REF!</f>
        <v>#REF!</v>
      </c>
      <c r="E31" s="1" t="e">
        <f>#REF!</f>
        <v>#REF!</v>
      </c>
      <c r="F31" s="1" t="e">
        <f>#REF!</f>
        <v>#REF!</v>
      </c>
      <c r="G31" s="1" t="e">
        <f>#REF!</f>
        <v>#REF!</v>
      </c>
      <c r="H31" s="13" t="e">
        <f>#REF!</f>
        <v>#REF!</v>
      </c>
      <c r="I31" s="1" t="e">
        <f>#REF!</f>
        <v>#REF!</v>
      </c>
      <c r="J31" s="1" t="e">
        <f>#REF!</f>
        <v>#REF!</v>
      </c>
      <c r="K31" s="1" t="e">
        <f>#REF!</f>
        <v>#REF!</v>
      </c>
      <c r="L31" s="17" t="e">
        <f>#REF!</f>
        <v>#REF!</v>
      </c>
      <c r="M31" s="1" t="e">
        <f>#REF!</f>
        <v>#REF!</v>
      </c>
      <c r="N31" s="1" t="e">
        <f>#REF!</f>
        <v>#REF!</v>
      </c>
      <c r="O31" s="1" t="e">
        <f>#REF!</f>
        <v>#REF!</v>
      </c>
      <c r="P31" s="1" t="e">
        <f>#REF!</f>
        <v>#REF!</v>
      </c>
      <c r="Q31" s="1" t="e">
        <f>#REF!</f>
        <v>#REF!</v>
      </c>
    </row>
    <row r="32" spans="1:17">
      <c r="A32" s="1" t="e">
        <f>#REF!</f>
        <v>#REF!</v>
      </c>
      <c r="B32" s="1" t="e">
        <f>#REF!</f>
        <v>#REF!</v>
      </c>
      <c r="C32" s="2" t="e">
        <f>#REF!</f>
        <v>#REF!</v>
      </c>
      <c r="D32" s="1" t="e">
        <f>#REF!</f>
        <v>#REF!</v>
      </c>
      <c r="E32" s="1" t="e">
        <f>#REF!</f>
        <v>#REF!</v>
      </c>
      <c r="F32" s="1" t="e">
        <f>#REF!</f>
        <v>#REF!</v>
      </c>
      <c r="G32" s="1" t="e">
        <f>#REF!</f>
        <v>#REF!</v>
      </c>
      <c r="H32" s="13" t="e">
        <f>#REF!</f>
        <v>#REF!</v>
      </c>
      <c r="I32" s="1" t="e">
        <f>#REF!</f>
        <v>#REF!</v>
      </c>
      <c r="J32" s="1" t="e">
        <f>#REF!</f>
        <v>#REF!</v>
      </c>
      <c r="K32" s="1" t="e">
        <f>#REF!</f>
        <v>#REF!</v>
      </c>
      <c r="L32" s="17" t="e">
        <f>#REF!</f>
        <v>#REF!</v>
      </c>
      <c r="M32" s="1" t="e">
        <f>#REF!</f>
        <v>#REF!</v>
      </c>
      <c r="N32" s="1" t="e">
        <f>#REF!</f>
        <v>#REF!</v>
      </c>
      <c r="O32" s="1" t="e">
        <f>#REF!</f>
        <v>#REF!</v>
      </c>
      <c r="P32" s="1" t="e">
        <f>#REF!</f>
        <v>#REF!</v>
      </c>
      <c r="Q32" s="1" t="e">
        <f>#REF!</f>
        <v>#REF!</v>
      </c>
    </row>
    <row r="33" spans="1:17">
      <c r="A33" s="1" t="e">
        <f>#REF!</f>
        <v>#REF!</v>
      </c>
      <c r="B33" s="1" t="e">
        <f>#REF!</f>
        <v>#REF!</v>
      </c>
      <c r="C33" s="2" t="e">
        <f>#REF!</f>
        <v>#REF!</v>
      </c>
      <c r="D33" s="1" t="e">
        <f>#REF!</f>
        <v>#REF!</v>
      </c>
      <c r="E33" s="1" t="e">
        <f>#REF!</f>
        <v>#REF!</v>
      </c>
      <c r="F33" s="1" t="e">
        <f>#REF!</f>
        <v>#REF!</v>
      </c>
      <c r="G33" s="1" t="e">
        <f>#REF!</f>
        <v>#REF!</v>
      </c>
      <c r="H33" s="13" t="e">
        <f>#REF!</f>
        <v>#REF!</v>
      </c>
      <c r="I33" s="1" t="e">
        <f>#REF!</f>
        <v>#REF!</v>
      </c>
      <c r="J33" s="1" t="e">
        <f>#REF!</f>
        <v>#REF!</v>
      </c>
      <c r="K33" s="1" t="e">
        <f>#REF!</f>
        <v>#REF!</v>
      </c>
      <c r="L33" s="17" t="e">
        <f>#REF!</f>
        <v>#REF!</v>
      </c>
      <c r="M33" s="1" t="e">
        <f>#REF!</f>
        <v>#REF!</v>
      </c>
      <c r="N33" s="1" t="e">
        <f>#REF!</f>
        <v>#REF!</v>
      </c>
      <c r="O33" s="1" t="e">
        <f>#REF!</f>
        <v>#REF!</v>
      </c>
      <c r="P33" s="1" t="e">
        <f>#REF!</f>
        <v>#REF!</v>
      </c>
      <c r="Q33" s="1" t="e">
        <f>#REF!</f>
        <v>#REF!</v>
      </c>
    </row>
    <row r="34" spans="1:17">
      <c r="A34" s="1" t="e">
        <f>#REF!</f>
        <v>#REF!</v>
      </c>
      <c r="B34" s="1" t="e">
        <f>#REF!</f>
        <v>#REF!</v>
      </c>
      <c r="C34" s="2" t="e">
        <f>#REF!</f>
        <v>#REF!</v>
      </c>
      <c r="D34" s="1" t="e">
        <f>#REF!</f>
        <v>#REF!</v>
      </c>
      <c r="E34" s="1" t="e">
        <f>#REF!</f>
        <v>#REF!</v>
      </c>
      <c r="F34" s="1" t="e">
        <f>#REF!</f>
        <v>#REF!</v>
      </c>
      <c r="G34" s="1" t="e">
        <f>#REF!</f>
        <v>#REF!</v>
      </c>
      <c r="H34" s="13" t="e">
        <f>#REF!</f>
        <v>#REF!</v>
      </c>
      <c r="I34" s="1" t="e">
        <f>#REF!</f>
        <v>#REF!</v>
      </c>
      <c r="J34" s="1" t="e">
        <f>#REF!</f>
        <v>#REF!</v>
      </c>
      <c r="K34" s="1" t="e">
        <f>#REF!</f>
        <v>#REF!</v>
      </c>
      <c r="L34" s="17" t="e">
        <f>#REF!</f>
        <v>#REF!</v>
      </c>
      <c r="M34" s="1" t="e">
        <f>#REF!</f>
        <v>#REF!</v>
      </c>
      <c r="N34" s="1" t="e">
        <f>#REF!</f>
        <v>#REF!</v>
      </c>
      <c r="O34" s="1" t="e">
        <f>#REF!</f>
        <v>#REF!</v>
      </c>
      <c r="P34" s="1" t="e">
        <f>#REF!</f>
        <v>#REF!</v>
      </c>
      <c r="Q34" s="1" t="e">
        <f>#REF!</f>
        <v>#REF!</v>
      </c>
    </row>
    <row r="35" spans="1:17">
      <c r="A35" s="1" t="e">
        <f>#REF!</f>
        <v>#REF!</v>
      </c>
      <c r="B35" s="1" t="e">
        <f>#REF!</f>
        <v>#REF!</v>
      </c>
      <c r="C35" s="2" t="e">
        <f>#REF!</f>
        <v>#REF!</v>
      </c>
      <c r="D35" s="1" t="e">
        <f>#REF!</f>
        <v>#REF!</v>
      </c>
      <c r="E35" s="1" t="e">
        <f>#REF!</f>
        <v>#REF!</v>
      </c>
      <c r="F35" s="1" t="e">
        <f>#REF!</f>
        <v>#REF!</v>
      </c>
      <c r="G35" s="1" t="e">
        <f>#REF!</f>
        <v>#REF!</v>
      </c>
      <c r="H35" s="13" t="e">
        <f>#REF!</f>
        <v>#REF!</v>
      </c>
      <c r="I35" s="1" t="e">
        <f>#REF!</f>
        <v>#REF!</v>
      </c>
      <c r="J35" s="1" t="e">
        <f>#REF!</f>
        <v>#REF!</v>
      </c>
      <c r="K35" s="1" t="e">
        <f>#REF!</f>
        <v>#REF!</v>
      </c>
      <c r="L35" s="17" t="e">
        <f>#REF!</f>
        <v>#REF!</v>
      </c>
      <c r="M35" s="1" t="e">
        <f>#REF!</f>
        <v>#REF!</v>
      </c>
      <c r="N35" s="1" t="e">
        <f>#REF!</f>
        <v>#REF!</v>
      </c>
      <c r="O35" s="1" t="e">
        <f>#REF!</f>
        <v>#REF!</v>
      </c>
      <c r="P35" s="1" t="e">
        <f>#REF!</f>
        <v>#REF!</v>
      </c>
      <c r="Q35" s="1" t="e">
        <f>#REF!</f>
        <v>#REF!</v>
      </c>
    </row>
    <row r="36" spans="1:17">
      <c r="A36" s="1" t="e">
        <f>#REF!</f>
        <v>#REF!</v>
      </c>
      <c r="B36" s="1" t="e">
        <f>#REF!</f>
        <v>#REF!</v>
      </c>
      <c r="C36" s="2" t="e">
        <f>#REF!</f>
        <v>#REF!</v>
      </c>
      <c r="D36" s="1" t="e">
        <f>#REF!</f>
        <v>#REF!</v>
      </c>
      <c r="E36" s="1" t="e">
        <f>#REF!</f>
        <v>#REF!</v>
      </c>
      <c r="F36" s="1" t="e">
        <f>#REF!</f>
        <v>#REF!</v>
      </c>
      <c r="G36" s="1" t="e">
        <f>#REF!</f>
        <v>#REF!</v>
      </c>
      <c r="H36" s="13" t="e">
        <f>#REF!</f>
        <v>#REF!</v>
      </c>
      <c r="I36" s="1" t="e">
        <f>#REF!</f>
        <v>#REF!</v>
      </c>
      <c r="J36" s="1" t="e">
        <f>#REF!</f>
        <v>#REF!</v>
      </c>
      <c r="K36" s="1" t="e">
        <f>#REF!</f>
        <v>#REF!</v>
      </c>
      <c r="L36" s="17" t="e">
        <f>#REF!</f>
        <v>#REF!</v>
      </c>
      <c r="M36" s="1" t="e">
        <f>#REF!</f>
        <v>#REF!</v>
      </c>
      <c r="N36" s="1" t="e">
        <f>#REF!</f>
        <v>#REF!</v>
      </c>
      <c r="O36" s="1" t="e">
        <f>#REF!</f>
        <v>#REF!</v>
      </c>
      <c r="P36" s="1" t="e">
        <f>#REF!</f>
        <v>#REF!</v>
      </c>
      <c r="Q36" s="1" t="e">
        <f>#REF!</f>
        <v>#REF!</v>
      </c>
    </row>
    <row r="37" spans="1:17">
      <c r="A37" s="1" t="e">
        <f>#REF!</f>
        <v>#REF!</v>
      </c>
      <c r="B37" s="1" t="e">
        <f>#REF!</f>
        <v>#REF!</v>
      </c>
      <c r="C37" s="2" t="e">
        <f>#REF!</f>
        <v>#REF!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e">
        <f>#REF!</f>
        <v>#REF!</v>
      </c>
      <c r="H37" s="13" t="e">
        <f>#REF!</f>
        <v>#REF!</v>
      </c>
      <c r="I37" s="1" t="e">
        <f>#REF!</f>
        <v>#REF!</v>
      </c>
      <c r="J37" s="1" t="e">
        <f>#REF!</f>
        <v>#REF!</v>
      </c>
      <c r="K37" s="1" t="e">
        <f>#REF!</f>
        <v>#REF!</v>
      </c>
      <c r="L37" s="17" t="e">
        <f>#REF!</f>
        <v>#REF!</v>
      </c>
      <c r="M37" s="1" t="e">
        <f>#REF!</f>
        <v>#REF!</v>
      </c>
      <c r="N37" s="1" t="e">
        <f>#REF!</f>
        <v>#REF!</v>
      </c>
      <c r="O37" s="1" t="e">
        <f>#REF!</f>
        <v>#REF!</v>
      </c>
      <c r="P37" s="1" t="e">
        <f>#REF!</f>
        <v>#REF!</v>
      </c>
      <c r="Q37" s="1" t="e">
        <f>#REF!</f>
        <v>#REF!</v>
      </c>
    </row>
    <row r="38" spans="1:17">
      <c r="A38" s="1" t="e">
        <f>#REF!</f>
        <v>#REF!</v>
      </c>
      <c r="B38" s="1" t="e">
        <f>#REF!</f>
        <v>#REF!</v>
      </c>
      <c r="C38" s="2" t="e">
        <f>#REF!</f>
        <v>#REF!</v>
      </c>
      <c r="D38" s="1" t="e">
        <f>#REF!</f>
        <v>#REF!</v>
      </c>
      <c r="E38" s="1" t="e">
        <f>#REF!</f>
        <v>#REF!</v>
      </c>
      <c r="F38" s="1" t="e">
        <f>#REF!</f>
        <v>#REF!</v>
      </c>
      <c r="G38" s="1" t="e">
        <f>#REF!</f>
        <v>#REF!</v>
      </c>
      <c r="H38" s="13" t="e">
        <f>#REF!</f>
        <v>#REF!</v>
      </c>
      <c r="I38" s="1" t="e">
        <f>#REF!</f>
        <v>#REF!</v>
      </c>
      <c r="J38" s="1" t="e">
        <f>#REF!</f>
        <v>#REF!</v>
      </c>
      <c r="K38" s="1" t="e">
        <f>#REF!</f>
        <v>#REF!</v>
      </c>
      <c r="L38" s="17" t="e">
        <f>#REF!</f>
        <v>#REF!</v>
      </c>
      <c r="M38" s="1" t="e">
        <f>#REF!</f>
        <v>#REF!</v>
      </c>
      <c r="N38" s="1" t="e">
        <f>#REF!</f>
        <v>#REF!</v>
      </c>
      <c r="O38" s="1" t="e">
        <f>#REF!</f>
        <v>#REF!</v>
      </c>
      <c r="P38" s="1" t="e">
        <f>#REF!</f>
        <v>#REF!</v>
      </c>
      <c r="Q38" s="1" t="e">
        <f>#REF!</f>
        <v>#REF!</v>
      </c>
    </row>
    <row r="39" spans="1:17">
      <c r="A39" s="1" t="e">
        <f>#REF!</f>
        <v>#REF!</v>
      </c>
      <c r="B39" s="1" t="e">
        <f>#REF!</f>
        <v>#REF!</v>
      </c>
      <c r="C39" s="2" t="e">
        <f>#REF!</f>
        <v>#REF!</v>
      </c>
      <c r="D39" s="1" t="e">
        <f>#REF!</f>
        <v>#REF!</v>
      </c>
      <c r="E39" s="1" t="e">
        <f>#REF!</f>
        <v>#REF!</v>
      </c>
      <c r="F39" s="1" t="e">
        <f>#REF!</f>
        <v>#REF!</v>
      </c>
      <c r="G39" s="1" t="e">
        <f>#REF!</f>
        <v>#REF!</v>
      </c>
      <c r="H39" s="13" t="e">
        <f>#REF!</f>
        <v>#REF!</v>
      </c>
      <c r="I39" s="1" t="e">
        <f>#REF!</f>
        <v>#REF!</v>
      </c>
      <c r="J39" s="1" t="e">
        <f>#REF!</f>
        <v>#REF!</v>
      </c>
      <c r="K39" s="1" t="e">
        <f>#REF!</f>
        <v>#REF!</v>
      </c>
      <c r="L39" s="17" t="e">
        <f>#REF!</f>
        <v>#REF!</v>
      </c>
      <c r="M39" s="1" t="e">
        <f>#REF!</f>
        <v>#REF!</v>
      </c>
      <c r="N39" s="1" t="e">
        <f>#REF!</f>
        <v>#REF!</v>
      </c>
      <c r="O39" s="1" t="e">
        <f>#REF!</f>
        <v>#REF!</v>
      </c>
      <c r="P39" s="1" t="e">
        <f>#REF!</f>
        <v>#REF!</v>
      </c>
      <c r="Q39" s="1" t="e">
        <f>#REF!</f>
        <v>#REF!</v>
      </c>
    </row>
    <row r="40" spans="1:17">
      <c r="A40" s="1" t="e">
        <f>#REF!</f>
        <v>#REF!</v>
      </c>
      <c r="B40" s="1" t="e">
        <f>#REF!</f>
        <v>#REF!</v>
      </c>
      <c r="C40" s="2" t="e">
        <f>#REF!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H40" s="13" t="e">
        <f>#REF!</f>
        <v>#REF!</v>
      </c>
      <c r="I40" s="1" t="e">
        <f>#REF!</f>
        <v>#REF!</v>
      </c>
      <c r="J40" s="1" t="e">
        <f>#REF!</f>
        <v>#REF!</v>
      </c>
      <c r="K40" s="1" t="e">
        <f>#REF!</f>
        <v>#REF!</v>
      </c>
      <c r="L40" s="17" t="e">
        <f>#REF!</f>
        <v>#REF!</v>
      </c>
      <c r="M40" s="1" t="e">
        <f>#REF!</f>
        <v>#REF!</v>
      </c>
      <c r="N40" s="1" t="e">
        <f>#REF!</f>
        <v>#REF!</v>
      </c>
      <c r="O40" s="1" t="e">
        <f>#REF!</f>
        <v>#REF!</v>
      </c>
      <c r="P40" s="1" t="e">
        <f>#REF!</f>
        <v>#REF!</v>
      </c>
      <c r="Q40" s="1" t="e">
        <f>#REF!</f>
        <v>#REF!</v>
      </c>
    </row>
    <row r="41" spans="1:17">
      <c r="A41" s="1" t="e">
        <f>#REF!</f>
        <v>#REF!</v>
      </c>
      <c r="B41" s="1" t="e">
        <f>#REF!</f>
        <v>#REF!</v>
      </c>
      <c r="C41" s="2" t="e">
        <f>#REF!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H41" s="13" t="e">
        <f>#REF!</f>
        <v>#REF!</v>
      </c>
      <c r="I41" s="1" t="e">
        <f>#REF!</f>
        <v>#REF!</v>
      </c>
      <c r="J41" s="1" t="e">
        <f>#REF!</f>
        <v>#REF!</v>
      </c>
      <c r="K41" s="1" t="e">
        <f>#REF!</f>
        <v>#REF!</v>
      </c>
      <c r="L41" s="17" t="e">
        <f>#REF!</f>
        <v>#REF!</v>
      </c>
      <c r="M41" s="1" t="e">
        <f>#REF!</f>
        <v>#REF!</v>
      </c>
      <c r="N41" s="1" t="e">
        <f>#REF!</f>
        <v>#REF!</v>
      </c>
      <c r="O41" s="1" t="e">
        <f>#REF!</f>
        <v>#REF!</v>
      </c>
      <c r="P41" s="1" t="e">
        <f>#REF!</f>
        <v>#REF!</v>
      </c>
      <c r="Q41" s="1" t="e">
        <f>#REF!</f>
        <v>#REF!</v>
      </c>
    </row>
    <row r="42" spans="1:17">
      <c r="A42" s="1" t="e">
        <f>#REF!</f>
        <v>#REF!</v>
      </c>
      <c r="B42" s="1" t="e">
        <f>#REF!</f>
        <v>#REF!</v>
      </c>
      <c r="C42" s="2" t="e">
        <f>#REF!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H42" s="13" t="e">
        <f>#REF!</f>
        <v>#REF!</v>
      </c>
      <c r="I42" s="1" t="e">
        <f>#REF!</f>
        <v>#REF!</v>
      </c>
      <c r="J42" s="1" t="e">
        <f>#REF!</f>
        <v>#REF!</v>
      </c>
      <c r="K42" s="1" t="e">
        <f>#REF!</f>
        <v>#REF!</v>
      </c>
      <c r="L42" s="17" t="e">
        <f>#REF!</f>
        <v>#REF!</v>
      </c>
      <c r="M42" s="1" t="e">
        <f>#REF!</f>
        <v>#REF!</v>
      </c>
      <c r="N42" s="1" t="e">
        <f>#REF!</f>
        <v>#REF!</v>
      </c>
      <c r="O42" s="1" t="e">
        <f>#REF!</f>
        <v>#REF!</v>
      </c>
      <c r="P42" s="1" t="e">
        <f>#REF!</f>
        <v>#REF!</v>
      </c>
      <c r="Q42" s="1" t="e">
        <f>#REF!</f>
        <v>#REF!</v>
      </c>
    </row>
    <row r="43" spans="1:17">
      <c r="A43" s="1" t="e">
        <f>#REF!</f>
        <v>#REF!</v>
      </c>
      <c r="B43" s="1" t="e">
        <f>#REF!</f>
        <v>#REF!</v>
      </c>
      <c r="C43" s="2" t="e">
        <f>#REF!</f>
        <v>#REF!</v>
      </c>
      <c r="D43" s="1" t="e">
        <f>#REF!</f>
        <v>#REF!</v>
      </c>
      <c r="E43" s="1" t="e">
        <f>#REF!</f>
        <v>#REF!</v>
      </c>
      <c r="F43" s="1" t="e">
        <f>#REF!</f>
        <v>#REF!</v>
      </c>
      <c r="G43" s="1" t="e">
        <f>#REF!</f>
        <v>#REF!</v>
      </c>
      <c r="H43" s="13" t="e">
        <f>#REF!</f>
        <v>#REF!</v>
      </c>
      <c r="I43" s="1" t="e">
        <f>#REF!</f>
        <v>#REF!</v>
      </c>
      <c r="J43" s="1" t="e">
        <f>#REF!</f>
        <v>#REF!</v>
      </c>
      <c r="K43" s="1" t="e">
        <f>#REF!</f>
        <v>#REF!</v>
      </c>
      <c r="L43" s="17" t="e">
        <f>#REF!</f>
        <v>#REF!</v>
      </c>
      <c r="M43" s="1" t="e">
        <f>#REF!</f>
        <v>#REF!</v>
      </c>
      <c r="N43" s="1" t="e">
        <f>#REF!</f>
        <v>#REF!</v>
      </c>
      <c r="O43" s="1" t="e">
        <f>#REF!</f>
        <v>#REF!</v>
      </c>
      <c r="P43" s="1" t="e">
        <f>#REF!</f>
        <v>#REF!</v>
      </c>
      <c r="Q43" s="1" t="e">
        <f>#REF!</f>
        <v>#REF!</v>
      </c>
    </row>
    <row r="44" spans="1:17">
      <c r="A44" s="1" t="e">
        <f>#REF!</f>
        <v>#REF!</v>
      </c>
      <c r="B44" s="1" t="e">
        <f>#REF!</f>
        <v>#REF!</v>
      </c>
      <c r="C44" s="2" t="e">
        <f>#REF!</f>
        <v>#REF!</v>
      </c>
      <c r="D44" s="1" t="e">
        <f>#REF!</f>
        <v>#REF!</v>
      </c>
      <c r="E44" s="1" t="e">
        <f>#REF!</f>
        <v>#REF!</v>
      </c>
      <c r="F44" s="1" t="e">
        <f>#REF!</f>
        <v>#REF!</v>
      </c>
      <c r="G44" s="1" t="e">
        <f>#REF!</f>
        <v>#REF!</v>
      </c>
      <c r="H44" s="13" t="e">
        <f>#REF!</f>
        <v>#REF!</v>
      </c>
      <c r="I44" s="1" t="e">
        <f>#REF!</f>
        <v>#REF!</v>
      </c>
      <c r="J44" s="1" t="e">
        <f>#REF!</f>
        <v>#REF!</v>
      </c>
      <c r="K44" s="1" t="e">
        <f>#REF!</f>
        <v>#REF!</v>
      </c>
      <c r="L44" s="17" t="e">
        <f>#REF!</f>
        <v>#REF!</v>
      </c>
      <c r="M44" s="1" t="e">
        <f>#REF!</f>
        <v>#REF!</v>
      </c>
      <c r="N44" s="1" t="e">
        <f>#REF!</f>
        <v>#REF!</v>
      </c>
      <c r="O44" s="1" t="e">
        <f>#REF!</f>
        <v>#REF!</v>
      </c>
      <c r="P44" s="1" t="e">
        <f>#REF!</f>
        <v>#REF!</v>
      </c>
      <c r="Q44" s="1" t="e">
        <f>#REF!</f>
        <v>#REF!</v>
      </c>
    </row>
    <row r="45" spans="1:17">
      <c r="A45" s="1" t="e">
        <f>#REF!</f>
        <v>#REF!</v>
      </c>
      <c r="B45" s="1" t="e">
        <f>#REF!</f>
        <v>#REF!</v>
      </c>
      <c r="C45" s="2" t="e">
        <f>#REF!</f>
        <v>#REF!</v>
      </c>
      <c r="D45" s="1" t="e">
        <f>#REF!</f>
        <v>#REF!</v>
      </c>
      <c r="E45" s="1" t="e">
        <f>#REF!</f>
        <v>#REF!</v>
      </c>
      <c r="F45" s="1" t="e">
        <f>#REF!</f>
        <v>#REF!</v>
      </c>
      <c r="G45" s="1" t="e">
        <f>#REF!</f>
        <v>#REF!</v>
      </c>
      <c r="H45" s="13" t="e">
        <f>#REF!</f>
        <v>#REF!</v>
      </c>
      <c r="I45" s="1" t="e">
        <f>#REF!</f>
        <v>#REF!</v>
      </c>
      <c r="J45" s="1" t="e">
        <f>#REF!</f>
        <v>#REF!</v>
      </c>
      <c r="K45" s="1" t="e">
        <f>#REF!</f>
        <v>#REF!</v>
      </c>
      <c r="L45" s="17" t="e">
        <f>#REF!</f>
        <v>#REF!</v>
      </c>
      <c r="M45" s="1" t="e">
        <f>#REF!</f>
        <v>#REF!</v>
      </c>
      <c r="N45" s="1" t="e">
        <f>#REF!</f>
        <v>#REF!</v>
      </c>
      <c r="O45" s="1" t="e">
        <f>#REF!</f>
        <v>#REF!</v>
      </c>
      <c r="P45" s="1" t="e">
        <f>#REF!</f>
        <v>#REF!</v>
      </c>
      <c r="Q45" s="1" t="e">
        <f>#REF!</f>
        <v>#REF!</v>
      </c>
    </row>
    <row r="46" spans="1:17">
      <c r="A46" s="1" t="e">
        <f>#REF!</f>
        <v>#REF!</v>
      </c>
      <c r="B46" s="1" t="e">
        <f>#REF!</f>
        <v>#REF!</v>
      </c>
      <c r="C46" s="2" t="e">
        <f>#REF!</f>
        <v>#REF!</v>
      </c>
      <c r="D46" s="1" t="e">
        <f>#REF!</f>
        <v>#REF!</v>
      </c>
      <c r="E46" s="1" t="e">
        <f>#REF!</f>
        <v>#REF!</v>
      </c>
      <c r="F46" s="1" t="e">
        <f>#REF!</f>
        <v>#REF!</v>
      </c>
      <c r="G46" s="1" t="e">
        <f>#REF!</f>
        <v>#REF!</v>
      </c>
      <c r="H46" s="13" t="e">
        <f>#REF!</f>
        <v>#REF!</v>
      </c>
      <c r="I46" s="1" t="e">
        <f>#REF!</f>
        <v>#REF!</v>
      </c>
      <c r="J46" s="1" t="e">
        <f>#REF!</f>
        <v>#REF!</v>
      </c>
      <c r="K46" s="1" t="e">
        <f>#REF!</f>
        <v>#REF!</v>
      </c>
      <c r="L46" s="17" t="e">
        <f>#REF!</f>
        <v>#REF!</v>
      </c>
      <c r="M46" s="1" t="e">
        <f>#REF!</f>
        <v>#REF!</v>
      </c>
      <c r="N46" s="1" t="e">
        <f>#REF!</f>
        <v>#REF!</v>
      </c>
      <c r="O46" s="1" t="e">
        <f>#REF!</f>
        <v>#REF!</v>
      </c>
      <c r="P46" s="1" t="e">
        <f>#REF!</f>
        <v>#REF!</v>
      </c>
      <c r="Q46" s="1" t="e">
        <f>#REF!</f>
        <v>#REF!</v>
      </c>
    </row>
    <row r="47" spans="1:17">
      <c r="A47" s="1" t="e">
        <f>#REF!</f>
        <v>#REF!</v>
      </c>
      <c r="B47" s="1" t="e">
        <f>#REF!</f>
        <v>#REF!</v>
      </c>
      <c r="C47" s="2" t="e">
        <f>#REF!</f>
        <v>#REF!</v>
      </c>
      <c r="D47" s="1" t="e">
        <f>#REF!</f>
        <v>#REF!</v>
      </c>
      <c r="E47" s="1" t="e">
        <f>#REF!</f>
        <v>#REF!</v>
      </c>
      <c r="F47" s="1" t="e">
        <f>#REF!</f>
        <v>#REF!</v>
      </c>
      <c r="G47" s="1" t="e">
        <f>#REF!</f>
        <v>#REF!</v>
      </c>
      <c r="H47" s="13" t="e">
        <f>#REF!</f>
        <v>#REF!</v>
      </c>
      <c r="I47" s="1" t="e">
        <f>#REF!</f>
        <v>#REF!</v>
      </c>
      <c r="J47" s="1" t="e">
        <f>#REF!</f>
        <v>#REF!</v>
      </c>
      <c r="K47" s="1" t="e">
        <f>#REF!</f>
        <v>#REF!</v>
      </c>
      <c r="L47" s="17" t="e">
        <f>#REF!</f>
        <v>#REF!</v>
      </c>
      <c r="M47" s="1" t="e">
        <f>#REF!</f>
        <v>#REF!</v>
      </c>
      <c r="N47" s="1" t="e">
        <f>#REF!</f>
        <v>#REF!</v>
      </c>
      <c r="O47" s="1" t="e">
        <f>#REF!</f>
        <v>#REF!</v>
      </c>
      <c r="P47" s="1" t="e">
        <f>#REF!</f>
        <v>#REF!</v>
      </c>
      <c r="Q47" s="1" t="e">
        <f>#REF!</f>
        <v>#REF!</v>
      </c>
    </row>
    <row r="48" spans="1:17">
      <c r="A48" s="1" t="e">
        <f>#REF!</f>
        <v>#REF!</v>
      </c>
      <c r="B48" s="1" t="e">
        <f>#REF!</f>
        <v>#REF!</v>
      </c>
      <c r="C48" s="2" t="e">
        <f>#REF!</f>
        <v>#REF!</v>
      </c>
      <c r="D48" s="1" t="e">
        <f>#REF!</f>
        <v>#REF!</v>
      </c>
      <c r="E48" s="1" t="e">
        <f>#REF!</f>
        <v>#REF!</v>
      </c>
      <c r="F48" s="1" t="e">
        <f>#REF!</f>
        <v>#REF!</v>
      </c>
      <c r="G48" s="1" t="e">
        <f>#REF!</f>
        <v>#REF!</v>
      </c>
      <c r="H48" s="13" t="e">
        <f>#REF!</f>
        <v>#REF!</v>
      </c>
      <c r="I48" s="1" t="e">
        <f>#REF!</f>
        <v>#REF!</v>
      </c>
      <c r="J48" s="1" t="e">
        <f>#REF!</f>
        <v>#REF!</v>
      </c>
      <c r="K48" s="1" t="e">
        <f>#REF!</f>
        <v>#REF!</v>
      </c>
      <c r="L48" s="17" t="e">
        <f>#REF!</f>
        <v>#REF!</v>
      </c>
      <c r="M48" s="1" t="e">
        <f>#REF!</f>
        <v>#REF!</v>
      </c>
      <c r="N48" s="1" t="e">
        <f>#REF!</f>
        <v>#REF!</v>
      </c>
      <c r="O48" s="1" t="e">
        <f>#REF!</f>
        <v>#REF!</v>
      </c>
      <c r="P48" s="1" t="e">
        <f>#REF!</f>
        <v>#REF!</v>
      </c>
      <c r="Q48" s="1" t="e">
        <f>#REF!</f>
        <v>#REF!</v>
      </c>
    </row>
    <row r="49" spans="1:17">
      <c r="A49" s="1" t="e">
        <f>#REF!</f>
        <v>#REF!</v>
      </c>
      <c r="B49" s="1" t="e">
        <f>#REF!</f>
        <v>#REF!</v>
      </c>
      <c r="C49" s="2" t="e">
        <f>#REF!</f>
        <v>#REF!</v>
      </c>
      <c r="D49" s="1" t="e">
        <f>#REF!</f>
        <v>#REF!</v>
      </c>
      <c r="E49" s="1" t="e">
        <f>#REF!</f>
        <v>#REF!</v>
      </c>
      <c r="F49" s="1" t="e">
        <f>#REF!</f>
        <v>#REF!</v>
      </c>
      <c r="G49" s="1" t="e">
        <f>#REF!</f>
        <v>#REF!</v>
      </c>
      <c r="H49" s="13" t="e">
        <f>#REF!</f>
        <v>#REF!</v>
      </c>
      <c r="I49" s="1" t="e">
        <f>#REF!</f>
        <v>#REF!</v>
      </c>
      <c r="J49" s="1" t="e">
        <f>#REF!</f>
        <v>#REF!</v>
      </c>
      <c r="K49" s="1" t="e">
        <f>#REF!</f>
        <v>#REF!</v>
      </c>
      <c r="L49" s="17" t="e">
        <f>#REF!</f>
        <v>#REF!</v>
      </c>
      <c r="M49" s="1" t="e">
        <f>#REF!</f>
        <v>#REF!</v>
      </c>
      <c r="N49" s="1" t="e">
        <f>#REF!</f>
        <v>#REF!</v>
      </c>
      <c r="O49" s="1" t="e">
        <f>#REF!</f>
        <v>#REF!</v>
      </c>
      <c r="P49" s="1" t="e">
        <f>#REF!</f>
        <v>#REF!</v>
      </c>
      <c r="Q49" s="1" t="e">
        <f>#REF!</f>
        <v>#REF!</v>
      </c>
    </row>
    <row r="50" spans="1:17">
      <c r="A50" s="1" t="e">
        <f>#REF!</f>
        <v>#REF!</v>
      </c>
      <c r="B50" s="1" t="e">
        <f>#REF!</f>
        <v>#REF!</v>
      </c>
      <c r="C50" s="2" t="e">
        <f>#REF!</f>
        <v>#REF!</v>
      </c>
      <c r="D50" s="1" t="e">
        <f>#REF!</f>
        <v>#REF!</v>
      </c>
      <c r="E50" s="1" t="e">
        <f>#REF!</f>
        <v>#REF!</v>
      </c>
      <c r="F50" s="1" t="e">
        <f>#REF!</f>
        <v>#REF!</v>
      </c>
      <c r="G50" s="1" t="e">
        <f>#REF!</f>
        <v>#REF!</v>
      </c>
      <c r="H50" s="13" t="e">
        <f>#REF!</f>
        <v>#REF!</v>
      </c>
      <c r="I50" s="1" t="e">
        <f>#REF!</f>
        <v>#REF!</v>
      </c>
      <c r="J50" s="1" t="e">
        <f>#REF!</f>
        <v>#REF!</v>
      </c>
      <c r="K50" s="1" t="e">
        <f>#REF!</f>
        <v>#REF!</v>
      </c>
      <c r="L50" s="17" t="e">
        <f>#REF!</f>
        <v>#REF!</v>
      </c>
      <c r="M50" s="1" t="e">
        <f>#REF!</f>
        <v>#REF!</v>
      </c>
      <c r="N50" s="1" t="e">
        <f>#REF!</f>
        <v>#REF!</v>
      </c>
      <c r="O50" s="1" t="e">
        <f>#REF!</f>
        <v>#REF!</v>
      </c>
      <c r="P50" s="1" t="e">
        <f>#REF!</f>
        <v>#REF!</v>
      </c>
      <c r="Q50" s="1" t="e">
        <f>#REF!</f>
        <v>#REF!</v>
      </c>
    </row>
    <row r="51" spans="1:17">
      <c r="A51" s="1" t="e">
        <f>#REF!</f>
        <v>#REF!</v>
      </c>
      <c r="B51" s="1" t="e">
        <f>#REF!</f>
        <v>#REF!</v>
      </c>
      <c r="C51" s="2" t="e">
        <f>#REF!</f>
        <v>#REF!</v>
      </c>
      <c r="D51" s="1" t="e">
        <f>#REF!</f>
        <v>#REF!</v>
      </c>
      <c r="E51" s="1" t="e">
        <f>#REF!</f>
        <v>#REF!</v>
      </c>
      <c r="F51" s="1" t="e">
        <f>#REF!</f>
        <v>#REF!</v>
      </c>
      <c r="G51" s="1" t="e">
        <f>#REF!</f>
        <v>#REF!</v>
      </c>
      <c r="H51" s="13" t="e">
        <f>#REF!</f>
        <v>#REF!</v>
      </c>
      <c r="I51" s="1" t="e">
        <f>#REF!</f>
        <v>#REF!</v>
      </c>
      <c r="J51" s="1" t="e">
        <f>#REF!</f>
        <v>#REF!</v>
      </c>
      <c r="K51" s="1" t="e">
        <f>#REF!</f>
        <v>#REF!</v>
      </c>
      <c r="L51" s="17" t="e">
        <f>#REF!</f>
        <v>#REF!</v>
      </c>
      <c r="M51" s="1" t="e">
        <f>#REF!</f>
        <v>#REF!</v>
      </c>
      <c r="N51" s="1" t="e">
        <f>#REF!</f>
        <v>#REF!</v>
      </c>
      <c r="O51" s="1" t="e">
        <f>#REF!</f>
        <v>#REF!</v>
      </c>
      <c r="P51" s="1" t="e">
        <f>#REF!</f>
        <v>#REF!</v>
      </c>
      <c r="Q51" s="1" t="e">
        <f>#REF!</f>
        <v>#REF!</v>
      </c>
    </row>
    <row r="52" spans="1:17">
      <c r="A52" s="1" t="e">
        <f>#REF!</f>
        <v>#REF!</v>
      </c>
      <c r="B52" s="1" t="e">
        <f>#REF!</f>
        <v>#REF!</v>
      </c>
      <c r="C52" s="2" t="e">
        <f>#REF!</f>
        <v>#REF!</v>
      </c>
      <c r="D52" s="1" t="e">
        <f>#REF!</f>
        <v>#REF!</v>
      </c>
      <c r="E52" s="1" t="e">
        <f>#REF!</f>
        <v>#REF!</v>
      </c>
      <c r="F52" s="1" t="e">
        <f>#REF!</f>
        <v>#REF!</v>
      </c>
      <c r="G52" s="1" t="e">
        <f>#REF!</f>
        <v>#REF!</v>
      </c>
      <c r="H52" s="13" t="e">
        <f>#REF!</f>
        <v>#REF!</v>
      </c>
      <c r="I52" s="1" t="e">
        <f>#REF!</f>
        <v>#REF!</v>
      </c>
      <c r="J52" s="1" t="e">
        <f>#REF!</f>
        <v>#REF!</v>
      </c>
      <c r="K52" s="1" t="e">
        <f>#REF!</f>
        <v>#REF!</v>
      </c>
      <c r="L52" s="17" t="e">
        <f>#REF!</f>
        <v>#REF!</v>
      </c>
      <c r="M52" s="1" t="e">
        <f>#REF!</f>
        <v>#REF!</v>
      </c>
      <c r="N52" s="1" t="e">
        <f>#REF!</f>
        <v>#REF!</v>
      </c>
      <c r="O52" s="1" t="e">
        <f>#REF!</f>
        <v>#REF!</v>
      </c>
      <c r="P52" s="1" t="e">
        <f>#REF!</f>
        <v>#REF!</v>
      </c>
      <c r="Q52" s="1" t="e">
        <f>#REF!</f>
        <v>#REF!</v>
      </c>
    </row>
    <row r="53" spans="1:17">
      <c r="A53" s="1" t="e">
        <f>#REF!</f>
        <v>#REF!</v>
      </c>
      <c r="B53" s="1" t="e">
        <f>#REF!</f>
        <v>#REF!</v>
      </c>
      <c r="C53" s="2" t="e">
        <f>#REF!</f>
        <v>#REF!</v>
      </c>
      <c r="D53" s="1" t="e">
        <f>#REF!</f>
        <v>#REF!</v>
      </c>
      <c r="E53" s="1" t="e">
        <f>#REF!</f>
        <v>#REF!</v>
      </c>
      <c r="F53" s="1" t="e">
        <f>#REF!</f>
        <v>#REF!</v>
      </c>
      <c r="G53" s="1" t="e">
        <f>#REF!</f>
        <v>#REF!</v>
      </c>
      <c r="H53" s="13" t="e">
        <f>#REF!</f>
        <v>#REF!</v>
      </c>
      <c r="I53" s="1" t="e">
        <f>#REF!</f>
        <v>#REF!</v>
      </c>
      <c r="J53" s="1" t="e">
        <f>#REF!</f>
        <v>#REF!</v>
      </c>
      <c r="K53" s="1" t="e">
        <f>#REF!</f>
        <v>#REF!</v>
      </c>
      <c r="L53" s="17" t="e">
        <f>#REF!</f>
        <v>#REF!</v>
      </c>
      <c r="M53" s="1" t="e">
        <f>#REF!</f>
        <v>#REF!</v>
      </c>
      <c r="N53" s="1" t="e">
        <f>#REF!</f>
        <v>#REF!</v>
      </c>
      <c r="O53" s="1" t="e">
        <f>#REF!</f>
        <v>#REF!</v>
      </c>
      <c r="P53" s="1" t="e">
        <f>#REF!</f>
        <v>#REF!</v>
      </c>
      <c r="Q53" s="1" t="e">
        <f>#REF!</f>
        <v>#REF!</v>
      </c>
    </row>
    <row r="54" spans="1:17">
      <c r="A54" s="1" t="e">
        <f>#REF!</f>
        <v>#REF!</v>
      </c>
      <c r="B54" s="1" t="e">
        <f>#REF!</f>
        <v>#REF!</v>
      </c>
      <c r="C54" s="2" t="e">
        <f>#REF!</f>
        <v>#REF!</v>
      </c>
      <c r="D54" s="1" t="e">
        <f>#REF!</f>
        <v>#REF!</v>
      </c>
      <c r="E54" s="1" t="e">
        <f>#REF!</f>
        <v>#REF!</v>
      </c>
      <c r="F54" s="1" t="e">
        <f>#REF!</f>
        <v>#REF!</v>
      </c>
      <c r="G54" s="1" t="e">
        <f>#REF!</f>
        <v>#REF!</v>
      </c>
      <c r="H54" s="13" t="e">
        <f>#REF!</f>
        <v>#REF!</v>
      </c>
      <c r="I54" s="1" t="e">
        <f>#REF!</f>
        <v>#REF!</v>
      </c>
      <c r="J54" s="1" t="e">
        <f>#REF!</f>
        <v>#REF!</v>
      </c>
      <c r="K54" s="1" t="e">
        <f>#REF!</f>
        <v>#REF!</v>
      </c>
      <c r="L54" s="17" t="e">
        <f>#REF!</f>
        <v>#REF!</v>
      </c>
      <c r="M54" s="1" t="e">
        <f>#REF!</f>
        <v>#REF!</v>
      </c>
      <c r="N54" s="1" t="e">
        <f>#REF!</f>
        <v>#REF!</v>
      </c>
      <c r="O54" s="1" t="e">
        <f>#REF!</f>
        <v>#REF!</v>
      </c>
      <c r="P54" s="1" t="e">
        <f>#REF!</f>
        <v>#REF!</v>
      </c>
      <c r="Q54" s="1" t="e">
        <f>#REF!</f>
        <v>#REF!</v>
      </c>
    </row>
    <row r="55" spans="1:17">
      <c r="A55" s="1" t="e">
        <f>#REF!</f>
        <v>#REF!</v>
      </c>
      <c r="B55" s="1" t="e">
        <f>#REF!</f>
        <v>#REF!</v>
      </c>
      <c r="C55" s="2" t="e">
        <f>#REF!</f>
        <v>#REF!</v>
      </c>
      <c r="D55" s="1" t="e">
        <f>#REF!</f>
        <v>#REF!</v>
      </c>
      <c r="E55" s="1" t="e">
        <f>#REF!</f>
        <v>#REF!</v>
      </c>
      <c r="F55" s="1" t="e">
        <f>#REF!</f>
        <v>#REF!</v>
      </c>
      <c r="G55" s="1" t="e">
        <f>#REF!</f>
        <v>#REF!</v>
      </c>
      <c r="H55" s="13" t="e">
        <f>#REF!</f>
        <v>#REF!</v>
      </c>
      <c r="I55" s="1" t="e">
        <f>#REF!</f>
        <v>#REF!</v>
      </c>
      <c r="J55" s="1" t="e">
        <f>#REF!</f>
        <v>#REF!</v>
      </c>
      <c r="K55" s="1" t="e">
        <f>#REF!</f>
        <v>#REF!</v>
      </c>
      <c r="L55" s="17" t="e">
        <f>#REF!</f>
        <v>#REF!</v>
      </c>
      <c r="M55" s="1" t="e">
        <f>#REF!</f>
        <v>#REF!</v>
      </c>
      <c r="N55" s="1" t="e">
        <f>#REF!</f>
        <v>#REF!</v>
      </c>
      <c r="O55" s="1" t="e">
        <f>#REF!</f>
        <v>#REF!</v>
      </c>
      <c r="P55" s="1" t="e">
        <f>#REF!</f>
        <v>#REF!</v>
      </c>
      <c r="Q55" s="1" t="e">
        <f>#REF!</f>
        <v>#REF!</v>
      </c>
    </row>
    <row r="56" spans="1:17">
      <c r="A56" s="1" t="e">
        <f>#REF!</f>
        <v>#REF!</v>
      </c>
      <c r="B56" s="1" t="e">
        <f>#REF!</f>
        <v>#REF!</v>
      </c>
      <c r="C56" s="2" t="e">
        <f>#REF!</f>
        <v>#REF!</v>
      </c>
      <c r="D56" s="1" t="e">
        <f>#REF!</f>
        <v>#REF!</v>
      </c>
      <c r="E56" s="1" t="e">
        <f>#REF!</f>
        <v>#REF!</v>
      </c>
      <c r="F56" s="1" t="e">
        <f>#REF!</f>
        <v>#REF!</v>
      </c>
      <c r="G56" s="1" t="e">
        <f>#REF!</f>
        <v>#REF!</v>
      </c>
      <c r="H56" s="13" t="e">
        <f>#REF!</f>
        <v>#REF!</v>
      </c>
      <c r="I56" s="1" t="e">
        <f>#REF!</f>
        <v>#REF!</v>
      </c>
      <c r="J56" s="1" t="e">
        <f>#REF!</f>
        <v>#REF!</v>
      </c>
      <c r="K56" s="1" t="e">
        <f>#REF!</f>
        <v>#REF!</v>
      </c>
      <c r="L56" s="17" t="e">
        <f>#REF!</f>
        <v>#REF!</v>
      </c>
      <c r="M56" s="1" t="e">
        <f>#REF!</f>
        <v>#REF!</v>
      </c>
      <c r="N56" s="1" t="e">
        <f>#REF!</f>
        <v>#REF!</v>
      </c>
      <c r="O56" s="1" t="e">
        <f>#REF!</f>
        <v>#REF!</v>
      </c>
      <c r="P56" s="1" t="e">
        <f>#REF!</f>
        <v>#REF!</v>
      </c>
      <c r="Q56" s="1" t="e">
        <f>#REF!</f>
        <v>#REF!</v>
      </c>
    </row>
    <row r="57" spans="1:17">
      <c r="A57" s="1" t="e">
        <f>#REF!</f>
        <v>#REF!</v>
      </c>
      <c r="B57" s="1" t="e">
        <f>#REF!</f>
        <v>#REF!</v>
      </c>
      <c r="C57" s="2" t="e">
        <f>#REF!</f>
        <v>#REF!</v>
      </c>
      <c r="D57" s="1" t="e">
        <f>#REF!</f>
        <v>#REF!</v>
      </c>
      <c r="E57" s="1" t="e">
        <f>#REF!</f>
        <v>#REF!</v>
      </c>
      <c r="F57" s="1" t="e">
        <f>#REF!</f>
        <v>#REF!</v>
      </c>
      <c r="G57" s="1" t="e">
        <f>#REF!</f>
        <v>#REF!</v>
      </c>
      <c r="H57" s="13" t="e">
        <f>#REF!</f>
        <v>#REF!</v>
      </c>
      <c r="I57" s="1" t="e">
        <f>#REF!</f>
        <v>#REF!</v>
      </c>
      <c r="J57" s="1" t="e">
        <f>#REF!</f>
        <v>#REF!</v>
      </c>
      <c r="K57" s="1" t="e">
        <f>#REF!</f>
        <v>#REF!</v>
      </c>
      <c r="L57" s="17" t="e">
        <f>#REF!</f>
        <v>#REF!</v>
      </c>
      <c r="M57" s="1" t="e">
        <f>#REF!</f>
        <v>#REF!</v>
      </c>
      <c r="N57" s="1" t="e">
        <f>#REF!</f>
        <v>#REF!</v>
      </c>
      <c r="O57" s="1" t="e">
        <f>#REF!</f>
        <v>#REF!</v>
      </c>
      <c r="P57" s="1" t="e">
        <f>#REF!</f>
        <v>#REF!</v>
      </c>
      <c r="Q57" s="1" t="e">
        <f>#REF!</f>
        <v>#REF!</v>
      </c>
    </row>
    <row r="58" spans="1:17">
      <c r="A58" s="1" t="e">
        <f>#REF!</f>
        <v>#REF!</v>
      </c>
      <c r="B58" s="1" t="e">
        <f>#REF!</f>
        <v>#REF!</v>
      </c>
      <c r="C58" s="2" t="e">
        <f>#REF!</f>
        <v>#REF!</v>
      </c>
      <c r="D58" s="1" t="e">
        <f>#REF!</f>
        <v>#REF!</v>
      </c>
      <c r="E58" s="1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 t="e">
        <f>#REF!</f>
        <v>#REF!</v>
      </c>
      <c r="K58" s="1" t="e">
        <f>#REF!</f>
        <v>#REF!</v>
      </c>
      <c r="L58" s="1" t="e">
        <f>#REF!</f>
        <v>#REF!</v>
      </c>
      <c r="M58" s="1" t="e">
        <f>#REF!</f>
        <v>#REF!</v>
      </c>
      <c r="N58" s="1" t="e">
        <f>#REF!</f>
        <v>#REF!</v>
      </c>
      <c r="O58" s="1" t="e">
        <f>#REF!</f>
        <v>#REF!</v>
      </c>
      <c r="P58" s="1" t="e">
        <f>#REF!</f>
        <v>#REF!</v>
      </c>
      <c r="Q58" s="1" t="e">
        <f>#REF!</f>
        <v>#REF!</v>
      </c>
    </row>
    <row r="59" spans="1:17">
      <c r="A59" s="1" t="e">
        <f>#REF!</f>
        <v>#REF!</v>
      </c>
      <c r="B59" s="1" t="e">
        <f>#REF!</f>
        <v>#REF!</v>
      </c>
      <c r="C59" s="2" t="e">
        <f>#REF!</f>
        <v>#REF!</v>
      </c>
      <c r="D59" s="1" t="e">
        <f>#REF!</f>
        <v>#REF!</v>
      </c>
      <c r="E59" s="1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 t="e">
        <f>#REF!</f>
        <v>#REF!</v>
      </c>
      <c r="K59" s="1" t="e">
        <f>#REF!</f>
        <v>#REF!</v>
      </c>
      <c r="L59" s="1" t="e">
        <f>#REF!</f>
        <v>#REF!</v>
      </c>
      <c r="M59" s="1" t="e">
        <f>#REF!</f>
        <v>#REF!</v>
      </c>
      <c r="N59" s="1" t="e">
        <f>#REF!</f>
        <v>#REF!</v>
      </c>
      <c r="O59" s="1" t="e">
        <f>#REF!</f>
        <v>#REF!</v>
      </c>
      <c r="P59" s="1" t="e">
        <f>#REF!</f>
        <v>#REF!</v>
      </c>
      <c r="Q59" s="1" t="e">
        <f>#REF!</f>
        <v>#REF!</v>
      </c>
    </row>
    <row r="60" spans="1:17">
      <c r="A60" s="1" t="e">
        <f>#REF!</f>
        <v>#REF!</v>
      </c>
      <c r="B60" s="1" t="e">
        <f>#REF!</f>
        <v>#REF!</v>
      </c>
      <c r="C60" s="2" t="e">
        <f>#REF!</f>
        <v>#REF!</v>
      </c>
      <c r="D60" s="1" t="e">
        <f>#REF!</f>
        <v>#REF!</v>
      </c>
      <c r="E60" s="1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 t="e">
        <f>#REF!</f>
        <v>#REF!</v>
      </c>
      <c r="K60" s="1" t="e">
        <f>#REF!</f>
        <v>#REF!</v>
      </c>
      <c r="L60" s="1" t="e">
        <f>#REF!</f>
        <v>#REF!</v>
      </c>
      <c r="M60" s="1" t="e">
        <f>#REF!</f>
        <v>#REF!</v>
      </c>
      <c r="N60" s="1" t="e">
        <f>#REF!</f>
        <v>#REF!</v>
      </c>
      <c r="O60" s="1" t="e">
        <f>#REF!</f>
        <v>#REF!</v>
      </c>
      <c r="P60" s="1" t="e">
        <f>#REF!</f>
        <v>#REF!</v>
      </c>
      <c r="Q60" s="1" t="e">
        <f>#REF!</f>
        <v>#REF!</v>
      </c>
    </row>
    <row r="61" spans="1:17">
      <c r="A61" s="1" t="e">
        <f>#REF!</f>
        <v>#REF!</v>
      </c>
      <c r="B61" s="1" t="e">
        <f>#REF!</f>
        <v>#REF!</v>
      </c>
      <c r="C61" s="2" t="e">
        <f>#REF!</f>
        <v>#REF!</v>
      </c>
      <c r="D61" s="1" t="e">
        <f>#REF!</f>
        <v>#REF!</v>
      </c>
      <c r="E61" s="1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 t="e">
        <f>#REF!</f>
        <v>#REF!</v>
      </c>
      <c r="K61" s="1" t="e">
        <f>#REF!</f>
        <v>#REF!</v>
      </c>
      <c r="L61" s="1" t="e">
        <f>#REF!</f>
        <v>#REF!</v>
      </c>
      <c r="M61" s="1" t="e">
        <f>#REF!</f>
        <v>#REF!</v>
      </c>
      <c r="N61" s="1" t="e">
        <f>#REF!</f>
        <v>#REF!</v>
      </c>
      <c r="O61" s="1" t="e">
        <f>#REF!</f>
        <v>#REF!</v>
      </c>
      <c r="P61" s="1" t="e">
        <f>#REF!</f>
        <v>#REF!</v>
      </c>
      <c r="Q61" s="1" t="e">
        <f>#REF!</f>
        <v>#REF!</v>
      </c>
    </row>
    <row r="62" spans="1:17">
      <c r="A62" s="1" t="e">
        <f>#REF!</f>
        <v>#REF!</v>
      </c>
      <c r="B62" s="1" t="e">
        <f>#REF!</f>
        <v>#REF!</v>
      </c>
      <c r="C62" s="2" t="e">
        <f>#REF!</f>
        <v>#REF!</v>
      </c>
      <c r="D62" s="1" t="e">
        <f>#REF!</f>
        <v>#REF!</v>
      </c>
      <c r="E62" s="1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 t="e">
        <f>#REF!</f>
        <v>#REF!</v>
      </c>
      <c r="K62" s="1" t="e">
        <f>#REF!</f>
        <v>#REF!</v>
      </c>
      <c r="L62" s="1" t="e">
        <f>#REF!</f>
        <v>#REF!</v>
      </c>
      <c r="M62" s="1" t="e">
        <f>#REF!</f>
        <v>#REF!</v>
      </c>
      <c r="N62" s="1" t="e">
        <f>#REF!</f>
        <v>#REF!</v>
      </c>
      <c r="O62" s="1" t="e">
        <f>#REF!</f>
        <v>#REF!</v>
      </c>
      <c r="P62" s="1" t="e">
        <f>#REF!</f>
        <v>#REF!</v>
      </c>
      <c r="Q62" s="1" t="e">
        <f>#REF!</f>
        <v>#REF!</v>
      </c>
    </row>
    <row r="63" spans="1:17">
      <c r="A63" s="1" t="e">
        <f>#REF!</f>
        <v>#REF!</v>
      </c>
      <c r="B63" s="1" t="e">
        <f>#REF!</f>
        <v>#REF!</v>
      </c>
      <c r="C63" s="2" t="e">
        <f>#REF!</f>
        <v>#REF!</v>
      </c>
      <c r="D63" s="1" t="e">
        <f>#REF!</f>
        <v>#REF!</v>
      </c>
      <c r="E63" s="1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 t="e">
        <f>#REF!</f>
        <v>#REF!</v>
      </c>
      <c r="K63" s="1" t="e">
        <f>#REF!</f>
        <v>#REF!</v>
      </c>
      <c r="L63" s="1" t="e">
        <f>#REF!</f>
        <v>#REF!</v>
      </c>
      <c r="M63" s="1" t="e">
        <f>#REF!</f>
        <v>#REF!</v>
      </c>
      <c r="N63" s="1" t="e">
        <f>#REF!</f>
        <v>#REF!</v>
      </c>
      <c r="O63" s="1" t="e">
        <f>#REF!</f>
        <v>#REF!</v>
      </c>
      <c r="P63" s="1" t="e">
        <f>#REF!</f>
        <v>#REF!</v>
      </c>
      <c r="Q63" s="1" t="e">
        <f>#REF!</f>
        <v>#REF!</v>
      </c>
    </row>
    <row r="64" spans="1:17">
      <c r="A64" s="1" t="e">
        <f>#REF!</f>
        <v>#REF!</v>
      </c>
      <c r="B64" s="1" t="e">
        <f>#REF!</f>
        <v>#REF!</v>
      </c>
      <c r="C64" s="2" t="e">
        <f>#REF!</f>
        <v>#REF!</v>
      </c>
      <c r="D64" s="1" t="e">
        <f>#REF!</f>
        <v>#REF!</v>
      </c>
      <c r="E64" s="1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 t="e">
        <f>#REF!</f>
        <v>#REF!</v>
      </c>
      <c r="K64" s="1" t="e">
        <f>#REF!</f>
        <v>#REF!</v>
      </c>
      <c r="L64" s="1" t="e">
        <f>#REF!</f>
        <v>#REF!</v>
      </c>
      <c r="M64" s="1" t="e">
        <f>#REF!</f>
        <v>#REF!</v>
      </c>
      <c r="N64" s="1" t="e">
        <f>#REF!</f>
        <v>#REF!</v>
      </c>
      <c r="O64" s="1" t="e">
        <f>#REF!</f>
        <v>#REF!</v>
      </c>
      <c r="P64" s="1" t="e">
        <f>#REF!</f>
        <v>#REF!</v>
      </c>
      <c r="Q64" s="1" t="e">
        <f>#REF!</f>
        <v>#REF!</v>
      </c>
    </row>
    <row r="65" spans="1:17">
      <c r="A65" s="1" t="e">
        <f>#REF!</f>
        <v>#REF!</v>
      </c>
      <c r="B65" s="1" t="e">
        <f>#REF!</f>
        <v>#REF!</v>
      </c>
      <c r="C65" s="2" t="e">
        <f>#REF!</f>
        <v>#REF!</v>
      </c>
      <c r="D65" s="1" t="e">
        <f>#REF!</f>
        <v>#REF!</v>
      </c>
      <c r="E65" s="1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 t="e">
        <f>#REF!</f>
        <v>#REF!</v>
      </c>
      <c r="K65" s="1" t="e">
        <f>#REF!</f>
        <v>#REF!</v>
      </c>
      <c r="L65" s="1" t="e">
        <f>#REF!</f>
        <v>#REF!</v>
      </c>
      <c r="M65" s="1" t="e">
        <f>#REF!</f>
        <v>#REF!</v>
      </c>
      <c r="N65" s="1" t="e">
        <f>#REF!</f>
        <v>#REF!</v>
      </c>
      <c r="O65" s="1" t="e">
        <f>#REF!</f>
        <v>#REF!</v>
      </c>
      <c r="P65" s="1" t="e">
        <f>#REF!</f>
        <v>#REF!</v>
      </c>
      <c r="Q65" s="1" t="e">
        <f>#REF!</f>
        <v>#REF!</v>
      </c>
    </row>
    <row r="66" spans="1:17">
      <c r="A66" s="1" t="e">
        <f>#REF!</f>
        <v>#REF!</v>
      </c>
      <c r="B66" s="1" t="e">
        <f>#REF!</f>
        <v>#REF!</v>
      </c>
      <c r="C66" s="2" t="e">
        <f>#REF!</f>
        <v>#REF!</v>
      </c>
      <c r="D66" s="1" t="e">
        <f>#REF!</f>
        <v>#REF!</v>
      </c>
      <c r="E66" s="1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 t="e">
        <f>#REF!</f>
        <v>#REF!</v>
      </c>
      <c r="K66" s="1" t="e">
        <f>#REF!</f>
        <v>#REF!</v>
      </c>
      <c r="L66" s="1" t="e">
        <f>#REF!</f>
        <v>#REF!</v>
      </c>
      <c r="M66" s="1" t="e">
        <f>#REF!</f>
        <v>#REF!</v>
      </c>
      <c r="N66" s="1" t="e">
        <f>#REF!</f>
        <v>#REF!</v>
      </c>
      <c r="O66" s="1" t="e">
        <f>#REF!</f>
        <v>#REF!</v>
      </c>
      <c r="P66" s="1" t="e">
        <f>#REF!</f>
        <v>#REF!</v>
      </c>
      <c r="Q66" s="1" t="e">
        <f>#REF!</f>
        <v>#REF!</v>
      </c>
    </row>
    <row r="67" spans="1:17">
      <c r="A67" s="1" t="e">
        <f>#REF!</f>
        <v>#REF!</v>
      </c>
      <c r="B67" s="1" t="e">
        <f>#REF!</f>
        <v>#REF!</v>
      </c>
      <c r="C67" s="2" t="e">
        <f>#REF!</f>
        <v>#REF!</v>
      </c>
      <c r="D67" s="1" t="e">
        <f>#REF!</f>
        <v>#REF!</v>
      </c>
      <c r="E67" s="1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 t="e">
        <f>#REF!</f>
        <v>#REF!</v>
      </c>
      <c r="K67" s="1" t="e">
        <f>#REF!</f>
        <v>#REF!</v>
      </c>
      <c r="L67" s="1" t="e">
        <f>#REF!</f>
        <v>#REF!</v>
      </c>
      <c r="M67" s="1" t="e">
        <f>#REF!</f>
        <v>#REF!</v>
      </c>
      <c r="N67" s="1" t="e">
        <f>#REF!</f>
        <v>#REF!</v>
      </c>
      <c r="O67" s="1" t="e">
        <f>#REF!</f>
        <v>#REF!</v>
      </c>
      <c r="P67" s="1" t="e">
        <f>#REF!</f>
        <v>#REF!</v>
      </c>
      <c r="Q67" s="1" t="e">
        <f>#REF!</f>
        <v>#REF!</v>
      </c>
    </row>
    <row r="68" spans="1:17">
      <c r="A68" s="1" t="e">
        <f>#REF!</f>
        <v>#REF!</v>
      </c>
      <c r="B68" s="1" t="e">
        <f>#REF!</f>
        <v>#REF!</v>
      </c>
      <c r="C68" s="2" t="e">
        <f>#REF!</f>
        <v>#REF!</v>
      </c>
      <c r="D68" s="1" t="e">
        <f>#REF!</f>
        <v>#REF!</v>
      </c>
      <c r="E68" s="1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 t="e">
        <f>#REF!</f>
        <v>#REF!</v>
      </c>
      <c r="K68" s="1" t="e">
        <f>#REF!</f>
        <v>#REF!</v>
      </c>
      <c r="L68" s="1" t="e">
        <f>#REF!</f>
        <v>#REF!</v>
      </c>
      <c r="M68" s="1" t="e">
        <f>#REF!</f>
        <v>#REF!</v>
      </c>
      <c r="N68" s="1" t="e">
        <f>#REF!</f>
        <v>#REF!</v>
      </c>
      <c r="O68" s="1" t="e">
        <f>#REF!</f>
        <v>#REF!</v>
      </c>
      <c r="P68" s="1" t="e">
        <f>#REF!</f>
        <v>#REF!</v>
      </c>
      <c r="Q68" s="1" t="e">
        <f>#REF!</f>
        <v>#REF!</v>
      </c>
    </row>
    <row r="69" spans="1:17">
      <c r="A69" s="1" t="e">
        <f>#REF!</f>
        <v>#REF!</v>
      </c>
      <c r="B69" s="1" t="e">
        <f>#REF!</f>
        <v>#REF!</v>
      </c>
      <c r="C69" s="2" t="e">
        <f>#REF!</f>
        <v>#REF!</v>
      </c>
      <c r="D69" s="1" t="e">
        <f>#REF!</f>
        <v>#REF!</v>
      </c>
      <c r="E69" s="1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 t="e">
        <f>#REF!</f>
        <v>#REF!</v>
      </c>
      <c r="K69" s="1" t="e">
        <f>#REF!</f>
        <v>#REF!</v>
      </c>
      <c r="L69" s="1" t="e">
        <f>#REF!</f>
        <v>#REF!</v>
      </c>
      <c r="M69" s="1" t="e">
        <f>#REF!</f>
        <v>#REF!</v>
      </c>
      <c r="N69" s="1" t="e">
        <f>#REF!</f>
        <v>#REF!</v>
      </c>
      <c r="O69" s="1" t="e">
        <f>#REF!</f>
        <v>#REF!</v>
      </c>
      <c r="P69" s="1" t="e">
        <f>#REF!</f>
        <v>#REF!</v>
      </c>
      <c r="Q69" s="1" t="e">
        <f>#REF!</f>
        <v>#REF!</v>
      </c>
    </row>
    <row r="70" spans="1:17">
      <c r="A70" s="1" t="e">
        <f>#REF!</f>
        <v>#REF!</v>
      </c>
      <c r="B70" s="1" t="e">
        <f>#REF!</f>
        <v>#REF!</v>
      </c>
      <c r="C70" s="2" t="e">
        <f>#REF!</f>
        <v>#REF!</v>
      </c>
      <c r="D70" s="1" t="e">
        <f>#REF!</f>
        <v>#REF!</v>
      </c>
      <c r="E70" s="1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 t="e">
        <f>#REF!</f>
        <v>#REF!</v>
      </c>
      <c r="K70" s="1" t="e">
        <f>#REF!</f>
        <v>#REF!</v>
      </c>
      <c r="L70" s="1" t="e">
        <f>#REF!</f>
        <v>#REF!</v>
      </c>
      <c r="M70" s="1" t="e">
        <f>#REF!</f>
        <v>#REF!</v>
      </c>
      <c r="N70" s="1" t="e">
        <f>#REF!</f>
        <v>#REF!</v>
      </c>
      <c r="O70" s="1" t="e">
        <f>#REF!</f>
        <v>#REF!</v>
      </c>
      <c r="P70" s="1" t="e">
        <f>#REF!</f>
        <v>#REF!</v>
      </c>
      <c r="Q70" s="1" t="e">
        <f>#REF!</f>
        <v>#REF!</v>
      </c>
    </row>
    <row r="71" spans="1:17">
      <c r="A71" s="1" t="e">
        <f>#REF!</f>
        <v>#REF!</v>
      </c>
      <c r="B71" s="1" t="e">
        <f>#REF!</f>
        <v>#REF!</v>
      </c>
      <c r="C71" s="2" t="e">
        <f>#REF!</f>
        <v>#REF!</v>
      </c>
      <c r="D71" s="1" t="e">
        <f>#REF!</f>
        <v>#REF!</v>
      </c>
      <c r="E71" s="1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 t="e">
        <f>#REF!</f>
        <v>#REF!</v>
      </c>
      <c r="K71" s="1" t="e">
        <f>#REF!</f>
        <v>#REF!</v>
      </c>
      <c r="L71" s="1" t="e">
        <f>#REF!</f>
        <v>#REF!</v>
      </c>
      <c r="M71" s="1" t="e">
        <f>#REF!</f>
        <v>#REF!</v>
      </c>
      <c r="N71" s="1" t="e">
        <f>#REF!</f>
        <v>#REF!</v>
      </c>
      <c r="O71" s="1" t="e">
        <f>#REF!</f>
        <v>#REF!</v>
      </c>
      <c r="P71" s="1" t="e">
        <f>#REF!</f>
        <v>#REF!</v>
      </c>
      <c r="Q71" s="1" t="e">
        <f>#REF!</f>
        <v>#REF!</v>
      </c>
    </row>
    <row r="72" spans="1:17">
      <c r="A72" s="1" t="e">
        <f>#REF!</f>
        <v>#REF!</v>
      </c>
      <c r="B72" s="1" t="e">
        <f>#REF!</f>
        <v>#REF!</v>
      </c>
      <c r="C72" s="2" t="e">
        <f>#REF!</f>
        <v>#REF!</v>
      </c>
      <c r="D72" s="1" t="e">
        <f>#REF!</f>
        <v>#REF!</v>
      </c>
      <c r="E72" s="1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 t="e">
        <f>#REF!</f>
        <v>#REF!</v>
      </c>
      <c r="K72" s="1" t="e">
        <f>#REF!</f>
        <v>#REF!</v>
      </c>
      <c r="L72" s="1" t="e">
        <f>#REF!</f>
        <v>#REF!</v>
      </c>
      <c r="M72" s="1" t="e">
        <f>#REF!</f>
        <v>#REF!</v>
      </c>
      <c r="N72" s="1" t="e">
        <f>#REF!</f>
        <v>#REF!</v>
      </c>
      <c r="O72" s="1" t="e">
        <f>#REF!</f>
        <v>#REF!</v>
      </c>
      <c r="P72" s="1" t="e">
        <f>#REF!</f>
        <v>#REF!</v>
      </c>
      <c r="Q72" s="1" t="e">
        <f>#REF!</f>
        <v>#REF!</v>
      </c>
    </row>
    <row r="73" spans="1:17">
      <c r="A73" s="1" t="e">
        <f>#REF!</f>
        <v>#REF!</v>
      </c>
      <c r="B73" s="1" t="e">
        <f>#REF!</f>
        <v>#REF!</v>
      </c>
      <c r="C73" s="2" t="e">
        <f>#REF!</f>
        <v>#REF!</v>
      </c>
      <c r="D73" s="1" t="e">
        <f>#REF!</f>
        <v>#REF!</v>
      </c>
      <c r="E73" s="1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 t="e">
        <f>#REF!</f>
        <v>#REF!</v>
      </c>
      <c r="K73" s="1" t="e">
        <f>#REF!</f>
        <v>#REF!</v>
      </c>
      <c r="L73" s="1" t="e">
        <f>#REF!</f>
        <v>#REF!</v>
      </c>
      <c r="M73" s="1" t="e">
        <f>#REF!</f>
        <v>#REF!</v>
      </c>
      <c r="N73" s="1" t="e">
        <f>#REF!</f>
        <v>#REF!</v>
      </c>
      <c r="O73" s="1" t="e">
        <f>#REF!</f>
        <v>#REF!</v>
      </c>
      <c r="P73" s="1" t="e">
        <f>#REF!</f>
        <v>#REF!</v>
      </c>
      <c r="Q73" s="1" t="e">
        <f>#REF!</f>
        <v>#REF!</v>
      </c>
    </row>
    <row r="74" spans="1:17">
      <c r="A74" s="1" t="e">
        <f>#REF!</f>
        <v>#REF!</v>
      </c>
      <c r="B74" s="1" t="e">
        <f>#REF!</f>
        <v>#REF!</v>
      </c>
      <c r="C74" s="2" t="e">
        <f>#REF!</f>
        <v>#REF!</v>
      </c>
      <c r="D74" s="1" t="e">
        <f>#REF!</f>
        <v>#REF!</v>
      </c>
      <c r="E74" s="1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 t="e">
        <f>#REF!</f>
        <v>#REF!</v>
      </c>
      <c r="K74" s="1" t="e">
        <f>#REF!</f>
        <v>#REF!</v>
      </c>
      <c r="L74" s="1" t="e">
        <f>#REF!</f>
        <v>#REF!</v>
      </c>
      <c r="M74" s="1" t="e">
        <f>#REF!</f>
        <v>#REF!</v>
      </c>
      <c r="N74" s="1" t="e">
        <f>#REF!</f>
        <v>#REF!</v>
      </c>
      <c r="O74" s="1" t="e">
        <f>#REF!</f>
        <v>#REF!</v>
      </c>
      <c r="P74" s="1" t="e">
        <f>#REF!</f>
        <v>#REF!</v>
      </c>
      <c r="Q74" s="1" t="e">
        <f>#REF!</f>
        <v>#REF!</v>
      </c>
    </row>
    <row r="75" spans="1:17">
      <c r="A75" s="1" t="e">
        <f>#REF!</f>
        <v>#REF!</v>
      </c>
      <c r="B75" s="1" t="e">
        <f>#REF!</f>
        <v>#REF!</v>
      </c>
      <c r="C75" s="2" t="e">
        <f>#REF!</f>
        <v>#REF!</v>
      </c>
      <c r="D75" s="1" t="e">
        <f>#REF!</f>
        <v>#REF!</v>
      </c>
      <c r="E75" s="1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 t="e">
        <f>#REF!</f>
        <v>#REF!</v>
      </c>
      <c r="K75" s="1" t="e">
        <f>#REF!</f>
        <v>#REF!</v>
      </c>
      <c r="L75" s="1" t="e">
        <f>#REF!</f>
        <v>#REF!</v>
      </c>
      <c r="M75" s="1" t="e">
        <f>#REF!</f>
        <v>#REF!</v>
      </c>
      <c r="N75" s="1" t="e">
        <f>#REF!</f>
        <v>#REF!</v>
      </c>
      <c r="O75" s="1" t="e">
        <f>#REF!</f>
        <v>#REF!</v>
      </c>
      <c r="P75" s="1" t="e">
        <f>#REF!</f>
        <v>#REF!</v>
      </c>
      <c r="Q75" s="1" t="e">
        <f>#REF!</f>
        <v>#REF!</v>
      </c>
    </row>
    <row r="76" spans="1:17">
      <c r="A76" s="1" t="e">
        <f>#REF!</f>
        <v>#REF!</v>
      </c>
      <c r="B76" s="1" t="e">
        <f>#REF!</f>
        <v>#REF!</v>
      </c>
      <c r="C76" s="2" t="e">
        <f>#REF!</f>
        <v>#REF!</v>
      </c>
      <c r="D76" s="1" t="e">
        <f>#REF!</f>
        <v>#REF!</v>
      </c>
      <c r="E76" s="1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 t="e">
        <f>#REF!</f>
        <v>#REF!</v>
      </c>
      <c r="K76" s="1" t="e">
        <f>#REF!</f>
        <v>#REF!</v>
      </c>
      <c r="L76" s="1" t="e">
        <f>#REF!</f>
        <v>#REF!</v>
      </c>
      <c r="M76" s="1" t="e">
        <f>#REF!</f>
        <v>#REF!</v>
      </c>
      <c r="N76" s="1" t="e">
        <f>#REF!</f>
        <v>#REF!</v>
      </c>
      <c r="O76" s="1" t="e">
        <f>#REF!</f>
        <v>#REF!</v>
      </c>
      <c r="P76" s="1" t="e">
        <f>#REF!</f>
        <v>#REF!</v>
      </c>
      <c r="Q76" s="1" t="e">
        <f>#REF!</f>
        <v>#REF!</v>
      </c>
    </row>
    <row r="77" spans="1:17">
      <c r="A77" s="1" t="e">
        <f>#REF!</f>
        <v>#REF!</v>
      </c>
      <c r="B77" s="1" t="e">
        <f>#REF!</f>
        <v>#REF!</v>
      </c>
      <c r="C77" s="2" t="e">
        <f>#REF!</f>
        <v>#REF!</v>
      </c>
      <c r="D77" s="1" t="e">
        <f>#REF!</f>
        <v>#REF!</v>
      </c>
      <c r="E77" s="1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 t="e">
        <f>#REF!</f>
        <v>#REF!</v>
      </c>
      <c r="K77" s="1" t="e">
        <f>#REF!</f>
        <v>#REF!</v>
      </c>
      <c r="L77" s="1" t="e">
        <f>#REF!</f>
        <v>#REF!</v>
      </c>
      <c r="M77" s="1" t="e">
        <f>#REF!</f>
        <v>#REF!</v>
      </c>
      <c r="N77" s="1" t="e">
        <f>#REF!</f>
        <v>#REF!</v>
      </c>
      <c r="O77" s="1" t="e">
        <f>#REF!</f>
        <v>#REF!</v>
      </c>
      <c r="P77" s="1" t="e">
        <f>#REF!</f>
        <v>#REF!</v>
      </c>
      <c r="Q77" s="1" t="e">
        <f>#REF!</f>
        <v>#REF!</v>
      </c>
    </row>
    <row r="78" spans="1:17">
      <c r="A78" s="1" t="e">
        <f>#REF!</f>
        <v>#REF!</v>
      </c>
      <c r="B78" s="1" t="e">
        <f>#REF!</f>
        <v>#REF!</v>
      </c>
      <c r="C78" s="2" t="e">
        <f>#REF!</f>
        <v>#REF!</v>
      </c>
      <c r="D78" s="1" t="e">
        <f>#REF!</f>
        <v>#REF!</v>
      </c>
      <c r="E78" s="1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 t="e">
        <f>#REF!</f>
        <v>#REF!</v>
      </c>
      <c r="K78" s="1" t="e">
        <f>#REF!</f>
        <v>#REF!</v>
      </c>
      <c r="L78" s="1" t="e">
        <f>#REF!</f>
        <v>#REF!</v>
      </c>
      <c r="M78" s="1" t="e">
        <f>#REF!</f>
        <v>#REF!</v>
      </c>
      <c r="N78" s="1" t="e">
        <f>#REF!</f>
        <v>#REF!</v>
      </c>
      <c r="O78" s="1" t="e">
        <f>#REF!</f>
        <v>#REF!</v>
      </c>
      <c r="P78" s="1" t="e">
        <f>#REF!</f>
        <v>#REF!</v>
      </c>
      <c r="Q78" s="1" t="e">
        <f>#REF!</f>
        <v>#REF!</v>
      </c>
    </row>
    <row r="79" spans="1:17">
      <c r="A79" s="1" t="e">
        <f>#REF!</f>
        <v>#REF!</v>
      </c>
      <c r="B79" s="1" t="e">
        <f>#REF!</f>
        <v>#REF!</v>
      </c>
      <c r="C79" s="2" t="e">
        <f>#REF!</f>
        <v>#REF!</v>
      </c>
      <c r="D79" s="1" t="e">
        <f>#REF!</f>
        <v>#REF!</v>
      </c>
      <c r="E79" s="1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 t="e">
        <f>#REF!</f>
        <v>#REF!</v>
      </c>
      <c r="K79" s="1" t="e">
        <f>#REF!</f>
        <v>#REF!</v>
      </c>
      <c r="L79" s="1" t="e">
        <f>#REF!</f>
        <v>#REF!</v>
      </c>
      <c r="M79" s="1" t="e">
        <f>#REF!</f>
        <v>#REF!</v>
      </c>
      <c r="N79" s="1" t="e">
        <f>#REF!</f>
        <v>#REF!</v>
      </c>
      <c r="O79" s="1" t="e">
        <f>#REF!</f>
        <v>#REF!</v>
      </c>
      <c r="P79" s="1" t="e">
        <f>#REF!</f>
        <v>#REF!</v>
      </c>
      <c r="Q79" s="1" t="e">
        <f>#REF!</f>
        <v>#REF!</v>
      </c>
    </row>
    <row r="80" spans="1:17">
      <c r="A80" s="1" t="e">
        <f>#REF!</f>
        <v>#REF!</v>
      </c>
      <c r="B80" s="1" t="e">
        <f>#REF!</f>
        <v>#REF!</v>
      </c>
      <c r="C80" s="2" t="e">
        <f>#REF!</f>
        <v>#REF!</v>
      </c>
      <c r="D80" s="1" t="e">
        <f>#REF!</f>
        <v>#REF!</v>
      </c>
      <c r="E80" s="1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 t="e">
        <f>#REF!</f>
        <v>#REF!</v>
      </c>
      <c r="K80" s="1" t="e">
        <f>#REF!</f>
        <v>#REF!</v>
      </c>
      <c r="L80" s="1" t="e">
        <f>#REF!</f>
        <v>#REF!</v>
      </c>
      <c r="M80" s="1" t="e">
        <f>#REF!</f>
        <v>#REF!</v>
      </c>
      <c r="N80" s="1" t="e">
        <f>#REF!</f>
        <v>#REF!</v>
      </c>
      <c r="O80" s="1" t="e">
        <f>#REF!</f>
        <v>#REF!</v>
      </c>
      <c r="P80" s="1" t="e">
        <f>#REF!</f>
        <v>#REF!</v>
      </c>
      <c r="Q80" s="1" t="e">
        <f>#REF!</f>
        <v>#REF!</v>
      </c>
    </row>
    <row r="81" spans="1:17">
      <c r="A81" s="1" t="e">
        <f>#REF!</f>
        <v>#REF!</v>
      </c>
      <c r="B81" s="1" t="e">
        <f>#REF!</f>
        <v>#REF!</v>
      </c>
      <c r="C81" s="2" t="e">
        <f>#REF!</f>
        <v>#REF!</v>
      </c>
      <c r="D81" s="1" t="e">
        <f>#REF!</f>
        <v>#REF!</v>
      </c>
      <c r="E81" s="1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 t="e">
        <f>#REF!</f>
        <v>#REF!</v>
      </c>
      <c r="K81" s="1" t="e">
        <f>#REF!</f>
        <v>#REF!</v>
      </c>
      <c r="L81" s="1" t="e">
        <f>#REF!</f>
        <v>#REF!</v>
      </c>
      <c r="M81" s="1" t="e">
        <f>#REF!</f>
        <v>#REF!</v>
      </c>
      <c r="N81" s="1" t="e">
        <f>#REF!</f>
        <v>#REF!</v>
      </c>
      <c r="O81" s="1" t="e">
        <f>#REF!</f>
        <v>#REF!</v>
      </c>
      <c r="P81" s="1" t="e">
        <f>#REF!</f>
        <v>#REF!</v>
      </c>
      <c r="Q81" s="1" t="e">
        <f>#REF!</f>
        <v>#REF!</v>
      </c>
    </row>
    <row r="82" spans="1:17">
      <c r="A82" s="1" t="e">
        <f>#REF!</f>
        <v>#REF!</v>
      </c>
      <c r="B82" s="1" t="e">
        <f>#REF!</f>
        <v>#REF!</v>
      </c>
      <c r="C82" s="2" t="e">
        <f>#REF!</f>
        <v>#REF!</v>
      </c>
      <c r="D82" s="1" t="e">
        <f>#REF!</f>
        <v>#REF!</v>
      </c>
      <c r="E82" s="1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 t="e">
        <f>#REF!</f>
        <v>#REF!</v>
      </c>
      <c r="K82" s="1" t="e">
        <f>#REF!</f>
        <v>#REF!</v>
      </c>
      <c r="L82" s="1" t="e">
        <f>#REF!</f>
        <v>#REF!</v>
      </c>
      <c r="M82" s="1" t="e">
        <f>#REF!</f>
        <v>#REF!</v>
      </c>
      <c r="N82" s="1" t="e">
        <f>#REF!</f>
        <v>#REF!</v>
      </c>
      <c r="O82" s="1" t="e">
        <f>#REF!</f>
        <v>#REF!</v>
      </c>
      <c r="P82" s="1" t="e">
        <f>#REF!</f>
        <v>#REF!</v>
      </c>
      <c r="Q82" s="1" t="e">
        <f>#REF!</f>
        <v>#REF!</v>
      </c>
    </row>
    <row r="83" spans="1:17">
      <c r="A83" s="1" t="e">
        <f>#REF!</f>
        <v>#REF!</v>
      </c>
      <c r="B83" s="1" t="e">
        <f>#REF!</f>
        <v>#REF!</v>
      </c>
      <c r="C83" s="2" t="e">
        <f>#REF!</f>
        <v>#REF!</v>
      </c>
      <c r="D83" s="1" t="e">
        <f>#REF!</f>
        <v>#REF!</v>
      </c>
      <c r="E83" s="1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 t="e">
        <f>#REF!</f>
        <v>#REF!</v>
      </c>
      <c r="K83" s="1" t="e">
        <f>#REF!</f>
        <v>#REF!</v>
      </c>
      <c r="L83" s="1" t="e">
        <f>#REF!</f>
        <v>#REF!</v>
      </c>
      <c r="M83" s="1" t="e">
        <f>#REF!</f>
        <v>#REF!</v>
      </c>
      <c r="N83" s="1" t="e">
        <f>#REF!</f>
        <v>#REF!</v>
      </c>
      <c r="O83" s="1" t="e">
        <f>#REF!</f>
        <v>#REF!</v>
      </c>
      <c r="P83" s="1" t="e">
        <f>#REF!</f>
        <v>#REF!</v>
      </c>
      <c r="Q83" s="1" t="e">
        <f>#REF!</f>
        <v>#REF!</v>
      </c>
    </row>
    <row r="84" spans="1:17">
      <c r="A84" s="1" t="e">
        <f>#REF!</f>
        <v>#REF!</v>
      </c>
      <c r="B84" s="1" t="e">
        <f>#REF!</f>
        <v>#REF!</v>
      </c>
      <c r="C84" s="2" t="e">
        <f>#REF!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 t="e">
        <f>#REF!</f>
        <v>#REF!</v>
      </c>
      <c r="K84" s="1" t="e">
        <f>#REF!</f>
        <v>#REF!</v>
      </c>
      <c r="L84" s="1" t="e">
        <f>#REF!</f>
        <v>#REF!</v>
      </c>
      <c r="M84" s="1" t="e">
        <f>#REF!</f>
        <v>#REF!</v>
      </c>
      <c r="N84" s="1" t="e">
        <f>#REF!</f>
        <v>#REF!</v>
      </c>
      <c r="O84" s="1" t="e">
        <f>#REF!</f>
        <v>#REF!</v>
      </c>
      <c r="P84" s="1" t="e">
        <f>#REF!</f>
        <v>#REF!</v>
      </c>
      <c r="Q84" s="1" t="e">
        <f>#REF!</f>
        <v>#REF!</v>
      </c>
    </row>
    <row r="85" spans="1:17">
      <c r="A85" s="1" t="e">
        <f>#REF!</f>
        <v>#REF!</v>
      </c>
      <c r="B85" s="1" t="e">
        <f>#REF!</f>
        <v>#REF!</v>
      </c>
      <c r="C85" s="2" t="e">
        <f>#REF!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 t="e">
        <f>#REF!</f>
        <v>#REF!</v>
      </c>
      <c r="K85" s="1" t="e">
        <f>#REF!</f>
        <v>#REF!</v>
      </c>
      <c r="L85" s="1" t="e">
        <f>#REF!</f>
        <v>#REF!</v>
      </c>
      <c r="M85" s="1" t="e">
        <f>#REF!</f>
        <v>#REF!</v>
      </c>
      <c r="N85" s="1" t="e">
        <f>#REF!</f>
        <v>#REF!</v>
      </c>
      <c r="O85" s="1" t="e">
        <f>#REF!</f>
        <v>#REF!</v>
      </c>
      <c r="P85" s="1" t="e">
        <f>#REF!</f>
        <v>#REF!</v>
      </c>
      <c r="Q85" s="1" t="e">
        <f>#REF!</f>
        <v>#REF!</v>
      </c>
    </row>
    <row r="86" spans="1:17">
      <c r="A86" s="1" t="e">
        <f>#REF!</f>
        <v>#REF!</v>
      </c>
      <c r="B86" s="1" t="e">
        <f>#REF!</f>
        <v>#REF!</v>
      </c>
      <c r="C86" s="2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 t="e">
        <f>#REF!</f>
        <v>#REF!</v>
      </c>
      <c r="K86" s="1" t="e">
        <f>#REF!</f>
        <v>#REF!</v>
      </c>
      <c r="L86" s="1" t="e">
        <f>#REF!</f>
        <v>#REF!</v>
      </c>
      <c r="M86" s="1" t="e">
        <f>#REF!</f>
        <v>#REF!</v>
      </c>
      <c r="N86" s="1" t="e">
        <f>#REF!</f>
        <v>#REF!</v>
      </c>
      <c r="O86" s="1" t="e">
        <f>#REF!</f>
        <v>#REF!</v>
      </c>
      <c r="P86" s="1" t="e">
        <f>#REF!</f>
        <v>#REF!</v>
      </c>
      <c r="Q86" s="1" t="e">
        <f>#REF!</f>
        <v>#REF!</v>
      </c>
    </row>
    <row r="87" spans="1:17">
      <c r="A87" s="1" t="e">
        <f>#REF!</f>
        <v>#REF!</v>
      </c>
      <c r="B87" s="1" t="e">
        <f>#REF!</f>
        <v>#REF!</v>
      </c>
      <c r="C87" s="2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 t="e">
        <f>#REF!</f>
        <v>#REF!</v>
      </c>
      <c r="K87" s="1" t="e">
        <f>#REF!</f>
        <v>#REF!</v>
      </c>
      <c r="L87" s="1" t="e">
        <f>#REF!</f>
        <v>#REF!</v>
      </c>
      <c r="M87" s="1" t="e">
        <f>#REF!</f>
        <v>#REF!</v>
      </c>
      <c r="N87" s="1" t="e">
        <f>#REF!</f>
        <v>#REF!</v>
      </c>
      <c r="O87" s="1" t="e">
        <f>#REF!</f>
        <v>#REF!</v>
      </c>
      <c r="P87" s="1" t="e">
        <f>#REF!</f>
        <v>#REF!</v>
      </c>
      <c r="Q87" s="1" t="e">
        <f>#REF!</f>
        <v>#REF!</v>
      </c>
    </row>
    <row r="88" spans="1:17">
      <c r="A88" s="1" t="e">
        <f>#REF!</f>
        <v>#REF!</v>
      </c>
      <c r="B88" s="1" t="e">
        <f>#REF!</f>
        <v>#REF!</v>
      </c>
      <c r="C88" s="2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 t="e">
        <f>#REF!</f>
        <v>#REF!</v>
      </c>
      <c r="K88" s="1" t="e">
        <f>#REF!</f>
        <v>#REF!</v>
      </c>
      <c r="L88" s="1" t="e">
        <f>#REF!</f>
        <v>#REF!</v>
      </c>
      <c r="M88" s="1" t="e">
        <f>#REF!</f>
        <v>#REF!</v>
      </c>
      <c r="N88" s="1" t="e">
        <f>#REF!</f>
        <v>#REF!</v>
      </c>
      <c r="O88" s="1" t="e">
        <f>#REF!</f>
        <v>#REF!</v>
      </c>
      <c r="P88" s="1" t="e">
        <f>#REF!</f>
        <v>#REF!</v>
      </c>
      <c r="Q88" s="1" t="e">
        <f>#REF!</f>
        <v>#REF!</v>
      </c>
    </row>
    <row r="89" spans="1:17">
      <c r="A89" s="1" t="e">
        <f>#REF!</f>
        <v>#REF!</v>
      </c>
      <c r="B89" s="1" t="e">
        <f>#REF!</f>
        <v>#REF!</v>
      </c>
      <c r="C89" s="2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 t="e">
        <f>#REF!</f>
        <v>#REF!</v>
      </c>
      <c r="K89" s="1" t="e">
        <f>#REF!</f>
        <v>#REF!</v>
      </c>
      <c r="L89" s="1" t="e">
        <f>#REF!</f>
        <v>#REF!</v>
      </c>
      <c r="M89" s="1" t="e">
        <f>#REF!</f>
        <v>#REF!</v>
      </c>
      <c r="N89" s="1" t="e">
        <f>#REF!</f>
        <v>#REF!</v>
      </c>
      <c r="O89" s="1" t="e">
        <f>#REF!</f>
        <v>#REF!</v>
      </c>
      <c r="P89" s="1" t="e">
        <f>#REF!</f>
        <v>#REF!</v>
      </c>
      <c r="Q89" s="1" t="e">
        <f>#REF!</f>
        <v>#REF!</v>
      </c>
    </row>
    <row r="90" spans="1:17">
      <c r="A90" s="1" t="e">
        <f>#REF!</f>
        <v>#REF!</v>
      </c>
      <c r="B90" s="1" t="e">
        <f>#REF!</f>
        <v>#REF!</v>
      </c>
      <c r="C90" s="2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 t="e">
        <f>#REF!</f>
        <v>#REF!</v>
      </c>
      <c r="K90" s="1" t="e">
        <f>#REF!</f>
        <v>#REF!</v>
      </c>
      <c r="L90" s="1" t="e">
        <f>#REF!</f>
        <v>#REF!</v>
      </c>
      <c r="M90" s="1" t="e">
        <f>#REF!</f>
        <v>#REF!</v>
      </c>
      <c r="N90" s="1" t="e">
        <f>#REF!</f>
        <v>#REF!</v>
      </c>
      <c r="O90" s="1" t="e">
        <f>#REF!</f>
        <v>#REF!</v>
      </c>
      <c r="P90" s="1" t="e">
        <f>#REF!</f>
        <v>#REF!</v>
      </c>
      <c r="Q90" s="1" t="e">
        <f>#REF!</f>
        <v>#REF!</v>
      </c>
    </row>
    <row r="91" spans="1:17">
      <c r="A91" s="1" t="e">
        <f>#REF!</f>
        <v>#REF!</v>
      </c>
      <c r="B91" s="1" t="e">
        <f>#REF!</f>
        <v>#REF!</v>
      </c>
      <c r="C91" s="2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 t="e">
        <f>#REF!</f>
        <v>#REF!</v>
      </c>
      <c r="K91" s="1" t="e">
        <f>#REF!</f>
        <v>#REF!</v>
      </c>
      <c r="L91" s="1" t="e">
        <f>#REF!</f>
        <v>#REF!</v>
      </c>
      <c r="M91" s="1" t="e">
        <f>#REF!</f>
        <v>#REF!</v>
      </c>
      <c r="N91" s="1" t="e">
        <f>#REF!</f>
        <v>#REF!</v>
      </c>
      <c r="O91" s="1" t="e">
        <f>#REF!</f>
        <v>#REF!</v>
      </c>
      <c r="P91" s="1" t="e">
        <f>#REF!</f>
        <v>#REF!</v>
      </c>
      <c r="Q91" s="1" t="e">
        <f>#REF!</f>
        <v>#REF!</v>
      </c>
    </row>
    <row r="92" spans="1:17">
      <c r="A92" s="1" t="e">
        <f>#REF!</f>
        <v>#REF!</v>
      </c>
      <c r="B92" s="1" t="e">
        <f>#REF!</f>
        <v>#REF!</v>
      </c>
      <c r="C92" s="2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 t="e">
        <f>#REF!</f>
        <v>#REF!</v>
      </c>
      <c r="K92" s="1" t="e">
        <f>#REF!</f>
        <v>#REF!</v>
      </c>
      <c r="L92" s="1" t="e">
        <f>#REF!</f>
        <v>#REF!</v>
      </c>
      <c r="M92" s="1" t="e">
        <f>#REF!</f>
        <v>#REF!</v>
      </c>
      <c r="N92" s="1" t="e">
        <f>#REF!</f>
        <v>#REF!</v>
      </c>
      <c r="O92" s="1" t="e">
        <f>#REF!</f>
        <v>#REF!</v>
      </c>
      <c r="P92" s="1" t="e">
        <f>#REF!</f>
        <v>#REF!</v>
      </c>
      <c r="Q92" s="1" t="e">
        <f>#REF!</f>
        <v>#REF!</v>
      </c>
    </row>
    <row r="93" spans="1:17">
      <c r="A93" s="1" t="e">
        <f>#REF!</f>
        <v>#REF!</v>
      </c>
      <c r="B93" s="1" t="e">
        <f>#REF!</f>
        <v>#REF!</v>
      </c>
      <c r="C93" s="2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 t="e">
        <f>#REF!</f>
        <v>#REF!</v>
      </c>
      <c r="K93" s="1" t="e">
        <f>#REF!</f>
        <v>#REF!</v>
      </c>
      <c r="L93" s="1" t="e">
        <f>#REF!</f>
        <v>#REF!</v>
      </c>
      <c r="M93" s="1" t="e">
        <f>#REF!</f>
        <v>#REF!</v>
      </c>
      <c r="N93" s="1" t="e">
        <f>#REF!</f>
        <v>#REF!</v>
      </c>
      <c r="O93" s="1" t="e">
        <f>#REF!</f>
        <v>#REF!</v>
      </c>
      <c r="P93" s="1" t="e">
        <f>#REF!</f>
        <v>#REF!</v>
      </c>
      <c r="Q93" s="1" t="e">
        <f>#REF!</f>
        <v>#REF!</v>
      </c>
    </row>
    <row r="94" spans="1:17">
      <c r="A94" s="1" t="e">
        <f>#REF!</f>
        <v>#REF!</v>
      </c>
      <c r="B94" s="1" t="e">
        <f>#REF!</f>
        <v>#REF!</v>
      </c>
      <c r="C94" s="2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 t="e">
        <f>#REF!</f>
        <v>#REF!</v>
      </c>
      <c r="K94" s="1" t="e">
        <f>#REF!</f>
        <v>#REF!</v>
      </c>
      <c r="L94" s="1" t="e">
        <f>#REF!</f>
        <v>#REF!</v>
      </c>
      <c r="M94" s="1" t="e">
        <f>#REF!</f>
        <v>#REF!</v>
      </c>
      <c r="N94" s="1" t="e">
        <f>#REF!</f>
        <v>#REF!</v>
      </c>
      <c r="O94" s="1" t="e">
        <f>#REF!</f>
        <v>#REF!</v>
      </c>
      <c r="P94" s="1" t="e">
        <f>#REF!</f>
        <v>#REF!</v>
      </c>
      <c r="Q94" s="1" t="e">
        <f>#REF!</f>
        <v>#REF!</v>
      </c>
    </row>
    <row r="95" spans="1:17">
      <c r="A95" s="1" t="e">
        <f>#REF!</f>
        <v>#REF!</v>
      </c>
      <c r="B95" s="1" t="e">
        <f>#REF!</f>
        <v>#REF!</v>
      </c>
      <c r="C95" s="2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 t="e">
        <f>#REF!</f>
        <v>#REF!</v>
      </c>
      <c r="K95" s="1" t="e">
        <f>#REF!</f>
        <v>#REF!</v>
      </c>
      <c r="L95" s="1" t="e">
        <f>#REF!</f>
        <v>#REF!</v>
      </c>
      <c r="M95" s="1" t="e">
        <f>#REF!</f>
        <v>#REF!</v>
      </c>
      <c r="N95" s="1" t="e">
        <f>#REF!</f>
        <v>#REF!</v>
      </c>
      <c r="O95" s="1" t="e">
        <f>#REF!</f>
        <v>#REF!</v>
      </c>
      <c r="P95" s="1" t="e">
        <f>#REF!</f>
        <v>#REF!</v>
      </c>
      <c r="Q95" s="1" t="e">
        <f>#REF!</f>
        <v>#REF!</v>
      </c>
    </row>
    <row r="96" spans="1:17">
      <c r="A96" s="1" t="e">
        <f>#REF!</f>
        <v>#REF!</v>
      </c>
      <c r="B96" s="1" t="e">
        <f>#REF!</f>
        <v>#REF!</v>
      </c>
      <c r="C96" s="2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 t="e">
        <f>#REF!</f>
        <v>#REF!</v>
      </c>
      <c r="K96" s="1" t="e">
        <f>#REF!</f>
        <v>#REF!</v>
      </c>
      <c r="L96" s="1" t="e">
        <f>#REF!</f>
        <v>#REF!</v>
      </c>
      <c r="M96" s="1" t="e">
        <f>#REF!</f>
        <v>#REF!</v>
      </c>
      <c r="N96" s="1" t="e">
        <f>#REF!</f>
        <v>#REF!</v>
      </c>
      <c r="O96" s="1" t="e">
        <f>#REF!</f>
        <v>#REF!</v>
      </c>
      <c r="P96" s="1" t="e">
        <f>#REF!</f>
        <v>#REF!</v>
      </c>
      <c r="Q96" s="1" t="e">
        <f>#REF!</f>
        <v>#REF!</v>
      </c>
    </row>
    <row r="97" spans="1:17">
      <c r="A97" s="1" t="e">
        <f>#REF!</f>
        <v>#REF!</v>
      </c>
      <c r="B97" s="1" t="e">
        <f>#REF!</f>
        <v>#REF!</v>
      </c>
      <c r="C97" s="2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 t="e">
        <f>#REF!</f>
        <v>#REF!</v>
      </c>
      <c r="K97" s="1" t="e">
        <f>#REF!</f>
        <v>#REF!</v>
      </c>
      <c r="L97" s="1" t="e">
        <f>#REF!</f>
        <v>#REF!</v>
      </c>
      <c r="M97" s="1" t="e">
        <f>#REF!</f>
        <v>#REF!</v>
      </c>
      <c r="N97" s="1" t="e">
        <f>#REF!</f>
        <v>#REF!</v>
      </c>
      <c r="O97" s="1" t="e">
        <f>#REF!</f>
        <v>#REF!</v>
      </c>
      <c r="P97" s="1" t="e">
        <f>#REF!</f>
        <v>#REF!</v>
      </c>
      <c r="Q97" s="1" t="e">
        <f>#REF!</f>
        <v>#REF!</v>
      </c>
    </row>
    <row r="98" spans="1:17">
      <c r="A98" s="1" t="e">
        <f>#REF!</f>
        <v>#REF!</v>
      </c>
      <c r="B98" s="1" t="e">
        <f>#REF!</f>
        <v>#REF!</v>
      </c>
      <c r="C98" s="2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 t="e">
        <f>#REF!</f>
        <v>#REF!</v>
      </c>
      <c r="K98" s="1" t="e">
        <f>#REF!</f>
        <v>#REF!</v>
      </c>
      <c r="L98" s="1" t="e">
        <f>#REF!</f>
        <v>#REF!</v>
      </c>
      <c r="M98" s="1" t="e">
        <f>#REF!</f>
        <v>#REF!</v>
      </c>
      <c r="N98" s="1" t="e">
        <f>#REF!</f>
        <v>#REF!</v>
      </c>
      <c r="O98" s="1" t="e">
        <f>#REF!</f>
        <v>#REF!</v>
      </c>
      <c r="P98" s="1" t="e">
        <f>#REF!</f>
        <v>#REF!</v>
      </c>
      <c r="Q98" s="1" t="e">
        <f>#REF!</f>
        <v>#REF!</v>
      </c>
    </row>
    <row r="99" spans="1:17">
      <c r="A99" s="1" t="e">
        <f>#REF!</f>
        <v>#REF!</v>
      </c>
      <c r="B99" s="1" t="e">
        <f>#REF!</f>
        <v>#REF!</v>
      </c>
      <c r="C99" s="2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 t="e">
        <f>#REF!</f>
        <v>#REF!</v>
      </c>
      <c r="K99" s="1" t="e">
        <f>#REF!</f>
        <v>#REF!</v>
      </c>
      <c r="L99" s="1" t="e">
        <f>#REF!</f>
        <v>#REF!</v>
      </c>
      <c r="M99" s="1" t="e">
        <f>#REF!</f>
        <v>#REF!</v>
      </c>
      <c r="N99" s="1" t="e">
        <f>#REF!</f>
        <v>#REF!</v>
      </c>
      <c r="O99" s="1" t="e">
        <f>#REF!</f>
        <v>#REF!</v>
      </c>
      <c r="P99" s="1" t="e">
        <f>#REF!</f>
        <v>#REF!</v>
      </c>
      <c r="Q99" s="1" t="e">
        <f>#REF!</f>
        <v>#REF!</v>
      </c>
    </row>
    <row r="100" spans="1:17">
      <c r="A100" s="1" t="e">
        <f>#REF!</f>
        <v>#REF!</v>
      </c>
      <c r="B100" s="1" t="e">
        <f>#REF!</f>
        <v>#REF!</v>
      </c>
      <c r="C100" s="2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 t="e">
        <f>#REF!</f>
        <v>#REF!</v>
      </c>
      <c r="K100" s="1" t="e">
        <f>#REF!</f>
        <v>#REF!</v>
      </c>
      <c r="L100" s="1" t="e">
        <f>#REF!</f>
        <v>#REF!</v>
      </c>
      <c r="M100" s="1" t="e">
        <f>#REF!</f>
        <v>#REF!</v>
      </c>
      <c r="N100" s="1" t="e">
        <f>#REF!</f>
        <v>#REF!</v>
      </c>
      <c r="O100" s="1" t="e">
        <f>#REF!</f>
        <v>#REF!</v>
      </c>
      <c r="P100" s="1" t="e">
        <f>#REF!</f>
        <v>#REF!</v>
      </c>
      <c r="Q100" s="1" t="e">
        <f>#REF!</f>
        <v>#REF!</v>
      </c>
    </row>
    <row r="101" spans="1:17">
      <c r="A101" s="1" t="e">
        <f>#REF!</f>
        <v>#REF!</v>
      </c>
      <c r="B101" s="1" t="e">
        <f>#REF!</f>
        <v>#REF!</v>
      </c>
      <c r="C101" s="2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 t="e">
        <f>#REF!</f>
        <v>#REF!</v>
      </c>
      <c r="K101" s="1" t="e">
        <f>#REF!</f>
        <v>#REF!</v>
      </c>
      <c r="L101" s="1" t="e">
        <f>#REF!</f>
        <v>#REF!</v>
      </c>
      <c r="M101" s="1" t="e">
        <f>#REF!</f>
        <v>#REF!</v>
      </c>
      <c r="N101" s="1" t="e">
        <f>#REF!</f>
        <v>#REF!</v>
      </c>
      <c r="O101" s="1" t="e">
        <f>#REF!</f>
        <v>#REF!</v>
      </c>
      <c r="P101" s="1" t="e">
        <f>#REF!</f>
        <v>#REF!</v>
      </c>
      <c r="Q101" s="1" t="e">
        <f>#REF!</f>
        <v>#REF!</v>
      </c>
    </row>
    <row r="102" spans="1:17">
      <c r="A102" s="1" t="e">
        <f>#REF!</f>
        <v>#REF!</v>
      </c>
      <c r="B102" s="1" t="e">
        <f>#REF!</f>
        <v>#REF!</v>
      </c>
      <c r="C102" s="2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 t="e">
        <f>#REF!</f>
        <v>#REF!</v>
      </c>
      <c r="K102" s="1" t="e">
        <f>#REF!</f>
        <v>#REF!</v>
      </c>
      <c r="L102" s="1" t="e">
        <f>#REF!</f>
        <v>#REF!</v>
      </c>
      <c r="M102" s="1" t="e">
        <f>#REF!</f>
        <v>#REF!</v>
      </c>
      <c r="N102" s="1" t="e">
        <f>#REF!</f>
        <v>#REF!</v>
      </c>
      <c r="O102" s="1" t="e">
        <f>#REF!</f>
        <v>#REF!</v>
      </c>
      <c r="P102" s="1" t="e">
        <f>#REF!</f>
        <v>#REF!</v>
      </c>
      <c r="Q102" s="1" t="e">
        <f>#REF!</f>
        <v>#REF!</v>
      </c>
    </row>
    <row r="103" spans="1:17">
      <c r="A103" s="1" t="e">
        <f>#REF!</f>
        <v>#REF!</v>
      </c>
      <c r="B103" s="1" t="e">
        <f>#REF!</f>
        <v>#REF!</v>
      </c>
      <c r="C103" s="2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 t="e">
        <f>#REF!</f>
        <v>#REF!</v>
      </c>
      <c r="K103" s="1" t="e">
        <f>#REF!</f>
        <v>#REF!</v>
      </c>
      <c r="L103" s="1" t="e">
        <f>#REF!</f>
        <v>#REF!</v>
      </c>
      <c r="M103" s="1" t="e">
        <f>#REF!</f>
        <v>#REF!</v>
      </c>
      <c r="N103" s="1" t="e">
        <f>#REF!</f>
        <v>#REF!</v>
      </c>
      <c r="O103" s="1" t="e">
        <f>#REF!</f>
        <v>#REF!</v>
      </c>
      <c r="P103" s="1" t="e">
        <f>#REF!</f>
        <v>#REF!</v>
      </c>
      <c r="Q103" s="1" t="e">
        <f>#REF!</f>
        <v>#REF!</v>
      </c>
    </row>
    <row r="104" spans="1:17">
      <c r="A104" s="1" t="e">
        <f>#REF!</f>
        <v>#REF!</v>
      </c>
      <c r="B104" s="1" t="e">
        <f>#REF!</f>
        <v>#REF!</v>
      </c>
      <c r="C104" s="2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 t="e">
        <f>#REF!</f>
        <v>#REF!</v>
      </c>
      <c r="K104" s="1" t="e">
        <f>#REF!</f>
        <v>#REF!</v>
      </c>
      <c r="L104" s="1" t="e">
        <f>#REF!</f>
        <v>#REF!</v>
      </c>
      <c r="M104" s="1" t="e">
        <f>#REF!</f>
        <v>#REF!</v>
      </c>
      <c r="N104" s="1" t="e">
        <f>#REF!</f>
        <v>#REF!</v>
      </c>
      <c r="O104" s="1" t="e">
        <f>#REF!</f>
        <v>#REF!</v>
      </c>
      <c r="P104" s="1" t="e">
        <f>#REF!</f>
        <v>#REF!</v>
      </c>
      <c r="Q104" s="1" t="e">
        <f>#REF!</f>
        <v>#REF!</v>
      </c>
    </row>
    <row r="105" spans="1:17">
      <c r="A105" s="1" t="e">
        <f>#REF!</f>
        <v>#REF!</v>
      </c>
      <c r="B105" s="1" t="e">
        <f>#REF!</f>
        <v>#REF!</v>
      </c>
      <c r="C105" s="2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 t="e">
        <f>#REF!</f>
        <v>#REF!</v>
      </c>
      <c r="K105" s="1" t="e">
        <f>#REF!</f>
        <v>#REF!</v>
      </c>
      <c r="L105" s="1" t="e">
        <f>#REF!</f>
        <v>#REF!</v>
      </c>
      <c r="M105" s="1" t="e">
        <f>#REF!</f>
        <v>#REF!</v>
      </c>
      <c r="N105" s="1" t="e">
        <f>#REF!</f>
        <v>#REF!</v>
      </c>
      <c r="O105" s="1" t="e">
        <f>#REF!</f>
        <v>#REF!</v>
      </c>
      <c r="P105" s="1" t="e">
        <f>#REF!</f>
        <v>#REF!</v>
      </c>
      <c r="Q105" s="1" t="e">
        <f>#REF!</f>
        <v>#REF!</v>
      </c>
    </row>
    <row r="106" spans="1:17">
      <c r="A106" s="1" t="e">
        <f>#REF!</f>
        <v>#REF!</v>
      </c>
      <c r="B106" s="1" t="e">
        <f>#REF!</f>
        <v>#REF!</v>
      </c>
      <c r="C106" s="2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 t="e">
        <f>#REF!</f>
        <v>#REF!</v>
      </c>
      <c r="K106" s="1" t="e">
        <f>#REF!</f>
        <v>#REF!</v>
      </c>
      <c r="L106" s="1" t="e">
        <f>#REF!</f>
        <v>#REF!</v>
      </c>
      <c r="M106" s="1" t="e">
        <f>#REF!</f>
        <v>#REF!</v>
      </c>
      <c r="N106" s="1" t="e">
        <f>#REF!</f>
        <v>#REF!</v>
      </c>
      <c r="O106" s="1" t="e">
        <f>#REF!</f>
        <v>#REF!</v>
      </c>
      <c r="P106" s="1" t="e">
        <f>#REF!</f>
        <v>#REF!</v>
      </c>
      <c r="Q106" s="1" t="e">
        <f>#REF!</f>
        <v>#REF!</v>
      </c>
    </row>
    <row r="107" spans="1:17">
      <c r="A107" s="1" t="e">
        <f>#REF!</f>
        <v>#REF!</v>
      </c>
      <c r="B107" s="1" t="e">
        <f>#REF!</f>
        <v>#REF!</v>
      </c>
      <c r="C107" s="2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 t="e">
        <f>#REF!</f>
        <v>#REF!</v>
      </c>
      <c r="K107" s="1" t="e">
        <f>#REF!</f>
        <v>#REF!</v>
      </c>
      <c r="L107" s="1" t="e">
        <f>#REF!</f>
        <v>#REF!</v>
      </c>
      <c r="M107" s="1" t="e">
        <f>#REF!</f>
        <v>#REF!</v>
      </c>
      <c r="N107" s="1" t="e">
        <f>#REF!</f>
        <v>#REF!</v>
      </c>
      <c r="O107" s="1" t="e">
        <f>#REF!</f>
        <v>#REF!</v>
      </c>
      <c r="P107" s="1" t="e">
        <f>#REF!</f>
        <v>#REF!</v>
      </c>
      <c r="Q107" s="1" t="e">
        <f>#REF!</f>
        <v>#REF!</v>
      </c>
    </row>
    <row r="108" spans="1:17">
      <c r="A108" s="1" t="e">
        <f>#REF!</f>
        <v>#REF!</v>
      </c>
      <c r="B108" s="1" t="e">
        <f>#REF!</f>
        <v>#REF!</v>
      </c>
      <c r="C108" s="2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 t="e">
        <f>#REF!</f>
        <v>#REF!</v>
      </c>
      <c r="K108" s="1" t="e">
        <f>#REF!</f>
        <v>#REF!</v>
      </c>
      <c r="L108" s="1" t="e">
        <f>#REF!</f>
        <v>#REF!</v>
      </c>
      <c r="M108" s="1" t="e">
        <f>#REF!</f>
        <v>#REF!</v>
      </c>
      <c r="N108" s="1" t="e">
        <f>#REF!</f>
        <v>#REF!</v>
      </c>
      <c r="O108" s="1" t="e">
        <f>#REF!</f>
        <v>#REF!</v>
      </c>
      <c r="P108" s="1" t="e">
        <f>#REF!</f>
        <v>#REF!</v>
      </c>
      <c r="Q108" s="1" t="e">
        <f>#REF!</f>
        <v>#REF!</v>
      </c>
    </row>
    <row r="109" spans="1:17">
      <c r="A109" s="1" t="e">
        <f>#REF!</f>
        <v>#REF!</v>
      </c>
      <c r="B109" s="1" t="e">
        <f>#REF!</f>
        <v>#REF!</v>
      </c>
      <c r="C109" s="2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 t="e">
        <f>#REF!</f>
        <v>#REF!</v>
      </c>
      <c r="K109" s="1" t="e">
        <f>#REF!</f>
        <v>#REF!</v>
      </c>
      <c r="L109" s="1" t="e">
        <f>#REF!</f>
        <v>#REF!</v>
      </c>
      <c r="M109" s="1" t="e">
        <f>#REF!</f>
        <v>#REF!</v>
      </c>
      <c r="N109" s="1" t="e">
        <f>#REF!</f>
        <v>#REF!</v>
      </c>
      <c r="O109" s="1" t="e">
        <f>#REF!</f>
        <v>#REF!</v>
      </c>
      <c r="P109" s="1" t="e">
        <f>#REF!</f>
        <v>#REF!</v>
      </c>
      <c r="Q109" s="1" t="e">
        <f>#REF!</f>
        <v>#REF!</v>
      </c>
    </row>
    <row r="110" spans="1:17">
      <c r="A110" s="1" t="e">
        <f>#REF!</f>
        <v>#REF!</v>
      </c>
      <c r="B110" s="1" t="e">
        <f>#REF!</f>
        <v>#REF!</v>
      </c>
      <c r="C110" s="2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 t="e">
        <f>#REF!</f>
        <v>#REF!</v>
      </c>
      <c r="K110" s="1" t="e">
        <f>#REF!</f>
        <v>#REF!</v>
      </c>
      <c r="L110" s="1" t="e">
        <f>#REF!</f>
        <v>#REF!</v>
      </c>
      <c r="M110" s="1" t="e">
        <f>#REF!</f>
        <v>#REF!</v>
      </c>
      <c r="N110" s="1" t="e">
        <f>#REF!</f>
        <v>#REF!</v>
      </c>
      <c r="O110" s="1" t="e">
        <f>#REF!</f>
        <v>#REF!</v>
      </c>
      <c r="P110" s="1" t="e">
        <f>#REF!</f>
        <v>#REF!</v>
      </c>
      <c r="Q110" s="1" t="e">
        <f>#REF!</f>
        <v>#REF!</v>
      </c>
    </row>
    <row r="111" spans="1:17">
      <c r="A111" s="1" t="e">
        <f>#REF!</f>
        <v>#REF!</v>
      </c>
      <c r="B111" s="1" t="e">
        <f>#REF!</f>
        <v>#REF!</v>
      </c>
      <c r="C111" s="2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 t="e">
        <f>#REF!</f>
        <v>#REF!</v>
      </c>
      <c r="K111" s="1" t="e">
        <f>#REF!</f>
        <v>#REF!</v>
      </c>
      <c r="L111" s="1" t="e">
        <f>#REF!</f>
        <v>#REF!</v>
      </c>
      <c r="M111" s="1" t="e">
        <f>#REF!</f>
        <v>#REF!</v>
      </c>
      <c r="N111" s="1" t="e">
        <f>#REF!</f>
        <v>#REF!</v>
      </c>
      <c r="O111" s="1" t="e">
        <f>#REF!</f>
        <v>#REF!</v>
      </c>
      <c r="P111" s="1" t="e">
        <f>#REF!</f>
        <v>#REF!</v>
      </c>
      <c r="Q111" s="1" t="e">
        <f>#REF!</f>
        <v>#REF!</v>
      </c>
    </row>
    <row r="112" spans="1:17">
      <c r="A112" s="1" t="e">
        <f>#REF!</f>
        <v>#REF!</v>
      </c>
      <c r="B112" s="1" t="e">
        <f>#REF!</f>
        <v>#REF!</v>
      </c>
      <c r="C112" s="2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 t="e">
        <f>#REF!</f>
        <v>#REF!</v>
      </c>
      <c r="K112" s="1" t="e">
        <f>#REF!</f>
        <v>#REF!</v>
      </c>
      <c r="L112" s="1" t="e">
        <f>#REF!</f>
        <v>#REF!</v>
      </c>
      <c r="M112" s="1" t="e">
        <f>#REF!</f>
        <v>#REF!</v>
      </c>
      <c r="N112" s="1" t="e">
        <f>#REF!</f>
        <v>#REF!</v>
      </c>
      <c r="O112" s="1" t="e">
        <f>#REF!</f>
        <v>#REF!</v>
      </c>
      <c r="P112" s="1" t="e">
        <f>#REF!</f>
        <v>#REF!</v>
      </c>
      <c r="Q112" s="1" t="e">
        <f>#REF!</f>
        <v>#REF!</v>
      </c>
    </row>
    <row r="113" spans="1:17">
      <c r="A113" s="1" t="e">
        <f>#REF!</f>
        <v>#REF!</v>
      </c>
      <c r="B113" s="1" t="e">
        <f>#REF!</f>
        <v>#REF!</v>
      </c>
      <c r="C113" s="2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 t="e">
        <f>#REF!</f>
        <v>#REF!</v>
      </c>
      <c r="K113" s="1" t="e">
        <f>#REF!</f>
        <v>#REF!</v>
      </c>
      <c r="L113" s="1" t="e">
        <f>#REF!</f>
        <v>#REF!</v>
      </c>
      <c r="M113" s="1" t="e">
        <f>#REF!</f>
        <v>#REF!</v>
      </c>
      <c r="N113" s="1" t="e">
        <f>#REF!</f>
        <v>#REF!</v>
      </c>
      <c r="O113" s="1" t="e">
        <f>#REF!</f>
        <v>#REF!</v>
      </c>
      <c r="P113" s="1" t="e">
        <f>#REF!</f>
        <v>#REF!</v>
      </c>
      <c r="Q113" s="1" t="e">
        <f>#REF!</f>
        <v>#REF!</v>
      </c>
    </row>
    <row r="114" spans="1:17">
      <c r="A114" s="1" t="e">
        <f>#REF!</f>
        <v>#REF!</v>
      </c>
      <c r="B114" s="1" t="e">
        <f>#REF!</f>
        <v>#REF!</v>
      </c>
      <c r="C114" s="2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 t="e">
        <f>#REF!</f>
        <v>#REF!</v>
      </c>
      <c r="K114" s="1" t="e">
        <f>#REF!</f>
        <v>#REF!</v>
      </c>
      <c r="L114" s="1" t="e">
        <f>#REF!</f>
        <v>#REF!</v>
      </c>
      <c r="M114" s="1" t="e">
        <f>#REF!</f>
        <v>#REF!</v>
      </c>
      <c r="N114" s="1" t="e">
        <f>#REF!</f>
        <v>#REF!</v>
      </c>
      <c r="O114" s="1" t="e">
        <f>#REF!</f>
        <v>#REF!</v>
      </c>
      <c r="P114" s="1" t="e">
        <f>#REF!</f>
        <v>#REF!</v>
      </c>
      <c r="Q114" s="1" t="e">
        <f>#REF!</f>
        <v>#REF!</v>
      </c>
    </row>
    <row r="115" spans="1:17">
      <c r="A115" s="1" t="e">
        <f>#REF!</f>
        <v>#REF!</v>
      </c>
      <c r="B115" s="1" t="e">
        <f>#REF!</f>
        <v>#REF!</v>
      </c>
      <c r="C115" s="2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 t="e">
        <f>#REF!</f>
        <v>#REF!</v>
      </c>
      <c r="K115" s="1" t="e">
        <f>#REF!</f>
        <v>#REF!</v>
      </c>
      <c r="L115" s="1" t="e">
        <f>#REF!</f>
        <v>#REF!</v>
      </c>
      <c r="M115" s="1" t="e">
        <f>#REF!</f>
        <v>#REF!</v>
      </c>
      <c r="N115" s="1" t="e">
        <f>#REF!</f>
        <v>#REF!</v>
      </c>
      <c r="O115" s="1" t="e">
        <f>#REF!</f>
        <v>#REF!</v>
      </c>
      <c r="P115" s="1" t="e">
        <f>#REF!</f>
        <v>#REF!</v>
      </c>
      <c r="Q115" s="1" t="e">
        <f>#REF!</f>
        <v>#REF!</v>
      </c>
    </row>
    <row r="116" spans="1:17">
      <c r="A116" s="1" t="e">
        <f>#REF!</f>
        <v>#REF!</v>
      </c>
      <c r="B116" s="1" t="e">
        <f>#REF!</f>
        <v>#REF!</v>
      </c>
      <c r="C116" s="2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 t="e">
        <f>#REF!</f>
        <v>#REF!</v>
      </c>
      <c r="K116" s="1" t="e">
        <f>#REF!</f>
        <v>#REF!</v>
      </c>
      <c r="L116" s="1" t="e">
        <f>#REF!</f>
        <v>#REF!</v>
      </c>
      <c r="M116" s="1" t="e">
        <f>#REF!</f>
        <v>#REF!</v>
      </c>
      <c r="N116" s="1" t="e">
        <f>#REF!</f>
        <v>#REF!</v>
      </c>
      <c r="O116" s="1" t="e">
        <f>#REF!</f>
        <v>#REF!</v>
      </c>
      <c r="P116" s="1" t="e">
        <f>#REF!</f>
        <v>#REF!</v>
      </c>
      <c r="Q116" s="1" t="e">
        <f>#REF!</f>
        <v>#REF!</v>
      </c>
    </row>
    <row r="117" spans="1:17">
      <c r="A117" s="1" t="e">
        <f>#REF!</f>
        <v>#REF!</v>
      </c>
      <c r="B117" s="1" t="e">
        <f>#REF!</f>
        <v>#REF!</v>
      </c>
      <c r="C117" s="2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 t="e">
        <f>#REF!</f>
        <v>#REF!</v>
      </c>
      <c r="K117" s="1" t="e">
        <f>#REF!</f>
        <v>#REF!</v>
      </c>
      <c r="L117" s="1" t="e">
        <f>#REF!</f>
        <v>#REF!</v>
      </c>
      <c r="M117" s="1" t="e">
        <f>#REF!</f>
        <v>#REF!</v>
      </c>
      <c r="N117" s="1" t="e">
        <f>#REF!</f>
        <v>#REF!</v>
      </c>
      <c r="O117" s="1" t="e">
        <f>#REF!</f>
        <v>#REF!</v>
      </c>
      <c r="P117" s="1" t="e">
        <f>#REF!</f>
        <v>#REF!</v>
      </c>
      <c r="Q117" s="1" t="e">
        <f>#REF!</f>
        <v>#REF!</v>
      </c>
    </row>
    <row r="118" spans="1:17">
      <c r="A118" s="1" t="e">
        <f>#REF!</f>
        <v>#REF!</v>
      </c>
      <c r="B118" s="1" t="e">
        <f>#REF!</f>
        <v>#REF!</v>
      </c>
      <c r="C118" s="2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 t="e">
        <f>#REF!</f>
        <v>#REF!</v>
      </c>
      <c r="K118" s="1" t="e">
        <f>#REF!</f>
        <v>#REF!</v>
      </c>
      <c r="L118" s="1" t="e">
        <f>#REF!</f>
        <v>#REF!</v>
      </c>
      <c r="M118" s="1" t="e">
        <f>#REF!</f>
        <v>#REF!</v>
      </c>
      <c r="N118" s="1" t="e">
        <f>#REF!</f>
        <v>#REF!</v>
      </c>
      <c r="O118" s="1" t="e">
        <f>#REF!</f>
        <v>#REF!</v>
      </c>
      <c r="P118" s="1" t="e">
        <f>#REF!</f>
        <v>#REF!</v>
      </c>
      <c r="Q118" s="1" t="e">
        <f>#REF!</f>
        <v>#REF!</v>
      </c>
    </row>
    <row r="119" spans="1:17">
      <c r="A119" s="1" t="e">
        <f>#REF!</f>
        <v>#REF!</v>
      </c>
      <c r="B119" s="1" t="e">
        <f>#REF!</f>
        <v>#REF!</v>
      </c>
      <c r="C119" s="2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 t="e">
        <f>#REF!</f>
        <v>#REF!</v>
      </c>
      <c r="K119" s="1" t="e">
        <f>#REF!</f>
        <v>#REF!</v>
      </c>
      <c r="L119" s="1" t="e">
        <f>#REF!</f>
        <v>#REF!</v>
      </c>
      <c r="M119" s="1" t="e">
        <f>#REF!</f>
        <v>#REF!</v>
      </c>
      <c r="N119" s="1" t="e">
        <f>#REF!</f>
        <v>#REF!</v>
      </c>
      <c r="O119" s="1" t="e">
        <f>#REF!</f>
        <v>#REF!</v>
      </c>
      <c r="P119" s="1" t="e">
        <f>#REF!</f>
        <v>#REF!</v>
      </c>
      <c r="Q119" s="1" t="e">
        <f>#REF!</f>
        <v>#REF!</v>
      </c>
    </row>
    <row r="120" spans="1:17">
      <c r="A120" s="1" t="e">
        <f>#REF!</f>
        <v>#REF!</v>
      </c>
      <c r="B120" s="1" t="e">
        <f>#REF!</f>
        <v>#REF!</v>
      </c>
      <c r="C120" s="2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 t="e">
        <f>#REF!</f>
        <v>#REF!</v>
      </c>
      <c r="K120" s="1" t="e">
        <f>#REF!</f>
        <v>#REF!</v>
      </c>
      <c r="L120" s="1" t="e">
        <f>#REF!</f>
        <v>#REF!</v>
      </c>
      <c r="M120" s="1" t="e">
        <f>#REF!</f>
        <v>#REF!</v>
      </c>
      <c r="N120" s="1" t="e">
        <f>#REF!</f>
        <v>#REF!</v>
      </c>
      <c r="O120" s="1" t="e">
        <f>#REF!</f>
        <v>#REF!</v>
      </c>
      <c r="P120" s="1" t="e">
        <f>#REF!</f>
        <v>#REF!</v>
      </c>
      <c r="Q120" s="1" t="e">
        <f>#REF!</f>
        <v>#REF!</v>
      </c>
    </row>
    <row r="121" spans="1:17">
      <c r="A121" s="1" t="e">
        <f>#REF!</f>
        <v>#REF!</v>
      </c>
      <c r="B121" s="1" t="e">
        <f>#REF!</f>
        <v>#REF!</v>
      </c>
      <c r="C121" s="2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 t="e">
        <f>#REF!</f>
        <v>#REF!</v>
      </c>
      <c r="K121" s="1" t="e">
        <f>#REF!</f>
        <v>#REF!</v>
      </c>
      <c r="L121" s="1" t="e">
        <f>#REF!</f>
        <v>#REF!</v>
      </c>
      <c r="M121" s="1" t="e">
        <f>#REF!</f>
        <v>#REF!</v>
      </c>
      <c r="N121" s="1" t="e">
        <f>#REF!</f>
        <v>#REF!</v>
      </c>
      <c r="O121" s="1" t="e">
        <f>#REF!</f>
        <v>#REF!</v>
      </c>
      <c r="P121" s="1" t="e">
        <f>#REF!</f>
        <v>#REF!</v>
      </c>
      <c r="Q121" s="1" t="e">
        <f>#REF!</f>
        <v>#REF!</v>
      </c>
    </row>
    <row r="122" spans="1:17">
      <c r="A122" s="1" t="e">
        <f>#REF!</f>
        <v>#REF!</v>
      </c>
      <c r="B122" s="1" t="e">
        <f>#REF!</f>
        <v>#REF!</v>
      </c>
      <c r="C122" s="2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 t="e">
        <f>#REF!</f>
        <v>#REF!</v>
      </c>
      <c r="K122" s="1" t="e">
        <f>#REF!</f>
        <v>#REF!</v>
      </c>
      <c r="L122" s="1" t="e">
        <f>#REF!</f>
        <v>#REF!</v>
      </c>
      <c r="M122" s="1" t="e">
        <f>#REF!</f>
        <v>#REF!</v>
      </c>
      <c r="N122" s="1" t="e">
        <f>#REF!</f>
        <v>#REF!</v>
      </c>
      <c r="O122" s="1" t="e">
        <f>#REF!</f>
        <v>#REF!</v>
      </c>
      <c r="P122" s="1" t="e">
        <f>#REF!</f>
        <v>#REF!</v>
      </c>
      <c r="Q122" s="1" t="e">
        <f>#REF!</f>
        <v>#REF!</v>
      </c>
    </row>
    <row r="123" spans="1:17">
      <c r="A123" s="1" t="e">
        <f>#REF!</f>
        <v>#REF!</v>
      </c>
      <c r="B123" s="1" t="e">
        <f>#REF!</f>
        <v>#REF!</v>
      </c>
      <c r="C123" s="2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 t="e">
        <f>#REF!</f>
        <v>#REF!</v>
      </c>
      <c r="K123" s="1" t="e">
        <f>#REF!</f>
        <v>#REF!</v>
      </c>
      <c r="L123" s="1" t="e">
        <f>#REF!</f>
        <v>#REF!</v>
      </c>
      <c r="M123" s="1" t="e">
        <f>#REF!</f>
        <v>#REF!</v>
      </c>
      <c r="N123" s="1" t="e">
        <f>#REF!</f>
        <v>#REF!</v>
      </c>
      <c r="O123" s="1" t="e">
        <f>#REF!</f>
        <v>#REF!</v>
      </c>
      <c r="P123" s="1" t="e">
        <f>#REF!</f>
        <v>#REF!</v>
      </c>
      <c r="Q123" s="1" t="e">
        <f>#REF!</f>
        <v>#REF!</v>
      </c>
    </row>
    <row r="124" spans="1:17">
      <c r="A124" s="1" t="e">
        <f>#REF!</f>
        <v>#REF!</v>
      </c>
      <c r="B124" s="1" t="e">
        <f>#REF!</f>
        <v>#REF!</v>
      </c>
      <c r="C124" s="2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 t="e">
        <f>#REF!</f>
        <v>#REF!</v>
      </c>
      <c r="K124" s="1" t="e">
        <f>#REF!</f>
        <v>#REF!</v>
      </c>
      <c r="L124" s="1" t="e">
        <f>#REF!</f>
        <v>#REF!</v>
      </c>
      <c r="M124" s="1" t="e">
        <f>#REF!</f>
        <v>#REF!</v>
      </c>
      <c r="N124" s="1" t="e">
        <f>#REF!</f>
        <v>#REF!</v>
      </c>
      <c r="O124" s="1" t="e">
        <f>#REF!</f>
        <v>#REF!</v>
      </c>
      <c r="P124" s="1" t="e">
        <f>#REF!</f>
        <v>#REF!</v>
      </c>
      <c r="Q124" s="1" t="e">
        <f>#REF!</f>
        <v>#REF!</v>
      </c>
    </row>
    <row r="125" spans="1:17">
      <c r="A125" s="1" t="e">
        <f>#REF!</f>
        <v>#REF!</v>
      </c>
      <c r="B125" s="1" t="e">
        <f>#REF!</f>
        <v>#REF!</v>
      </c>
      <c r="C125" s="2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 t="e">
        <f>#REF!</f>
        <v>#REF!</v>
      </c>
      <c r="K125" s="1" t="e">
        <f>#REF!</f>
        <v>#REF!</v>
      </c>
      <c r="L125" s="1" t="e">
        <f>#REF!</f>
        <v>#REF!</v>
      </c>
      <c r="M125" s="1" t="e">
        <f>#REF!</f>
        <v>#REF!</v>
      </c>
      <c r="N125" s="1" t="e">
        <f>#REF!</f>
        <v>#REF!</v>
      </c>
      <c r="O125" s="1" t="e">
        <f>#REF!</f>
        <v>#REF!</v>
      </c>
      <c r="P125" s="1" t="e">
        <f>#REF!</f>
        <v>#REF!</v>
      </c>
      <c r="Q125" s="1" t="e">
        <f>#REF!</f>
        <v>#REF!</v>
      </c>
    </row>
    <row r="126" spans="1:17">
      <c r="A126" s="1" t="e">
        <f>#REF!</f>
        <v>#REF!</v>
      </c>
      <c r="B126" s="1" t="e">
        <f>#REF!</f>
        <v>#REF!</v>
      </c>
      <c r="C126" s="2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 t="e">
        <f>#REF!</f>
        <v>#REF!</v>
      </c>
      <c r="K126" s="1" t="e">
        <f>#REF!</f>
        <v>#REF!</v>
      </c>
      <c r="L126" s="1" t="e">
        <f>#REF!</f>
        <v>#REF!</v>
      </c>
      <c r="M126" s="1" t="e">
        <f>#REF!</f>
        <v>#REF!</v>
      </c>
      <c r="N126" s="1" t="e">
        <f>#REF!</f>
        <v>#REF!</v>
      </c>
      <c r="O126" s="1" t="e">
        <f>#REF!</f>
        <v>#REF!</v>
      </c>
      <c r="P126" s="1" t="e">
        <f>#REF!</f>
        <v>#REF!</v>
      </c>
      <c r="Q126" s="1" t="e">
        <f>#REF!</f>
        <v>#REF!</v>
      </c>
    </row>
    <row r="127" spans="1:17">
      <c r="A127" s="1" t="e">
        <f>#REF!</f>
        <v>#REF!</v>
      </c>
      <c r="B127" s="1" t="e">
        <f>#REF!</f>
        <v>#REF!</v>
      </c>
      <c r="C127" s="2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 t="e">
        <f>#REF!</f>
        <v>#REF!</v>
      </c>
      <c r="K127" s="1" t="e">
        <f>#REF!</f>
        <v>#REF!</v>
      </c>
      <c r="L127" s="1" t="e">
        <f>#REF!</f>
        <v>#REF!</v>
      </c>
      <c r="M127" s="1" t="e">
        <f>#REF!</f>
        <v>#REF!</v>
      </c>
      <c r="N127" s="1" t="e">
        <f>#REF!</f>
        <v>#REF!</v>
      </c>
      <c r="O127" s="1" t="e">
        <f>#REF!</f>
        <v>#REF!</v>
      </c>
      <c r="P127" s="1" t="e">
        <f>#REF!</f>
        <v>#REF!</v>
      </c>
      <c r="Q127" s="1" t="e">
        <f>#REF!</f>
        <v>#REF!</v>
      </c>
    </row>
    <row r="128" spans="1:17">
      <c r="A128" s="1" t="e">
        <f>#REF!</f>
        <v>#REF!</v>
      </c>
      <c r="B128" s="1" t="e">
        <f>#REF!</f>
        <v>#REF!</v>
      </c>
      <c r="C128" s="2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 t="e">
        <f>#REF!</f>
        <v>#REF!</v>
      </c>
      <c r="K128" s="1" t="e">
        <f>#REF!</f>
        <v>#REF!</v>
      </c>
      <c r="L128" s="1" t="e">
        <f>#REF!</f>
        <v>#REF!</v>
      </c>
      <c r="M128" s="1" t="e">
        <f>#REF!</f>
        <v>#REF!</v>
      </c>
      <c r="N128" s="1" t="e">
        <f>#REF!</f>
        <v>#REF!</v>
      </c>
      <c r="O128" s="1" t="e">
        <f>#REF!</f>
        <v>#REF!</v>
      </c>
      <c r="P128" s="1" t="e">
        <f>#REF!</f>
        <v>#REF!</v>
      </c>
      <c r="Q128" s="1" t="e">
        <f>#REF!</f>
        <v>#REF!</v>
      </c>
    </row>
    <row r="129" spans="1:17">
      <c r="A129" s="1" t="e">
        <f>#REF!</f>
        <v>#REF!</v>
      </c>
      <c r="B129" s="1" t="e">
        <f>#REF!</f>
        <v>#REF!</v>
      </c>
      <c r="C129" s="2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 t="e">
        <f>#REF!</f>
        <v>#REF!</v>
      </c>
      <c r="K129" s="1" t="e">
        <f>#REF!</f>
        <v>#REF!</v>
      </c>
      <c r="L129" s="1" t="e">
        <f>#REF!</f>
        <v>#REF!</v>
      </c>
      <c r="M129" s="1" t="e">
        <f>#REF!</f>
        <v>#REF!</v>
      </c>
      <c r="N129" s="1" t="e">
        <f>#REF!</f>
        <v>#REF!</v>
      </c>
      <c r="O129" s="1" t="e">
        <f>#REF!</f>
        <v>#REF!</v>
      </c>
      <c r="P129" s="1" t="e">
        <f>#REF!</f>
        <v>#REF!</v>
      </c>
      <c r="Q129" s="1" t="e">
        <f>#REF!</f>
        <v>#REF!</v>
      </c>
    </row>
    <row r="130" spans="1:17">
      <c r="A130" s="1" t="e">
        <f>#REF!</f>
        <v>#REF!</v>
      </c>
      <c r="B130" s="1" t="e">
        <f>#REF!</f>
        <v>#REF!</v>
      </c>
      <c r="C130" s="2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 t="e">
        <f>#REF!</f>
        <v>#REF!</v>
      </c>
      <c r="K130" s="1" t="e">
        <f>#REF!</f>
        <v>#REF!</v>
      </c>
      <c r="L130" s="1" t="e">
        <f>#REF!</f>
        <v>#REF!</v>
      </c>
      <c r="M130" s="1" t="e">
        <f>#REF!</f>
        <v>#REF!</v>
      </c>
      <c r="N130" s="1" t="e">
        <f>#REF!</f>
        <v>#REF!</v>
      </c>
      <c r="O130" s="1" t="e">
        <f>#REF!</f>
        <v>#REF!</v>
      </c>
      <c r="P130" s="1" t="e">
        <f>#REF!</f>
        <v>#REF!</v>
      </c>
      <c r="Q130" s="1" t="e">
        <f>#REF!</f>
        <v>#REF!</v>
      </c>
    </row>
    <row r="131" spans="1:17">
      <c r="A131" s="1" t="e">
        <f>#REF!</f>
        <v>#REF!</v>
      </c>
      <c r="B131" s="1" t="e">
        <f>#REF!</f>
        <v>#REF!</v>
      </c>
      <c r="C131" s="2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 t="e">
        <f>#REF!</f>
        <v>#REF!</v>
      </c>
      <c r="K131" s="1" t="e">
        <f>#REF!</f>
        <v>#REF!</v>
      </c>
      <c r="L131" s="1" t="e">
        <f>#REF!</f>
        <v>#REF!</v>
      </c>
      <c r="M131" s="1" t="e">
        <f>#REF!</f>
        <v>#REF!</v>
      </c>
      <c r="N131" s="1" t="e">
        <f>#REF!</f>
        <v>#REF!</v>
      </c>
      <c r="O131" s="1" t="e">
        <f>#REF!</f>
        <v>#REF!</v>
      </c>
      <c r="P131" s="1" t="e">
        <f>#REF!</f>
        <v>#REF!</v>
      </c>
      <c r="Q131" s="1" t="e">
        <f>#REF!</f>
        <v>#REF!</v>
      </c>
    </row>
    <row r="132" spans="1:17">
      <c r="A132" s="1" t="e">
        <f>#REF!</f>
        <v>#REF!</v>
      </c>
      <c r="B132" s="1" t="e">
        <f>#REF!</f>
        <v>#REF!</v>
      </c>
      <c r="C132" s="2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 t="e">
        <f>#REF!</f>
        <v>#REF!</v>
      </c>
      <c r="K132" s="1" t="e">
        <f>#REF!</f>
        <v>#REF!</v>
      </c>
      <c r="L132" s="1" t="e">
        <f>#REF!</f>
        <v>#REF!</v>
      </c>
      <c r="M132" s="1" t="e">
        <f>#REF!</f>
        <v>#REF!</v>
      </c>
      <c r="N132" s="1" t="e">
        <f>#REF!</f>
        <v>#REF!</v>
      </c>
      <c r="O132" s="1" t="e">
        <f>#REF!</f>
        <v>#REF!</v>
      </c>
      <c r="P132" s="1" t="e">
        <f>#REF!</f>
        <v>#REF!</v>
      </c>
      <c r="Q132" s="1" t="e">
        <f>#REF!</f>
        <v>#REF!</v>
      </c>
    </row>
    <row r="133" spans="1:17">
      <c r="A133" s="1" t="e">
        <f>#REF!</f>
        <v>#REF!</v>
      </c>
      <c r="B133" s="1" t="e">
        <f>#REF!</f>
        <v>#REF!</v>
      </c>
      <c r="C133" s="2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 t="e">
        <f>#REF!</f>
        <v>#REF!</v>
      </c>
      <c r="K133" s="1" t="e">
        <f>#REF!</f>
        <v>#REF!</v>
      </c>
      <c r="L133" s="1" t="e">
        <f>#REF!</f>
        <v>#REF!</v>
      </c>
      <c r="M133" s="1" t="e">
        <f>#REF!</f>
        <v>#REF!</v>
      </c>
      <c r="N133" s="1" t="e">
        <f>#REF!</f>
        <v>#REF!</v>
      </c>
      <c r="O133" s="1" t="e">
        <f>#REF!</f>
        <v>#REF!</v>
      </c>
      <c r="P133" s="1" t="e">
        <f>#REF!</f>
        <v>#REF!</v>
      </c>
      <c r="Q133" s="1" t="e">
        <f>#REF!</f>
        <v>#REF!</v>
      </c>
    </row>
    <row r="134" spans="1:17">
      <c r="A134" s="1" t="e">
        <f>#REF!</f>
        <v>#REF!</v>
      </c>
      <c r="B134" s="1" t="e">
        <f>#REF!</f>
        <v>#REF!</v>
      </c>
      <c r="C134" s="2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 t="e">
        <f>#REF!</f>
        <v>#REF!</v>
      </c>
      <c r="K134" s="1" t="e">
        <f>#REF!</f>
        <v>#REF!</v>
      </c>
      <c r="L134" s="1" t="e">
        <f>#REF!</f>
        <v>#REF!</v>
      </c>
      <c r="M134" s="1" t="e">
        <f>#REF!</f>
        <v>#REF!</v>
      </c>
      <c r="N134" s="1" t="e">
        <f>#REF!</f>
        <v>#REF!</v>
      </c>
      <c r="O134" s="1" t="e">
        <f>#REF!</f>
        <v>#REF!</v>
      </c>
      <c r="P134" s="1" t="e">
        <f>#REF!</f>
        <v>#REF!</v>
      </c>
      <c r="Q134" s="1" t="e">
        <f>#REF!</f>
        <v>#REF!</v>
      </c>
    </row>
    <row r="135" spans="1:17">
      <c r="A135" s="1" t="e">
        <f>#REF!</f>
        <v>#REF!</v>
      </c>
      <c r="B135" s="1" t="e">
        <f>#REF!</f>
        <v>#REF!</v>
      </c>
      <c r="C135" s="2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 t="e">
        <f>#REF!</f>
        <v>#REF!</v>
      </c>
      <c r="K135" s="1" t="e">
        <f>#REF!</f>
        <v>#REF!</v>
      </c>
      <c r="L135" s="1" t="e">
        <f>#REF!</f>
        <v>#REF!</v>
      </c>
      <c r="M135" s="1" t="e">
        <f>#REF!</f>
        <v>#REF!</v>
      </c>
      <c r="N135" s="1" t="e">
        <f>#REF!</f>
        <v>#REF!</v>
      </c>
      <c r="O135" s="1" t="e">
        <f>#REF!</f>
        <v>#REF!</v>
      </c>
      <c r="P135" s="1" t="e">
        <f>#REF!</f>
        <v>#REF!</v>
      </c>
      <c r="Q135" s="1" t="e">
        <f>#REF!</f>
        <v>#REF!</v>
      </c>
    </row>
    <row r="136" spans="1:17">
      <c r="A136" s="1" t="e">
        <f>#REF!</f>
        <v>#REF!</v>
      </c>
      <c r="B136" s="1" t="e">
        <f>#REF!</f>
        <v>#REF!</v>
      </c>
      <c r="C136" s="2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 t="e">
        <f>#REF!</f>
        <v>#REF!</v>
      </c>
      <c r="K136" s="1" t="e">
        <f>#REF!</f>
        <v>#REF!</v>
      </c>
      <c r="L136" s="1" t="e">
        <f>#REF!</f>
        <v>#REF!</v>
      </c>
      <c r="M136" s="1" t="e">
        <f>#REF!</f>
        <v>#REF!</v>
      </c>
      <c r="N136" s="1" t="e">
        <f>#REF!</f>
        <v>#REF!</v>
      </c>
      <c r="O136" s="1" t="e">
        <f>#REF!</f>
        <v>#REF!</v>
      </c>
      <c r="P136" s="1" t="e">
        <f>#REF!</f>
        <v>#REF!</v>
      </c>
      <c r="Q136" s="1" t="e">
        <f>#REF!</f>
        <v>#REF!</v>
      </c>
    </row>
    <row r="137" spans="1:17">
      <c r="A137" s="1" t="e">
        <f>#REF!</f>
        <v>#REF!</v>
      </c>
      <c r="B137" s="1" t="e">
        <f>#REF!</f>
        <v>#REF!</v>
      </c>
      <c r="C137" s="2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 t="e">
        <f>#REF!</f>
        <v>#REF!</v>
      </c>
      <c r="K137" s="1" t="e">
        <f>#REF!</f>
        <v>#REF!</v>
      </c>
      <c r="L137" s="1" t="e">
        <f>#REF!</f>
        <v>#REF!</v>
      </c>
      <c r="M137" s="1" t="e">
        <f>#REF!</f>
        <v>#REF!</v>
      </c>
      <c r="N137" s="1" t="e">
        <f>#REF!</f>
        <v>#REF!</v>
      </c>
      <c r="O137" s="1" t="e">
        <f>#REF!</f>
        <v>#REF!</v>
      </c>
      <c r="P137" s="1" t="e">
        <f>#REF!</f>
        <v>#REF!</v>
      </c>
      <c r="Q137" s="1" t="e">
        <f>#REF!</f>
        <v>#REF!</v>
      </c>
    </row>
    <row r="138" spans="1:17">
      <c r="A138" s="1" t="e">
        <f>#REF!</f>
        <v>#REF!</v>
      </c>
      <c r="B138" s="1" t="e">
        <f>#REF!</f>
        <v>#REF!</v>
      </c>
      <c r="C138" s="2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 t="e">
        <f>#REF!</f>
        <v>#REF!</v>
      </c>
      <c r="K138" s="1" t="e">
        <f>#REF!</f>
        <v>#REF!</v>
      </c>
      <c r="L138" s="1" t="e">
        <f>#REF!</f>
        <v>#REF!</v>
      </c>
      <c r="M138" s="1" t="e">
        <f>#REF!</f>
        <v>#REF!</v>
      </c>
      <c r="N138" s="1" t="e">
        <f>#REF!</f>
        <v>#REF!</v>
      </c>
      <c r="O138" s="1" t="e">
        <f>#REF!</f>
        <v>#REF!</v>
      </c>
      <c r="P138" s="1" t="e">
        <f>#REF!</f>
        <v>#REF!</v>
      </c>
      <c r="Q138" s="1" t="e">
        <f>#REF!</f>
        <v>#REF!</v>
      </c>
    </row>
    <row r="139" spans="1:17">
      <c r="A139" s="1" t="e">
        <f>#REF!</f>
        <v>#REF!</v>
      </c>
      <c r="B139" s="1" t="e">
        <f>#REF!</f>
        <v>#REF!</v>
      </c>
      <c r="C139" s="2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 t="e">
        <f>#REF!</f>
        <v>#REF!</v>
      </c>
      <c r="K139" s="1" t="e">
        <f>#REF!</f>
        <v>#REF!</v>
      </c>
      <c r="L139" s="1" t="e">
        <f>#REF!</f>
        <v>#REF!</v>
      </c>
      <c r="M139" s="1" t="e">
        <f>#REF!</f>
        <v>#REF!</v>
      </c>
      <c r="N139" s="1" t="e">
        <f>#REF!</f>
        <v>#REF!</v>
      </c>
      <c r="O139" s="1" t="e">
        <f>#REF!</f>
        <v>#REF!</v>
      </c>
      <c r="P139" s="1" t="e">
        <f>#REF!</f>
        <v>#REF!</v>
      </c>
      <c r="Q139" s="1" t="e">
        <f>#REF!</f>
        <v>#REF!</v>
      </c>
    </row>
    <row r="140" spans="1:17">
      <c r="A140" s="1" t="e">
        <f>#REF!</f>
        <v>#REF!</v>
      </c>
      <c r="B140" s="1" t="e">
        <f>#REF!</f>
        <v>#REF!</v>
      </c>
      <c r="C140" s="2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 t="e">
        <f>#REF!</f>
        <v>#REF!</v>
      </c>
      <c r="K140" s="1" t="e">
        <f>#REF!</f>
        <v>#REF!</v>
      </c>
      <c r="L140" s="1" t="e">
        <f>#REF!</f>
        <v>#REF!</v>
      </c>
      <c r="M140" s="1" t="e">
        <f>#REF!</f>
        <v>#REF!</v>
      </c>
      <c r="N140" s="1" t="e">
        <f>#REF!</f>
        <v>#REF!</v>
      </c>
      <c r="O140" s="1" t="e">
        <f>#REF!</f>
        <v>#REF!</v>
      </c>
      <c r="P140" s="1" t="e">
        <f>#REF!</f>
        <v>#REF!</v>
      </c>
      <c r="Q140" s="1" t="e">
        <f>#REF!</f>
        <v>#REF!</v>
      </c>
    </row>
    <row r="141" spans="1:17">
      <c r="A141" s="1" t="e">
        <f>#REF!</f>
        <v>#REF!</v>
      </c>
      <c r="B141" s="1" t="e">
        <f>#REF!</f>
        <v>#REF!</v>
      </c>
      <c r="C141" s="2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 t="e">
        <f>#REF!</f>
        <v>#REF!</v>
      </c>
      <c r="K141" s="1" t="e">
        <f>#REF!</f>
        <v>#REF!</v>
      </c>
      <c r="L141" s="1" t="e">
        <f>#REF!</f>
        <v>#REF!</v>
      </c>
      <c r="M141" s="1" t="e">
        <f>#REF!</f>
        <v>#REF!</v>
      </c>
      <c r="N141" s="1" t="e">
        <f>#REF!</f>
        <v>#REF!</v>
      </c>
      <c r="O141" s="1" t="e">
        <f>#REF!</f>
        <v>#REF!</v>
      </c>
      <c r="P141" s="1" t="e">
        <f>#REF!</f>
        <v>#REF!</v>
      </c>
      <c r="Q141" s="1" t="e">
        <f>#REF!</f>
        <v>#REF!</v>
      </c>
    </row>
    <row r="142" spans="1:17">
      <c r="A142" s="1" t="e">
        <f>#REF!</f>
        <v>#REF!</v>
      </c>
      <c r="B142" s="1" t="e">
        <f>#REF!</f>
        <v>#REF!</v>
      </c>
      <c r="C142" s="2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 t="e">
        <f>#REF!</f>
        <v>#REF!</v>
      </c>
      <c r="K142" s="1" t="e">
        <f>#REF!</f>
        <v>#REF!</v>
      </c>
      <c r="L142" s="1" t="e">
        <f>#REF!</f>
        <v>#REF!</v>
      </c>
      <c r="M142" s="1" t="e">
        <f>#REF!</f>
        <v>#REF!</v>
      </c>
      <c r="N142" s="1" t="e">
        <f>#REF!</f>
        <v>#REF!</v>
      </c>
      <c r="O142" s="1" t="e">
        <f>#REF!</f>
        <v>#REF!</v>
      </c>
      <c r="P142" s="1" t="e">
        <f>#REF!</f>
        <v>#REF!</v>
      </c>
      <c r="Q142" s="1" t="e">
        <f>#REF!</f>
        <v>#REF!</v>
      </c>
    </row>
    <row r="143" spans="1:17">
      <c r="A143" s="1" t="e">
        <f>#REF!</f>
        <v>#REF!</v>
      </c>
      <c r="B143" s="1" t="e">
        <f>#REF!</f>
        <v>#REF!</v>
      </c>
      <c r="C143" s="2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 t="e">
        <f>#REF!</f>
        <v>#REF!</v>
      </c>
      <c r="K143" s="1" t="e">
        <f>#REF!</f>
        <v>#REF!</v>
      </c>
      <c r="L143" s="1" t="e">
        <f>#REF!</f>
        <v>#REF!</v>
      </c>
      <c r="M143" s="1" t="e">
        <f>#REF!</f>
        <v>#REF!</v>
      </c>
      <c r="N143" s="1" t="e">
        <f>#REF!</f>
        <v>#REF!</v>
      </c>
      <c r="O143" s="1" t="e">
        <f>#REF!</f>
        <v>#REF!</v>
      </c>
      <c r="P143" s="1" t="e">
        <f>#REF!</f>
        <v>#REF!</v>
      </c>
      <c r="Q143" s="1" t="e">
        <f>#REF!</f>
        <v>#REF!</v>
      </c>
    </row>
    <row r="144" spans="1:17">
      <c r="A144" s="1" t="e">
        <f>#REF!</f>
        <v>#REF!</v>
      </c>
      <c r="B144" s="1" t="e">
        <f>#REF!</f>
        <v>#REF!</v>
      </c>
      <c r="C144" s="2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 t="e">
        <f>#REF!</f>
        <v>#REF!</v>
      </c>
      <c r="K144" s="1" t="e">
        <f>#REF!</f>
        <v>#REF!</v>
      </c>
      <c r="L144" s="1" t="e">
        <f>#REF!</f>
        <v>#REF!</v>
      </c>
      <c r="M144" s="1" t="e">
        <f>#REF!</f>
        <v>#REF!</v>
      </c>
      <c r="N144" s="1" t="e">
        <f>#REF!</f>
        <v>#REF!</v>
      </c>
      <c r="O144" s="1" t="e">
        <f>#REF!</f>
        <v>#REF!</v>
      </c>
      <c r="P144" s="1" t="e">
        <f>#REF!</f>
        <v>#REF!</v>
      </c>
      <c r="Q144" s="1" t="e">
        <f>#REF!</f>
        <v>#REF!</v>
      </c>
    </row>
    <row r="145" spans="1:17">
      <c r="A145" s="1" t="e">
        <f>#REF!</f>
        <v>#REF!</v>
      </c>
      <c r="B145" s="1" t="e">
        <f>#REF!</f>
        <v>#REF!</v>
      </c>
      <c r="C145" s="2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 t="e">
        <f>#REF!</f>
        <v>#REF!</v>
      </c>
      <c r="K145" s="1" t="e">
        <f>#REF!</f>
        <v>#REF!</v>
      </c>
      <c r="L145" s="1" t="e">
        <f>#REF!</f>
        <v>#REF!</v>
      </c>
      <c r="M145" s="1" t="e">
        <f>#REF!</f>
        <v>#REF!</v>
      </c>
      <c r="N145" s="1" t="e">
        <f>#REF!</f>
        <v>#REF!</v>
      </c>
      <c r="O145" s="1" t="e">
        <f>#REF!</f>
        <v>#REF!</v>
      </c>
      <c r="P145" s="1" t="e">
        <f>#REF!</f>
        <v>#REF!</v>
      </c>
      <c r="Q145" s="1" t="e">
        <f>#REF!</f>
        <v>#REF!</v>
      </c>
    </row>
    <row r="146" spans="1:17">
      <c r="A146" s="1" t="e">
        <f>#REF!</f>
        <v>#REF!</v>
      </c>
      <c r="B146" s="1" t="e">
        <f>#REF!</f>
        <v>#REF!</v>
      </c>
      <c r="C146" s="2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 t="e">
        <f>#REF!</f>
        <v>#REF!</v>
      </c>
      <c r="K146" s="1" t="e">
        <f>#REF!</f>
        <v>#REF!</v>
      </c>
      <c r="L146" s="1" t="e">
        <f>#REF!</f>
        <v>#REF!</v>
      </c>
      <c r="M146" s="1" t="e">
        <f>#REF!</f>
        <v>#REF!</v>
      </c>
      <c r="N146" s="1" t="e">
        <f>#REF!</f>
        <v>#REF!</v>
      </c>
      <c r="O146" s="1" t="e">
        <f>#REF!</f>
        <v>#REF!</v>
      </c>
      <c r="P146" s="1" t="e">
        <f>#REF!</f>
        <v>#REF!</v>
      </c>
      <c r="Q146" s="1" t="e">
        <f>#REF!</f>
        <v>#REF!</v>
      </c>
    </row>
    <row r="147" spans="1:17">
      <c r="A147" s="1" t="e">
        <f>#REF!</f>
        <v>#REF!</v>
      </c>
      <c r="B147" s="1" t="e">
        <f>#REF!</f>
        <v>#REF!</v>
      </c>
      <c r="C147" s="2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 t="e">
        <f>#REF!</f>
        <v>#REF!</v>
      </c>
      <c r="K147" s="1" t="e">
        <f>#REF!</f>
        <v>#REF!</v>
      </c>
      <c r="L147" s="1" t="e">
        <f>#REF!</f>
        <v>#REF!</v>
      </c>
      <c r="M147" s="1" t="e">
        <f>#REF!</f>
        <v>#REF!</v>
      </c>
      <c r="N147" s="1" t="e">
        <f>#REF!</f>
        <v>#REF!</v>
      </c>
      <c r="O147" s="1" t="e">
        <f>#REF!</f>
        <v>#REF!</v>
      </c>
      <c r="P147" s="1" t="e">
        <f>#REF!</f>
        <v>#REF!</v>
      </c>
      <c r="Q147" s="1" t="e">
        <f>#REF!</f>
        <v>#REF!</v>
      </c>
    </row>
    <row r="148" spans="1:17">
      <c r="A148" s="1" t="e">
        <f>#REF!</f>
        <v>#REF!</v>
      </c>
      <c r="B148" s="1" t="e">
        <f>#REF!</f>
        <v>#REF!</v>
      </c>
      <c r="C148" s="2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 t="e">
        <f>#REF!</f>
        <v>#REF!</v>
      </c>
      <c r="K148" s="1" t="e">
        <f>#REF!</f>
        <v>#REF!</v>
      </c>
      <c r="L148" s="1" t="e">
        <f>#REF!</f>
        <v>#REF!</v>
      </c>
      <c r="M148" s="1" t="e">
        <f>#REF!</f>
        <v>#REF!</v>
      </c>
      <c r="N148" s="1" t="e">
        <f>#REF!</f>
        <v>#REF!</v>
      </c>
      <c r="O148" s="1" t="e">
        <f>#REF!</f>
        <v>#REF!</v>
      </c>
      <c r="P148" s="1" t="e">
        <f>#REF!</f>
        <v>#REF!</v>
      </c>
      <c r="Q148" s="1" t="e">
        <f>#REF!</f>
        <v>#REF!</v>
      </c>
    </row>
    <row r="149" spans="1:17">
      <c r="A149" s="1" t="e">
        <f>#REF!</f>
        <v>#REF!</v>
      </c>
      <c r="B149" s="1" t="e">
        <f>#REF!</f>
        <v>#REF!</v>
      </c>
      <c r="C149" s="2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 t="e">
        <f>#REF!</f>
        <v>#REF!</v>
      </c>
      <c r="K149" s="1" t="e">
        <f>#REF!</f>
        <v>#REF!</v>
      </c>
      <c r="L149" s="1" t="e">
        <f>#REF!</f>
        <v>#REF!</v>
      </c>
      <c r="M149" s="1" t="e">
        <f>#REF!</f>
        <v>#REF!</v>
      </c>
      <c r="N149" s="1" t="e">
        <f>#REF!</f>
        <v>#REF!</v>
      </c>
      <c r="O149" s="1" t="e">
        <f>#REF!</f>
        <v>#REF!</v>
      </c>
      <c r="P149" s="1" t="e">
        <f>#REF!</f>
        <v>#REF!</v>
      </c>
      <c r="Q149" s="1" t="e">
        <f>#REF!</f>
        <v>#REF!</v>
      </c>
    </row>
    <row r="150" spans="1:17">
      <c r="A150" s="1" t="e">
        <f>#REF!</f>
        <v>#REF!</v>
      </c>
      <c r="B150" s="1" t="e">
        <f>#REF!</f>
        <v>#REF!</v>
      </c>
      <c r="C150" s="2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 t="e">
        <f>#REF!</f>
        <v>#REF!</v>
      </c>
      <c r="K150" s="1" t="e">
        <f>#REF!</f>
        <v>#REF!</v>
      </c>
      <c r="L150" s="1" t="e">
        <f>#REF!</f>
        <v>#REF!</v>
      </c>
      <c r="M150" s="1" t="e">
        <f>#REF!</f>
        <v>#REF!</v>
      </c>
      <c r="N150" s="1" t="e">
        <f>#REF!</f>
        <v>#REF!</v>
      </c>
      <c r="O150" s="1" t="e">
        <f>#REF!</f>
        <v>#REF!</v>
      </c>
      <c r="P150" s="1" t="e">
        <f>#REF!</f>
        <v>#REF!</v>
      </c>
      <c r="Q150" s="1" t="e">
        <f>#REF!</f>
        <v>#REF!</v>
      </c>
    </row>
    <row r="151" spans="1:17">
      <c r="A151" s="1" t="e">
        <f>#REF!</f>
        <v>#REF!</v>
      </c>
      <c r="B151" s="1" t="e">
        <f>#REF!</f>
        <v>#REF!</v>
      </c>
      <c r="C151" s="2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 t="e">
        <f>#REF!</f>
        <v>#REF!</v>
      </c>
      <c r="K151" s="1" t="e">
        <f>#REF!</f>
        <v>#REF!</v>
      </c>
      <c r="L151" s="1" t="e">
        <f>#REF!</f>
        <v>#REF!</v>
      </c>
      <c r="M151" s="1" t="e">
        <f>#REF!</f>
        <v>#REF!</v>
      </c>
      <c r="N151" s="1" t="e">
        <f>#REF!</f>
        <v>#REF!</v>
      </c>
      <c r="O151" s="1" t="e">
        <f>#REF!</f>
        <v>#REF!</v>
      </c>
      <c r="P151" s="1" t="e">
        <f>#REF!</f>
        <v>#REF!</v>
      </c>
      <c r="Q151" s="1" t="e">
        <f>#REF!</f>
        <v>#REF!</v>
      </c>
    </row>
    <row r="152" spans="1:17">
      <c r="A152" s="1" t="e">
        <f>#REF!</f>
        <v>#REF!</v>
      </c>
      <c r="B152" s="1" t="e">
        <f>#REF!</f>
        <v>#REF!</v>
      </c>
      <c r="C152" s="2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 t="e">
        <f>#REF!</f>
        <v>#REF!</v>
      </c>
      <c r="K152" s="1" t="e">
        <f>#REF!</f>
        <v>#REF!</v>
      </c>
      <c r="L152" s="1" t="e">
        <f>#REF!</f>
        <v>#REF!</v>
      </c>
      <c r="M152" s="1" t="e">
        <f>#REF!</f>
        <v>#REF!</v>
      </c>
      <c r="N152" s="1" t="e">
        <f>#REF!</f>
        <v>#REF!</v>
      </c>
      <c r="O152" s="1" t="e">
        <f>#REF!</f>
        <v>#REF!</v>
      </c>
      <c r="P152" s="1" t="e">
        <f>#REF!</f>
        <v>#REF!</v>
      </c>
      <c r="Q152" s="1" t="e">
        <f>#REF!</f>
        <v>#REF!</v>
      </c>
    </row>
    <row r="153" spans="1:17">
      <c r="A153" s="1" t="e">
        <f>#REF!</f>
        <v>#REF!</v>
      </c>
      <c r="B153" s="1" t="e">
        <f>#REF!</f>
        <v>#REF!</v>
      </c>
      <c r="C153" s="2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 t="e">
        <f>#REF!</f>
        <v>#REF!</v>
      </c>
      <c r="K153" s="1" t="e">
        <f>#REF!</f>
        <v>#REF!</v>
      </c>
      <c r="L153" s="1" t="e">
        <f>#REF!</f>
        <v>#REF!</v>
      </c>
      <c r="M153" s="1" t="e">
        <f>#REF!</f>
        <v>#REF!</v>
      </c>
      <c r="N153" s="1" t="e">
        <f>#REF!</f>
        <v>#REF!</v>
      </c>
      <c r="O153" s="1" t="e">
        <f>#REF!</f>
        <v>#REF!</v>
      </c>
      <c r="P153" s="1" t="e">
        <f>#REF!</f>
        <v>#REF!</v>
      </c>
      <c r="Q153" s="1" t="e">
        <f>#REF!</f>
        <v>#REF!</v>
      </c>
    </row>
    <row r="154" spans="1:17">
      <c r="A154" s="1" t="e">
        <f>#REF!</f>
        <v>#REF!</v>
      </c>
      <c r="B154" s="1" t="e">
        <f>#REF!</f>
        <v>#REF!</v>
      </c>
      <c r="C154" s="2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 t="e">
        <f>#REF!</f>
        <v>#REF!</v>
      </c>
      <c r="K154" s="1" t="e">
        <f>#REF!</f>
        <v>#REF!</v>
      </c>
      <c r="L154" s="1" t="e">
        <f>#REF!</f>
        <v>#REF!</v>
      </c>
      <c r="M154" s="1" t="e">
        <f>#REF!</f>
        <v>#REF!</v>
      </c>
      <c r="N154" s="1" t="e">
        <f>#REF!</f>
        <v>#REF!</v>
      </c>
      <c r="O154" s="1" t="e">
        <f>#REF!</f>
        <v>#REF!</v>
      </c>
      <c r="P154" s="1" t="e">
        <f>#REF!</f>
        <v>#REF!</v>
      </c>
      <c r="Q154" s="1" t="e">
        <f>#REF!</f>
        <v>#REF!</v>
      </c>
    </row>
    <row r="155" spans="1:17">
      <c r="A155" s="1" t="e">
        <f>#REF!</f>
        <v>#REF!</v>
      </c>
      <c r="B155" s="1" t="e">
        <f>#REF!</f>
        <v>#REF!</v>
      </c>
      <c r="C155" s="2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 t="e">
        <f>#REF!</f>
        <v>#REF!</v>
      </c>
      <c r="K155" s="1" t="e">
        <f>#REF!</f>
        <v>#REF!</v>
      </c>
      <c r="L155" s="1" t="e">
        <f>#REF!</f>
        <v>#REF!</v>
      </c>
      <c r="M155" s="1" t="e">
        <f>#REF!</f>
        <v>#REF!</v>
      </c>
      <c r="N155" s="1" t="e">
        <f>#REF!</f>
        <v>#REF!</v>
      </c>
      <c r="O155" s="1" t="e">
        <f>#REF!</f>
        <v>#REF!</v>
      </c>
      <c r="P155" s="1" t="e">
        <f>#REF!</f>
        <v>#REF!</v>
      </c>
      <c r="Q155" s="1" t="e">
        <f>#REF!</f>
        <v>#REF!</v>
      </c>
    </row>
    <row r="156" spans="1:17">
      <c r="A156" s="1" t="e">
        <f>#REF!</f>
        <v>#REF!</v>
      </c>
      <c r="B156" s="1" t="e">
        <f>#REF!</f>
        <v>#REF!</v>
      </c>
      <c r="C156" s="2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 t="e">
        <f>#REF!</f>
        <v>#REF!</v>
      </c>
      <c r="K156" s="1" t="e">
        <f>#REF!</f>
        <v>#REF!</v>
      </c>
      <c r="L156" s="1" t="e">
        <f>#REF!</f>
        <v>#REF!</v>
      </c>
      <c r="M156" s="1" t="e">
        <f>#REF!</f>
        <v>#REF!</v>
      </c>
      <c r="N156" s="1" t="e">
        <f>#REF!</f>
        <v>#REF!</v>
      </c>
      <c r="O156" s="1" t="e">
        <f>#REF!</f>
        <v>#REF!</v>
      </c>
      <c r="P156" s="1" t="e">
        <f>#REF!</f>
        <v>#REF!</v>
      </c>
      <c r="Q156" s="1" t="e">
        <f>#REF!</f>
        <v>#REF!</v>
      </c>
    </row>
    <row r="157" spans="1:17">
      <c r="A157" s="1" t="e">
        <f>#REF!</f>
        <v>#REF!</v>
      </c>
      <c r="B157" s="1" t="e">
        <f>#REF!</f>
        <v>#REF!</v>
      </c>
      <c r="C157" s="2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 t="e">
        <f>#REF!</f>
        <v>#REF!</v>
      </c>
      <c r="K157" s="1" t="e">
        <f>#REF!</f>
        <v>#REF!</v>
      </c>
      <c r="L157" s="1" t="e">
        <f>#REF!</f>
        <v>#REF!</v>
      </c>
      <c r="M157" s="1" t="e">
        <f>#REF!</f>
        <v>#REF!</v>
      </c>
      <c r="N157" s="1" t="e">
        <f>#REF!</f>
        <v>#REF!</v>
      </c>
      <c r="O157" s="1" t="e">
        <f>#REF!</f>
        <v>#REF!</v>
      </c>
      <c r="P157" s="1" t="e">
        <f>#REF!</f>
        <v>#REF!</v>
      </c>
      <c r="Q157" s="1" t="e">
        <f>#REF!</f>
        <v>#REF!</v>
      </c>
    </row>
    <row r="158" spans="1:17">
      <c r="A158" s="1" t="e">
        <f>#REF!</f>
        <v>#REF!</v>
      </c>
      <c r="B158" s="1" t="e">
        <f>#REF!</f>
        <v>#REF!</v>
      </c>
      <c r="C158" s="2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 t="e">
        <f>#REF!</f>
        <v>#REF!</v>
      </c>
      <c r="K158" s="1" t="e">
        <f>#REF!</f>
        <v>#REF!</v>
      </c>
      <c r="L158" s="1" t="e">
        <f>#REF!</f>
        <v>#REF!</v>
      </c>
      <c r="M158" s="1" t="e">
        <f>#REF!</f>
        <v>#REF!</v>
      </c>
      <c r="N158" s="1" t="e">
        <f>#REF!</f>
        <v>#REF!</v>
      </c>
      <c r="O158" s="1" t="e">
        <f>#REF!</f>
        <v>#REF!</v>
      </c>
      <c r="P158" s="1" t="e">
        <f>#REF!</f>
        <v>#REF!</v>
      </c>
      <c r="Q158" s="1" t="e">
        <f>#REF!</f>
        <v>#REF!</v>
      </c>
    </row>
    <row r="159" spans="1:17">
      <c r="A159" s="1" t="e">
        <f>#REF!</f>
        <v>#REF!</v>
      </c>
      <c r="B159" s="1" t="e">
        <f>#REF!</f>
        <v>#REF!</v>
      </c>
      <c r="C159" s="2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 t="e">
        <f>#REF!</f>
        <v>#REF!</v>
      </c>
      <c r="K159" s="1" t="e">
        <f>#REF!</f>
        <v>#REF!</v>
      </c>
      <c r="L159" s="1" t="e">
        <f>#REF!</f>
        <v>#REF!</v>
      </c>
      <c r="M159" s="1" t="e">
        <f>#REF!</f>
        <v>#REF!</v>
      </c>
      <c r="N159" s="1" t="e">
        <f>#REF!</f>
        <v>#REF!</v>
      </c>
      <c r="O159" s="1" t="e">
        <f>#REF!</f>
        <v>#REF!</v>
      </c>
      <c r="P159" s="1" t="e">
        <f>#REF!</f>
        <v>#REF!</v>
      </c>
      <c r="Q159" s="1" t="e">
        <f>#REF!</f>
        <v>#REF!</v>
      </c>
    </row>
    <row r="160" spans="1:17">
      <c r="A160" s="1" t="e">
        <f>#REF!</f>
        <v>#REF!</v>
      </c>
      <c r="B160" s="1" t="e">
        <f>#REF!</f>
        <v>#REF!</v>
      </c>
      <c r="C160" s="2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 t="e">
        <f>#REF!</f>
        <v>#REF!</v>
      </c>
      <c r="K160" s="1" t="e">
        <f>#REF!</f>
        <v>#REF!</v>
      </c>
      <c r="L160" s="1" t="e">
        <f>#REF!</f>
        <v>#REF!</v>
      </c>
      <c r="M160" s="1" t="e">
        <f>#REF!</f>
        <v>#REF!</v>
      </c>
      <c r="N160" s="1" t="e">
        <f>#REF!</f>
        <v>#REF!</v>
      </c>
      <c r="O160" s="1" t="e">
        <f>#REF!</f>
        <v>#REF!</v>
      </c>
      <c r="P160" s="1" t="e">
        <f>#REF!</f>
        <v>#REF!</v>
      </c>
      <c r="Q160" s="1" t="e">
        <f>#REF!</f>
        <v>#REF!</v>
      </c>
    </row>
    <row r="161" spans="1:17">
      <c r="A161" s="1" t="e">
        <f>#REF!</f>
        <v>#REF!</v>
      </c>
      <c r="B161" s="1" t="e">
        <f>#REF!</f>
        <v>#REF!</v>
      </c>
      <c r="C161" s="2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 t="e">
        <f>#REF!</f>
        <v>#REF!</v>
      </c>
      <c r="K161" s="1" t="e">
        <f>#REF!</f>
        <v>#REF!</v>
      </c>
      <c r="L161" s="1" t="e">
        <f>#REF!</f>
        <v>#REF!</v>
      </c>
      <c r="M161" s="1" t="e">
        <f>#REF!</f>
        <v>#REF!</v>
      </c>
      <c r="N161" s="1" t="e">
        <f>#REF!</f>
        <v>#REF!</v>
      </c>
      <c r="O161" s="1" t="e">
        <f>#REF!</f>
        <v>#REF!</v>
      </c>
      <c r="P161" s="1" t="e">
        <f>#REF!</f>
        <v>#REF!</v>
      </c>
      <c r="Q161" s="1" t="e">
        <f>#REF!</f>
        <v>#REF!</v>
      </c>
    </row>
    <row r="162" spans="1:17">
      <c r="A162" s="1" t="e">
        <f>#REF!</f>
        <v>#REF!</v>
      </c>
      <c r="B162" s="1" t="e">
        <f>#REF!</f>
        <v>#REF!</v>
      </c>
      <c r="C162" s="2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 t="e">
        <f>#REF!</f>
        <v>#REF!</v>
      </c>
      <c r="K162" s="1" t="e">
        <f>#REF!</f>
        <v>#REF!</v>
      </c>
      <c r="L162" s="1" t="e">
        <f>#REF!</f>
        <v>#REF!</v>
      </c>
      <c r="M162" s="1" t="e">
        <f>#REF!</f>
        <v>#REF!</v>
      </c>
      <c r="N162" s="1" t="e">
        <f>#REF!</f>
        <v>#REF!</v>
      </c>
      <c r="O162" s="1" t="e">
        <f>#REF!</f>
        <v>#REF!</v>
      </c>
      <c r="P162" s="1" t="e">
        <f>#REF!</f>
        <v>#REF!</v>
      </c>
      <c r="Q162" s="1" t="e">
        <f>#REF!</f>
        <v>#REF!</v>
      </c>
    </row>
    <row r="163" spans="1:17">
      <c r="A163" s="1" t="e">
        <f>#REF!</f>
        <v>#REF!</v>
      </c>
      <c r="B163" s="1" t="e">
        <f>#REF!</f>
        <v>#REF!</v>
      </c>
      <c r="C163" s="2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 t="e">
        <f>#REF!</f>
        <v>#REF!</v>
      </c>
      <c r="K163" s="1" t="e">
        <f>#REF!</f>
        <v>#REF!</v>
      </c>
      <c r="L163" s="1" t="e">
        <f>#REF!</f>
        <v>#REF!</v>
      </c>
      <c r="M163" s="1" t="e">
        <f>#REF!</f>
        <v>#REF!</v>
      </c>
      <c r="N163" s="1" t="e">
        <f>#REF!</f>
        <v>#REF!</v>
      </c>
      <c r="O163" s="1" t="e">
        <f>#REF!</f>
        <v>#REF!</v>
      </c>
      <c r="P163" s="1" t="e">
        <f>#REF!</f>
        <v>#REF!</v>
      </c>
      <c r="Q163" s="1" t="e">
        <f>#REF!</f>
        <v>#REF!</v>
      </c>
    </row>
    <row r="164" spans="1:17">
      <c r="A164" s="1" t="e">
        <f>#REF!</f>
        <v>#REF!</v>
      </c>
      <c r="B164" s="1" t="e">
        <f>#REF!</f>
        <v>#REF!</v>
      </c>
      <c r="C164" s="2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 t="e">
        <f>#REF!</f>
        <v>#REF!</v>
      </c>
      <c r="K164" s="1" t="e">
        <f>#REF!</f>
        <v>#REF!</v>
      </c>
      <c r="L164" s="1" t="e">
        <f>#REF!</f>
        <v>#REF!</v>
      </c>
      <c r="M164" s="1" t="e">
        <f>#REF!</f>
        <v>#REF!</v>
      </c>
      <c r="N164" s="1" t="e">
        <f>#REF!</f>
        <v>#REF!</v>
      </c>
      <c r="O164" s="1" t="e">
        <f>#REF!</f>
        <v>#REF!</v>
      </c>
      <c r="P164" s="1" t="e">
        <f>#REF!</f>
        <v>#REF!</v>
      </c>
      <c r="Q164" s="1" t="e">
        <f>#REF!</f>
        <v>#REF!</v>
      </c>
    </row>
    <row r="165" spans="1:17">
      <c r="A165" s="1" t="e">
        <f>#REF!</f>
        <v>#REF!</v>
      </c>
      <c r="B165" s="1" t="e">
        <f>#REF!</f>
        <v>#REF!</v>
      </c>
      <c r="C165" s="2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 t="e">
        <f>#REF!</f>
        <v>#REF!</v>
      </c>
      <c r="K165" s="1" t="e">
        <f>#REF!</f>
        <v>#REF!</v>
      </c>
      <c r="L165" s="1" t="e">
        <f>#REF!</f>
        <v>#REF!</v>
      </c>
      <c r="M165" s="1" t="e">
        <f>#REF!</f>
        <v>#REF!</v>
      </c>
      <c r="N165" s="1" t="e">
        <f>#REF!</f>
        <v>#REF!</v>
      </c>
      <c r="O165" s="1" t="e">
        <f>#REF!</f>
        <v>#REF!</v>
      </c>
      <c r="P165" s="1" t="e">
        <f>#REF!</f>
        <v>#REF!</v>
      </c>
      <c r="Q165" s="1" t="e">
        <f>#REF!</f>
        <v>#REF!</v>
      </c>
    </row>
    <row r="166" spans="1:17">
      <c r="A166" s="1" t="e">
        <f>#REF!</f>
        <v>#REF!</v>
      </c>
      <c r="B166" s="1" t="e">
        <f>#REF!</f>
        <v>#REF!</v>
      </c>
      <c r="C166" s="2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 t="e">
        <f>#REF!</f>
        <v>#REF!</v>
      </c>
      <c r="K166" s="1" t="e">
        <f>#REF!</f>
        <v>#REF!</v>
      </c>
      <c r="L166" s="1" t="e">
        <f>#REF!</f>
        <v>#REF!</v>
      </c>
      <c r="M166" s="1" t="e">
        <f>#REF!</f>
        <v>#REF!</v>
      </c>
      <c r="N166" s="1" t="e">
        <f>#REF!</f>
        <v>#REF!</v>
      </c>
      <c r="O166" s="1" t="e">
        <f>#REF!</f>
        <v>#REF!</v>
      </c>
      <c r="P166" s="1" t="e">
        <f>#REF!</f>
        <v>#REF!</v>
      </c>
      <c r="Q166" s="1" t="e">
        <f>#REF!</f>
        <v>#REF!</v>
      </c>
    </row>
    <row r="167" spans="1:17">
      <c r="A167" s="1" t="e">
        <f>#REF!</f>
        <v>#REF!</v>
      </c>
      <c r="B167" s="1" t="e">
        <f>#REF!</f>
        <v>#REF!</v>
      </c>
      <c r="C167" s="2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 t="e">
        <f>#REF!</f>
        <v>#REF!</v>
      </c>
      <c r="K167" s="1" t="e">
        <f>#REF!</f>
        <v>#REF!</v>
      </c>
      <c r="L167" s="1" t="e">
        <f>#REF!</f>
        <v>#REF!</v>
      </c>
      <c r="M167" s="1" t="e">
        <f>#REF!</f>
        <v>#REF!</v>
      </c>
      <c r="N167" s="1" t="e">
        <f>#REF!</f>
        <v>#REF!</v>
      </c>
      <c r="O167" s="1" t="e">
        <f>#REF!</f>
        <v>#REF!</v>
      </c>
      <c r="P167" s="1" t="e">
        <f>#REF!</f>
        <v>#REF!</v>
      </c>
      <c r="Q167" s="1" t="e">
        <f>#REF!</f>
        <v>#REF!</v>
      </c>
    </row>
    <row r="168" spans="1:17">
      <c r="A168" s="1" t="e">
        <f>#REF!</f>
        <v>#REF!</v>
      </c>
      <c r="B168" s="1" t="e">
        <f>#REF!</f>
        <v>#REF!</v>
      </c>
      <c r="C168" s="2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 t="e">
        <f>#REF!</f>
        <v>#REF!</v>
      </c>
      <c r="K168" s="1" t="e">
        <f>#REF!</f>
        <v>#REF!</v>
      </c>
      <c r="L168" s="1" t="e">
        <f>#REF!</f>
        <v>#REF!</v>
      </c>
      <c r="M168" s="1" t="e">
        <f>#REF!</f>
        <v>#REF!</v>
      </c>
      <c r="N168" s="1" t="e">
        <f>#REF!</f>
        <v>#REF!</v>
      </c>
      <c r="O168" s="1" t="e">
        <f>#REF!</f>
        <v>#REF!</v>
      </c>
      <c r="P168" s="1" t="e">
        <f>#REF!</f>
        <v>#REF!</v>
      </c>
      <c r="Q168" s="1" t="e">
        <f>#REF!</f>
        <v>#REF!</v>
      </c>
    </row>
    <row r="169" spans="1:17">
      <c r="A169" s="1" t="e">
        <f>#REF!</f>
        <v>#REF!</v>
      </c>
      <c r="B169" s="1" t="e">
        <f>#REF!</f>
        <v>#REF!</v>
      </c>
      <c r="C169" s="2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 t="e">
        <f>#REF!</f>
        <v>#REF!</v>
      </c>
      <c r="K169" s="1" t="e">
        <f>#REF!</f>
        <v>#REF!</v>
      </c>
      <c r="L169" s="1" t="e">
        <f>#REF!</f>
        <v>#REF!</v>
      </c>
      <c r="M169" s="1" t="e">
        <f>#REF!</f>
        <v>#REF!</v>
      </c>
      <c r="N169" s="1" t="e">
        <f>#REF!</f>
        <v>#REF!</v>
      </c>
      <c r="O169" s="1" t="e">
        <f>#REF!</f>
        <v>#REF!</v>
      </c>
      <c r="P169" s="1" t="e">
        <f>#REF!</f>
        <v>#REF!</v>
      </c>
      <c r="Q169" s="1" t="e">
        <f>#REF!</f>
        <v>#REF!</v>
      </c>
    </row>
    <row r="170" spans="1:17">
      <c r="A170" s="1" t="e">
        <f>#REF!</f>
        <v>#REF!</v>
      </c>
      <c r="B170" s="1" t="e">
        <f>#REF!</f>
        <v>#REF!</v>
      </c>
      <c r="C170" s="2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 t="e">
        <f>#REF!</f>
        <v>#REF!</v>
      </c>
      <c r="K170" s="1" t="e">
        <f>#REF!</f>
        <v>#REF!</v>
      </c>
      <c r="L170" s="1" t="e">
        <f>#REF!</f>
        <v>#REF!</v>
      </c>
      <c r="M170" s="1" t="e">
        <f>#REF!</f>
        <v>#REF!</v>
      </c>
      <c r="N170" s="1" t="e">
        <f>#REF!</f>
        <v>#REF!</v>
      </c>
      <c r="O170" s="1" t="e">
        <f>#REF!</f>
        <v>#REF!</v>
      </c>
      <c r="P170" s="1" t="e">
        <f>#REF!</f>
        <v>#REF!</v>
      </c>
      <c r="Q170" s="1" t="e">
        <f>#REF!</f>
        <v>#REF!</v>
      </c>
    </row>
    <row r="171" spans="1:17">
      <c r="A171" s="1" t="e">
        <f>#REF!</f>
        <v>#REF!</v>
      </c>
      <c r="B171" s="1" t="e">
        <f>#REF!</f>
        <v>#REF!</v>
      </c>
      <c r="C171" s="2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 t="e">
        <f>#REF!</f>
        <v>#REF!</v>
      </c>
      <c r="K171" s="1" t="e">
        <f>#REF!</f>
        <v>#REF!</v>
      </c>
      <c r="L171" s="1" t="e">
        <f>#REF!</f>
        <v>#REF!</v>
      </c>
      <c r="M171" s="1" t="e">
        <f>#REF!</f>
        <v>#REF!</v>
      </c>
      <c r="N171" s="1" t="e">
        <f>#REF!</f>
        <v>#REF!</v>
      </c>
      <c r="O171" s="1" t="e">
        <f>#REF!</f>
        <v>#REF!</v>
      </c>
      <c r="P171" s="1" t="e">
        <f>#REF!</f>
        <v>#REF!</v>
      </c>
      <c r="Q171" s="1" t="e">
        <f>#REF!</f>
        <v>#REF!</v>
      </c>
    </row>
    <row r="172" spans="1:17">
      <c r="A172" s="1" t="e">
        <f>#REF!</f>
        <v>#REF!</v>
      </c>
      <c r="B172" s="1" t="e">
        <f>#REF!</f>
        <v>#REF!</v>
      </c>
      <c r="C172" s="2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 t="e">
        <f>#REF!</f>
        <v>#REF!</v>
      </c>
      <c r="K172" s="1" t="e">
        <f>#REF!</f>
        <v>#REF!</v>
      </c>
      <c r="L172" s="1" t="e">
        <f>#REF!</f>
        <v>#REF!</v>
      </c>
      <c r="M172" s="1" t="e">
        <f>#REF!</f>
        <v>#REF!</v>
      </c>
      <c r="N172" s="1" t="e">
        <f>#REF!</f>
        <v>#REF!</v>
      </c>
      <c r="O172" s="1" t="e">
        <f>#REF!</f>
        <v>#REF!</v>
      </c>
      <c r="P172" s="1" t="e">
        <f>#REF!</f>
        <v>#REF!</v>
      </c>
      <c r="Q172" s="1" t="e">
        <f>#REF!</f>
        <v>#REF!</v>
      </c>
    </row>
    <row r="173" spans="1:17">
      <c r="A173" s="1" t="e">
        <f>#REF!</f>
        <v>#REF!</v>
      </c>
      <c r="B173" s="1" t="e">
        <f>#REF!</f>
        <v>#REF!</v>
      </c>
      <c r="C173" s="2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 t="e">
        <f>#REF!</f>
        <v>#REF!</v>
      </c>
      <c r="K173" s="1" t="e">
        <f>#REF!</f>
        <v>#REF!</v>
      </c>
      <c r="L173" s="1" t="e">
        <f>#REF!</f>
        <v>#REF!</v>
      </c>
      <c r="M173" s="1" t="e">
        <f>#REF!</f>
        <v>#REF!</v>
      </c>
      <c r="N173" s="1" t="e">
        <f>#REF!</f>
        <v>#REF!</v>
      </c>
      <c r="O173" s="1" t="e">
        <f>#REF!</f>
        <v>#REF!</v>
      </c>
      <c r="P173" s="1" t="e">
        <f>#REF!</f>
        <v>#REF!</v>
      </c>
      <c r="Q173" s="1" t="e">
        <f>#REF!</f>
        <v>#REF!</v>
      </c>
    </row>
    <row r="174" spans="1:17">
      <c r="A174" s="1" t="e">
        <f>#REF!</f>
        <v>#REF!</v>
      </c>
      <c r="B174" s="1" t="e">
        <f>#REF!</f>
        <v>#REF!</v>
      </c>
      <c r="C174" s="2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 t="e">
        <f>#REF!</f>
        <v>#REF!</v>
      </c>
      <c r="K174" s="1" t="e">
        <f>#REF!</f>
        <v>#REF!</v>
      </c>
      <c r="L174" s="1" t="e">
        <f>#REF!</f>
        <v>#REF!</v>
      </c>
      <c r="M174" s="1" t="e">
        <f>#REF!</f>
        <v>#REF!</v>
      </c>
      <c r="N174" s="1" t="e">
        <f>#REF!</f>
        <v>#REF!</v>
      </c>
      <c r="O174" s="1" t="e">
        <f>#REF!</f>
        <v>#REF!</v>
      </c>
      <c r="P174" s="1" t="e">
        <f>#REF!</f>
        <v>#REF!</v>
      </c>
      <c r="Q174" s="1" t="e">
        <f>#REF!</f>
        <v>#REF!</v>
      </c>
    </row>
    <row r="175" spans="1:17">
      <c r="A175" s="1" t="e">
        <f>#REF!</f>
        <v>#REF!</v>
      </c>
      <c r="B175" s="1" t="e">
        <f>#REF!</f>
        <v>#REF!</v>
      </c>
      <c r="C175" s="2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 t="e">
        <f>#REF!</f>
        <v>#REF!</v>
      </c>
      <c r="K175" s="1" t="e">
        <f>#REF!</f>
        <v>#REF!</v>
      </c>
      <c r="L175" s="1" t="e">
        <f>#REF!</f>
        <v>#REF!</v>
      </c>
      <c r="M175" s="1" t="e">
        <f>#REF!</f>
        <v>#REF!</v>
      </c>
      <c r="N175" s="1" t="e">
        <f>#REF!</f>
        <v>#REF!</v>
      </c>
      <c r="O175" s="1" t="e">
        <f>#REF!</f>
        <v>#REF!</v>
      </c>
      <c r="P175" s="1" t="e">
        <f>#REF!</f>
        <v>#REF!</v>
      </c>
      <c r="Q175" s="1" t="e">
        <f>#REF!</f>
        <v>#REF!</v>
      </c>
    </row>
    <row r="176" spans="1:17">
      <c r="A176" s="1" t="e">
        <f>#REF!</f>
        <v>#REF!</v>
      </c>
      <c r="B176" s="1" t="e">
        <f>#REF!</f>
        <v>#REF!</v>
      </c>
      <c r="C176" s="2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 t="e">
        <f>#REF!</f>
        <v>#REF!</v>
      </c>
      <c r="K176" s="1" t="e">
        <f>#REF!</f>
        <v>#REF!</v>
      </c>
      <c r="L176" s="1" t="e">
        <f>#REF!</f>
        <v>#REF!</v>
      </c>
      <c r="M176" s="1" t="e">
        <f>#REF!</f>
        <v>#REF!</v>
      </c>
      <c r="N176" s="1" t="e">
        <f>#REF!</f>
        <v>#REF!</v>
      </c>
      <c r="O176" s="1" t="e">
        <f>#REF!</f>
        <v>#REF!</v>
      </c>
      <c r="P176" s="1" t="e">
        <f>#REF!</f>
        <v>#REF!</v>
      </c>
      <c r="Q176" s="1" t="e">
        <f>#REF!</f>
        <v>#REF!</v>
      </c>
    </row>
    <row r="177" spans="1:17">
      <c r="A177" s="1" t="e">
        <f>#REF!</f>
        <v>#REF!</v>
      </c>
      <c r="B177" s="1" t="e">
        <f>#REF!</f>
        <v>#REF!</v>
      </c>
      <c r="C177" s="2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 t="e">
        <f>#REF!</f>
        <v>#REF!</v>
      </c>
      <c r="K177" s="1" t="e">
        <f>#REF!</f>
        <v>#REF!</v>
      </c>
      <c r="L177" s="1" t="e">
        <f>#REF!</f>
        <v>#REF!</v>
      </c>
      <c r="M177" s="1" t="e">
        <f>#REF!</f>
        <v>#REF!</v>
      </c>
      <c r="N177" s="1" t="e">
        <f>#REF!</f>
        <v>#REF!</v>
      </c>
      <c r="O177" s="1" t="e">
        <f>#REF!</f>
        <v>#REF!</v>
      </c>
      <c r="P177" s="1" t="e">
        <f>#REF!</f>
        <v>#REF!</v>
      </c>
      <c r="Q177" s="1" t="e">
        <f>#REF!</f>
        <v>#REF!</v>
      </c>
    </row>
    <row r="178" spans="1:17">
      <c r="A178" s="1" t="e">
        <f>#REF!</f>
        <v>#REF!</v>
      </c>
      <c r="B178" s="1" t="e">
        <f>#REF!</f>
        <v>#REF!</v>
      </c>
      <c r="C178" s="2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 t="e">
        <f>#REF!</f>
        <v>#REF!</v>
      </c>
      <c r="K178" s="1" t="e">
        <f>#REF!</f>
        <v>#REF!</v>
      </c>
      <c r="L178" s="1" t="e">
        <f>#REF!</f>
        <v>#REF!</v>
      </c>
      <c r="M178" s="1" t="e">
        <f>#REF!</f>
        <v>#REF!</v>
      </c>
      <c r="N178" s="1" t="e">
        <f>#REF!</f>
        <v>#REF!</v>
      </c>
      <c r="O178" s="1" t="e">
        <f>#REF!</f>
        <v>#REF!</v>
      </c>
      <c r="P178" s="1" t="e">
        <f>#REF!</f>
        <v>#REF!</v>
      </c>
      <c r="Q178" s="1" t="e">
        <f>#REF!</f>
        <v>#REF!</v>
      </c>
    </row>
    <row r="179" spans="1:17">
      <c r="A179" s="1" t="e">
        <f>#REF!</f>
        <v>#REF!</v>
      </c>
      <c r="B179" s="1" t="e">
        <f>#REF!</f>
        <v>#REF!</v>
      </c>
      <c r="C179" s="2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 t="e">
        <f>#REF!</f>
        <v>#REF!</v>
      </c>
      <c r="K179" s="1" t="e">
        <f>#REF!</f>
        <v>#REF!</v>
      </c>
      <c r="L179" s="1" t="e">
        <f>#REF!</f>
        <v>#REF!</v>
      </c>
      <c r="M179" s="1" t="e">
        <f>#REF!</f>
        <v>#REF!</v>
      </c>
      <c r="N179" s="1" t="e">
        <f>#REF!</f>
        <v>#REF!</v>
      </c>
      <c r="O179" s="1" t="e">
        <f>#REF!</f>
        <v>#REF!</v>
      </c>
      <c r="P179" s="1" t="e">
        <f>#REF!</f>
        <v>#REF!</v>
      </c>
      <c r="Q179" s="1" t="e">
        <f>#REF!</f>
        <v>#REF!</v>
      </c>
    </row>
    <row r="180" spans="1:17">
      <c r="A180" s="1" t="e">
        <f>#REF!</f>
        <v>#REF!</v>
      </c>
      <c r="B180" s="1" t="e">
        <f>#REF!</f>
        <v>#REF!</v>
      </c>
      <c r="C180" s="2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 t="e">
        <f>#REF!</f>
        <v>#REF!</v>
      </c>
      <c r="K180" s="1" t="e">
        <f>#REF!</f>
        <v>#REF!</v>
      </c>
      <c r="L180" s="1" t="e">
        <f>#REF!</f>
        <v>#REF!</v>
      </c>
      <c r="M180" s="1" t="e">
        <f>#REF!</f>
        <v>#REF!</v>
      </c>
      <c r="N180" s="1" t="e">
        <f>#REF!</f>
        <v>#REF!</v>
      </c>
      <c r="O180" s="1" t="e">
        <f>#REF!</f>
        <v>#REF!</v>
      </c>
      <c r="P180" s="1" t="e">
        <f>#REF!</f>
        <v>#REF!</v>
      </c>
      <c r="Q180" s="1" t="e">
        <f>#REF!</f>
        <v>#REF!</v>
      </c>
    </row>
    <row r="181" spans="1:17">
      <c r="A181" s="1" t="e">
        <f>#REF!</f>
        <v>#REF!</v>
      </c>
      <c r="B181" s="1" t="e">
        <f>#REF!</f>
        <v>#REF!</v>
      </c>
      <c r="C181" s="2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 t="e">
        <f>#REF!</f>
        <v>#REF!</v>
      </c>
      <c r="K181" s="1" t="e">
        <f>#REF!</f>
        <v>#REF!</v>
      </c>
      <c r="L181" s="1" t="e">
        <f>#REF!</f>
        <v>#REF!</v>
      </c>
      <c r="M181" s="1" t="e">
        <f>#REF!</f>
        <v>#REF!</v>
      </c>
      <c r="N181" s="1" t="e">
        <f>#REF!</f>
        <v>#REF!</v>
      </c>
      <c r="O181" s="1" t="e">
        <f>#REF!</f>
        <v>#REF!</v>
      </c>
      <c r="P181" s="1" t="e">
        <f>#REF!</f>
        <v>#REF!</v>
      </c>
      <c r="Q181" s="1" t="e">
        <f>#REF!</f>
        <v>#REF!</v>
      </c>
    </row>
    <row r="182" spans="1:17">
      <c r="A182" s="1" t="e">
        <f>#REF!</f>
        <v>#REF!</v>
      </c>
      <c r="B182" s="1" t="e">
        <f>#REF!</f>
        <v>#REF!</v>
      </c>
      <c r="C182" s="2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 t="e">
        <f>#REF!</f>
        <v>#REF!</v>
      </c>
      <c r="K182" s="1" t="e">
        <f>#REF!</f>
        <v>#REF!</v>
      </c>
      <c r="L182" s="1" t="e">
        <f>#REF!</f>
        <v>#REF!</v>
      </c>
      <c r="M182" s="1" t="e">
        <f>#REF!</f>
        <v>#REF!</v>
      </c>
      <c r="N182" s="1" t="e">
        <f>#REF!</f>
        <v>#REF!</v>
      </c>
      <c r="O182" s="1" t="e">
        <f>#REF!</f>
        <v>#REF!</v>
      </c>
      <c r="P182" s="1" t="e">
        <f>#REF!</f>
        <v>#REF!</v>
      </c>
      <c r="Q182" s="1" t="e">
        <f>#REF!</f>
        <v>#REF!</v>
      </c>
    </row>
    <row r="183" spans="1:17">
      <c r="A183" s="1" t="e">
        <f>#REF!</f>
        <v>#REF!</v>
      </c>
      <c r="B183" s="1" t="e">
        <f>#REF!</f>
        <v>#REF!</v>
      </c>
      <c r="C183" s="2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  <c r="I183" s="1" t="e">
        <f>#REF!</f>
        <v>#REF!</v>
      </c>
      <c r="J183" s="1" t="e">
        <f>#REF!</f>
        <v>#REF!</v>
      </c>
      <c r="K183" s="1" t="e">
        <f>#REF!</f>
        <v>#REF!</v>
      </c>
      <c r="L183" s="1" t="e">
        <f>#REF!</f>
        <v>#REF!</v>
      </c>
      <c r="M183" s="1" t="e">
        <f>#REF!</f>
        <v>#REF!</v>
      </c>
      <c r="N183" s="1" t="e">
        <f>#REF!</f>
        <v>#REF!</v>
      </c>
      <c r="O183" s="1" t="e">
        <f>#REF!</f>
        <v>#REF!</v>
      </c>
      <c r="P183" s="1" t="e">
        <f>#REF!</f>
        <v>#REF!</v>
      </c>
      <c r="Q183" s="1" t="e">
        <f>#REF!</f>
        <v>#REF!</v>
      </c>
    </row>
    <row r="184" spans="1:17">
      <c r="A184" s="1" t="e">
        <f>#REF!</f>
        <v>#REF!</v>
      </c>
      <c r="B184" s="1" t="e">
        <f>#REF!</f>
        <v>#REF!</v>
      </c>
      <c r="C184" s="2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  <c r="I184" s="1" t="e">
        <f>#REF!</f>
        <v>#REF!</v>
      </c>
      <c r="J184" s="1" t="e">
        <f>#REF!</f>
        <v>#REF!</v>
      </c>
      <c r="K184" s="1" t="e">
        <f>#REF!</f>
        <v>#REF!</v>
      </c>
      <c r="L184" s="1" t="e">
        <f>#REF!</f>
        <v>#REF!</v>
      </c>
      <c r="M184" s="1" t="e">
        <f>#REF!</f>
        <v>#REF!</v>
      </c>
      <c r="N184" s="1" t="e">
        <f>#REF!</f>
        <v>#REF!</v>
      </c>
      <c r="O184" s="1" t="e">
        <f>#REF!</f>
        <v>#REF!</v>
      </c>
      <c r="P184" s="1" t="e">
        <f>#REF!</f>
        <v>#REF!</v>
      </c>
      <c r="Q184" s="1" t="e">
        <f>#REF!</f>
        <v>#REF!</v>
      </c>
    </row>
    <row r="185" spans="1:17">
      <c r="A185" s="1" t="e">
        <f>#REF!</f>
        <v>#REF!</v>
      </c>
      <c r="B185" s="1" t="e">
        <f>#REF!</f>
        <v>#REF!</v>
      </c>
      <c r="C185" s="2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  <c r="I185" s="1" t="e">
        <f>#REF!</f>
        <v>#REF!</v>
      </c>
      <c r="J185" s="1" t="e">
        <f>#REF!</f>
        <v>#REF!</v>
      </c>
      <c r="K185" s="1" t="e">
        <f>#REF!</f>
        <v>#REF!</v>
      </c>
      <c r="L185" s="1" t="e">
        <f>#REF!</f>
        <v>#REF!</v>
      </c>
      <c r="M185" s="1" t="e">
        <f>#REF!</f>
        <v>#REF!</v>
      </c>
      <c r="N185" s="1" t="e">
        <f>#REF!</f>
        <v>#REF!</v>
      </c>
      <c r="O185" s="1" t="e">
        <f>#REF!</f>
        <v>#REF!</v>
      </c>
      <c r="P185" s="1" t="e">
        <f>#REF!</f>
        <v>#REF!</v>
      </c>
      <c r="Q185" s="1" t="e">
        <f>#REF!</f>
        <v>#REF!</v>
      </c>
    </row>
    <row r="186" spans="1:17">
      <c r="A186" s="1" t="e">
        <f>#REF!</f>
        <v>#REF!</v>
      </c>
      <c r="B186" s="1" t="e">
        <f>#REF!</f>
        <v>#REF!</v>
      </c>
      <c r="C186" s="2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  <c r="I186" s="1" t="e">
        <f>#REF!</f>
        <v>#REF!</v>
      </c>
      <c r="J186" s="1" t="e">
        <f>#REF!</f>
        <v>#REF!</v>
      </c>
      <c r="K186" s="1" t="e">
        <f>#REF!</f>
        <v>#REF!</v>
      </c>
      <c r="L186" s="1" t="e">
        <f>#REF!</f>
        <v>#REF!</v>
      </c>
      <c r="M186" s="1" t="e">
        <f>#REF!</f>
        <v>#REF!</v>
      </c>
      <c r="N186" s="1" t="e">
        <f>#REF!</f>
        <v>#REF!</v>
      </c>
      <c r="O186" s="1" t="e">
        <f>#REF!</f>
        <v>#REF!</v>
      </c>
      <c r="P186" s="1" t="e">
        <f>#REF!</f>
        <v>#REF!</v>
      </c>
      <c r="Q186" s="1" t="e">
        <f>#REF!</f>
        <v>#REF!</v>
      </c>
    </row>
    <row r="187" spans="1:17">
      <c r="A187" s="1" t="e">
        <f>#REF!</f>
        <v>#REF!</v>
      </c>
      <c r="B187" s="1" t="e">
        <f>#REF!</f>
        <v>#REF!</v>
      </c>
      <c r="C187" s="2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  <c r="I187" s="1" t="e">
        <f>#REF!</f>
        <v>#REF!</v>
      </c>
      <c r="J187" s="1" t="e">
        <f>#REF!</f>
        <v>#REF!</v>
      </c>
      <c r="K187" s="1" t="e">
        <f>#REF!</f>
        <v>#REF!</v>
      </c>
      <c r="L187" s="1" t="e">
        <f>#REF!</f>
        <v>#REF!</v>
      </c>
      <c r="M187" s="1" t="e">
        <f>#REF!</f>
        <v>#REF!</v>
      </c>
      <c r="N187" s="1" t="e">
        <f>#REF!</f>
        <v>#REF!</v>
      </c>
      <c r="O187" s="1" t="e">
        <f>#REF!</f>
        <v>#REF!</v>
      </c>
      <c r="P187" s="1" t="e">
        <f>#REF!</f>
        <v>#REF!</v>
      </c>
      <c r="Q187" s="1" t="e">
        <f>#REF!</f>
        <v>#REF!</v>
      </c>
    </row>
    <row r="188" spans="1:17">
      <c r="A188" s="1" t="e">
        <f>#REF!</f>
        <v>#REF!</v>
      </c>
      <c r="B188" s="1" t="e">
        <f>#REF!</f>
        <v>#REF!</v>
      </c>
      <c r="C188" s="2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  <c r="I188" s="1" t="e">
        <f>#REF!</f>
        <v>#REF!</v>
      </c>
      <c r="J188" s="1" t="e">
        <f>#REF!</f>
        <v>#REF!</v>
      </c>
      <c r="K188" s="1" t="e">
        <f>#REF!</f>
        <v>#REF!</v>
      </c>
      <c r="L188" s="1" t="e">
        <f>#REF!</f>
        <v>#REF!</v>
      </c>
      <c r="M188" s="1" t="e">
        <f>#REF!</f>
        <v>#REF!</v>
      </c>
      <c r="N188" s="1" t="e">
        <f>#REF!</f>
        <v>#REF!</v>
      </c>
      <c r="O188" s="1" t="e">
        <f>#REF!</f>
        <v>#REF!</v>
      </c>
      <c r="P188" s="1" t="e">
        <f>#REF!</f>
        <v>#REF!</v>
      </c>
      <c r="Q188" s="1" t="e">
        <f>#REF!</f>
        <v>#REF!</v>
      </c>
    </row>
    <row r="189" spans="1:17">
      <c r="A189" s="1" t="e">
        <f>#REF!</f>
        <v>#REF!</v>
      </c>
      <c r="B189" s="1" t="e">
        <f>#REF!</f>
        <v>#REF!</v>
      </c>
      <c r="C189" s="2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  <c r="I189" s="1" t="e">
        <f>#REF!</f>
        <v>#REF!</v>
      </c>
      <c r="J189" s="1" t="e">
        <f>#REF!</f>
        <v>#REF!</v>
      </c>
      <c r="K189" s="1" t="e">
        <f>#REF!</f>
        <v>#REF!</v>
      </c>
      <c r="L189" s="1" t="e">
        <f>#REF!</f>
        <v>#REF!</v>
      </c>
      <c r="M189" s="1" t="e">
        <f>#REF!</f>
        <v>#REF!</v>
      </c>
      <c r="N189" s="1" t="e">
        <f>#REF!</f>
        <v>#REF!</v>
      </c>
      <c r="O189" s="1" t="e">
        <f>#REF!</f>
        <v>#REF!</v>
      </c>
      <c r="P189" s="1" t="e">
        <f>#REF!</f>
        <v>#REF!</v>
      </c>
      <c r="Q189" s="1" t="e">
        <f>#REF!</f>
        <v>#REF!</v>
      </c>
    </row>
    <row r="190" spans="1:17">
      <c r="A190" s="1" t="e">
        <f>#REF!</f>
        <v>#REF!</v>
      </c>
      <c r="B190" s="1" t="e">
        <f>#REF!</f>
        <v>#REF!</v>
      </c>
      <c r="C190" s="2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  <c r="I190" s="1" t="e">
        <f>#REF!</f>
        <v>#REF!</v>
      </c>
      <c r="J190" s="1" t="e">
        <f>#REF!</f>
        <v>#REF!</v>
      </c>
      <c r="K190" s="1" t="e">
        <f>#REF!</f>
        <v>#REF!</v>
      </c>
      <c r="L190" s="1" t="e">
        <f>#REF!</f>
        <v>#REF!</v>
      </c>
      <c r="M190" s="1" t="e">
        <f>#REF!</f>
        <v>#REF!</v>
      </c>
      <c r="N190" s="1" t="e">
        <f>#REF!</f>
        <v>#REF!</v>
      </c>
      <c r="O190" s="1" t="e">
        <f>#REF!</f>
        <v>#REF!</v>
      </c>
      <c r="P190" s="1" t="e">
        <f>#REF!</f>
        <v>#REF!</v>
      </c>
      <c r="Q190" s="1" t="e">
        <f>#REF!</f>
        <v>#REF!</v>
      </c>
    </row>
    <row r="191" spans="1:17">
      <c r="A191" s="1" t="e">
        <f>#REF!</f>
        <v>#REF!</v>
      </c>
      <c r="B191" s="1" t="e">
        <f>#REF!</f>
        <v>#REF!</v>
      </c>
      <c r="C191" s="2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  <c r="I191" s="1" t="e">
        <f>#REF!</f>
        <v>#REF!</v>
      </c>
      <c r="J191" s="1" t="e">
        <f>#REF!</f>
        <v>#REF!</v>
      </c>
      <c r="K191" s="1" t="e">
        <f>#REF!</f>
        <v>#REF!</v>
      </c>
      <c r="L191" s="1" t="e">
        <f>#REF!</f>
        <v>#REF!</v>
      </c>
      <c r="M191" s="1" t="e">
        <f>#REF!</f>
        <v>#REF!</v>
      </c>
      <c r="N191" s="1" t="e">
        <f>#REF!</f>
        <v>#REF!</v>
      </c>
      <c r="O191" s="1" t="e">
        <f>#REF!</f>
        <v>#REF!</v>
      </c>
      <c r="P191" s="1" t="e">
        <f>#REF!</f>
        <v>#REF!</v>
      </c>
      <c r="Q191" s="1" t="e">
        <f>#REF!</f>
        <v>#REF!</v>
      </c>
    </row>
    <row r="192" spans="1:17">
      <c r="A192" s="1" t="e">
        <f>#REF!</f>
        <v>#REF!</v>
      </c>
      <c r="B192" s="1" t="e">
        <f>#REF!</f>
        <v>#REF!</v>
      </c>
      <c r="C192" s="2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  <c r="I192" s="1" t="e">
        <f>#REF!</f>
        <v>#REF!</v>
      </c>
      <c r="J192" s="1" t="e">
        <f>#REF!</f>
        <v>#REF!</v>
      </c>
      <c r="K192" s="1" t="e">
        <f>#REF!</f>
        <v>#REF!</v>
      </c>
      <c r="L192" s="1" t="e">
        <f>#REF!</f>
        <v>#REF!</v>
      </c>
      <c r="M192" s="1" t="e">
        <f>#REF!</f>
        <v>#REF!</v>
      </c>
      <c r="N192" s="1" t="e">
        <f>#REF!</f>
        <v>#REF!</v>
      </c>
      <c r="O192" s="1" t="e">
        <f>#REF!</f>
        <v>#REF!</v>
      </c>
      <c r="P192" s="1" t="e">
        <f>#REF!</f>
        <v>#REF!</v>
      </c>
      <c r="Q192" s="1" t="e">
        <f>#REF!</f>
        <v>#REF!</v>
      </c>
    </row>
    <row r="193" spans="1:17">
      <c r="A193" s="1" t="e">
        <f>#REF!</f>
        <v>#REF!</v>
      </c>
      <c r="B193" s="1" t="e">
        <f>#REF!</f>
        <v>#REF!</v>
      </c>
      <c r="C193" s="2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  <c r="I193" s="1" t="e">
        <f>#REF!</f>
        <v>#REF!</v>
      </c>
      <c r="J193" s="1" t="e">
        <f>#REF!</f>
        <v>#REF!</v>
      </c>
      <c r="K193" s="1" t="e">
        <f>#REF!</f>
        <v>#REF!</v>
      </c>
      <c r="L193" s="1" t="e">
        <f>#REF!</f>
        <v>#REF!</v>
      </c>
      <c r="M193" s="1" t="e">
        <f>#REF!</f>
        <v>#REF!</v>
      </c>
      <c r="N193" s="1" t="e">
        <f>#REF!</f>
        <v>#REF!</v>
      </c>
      <c r="O193" s="1" t="e">
        <f>#REF!</f>
        <v>#REF!</v>
      </c>
      <c r="P193" s="1" t="e">
        <f>#REF!</f>
        <v>#REF!</v>
      </c>
      <c r="Q193" s="1" t="e">
        <f>#REF!</f>
        <v>#REF!</v>
      </c>
    </row>
    <row r="194" spans="1:17">
      <c r="A194" s="1" t="e">
        <f>#REF!</f>
        <v>#REF!</v>
      </c>
      <c r="B194" s="1" t="e">
        <f>#REF!</f>
        <v>#REF!</v>
      </c>
      <c r="C194" s="2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  <c r="I194" s="1" t="e">
        <f>#REF!</f>
        <v>#REF!</v>
      </c>
      <c r="J194" s="1" t="e">
        <f>#REF!</f>
        <v>#REF!</v>
      </c>
      <c r="K194" s="1" t="e">
        <f>#REF!</f>
        <v>#REF!</v>
      </c>
      <c r="L194" s="1" t="e">
        <f>#REF!</f>
        <v>#REF!</v>
      </c>
      <c r="M194" s="1" t="e">
        <f>#REF!</f>
        <v>#REF!</v>
      </c>
      <c r="N194" s="1" t="e">
        <f>#REF!</f>
        <v>#REF!</v>
      </c>
      <c r="O194" s="1" t="e">
        <f>#REF!</f>
        <v>#REF!</v>
      </c>
      <c r="P194" s="1" t="e">
        <f>#REF!</f>
        <v>#REF!</v>
      </c>
      <c r="Q194" s="1" t="e">
        <f>#REF!</f>
        <v>#REF!</v>
      </c>
    </row>
    <row r="195" spans="1:17">
      <c r="A195" s="1" t="e">
        <f>#REF!</f>
        <v>#REF!</v>
      </c>
      <c r="B195" s="1" t="e">
        <f>#REF!</f>
        <v>#REF!</v>
      </c>
      <c r="C195" s="2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  <c r="I195" s="1" t="e">
        <f>#REF!</f>
        <v>#REF!</v>
      </c>
      <c r="J195" s="1" t="e">
        <f>#REF!</f>
        <v>#REF!</v>
      </c>
      <c r="K195" s="1" t="e">
        <f>#REF!</f>
        <v>#REF!</v>
      </c>
      <c r="L195" s="1" t="e">
        <f>#REF!</f>
        <v>#REF!</v>
      </c>
      <c r="M195" s="1" t="e">
        <f>#REF!</f>
        <v>#REF!</v>
      </c>
      <c r="N195" s="1" t="e">
        <f>#REF!</f>
        <v>#REF!</v>
      </c>
      <c r="O195" s="1" t="e">
        <f>#REF!</f>
        <v>#REF!</v>
      </c>
      <c r="P195" s="1" t="e">
        <f>#REF!</f>
        <v>#REF!</v>
      </c>
      <c r="Q195" s="1" t="e">
        <f>#REF!</f>
        <v>#REF!</v>
      </c>
    </row>
    <row r="196" spans="1:17">
      <c r="A196" s="1" t="e">
        <f>#REF!</f>
        <v>#REF!</v>
      </c>
      <c r="B196" s="1" t="e">
        <f>#REF!</f>
        <v>#REF!</v>
      </c>
      <c r="C196" s="2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  <c r="I196" s="1" t="e">
        <f>#REF!</f>
        <v>#REF!</v>
      </c>
      <c r="J196" s="1" t="e">
        <f>#REF!</f>
        <v>#REF!</v>
      </c>
      <c r="K196" s="1" t="e">
        <f>#REF!</f>
        <v>#REF!</v>
      </c>
      <c r="L196" s="1" t="e">
        <f>#REF!</f>
        <v>#REF!</v>
      </c>
      <c r="M196" s="1" t="e">
        <f>#REF!</f>
        <v>#REF!</v>
      </c>
      <c r="N196" s="1" t="e">
        <f>#REF!</f>
        <v>#REF!</v>
      </c>
      <c r="O196" s="1" t="e">
        <f>#REF!</f>
        <v>#REF!</v>
      </c>
      <c r="P196" s="1" t="e">
        <f>#REF!</f>
        <v>#REF!</v>
      </c>
      <c r="Q196" s="1" t="e">
        <f>#REF!</f>
        <v>#REF!</v>
      </c>
    </row>
    <row r="197" spans="1:17">
      <c r="A197" s="1" t="e">
        <f>#REF!</f>
        <v>#REF!</v>
      </c>
      <c r="B197" s="1" t="e">
        <f>#REF!</f>
        <v>#REF!</v>
      </c>
      <c r="C197" s="2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  <c r="I197" s="1" t="e">
        <f>#REF!</f>
        <v>#REF!</v>
      </c>
      <c r="J197" s="1" t="e">
        <f>#REF!</f>
        <v>#REF!</v>
      </c>
      <c r="K197" s="1" t="e">
        <f>#REF!</f>
        <v>#REF!</v>
      </c>
      <c r="L197" s="1" t="e">
        <f>#REF!</f>
        <v>#REF!</v>
      </c>
      <c r="M197" s="1" t="e">
        <f>#REF!</f>
        <v>#REF!</v>
      </c>
      <c r="N197" s="1" t="e">
        <f>#REF!</f>
        <v>#REF!</v>
      </c>
      <c r="O197" s="1" t="e">
        <f>#REF!</f>
        <v>#REF!</v>
      </c>
      <c r="P197" s="1" t="e">
        <f>#REF!</f>
        <v>#REF!</v>
      </c>
      <c r="Q197" s="1" t="e">
        <f>#REF!</f>
        <v>#REF!</v>
      </c>
    </row>
    <row r="198" spans="1:17">
      <c r="A198" s="1" t="e">
        <f>#REF!</f>
        <v>#REF!</v>
      </c>
      <c r="B198" s="1" t="e">
        <f>#REF!</f>
        <v>#REF!</v>
      </c>
      <c r="C198" s="2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  <c r="I198" s="1" t="e">
        <f>#REF!</f>
        <v>#REF!</v>
      </c>
      <c r="J198" s="1" t="e">
        <f>#REF!</f>
        <v>#REF!</v>
      </c>
      <c r="K198" s="1" t="e">
        <f>#REF!</f>
        <v>#REF!</v>
      </c>
      <c r="L198" s="1" t="e">
        <f>#REF!</f>
        <v>#REF!</v>
      </c>
      <c r="M198" s="1" t="e">
        <f>#REF!</f>
        <v>#REF!</v>
      </c>
      <c r="N198" s="1" t="e">
        <f>#REF!</f>
        <v>#REF!</v>
      </c>
      <c r="O198" s="1" t="e">
        <f>#REF!</f>
        <v>#REF!</v>
      </c>
      <c r="P198" s="1" t="e">
        <f>#REF!</f>
        <v>#REF!</v>
      </c>
      <c r="Q198" s="1" t="e">
        <f>#REF!</f>
        <v>#REF!</v>
      </c>
    </row>
    <row r="199" spans="1:17">
      <c r="A199" s="1" t="e">
        <f>#REF!</f>
        <v>#REF!</v>
      </c>
      <c r="B199" s="1" t="e">
        <f>#REF!</f>
        <v>#REF!</v>
      </c>
      <c r="C199" s="2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  <c r="I199" s="1" t="e">
        <f>#REF!</f>
        <v>#REF!</v>
      </c>
      <c r="J199" s="1" t="e">
        <f>#REF!</f>
        <v>#REF!</v>
      </c>
      <c r="K199" s="1" t="e">
        <f>#REF!</f>
        <v>#REF!</v>
      </c>
      <c r="L199" s="1" t="e">
        <f>#REF!</f>
        <v>#REF!</v>
      </c>
      <c r="M199" s="1" t="e">
        <f>#REF!</f>
        <v>#REF!</v>
      </c>
      <c r="N199" s="1" t="e">
        <f>#REF!</f>
        <v>#REF!</v>
      </c>
      <c r="O199" s="1" t="e">
        <f>#REF!</f>
        <v>#REF!</v>
      </c>
      <c r="P199" s="1" t="e">
        <f>#REF!</f>
        <v>#REF!</v>
      </c>
      <c r="Q199" s="1" t="e">
        <f>#REF!</f>
        <v>#REF!</v>
      </c>
    </row>
    <row r="200" spans="1:17">
      <c r="A200" s="1" t="e">
        <f>#REF!</f>
        <v>#REF!</v>
      </c>
      <c r="B200" s="1" t="e">
        <f>#REF!</f>
        <v>#REF!</v>
      </c>
      <c r="C200" s="2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  <c r="I200" s="1" t="e">
        <f>#REF!</f>
        <v>#REF!</v>
      </c>
      <c r="J200" s="1" t="e">
        <f>#REF!</f>
        <v>#REF!</v>
      </c>
      <c r="K200" s="1" t="e">
        <f>#REF!</f>
        <v>#REF!</v>
      </c>
      <c r="L200" s="1" t="e">
        <f>#REF!</f>
        <v>#REF!</v>
      </c>
      <c r="M200" s="1" t="e">
        <f>#REF!</f>
        <v>#REF!</v>
      </c>
      <c r="N200" s="1" t="e">
        <f>#REF!</f>
        <v>#REF!</v>
      </c>
      <c r="O200" s="1" t="e">
        <f>#REF!</f>
        <v>#REF!</v>
      </c>
      <c r="P200" s="1" t="e">
        <f>#REF!</f>
        <v>#REF!</v>
      </c>
      <c r="Q200" s="1" t="e">
        <f>#REF!</f>
        <v>#REF!</v>
      </c>
    </row>
    <row r="201" spans="1:17">
      <c r="A201" s="1" t="e">
        <f>#REF!</f>
        <v>#REF!</v>
      </c>
      <c r="B201" s="1" t="e">
        <f>#REF!</f>
        <v>#REF!</v>
      </c>
      <c r="C201" s="2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  <c r="I201" s="1" t="e">
        <f>#REF!</f>
        <v>#REF!</v>
      </c>
      <c r="J201" s="1" t="e">
        <f>#REF!</f>
        <v>#REF!</v>
      </c>
      <c r="K201" s="1" t="e">
        <f>#REF!</f>
        <v>#REF!</v>
      </c>
      <c r="L201" s="1" t="e">
        <f>#REF!</f>
        <v>#REF!</v>
      </c>
      <c r="M201" s="1" t="e">
        <f>#REF!</f>
        <v>#REF!</v>
      </c>
      <c r="N201" s="1" t="e">
        <f>#REF!</f>
        <v>#REF!</v>
      </c>
      <c r="O201" s="1" t="e">
        <f>#REF!</f>
        <v>#REF!</v>
      </c>
      <c r="P201" s="1" t="e">
        <f>#REF!</f>
        <v>#REF!</v>
      </c>
      <c r="Q201" s="1" t="e">
        <f>#REF!</f>
        <v>#REF!</v>
      </c>
    </row>
    <row r="202" spans="1:17">
      <c r="A202" s="1" t="e">
        <f>#REF!</f>
        <v>#REF!</v>
      </c>
      <c r="B202" s="1" t="e">
        <f>#REF!</f>
        <v>#REF!</v>
      </c>
      <c r="C202" s="2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  <c r="I202" s="1" t="e">
        <f>#REF!</f>
        <v>#REF!</v>
      </c>
      <c r="J202" s="1" t="e">
        <f>#REF!</f>
        <v>#REF!</v>
      </c>
      <c r="K202" s="1" t="e">
        <f>#REF!</f>
        <v>#REF!</v>
      </c>
      <c r="L202" s="1" t="e">
        <f>#REF!</f>
        <v>#REF!</v>
      </c>
      <c r="M202" s="1" t="e">
        <f>#REF!</f>
        <v>#REF!</v>
      </c>
      <c r="N202" s="1" t="e">
        <f>#REF!</f>
        <v>#REF!</v>
      </c>
      <c r="O202" s="1" t="e">
        <f>#REF!</f>
        <v>#REF!</v>
      </c>
      <c r="P202" s="1" t="e">
        <f>#REF!</f>
        <v>#REF!</v>
      </c>
      <c r="Q202" s="1" t="e">
        <f>#REF!</f>
        <v>#REF!</v>
      </c>
    </row>
    <row r="203" spans="1:17">
      <c r="A203" s="1" t="e">
        <f>#REF!</f>
        <v>#REF!</v>
      </c>
      <c r="B203" s="1" t="e">
        <f>#REF!</f>
        <v>#REF!</v>
      </c>
      <c r="C203" s="2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  <c r="I203" s="1" t="e">
        <f>#REF!</f>
        <v>#REF!</v>
      </c>
      <c r="J203" s="1" t="e">
        <f>#REF!</f>
        <v>#REF!</v>
      </c>
      <c r="K203" s="1" t="e">
        <f>#REF!</f>
        <v>#REF!</v>
      </c>
      <c r="L203" s="1" t="e">
        <f>#REF!</f>
        <v>#REF!</v>
      </c>
      <c r="M203" s="1" t="e">
        <f>#REF!</f>
        <v>#REF!</v>
      </c>
      <c r="N203" s="1" t="e">
        <f>#REF!</f>
        <v>#REF!</v>
      </c>
      <c r="O203" s="1" t="e">
        <f>#REF!</f>
        <v>#REF!</v>
      </c>
      <c r="P203" s="1" t="e">
        <f>#REF!</f>
        <v>#REF!</v>
      </c>
      <c r="Q203" s="1" t="e">
        <f>#REF!</f>
        <v>#REF!</v>
      </c>
    </row>
    <row r="204" spans="1:17">
      <c r="A204" s="1" t="e">
        <f>#REF!</f>
        <v>#REF!</v>
      </c>
      <c r="B204" s="1" t="e">
        <f>#REF!</f>
        <v>#REF!</v>
      </c>
      <c r="C204" s="2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  <c r="I204" s="1" t="e">
        <f>#REF!</f>
        <v>#REF!</v>
      </c>
      <c r="J204" s="1" t="e">
        <f>#REF!</f>
        <v>#REF!</v>
      </c>
      <c r="K204" s="1" t="e">
        <f>#REF!</f>
        <v>#REF!</v>
      </c>
      <c r="L204" s="1" t="e">
        <f>#REF!</f>
        <v>#REF!</v>
      </c>
      <c r="M204" s="1" t="e">
        <f>#REF!</f>
        <v>#REF!</v>
      </c>
      <c r="N204" s="1" t="e">
        <f>#REF!</f>
        <v>#REF!</v>
      </c>
      <c r="O204" s="1" t="e">
        <f>#REF!</f>
        <v>#REF!</v>
      </c>
      <c r="P204" s="1" t="e">
        <f>#REF!</f>
        <v>#REF!</v>
      </c>
      <c r="Q204" s="1" t="e">
        <f>#REF!</f>
        <v>#REF!</v>
      </c>
    </row>
    <row r="205" spans="1:17">
      <c r="A205" s="1" t="e">
        <f>#REF!</f>
        <v>#REF!</v>
      </c>
      <c r="B205" s="1" t="e">
        <f>#REF!</f>
        <v>#REF!</v>
      </c>
      <c r="C205" s="2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  <c r="I205" s="1" t="e">
        <f>#REF!</f>
        <v>#REF!</v>
      </c>
      <c r="J205" s="1" t="e">
        <f>#REF!</f>
        <v>#REF!</v>
      </c>
      <c r="K205" s="1" t="e">
        <f>#REF!</f>
        <v>#REF!</v>
      </c>
      <c r="L205" s="1" t="e">
        <f>#REF!</f>
        <v>#REF!</v>
      </c>
      <c r="M205" s="1" t="e">
        <f>#REF!</f>
        <v>#REF!</v>
      </c>
      <c r="N205" s="1" t="e">
        <f>#REF!</f>
        <v>#REF!</v>
      </c>
      <c r="O205" s="1" t="e">
        <f>#REF!</f>
        <v>#REF!</v>
      </c>
      <c r="P205" s="1" t="e">
        <f>#REF!</f>
        <v>#REF!</v>
      </c>
      <c r="Q205" s="1" t="e">
        <f>#REF!</f>
        <v>#REF!</v>
      </c>
    </row>
    <row r="206" spans="1:17">
      <c r="A206" s="1" t="e">
        <f>#REF!</f>
        <v>#REF!</v>
      </c>
      <c r="B206" s="1" t="e">
        <f>#REF!</f>
        <v>#REF!</v>
      </c>
      <c r="C206" s="2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  <c r="I206" s="1" t="e">
        <f>#REF!</f>
        <v>#REF!</v>
      </c>
      <c r="J206" s="1" t="e">
        <f>#REF!</f>
        <v>#REF!</v>
      </c>
      <c r="K206" s="1" t="e">
        <f>#REF!</f>
        <v>#REF!</v>
      </c>
      <c r="L206" s="1" t="e">
        <f>#REF!</f>
        <v>#REF!</v>
      </c>
      <c r="M206" s="1" t="e">
        <f>#REF!</f>
        <v>#REF!</v>
      </c>
      <c r="N206" s="1" t="e">
        <f>#REF!</f>
        <v>#REF!</v>
      </c>
      <c r="O206" s="1" t="e">
        <f>#REF!</f>
        <v>#REF!</v>
      </c>
      <c r="P206" s="1" t="e">
        <f>#REF!</f>
        <v>#REF!</v>
      </c>
      <c r="Q206" s="1" t="e">
        <f>#REF!</f>
        <v>#REF!</v>
      </c>
    </row>
    <row r="207" spans="1:17">
      <c r="A207" s="1" t="e">
        <f>#REF!</f>
        <v>#REF!</v>
      </c>
      <c r="B207" s="1" t="e">
        <f>#REF!</f>
        <v>#REF!</v>
      </c>
      <c r="C207" s="2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  <c r="I207" s="1" t="e">
        <f>#REF!</f>
        <v>#REF!</v>
      </c>
      <c r="J207" s="1" t="e">
        <f>#REF!</f>
        <v>#REF!</v>
      </c>
      <c r="K207" s="1" t="e">
        <f>#REF!</f>
        <v>#REF!</v>
      </c>
      <c r="L207" s="1" t="e">
        <f>#REF!</f>
        <v>#REF!</v>
      </c>
      <c r="M207" s="1" t="e">
        <f>#REF!</f>
        <v>#REF!</v>
      </c>
      <c r="N207" s="1" t="e">
        <f>#REF!</f>
        <v>#REF!</v>
      </c>
      <c r="O207" s="1" t="e">
        <f>#REF!</f>
        <v>#REF!</v>
      </c>
      <c r="P207" s="1" t="e">
        <f>#REF!</f>
        <v>#REF!</v>
      </c>
      <c r="Q207" s="1" t="e">
        <f>#REF!</f>
        <v>#REF!</v>
      </c>
    </row>
    <row r="208" spans="1:17">
      <c r="A208" s="1" t="e">
        <f>#REF!</f>
        <v>#REF!</v>
      </c>
      <c r="B208" s="1" t="e">
        <f>#REF!</f>
        <v>#REF!</v>
      </c>
      <c r="C208" s="2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  <c r="I208" s="1" t="e">
        <f>#REF!</f>
        <v>#REF!</v>
      </c>
      <c r="J208" s="1" t="e">
        <f>#REF!</f>
        <v>#REF!</v>
      </c>
      <c r="K208" s="1" t="e">
        <f>#REF!</f>
        <v>#REF!</v>
      </c>
      <c r="L208" s="1" t="e">
        <f>#REF!</f>
        <v>#REF!</v>
      </c>
      <c r="M208" s="1" t="e">
        <f>#REF!</f>
        <v>#REF!</v>
      </c>
      <c r="N208" s="1" t="e">
        <f>#REF!</f>
        <v>#REF!</v>
      </c>
      <c r="O208" s="1" t="e">
        <f>#REF!</f>
        <v>#REF!</v>
      </c>
      <c r="P208" s="1" t="e">
        <f>#REF!</f>
        <v>#REF!</v>
      </c>
      <c r="Q208" s="1" t="e">
        <f>#REF!</f>
        <v>#REF!</v>
      </c>
    </row>
    <row r="209" spans="1:17">
      <c r="A209" s="1" t="e">
        <f>#REF!</f>
        <v>#REF!</v>
      </c>
      <c r="B209" s="1" t="e">
        <f>#REF!</f>
        <v>#REF!</v>
      </c>
      <c r="C209" s="2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  <c r="I209" s="1" t="e">
        <f>#REF!</f>
        <v>#REF!</v>
      </c>
      <c r="J209" s="1" t="e">
        <f>#REF!</f>
        <v>#REF!</v>
      </c>
      <c r="K209" s="1" t="e">
        <f>#REF!</f>
        <v>#REF!</v>
      </c>
      <c r="L209" s="1" t="e">
        <f>#REF!</f>
        <v>#REF!</v>
      </c>
      <c r="M209" s="1" t="e">
        <f>#REF!</f>
        <v>#REF!</v>
      </c>
      <c r="N209" s="1" t="e">
        <f>#REF!</f>
        <v>#REF!</v>
      </c>
      <c r="O209" s="1" t="e">
        <f>#REF!</f>
        <v>#REF!</v>
      </c>
      <c r="P209" s="1" t="e">
        <f>#REF!</f>
        <v>#REF!</v>
      </c>
      <c r="Q209" s="1" t="e">
        <f>#REF!</f>
        <v>#REF!</v>
      </c>
    </row>
    <row r="210" spans="1:17">
      <c r="A210" s="1" t="e">
        <f>#REF!</f>
        <v>#REF!</v>
      </c>
      <c r="B210" s="1" t="e">
        <f>#REF!</f>
        <v>#REF!</v>
      </c>
      <c r="C210" s="2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  <c r="I210" s="1" t="e">
        <f>#REF!</f>
        <v>#REF!</v>
      </c>
      <c r="J210" s="1" t="e">
        <f>#REF!</f>
        <v>#REF!</v>
      </c>
      <c r="K210" s="1" t="e">
        <f>#REF!</f>
        <v>#REF!</v>
      </c>
      <c r="L210" s="1" t="e">
        <f>#REF!</f>
        <v>#REF!</v>
      </c>
      <c r="M210" s="1" t="e">
        <f>#REF!</f>
        <v>#REF!</v>
      </c>
      <c r="N210" s="1" t="e">
        <f>#REF!</f>
        <v>#REF!</v>
      </c>
      <c r="O210" s="1" t="e">
        <f>#REF!</f>
        <v>#REF!</v>
      </c>
      <c r="P210" s="1" t="e">
        <f>#REF!</f>
        <v>#REF!</v>
      </c>
      <c r="Q210" s="1" t="e">
        <f>#REF!</f>
        <v>#REF!</v>
      </c>
    </row>
    <row r="211" spans="1:17">
      <c r="A211" s="1" t="e">
        <f>#REF!</f>
        <v>#REF!</v>
      </c>
      <c r="B211" s="1" t="e">
        <f>#REF!</f>
        <v>#REF!</v>
      </c>
      <c r="C211" s="2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  <c r="I211" s="1" t="e">
        <f>#REF!</f>
        <v>#REF!</v>
      </c>
      <c r="J211" s="1" t="e">
        <f>#REF!</f>
        <v>#REF!</v>
      </c>
      <c r="K211" s="1" t="e">
        <f>#REF!</f>
        <v>#REF!</v>
      </c>
      <c r="L211" s="1" t="e">
        <f>#REF!</f>
        <v>#REF!</v>
      </c>
      <c r="M211" s="1" t="e">
        <f>#REF!</f>
        <v>#REF!</v>
      </c>
      <c r="N211" s="1" t="e">
        <f>#REF!</f>
        <v>#REF!</v>
      </c>
      <c r="O211" s="1" t="e">
        <f>#REF!</f>
        <v>#REF!</v>
      </c>
      <c r="P211" s="1" t="e">
        <f>#REF!</f>
        <v>#REF!</v>
      </c>
      <c r="Q211" s="1" t="e">
        <f>#REF!</f>
        <v>#REF!</v>
      </c>
    </row>
    <row r="212" spans="1:17">
      <c r="A212" s="1" t="e">
        <f>#REF!</f>
        <v>#REF!</v>
      </c>
      <c r="B212" s="1" t="e">
        <f>#REF!</f>
        <v>#REF!</v>
      </c>
      <c r="C212" s="2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  <c r="I212" s="1" t="e">
        <f>#REF!</f>
        <v>#REF!</v>
      </c>
      <c r="J212" s="1" t="e">
        <f>#REF!</f>
        <v>#REF!</v>
      </c>
      <c r="K212" s="1" t="e">
        <f>#REF!</f>
        <v>#REF!</v>
      </c>
      <c r="L212" s="1" t="e">
        <f>#REF!</f>
        <v>#REF!</v>
      </c>
      <c r="M212" s="1" t="e">
        <f>#REF!</f>
        <v>#REF!</v>
      </c>
      <c r="N212" s="1" t="e">
        <f>#REF!</f>
        <v>#REF!</v>
      </c>
      <c r="O212" s="1" t="e">
        <f>#REF!</f>
        <v>#REF!</v>
      </c>
      <c r="P212" s="1" t="e">
        <f>#REF!</f>
        <v>#REF!</v>
      </c>
      <c r="Q212" s="1" t="e">
        <f>#REF!</f>
        <v>#REF!</v>
      </c>
    </row>
    <row r="213" spans="1:17">
      <c r="A213" s="1" t="e">
        <f>#REF!</f>
        <v>#REF!</v>
      </c>
      <c r="B213" s="1" t="e">
        <f>#REF!</f>
        <v>#REF!</v>
      </c>
      <c r="C213" s="2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  <c r="I213" s="1" t="e">
        <f>#REF!</f>
        <v>#REF!</v>
      </c>
      <c r="J213" s="1" t="e">
        <f>#REF!</f>
        <v>#REF!</v>
      </c>
      <c r="K213" s="1" t="e">
        <f>#REF!</f>
        <v>#REF!</v>
      </c>
      <c r="L213" s="1" t="e">
        <f>#REF!</f>
        <v>#REF!</v>
      </c>
      <c r="M213" s="1" t="e">
        <f>#REF!</f>
        <v>#REF!</v>
      </c>
      <c r="N213" s="1" t="e">
        <f>#REF!</f>
        <v>#REF!</v>
      </c>
      <c r="O213" s="1" t="e">
        <f>#REF!</f>
        <v>#REF!</v>
      </c>
      <c r="P213" s="1" t="e">
        <f>#REF!</f>
        <v>#REF!</v>
      </c>
      <c r="Q213" s="1" t="e">
        <f>#REF!</f>
        <v>#REF!</v>
      </c>
    </row>
    <row r="214" spans="1:17">
      <c r="A214" s="1" t="e">
        <f>#REF!</f>
        <v>#REF!</v>
      </c>
      <c r="B214" s="1" t="e">
        <f>#REF!</f>
        <v>#REF!</v>
      </c>
      <c r="C214" s="2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  <c r="I214" s="1" t="e">
        <f>#REF!</f>
        <v>#REF!</v>
      </c>
      <c r="J214" s="1" t="e">
        <f>#REF!</f>
        <v>#REF!</v>
      </c>
      <c r="K214" s="1" t="e">
        <f>#REF!</f>
        <v>#REF!</v>
      </c>
      <c r="L214" s="1" t="e">
        <f>#REF!</f>
        <v>#REF!</v>
      </c>
      <c r="M214" s="1" t="e">
        <f>#REF!</f>
        <v>#REF!</v>
      </c>
      <c r="N214" s="1" t="e">
        <f>#REF!</f>
        <v>#REF!</v>
      </c>
      <c r="O214" s="1" t="e">
        <f>#REF!</f>
        <v>#REF!</v>
      </c>
      <c r="P214" s="1" t="e">
        <f>#REF!</f>
        <v>#REF!</v>
      </c>
      <c r="Q214" s="1" t="e">
        <f>#REF!</f>
        <v>#REF!</v>
      </c>
    </row>
    <row r="215" spans="1:17">
      <c r="A215" s="1" t="e">
        <f>#REF!</f>
        <v>#REF!</v>
      </c>
      <c r="B215" s="1" t="e">
        <f>#REF!</f>
        <v>#REF!</v>
      </c>
      <c r="C215" s="2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  <c r="I215" s="1" t="e">
        <f>#REF!</f>
        <v>#REF!</v>
      </c>
      <c r="J215" s="1" t="e">
        <f>#REF!</f>
        <v>#REF!</v>
      </c>
      <c r="K215" s="1" t="e">
        <f>#REF!</f>
        <v>#REF!</v>
      </c>
      <c r="L215" s="1" t="e">
        <f>#REF!</f>
        <v>#REF!</v>
      </c>
      <c r="M215" s="1" t="e">
        <f>#REF!</f>
        <v>#REF!</v>
      </c>
      <c r="N215" s="1" t="e">
        <f>#REF!</f>
        <v>#REF!</v>
      </c>
      <c r="O215" s="1" t="e">
        <f>#REF!</f>
        <v>#REF!</v>
      </c>
      <c r="P215" s="1" t="e">
        <f>#REF!</f>
        <v>#REF!</v>
      </c>
      <c r="Q215" s="1" t="e">
        <f>#REF!</f>
        <v>#REF!</v>
      </c>
    </row>
    <row r="216" spans="1:17">
      <c r="A216" s="1" t="e">
        <f>#REF!</f>
        <v>#REF!</v>
      </c>
      <c r="B216" s="1" t="e">
        <f>#REF!</f>
        <v>#REF!</v>
      </c>
      <c r="C216" s="2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  <c r="I216" s="1" t="e">
        <f>#REF!</f>
        <v>#REF!</v>
      </c>
      <c r="J216" s="1" t="e">
        <f>#REF!</f>
        <v>#REF!</v>
      </c>
      <c r="K216" s="1" t="e">
        <f>#REF!</f>
        <v>#REF!</v>
      </c>
      <c r="L216" s="1" t="e">
        <f>#REF!</f>
        <v>#REF!</v>
      </c>
      <c r="M216" s="1" t="e">
        <f>#REF!</f>
        <v>#REF!</v>
      </c>
      <c r="N216" s="1" t="e">
        <f>#REF!</f>
        <v>#REF!</v>
      </c>
      <c r="O216" s="1" t="e">
        <f>#REF!</f>
        <v>#REF!</v>
      </c>
      <c r="P216" s="1" t="e">
        <f>#REF!</f>
        <v>#REF!</v>
      </c>
      <c r="Q216" s="1" t="e">
        <f>#REF!</f>
        <v>#REF!</v>
      </c>
    </row>
    <row r="217" spans="1:17">
      <c r="A217" s="1" t="e">
        <f>#REF!</f>
        <v>#REF!</v>
      </c>
      <c r="B217" s="1" t="e">
        <f>#REF!</f>
        <v>#REF!</v>
      </c>
      <c r="C217" s="2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  <c r="I217" s="1" t="e">
        <f>#REF!</f>
        <v>#REF!</v>
      </c>
      <c r="J217" s="1" t="e">
        <f>#REF!</f>
        <v>#REF!</v>
      </c>
      <c r="K217" s="1" t="e">
        <f>#REF!</f>
        <v>#REF!</v>
      </c>
      <c r="L217" s="1" t="e">
        <f>#REF!</f>
        <v>#REF!</v>
      </c>
      <c r="M217" s="1" t="e">
        <f>#REF!</f>
        <v>#REF!</v>
      </c>
      <c r="N217" s="1" t="e">
        <f>#REF!</f>
        <v>#REF!</v>
      </c>
      <c r="O217" s="1" t="e">
        <f>#REF!</f>
        <v>#REF!</v>
      </c>
      <c r="P217" s="1" t="e">
        <f>#REF!</f>
        <v>#REF!</v>
      </c>
      <c r="Q217" s="1" t="e">
        <f>#REF!</f>
        <v>#REF!</v>
      </c>
    </row>
    <row r="218" spans="1:17">
      <c r="A218" s="1" t="e">
        <f>#REF!</f>
        <v>#REF!</v>
      </c>
      <c r="B218" s="1" t="e">
        <f>#REF!</f>
        <v>#REF!</v>
      </c>
      <c r="C218" s="2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  <c r="I218" s="1" t="e">
        <f>#REF!</f>
        <v>#REF!</v>
      </c>
      <c r="J218" s="1" t="e">
        <f>#REF!</f>
        <v>#REF!</v>
      </c>
      <c r="K218" s="1" t="e">
        <f>#REF!</f>
        <v>#REF!</v>
      </c>
      <c r="L218" s="1" t="e">
        <f>#REF!</f>
        <v>#REF!</v>
      </c>
      <c r="M218" s="1" t="e">
        <f>#REF!</f>
        <v>#REF!</v>
      </c>
      <c r="N218" s="1" t="e">
        <f>#REF!</f>
        <v>#REF!</v>
      </c>
      <c r="O218" s="1" t="e">
        <f>#REF!</f>
        <v>#REF!</v>
      </c>
      <c r="P218" s="1" t="e">
        <f>#REF!</f>
        <v>#REF!</v>
      </c>
      <c r="Q218" s="1" t="e">
        <f>#REF!</f>
        <v>#REF!</v>
      </c>
    </row>
    <row r="219" spans="1:17">
      <c r="A219" s="1" t="e">
        <f>#REF!</f>
        <v>#REF!</v>
      </c>
      <c r="B219" s="1" t="e">
        <f>#REF!</f>
        <v>#REF!</v>
      </c>
      <c r="C219" s="2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  <c r="I219" s="1" t="e">
        <f>#REF!</f>
        <v>#REF!</v>
      </c>
      <c r="J219" s="1" t="e">
        <f>#REF!</f>
        <v>#REF!</v>
      </c>
      <c r="K219" s="1" t="e">
        <f>#REF!</f>
        <v>#REF!</v>
      </c>
      <c r="L219" s="1" t="e">
        <f>#REF!</f>
        <v>#REF!</v>
      </c>
      <c r="M219" s="1" t="e">
        <f>#REF!</f>
        <v>#REF!</v>
      </c>
      <c r="N219" s="1" t="e">
        <f>#REF!</f>
        <v>#REF!</v>
      </c>
      <c r="O219" s="1" t="e">
        <f>#REF!</f>
        <v>#REF!</v>
      </c>
      <c r="P219" s="1" t="e">
        <f>#REF!</f>
        <v>#REF!</v>
      </c>
      <c r="Q219" s="1" t="e">
        <f>#REF!</f>
        <v>#REF!</v>
      </c>
    </row>
    <row r="220" spans="1:17">
      <c r="A220" s="1" t="e">
        <f>#REF!</f>
        <v>#REF!</v>
      </c>
      <c r="B220" s="1" t="e">
        <f>#REF!</f>
        <v>#REF!</v>
      </c>
      <c r="C220" s="2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  <c r="I220" s="1" t="e">
        <f>#REF!</f>
        <v>#REF!</v>
      </c>
      <c r="J220" s="1" t="e">
        <f>#REF!</f>
        <v>#REF!</v>
      </c>
      <c r="K220" s="1" t="e">
        <f>#REF!</f>
        <v>#REF!</v>
      </c>
      <c r="L220" s="1" t="e">
        <f>#REF!</f>
        <v>#REF!</v>
      </c>
      <c r="M220" s="1" t="e">
        <f>#REF!</f>
        <v>#REF!</v>
      </c>
      <c r="N220" s="1" t="e">
        <f>#REF!</f>
        <v>#REF!</v>
      </c>
      <c r="O220" s="1" t="e">
        <f>#REF!</f>
        <v>#REF!</v>
      </c>
      <c r="P220" s="1" t="e">
        <f>#REF!</f>
        <v>#REF!</v>
      </c>
      <c r="Q220" s="1" t="e">
        <f>#REF!</f>
        <v>#REF!</v>
      </c>
    </row>
    <row r="221" spans="1:17">
      <c r="A221" s="1" t="e">
        <f>#REF!</f>
        <v>#REF!</v>
      </c>
      <c r="B221" s="1" t="e">
        <f>#REF!</f>
        <v>#REF!</v>
      </c>
      <c r="C221" s="2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  <c r="I221" s="1" t="e">
        <f>#REF!</f>
        <v>#REF!</v>
      </c>
      <c r="J221" s="1" t="e">
        <f>#REF!</f>
        <v>#REF!</v>
      </c>
      <c r="K221" s="1" t="e">
        <f>#REF!</f>
        <v>#REF!</v>
      </c>
      <c r="L221" s="1" t="e">
        <f>#REF!</f>
        <v>#REF!</v>
      </c>
      <c r="M221" s="1" t="e">
        <f>#REF!</f>
        <v>#REF!</v>
      </c>
      <c r="N221" s="1" t="e">
        <f>#REF!</f>
        <v>#REF!</v>
      </c>
      <c r="O221" s="1" t="e">
        <f>#REF!</f>
        <v>#REF!</v>
      </c>
      <c r="P221" s="1" t="e">
        <f>#REF!</f>
        <v>#REF!</v>
      </c>
      <c r="Q221" s="1" t="e">
        <f>#REF!</f>
        <v>#REF!</v>
      </c>
    </row>
    <row r="222" spans="1:17">
      <c r="A222" s="1" t="e">
        <f>#REF!</f>
        <v>#REF!</v>
      </c>
      <c r="B222" s="1" t="e">
        <f>#REF!</f>
        <v>#REF!</v>
      </c>
      <c r="C222" s="2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  <c r="I222" s="1" t="e">
        <f>#REF!</f>
        <v>#REF!</v>
      </c>
      <c r="J222" s="1" t="e">
        <f>#REF!</f>
        <v>#REF!</v>
      </c>
      <c r="K222" s="1" t="e">
        <f>#REF!</f>
        <v>#REF!</v>
      </c>
      <c r="L222" s="1" t="e">
        <f>#REF!</f>
        <v>#REF!</v>
      </c>
      <c r="M222" s="1" t="e">
        <f>#REF!</f>
        <v>#REF!</v>
      </c>
      <c r="N222" s="1" t="e">
        <f>#REF!</f>
        <v>#REF!</v>
      </c>
      <c r="O222" s="1" t="e">
        <f>#REF!</f>
        <v>#REF!</v>
      </c>
      <c r="P222" s="1" t="e">
        <f>#REF!</f>
        <v>#REF!</v>
      </c>
      <c r="Q222" s="1" t="e">
        <f>#REF!</f>
        <v>#REF!</v>
      </c>
    </row>
    <row r="223" spans="1:17">
      <c r="A223" s="1" t="e">
        <f>#REF!</f>
        <v>#REF!</v>
      </c>
      <c r="B223" s="1" t="e">
        <f>#REF!</f>
        <v>#REF!</v>
      </c>
      <c r="C223" s="2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  <c r="I223" s="1" t="e">
        <f>#REF!</f>
        <v>#REF!</v>
      </c>
      <c r="J223" s="1" t="e">
        <f>#REF!</f>
        <v>#REF!</v>
      </c>
      <c r="K223" s="1" t="e">
        <f>#REF!</f>
        <v>#REF!</v>
      </c>
      <c r="L223" s="1" t="e">
        <f>#REF!</f>
        <v>#REF!</v>
      </c>
      <c r="M223" s="1" t="e">
        <f>#REF!</f>
        <v>#REF!</v>
      </c>
      <c r="N223" s="1" t="e">
        <f>#REF!</f>
        <v>#REF!</v>
      </c>
      <c r="O223" s="1" t="e">
        <f>#REF!</f>
        <v>#REF!</v>
      </c>
      <c r="P223" s="1" t="e">
        <f>#REF!</f>
        <v>#REF!</v>
      </c>
      <c r="Q223" s="1" t="e">
        <f>#REF!</f>
        <v>#REF!</v>
      </c>
    </row>
    <row r="224" spans="1:17">
      <c r="A224" s="1" t="e">
        <f>#REF!</f>
        <v>#REF!</v>
      </c>
      <c r="B224" s="1" t="e">
        <f>#REF!</f>
        <v>#REF!</v>
      </c>
      <c r="C224" s="2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  <c r="I224" s="1" t="e">
        <f>#REF!</f>
        <v>#REF!</v>
      </c>
      <c r="J224" s="1" t="e">
        <f>#REF!</f>
        <v>#REF!</v>
      </c>
      <c r="K224" s="1" t="e">
        <f>#REF!</f>
        <v>#REF!</v>
      </c>
      <c r="L224" s="1" t="e">
        <f>#REF!</f>
        <v>#REF!</v>
      </c>
      <c r="M224" s="1" t="e">
        <f>#REF!</f>
        <v>#REF!</v>
      </c>
      <c r="N224" s="1" t="e">
        <f>#REF!</f>
        <v>#REF!</v>
      </c>
      <c r="O224" s="1" t="e">
        <f>#REF!</f>
        <v>#REF!</v>
      </c>
      <c r="P224" s="1" t="e">
        <f>#REF!</f>
        <v>#REF!</v>
      </c>
      <c r="Q224" s="1" t="e">
        <f>#REF!</f>
        <v>#REF!</v>
      </c>
    </row>
    <row r="225" spans="1:17">
      <c r="A225" s="1" t="e">
        <f>#REF!</f>
        <v>#REF!</v>
      </c>
      <c r="B225" s="1" t="e">
        <f>#REF!</f>
        <v>#REF!</v>
      </c>
      <c r="C225" s="2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  <c r="I225" s="1" t="e">
        <f>#REF!</f>
        <v>#REF!</v>
      </c>
      <c r="J225" s="1" t="e">
        <f>#REF!</f>
        <v>#REF!</v>
      </c>
      <c r="K225" s="1" t="e">
        <f>#REF!</f>
        <v>#REF!</v>
      </c>
      <c r="L225" s="1" t="e">
        <f>#REF!</f>
        <v>#REF!</v>
      </c>
      <c r="M225" s="1" t="e">
        <f>#REF!</f>
        <v>#REF!</v>
      </c>
      <c r="N225" s="1" t="e">
        <f>#REF!</f>
        <v>#REF!</v>
      </c>
      <c r="O225" s="1" t="e">
        <f>#REF!</f>
        <v>#REF!</v>
      </c>
      <c r="P225" s="1" t="e">
        <f>#REF!</f>
        <v>#REF!</v>
      </c>
      <c r="Q225" s="1" t="e">
        <f>#REF!</f>
        <v>#REF!</v>
      </c>
    </row>
    <row r="226" spans="1:17">
      <c r="A226" s="1" t="e">
        <f>#REF!</f>
        <v>#REF!</v>
      </c>
      <c r="B226" s="1" t="e">
        <f>#REF!</f>
        <v>#REF!</v>
      </c>
      <c r="C226" s="2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  <c r="I226" s="1" t="e">
        <f>#REF!</f>
        <v>#REF!</v>
      </c>
      <c r="J226" s="1" t="e">
        <f>#REF!</f>
        <v>#REF!</v>
      </c>
      <c r="K226" s="1" t="e">
        <f>#REF!</f>
        <v>#REF!</v>
      </c>
      <c r="L226" s="1" t="e">
        <f>#REF!</f>
        <v>#REF!</v>
      </c>
      <c r="M226" s="1" t="e">
        <f>#REF!</f>
        <v>#REF!</v>
      </c>
      <c r="N226" s="1" t="e">
        <f>#REF!</f>
        <v>#REF!</v>
      </c>
      <c r="O226" s="1" t="e">
        <f>#REF!</f>
        <v>#REF!</v>
      </c>
      <c r="P226" s="1" t="e">
        <f>#REF!</f>
        <v>#REF!</v>
      </c>
      <c r="Q226" s="1" t="e">
        <f>#REF!</f>
        <v>#REF!</v>
      </c>
    </row>
    <row r="227" spans="1:17">
      <c r="A227" s="1" t="e">
        <f>#REF!</f>
        <v>#REF!</v>
      </c>
      <c r="B227" s="1" t="e">
        <f>#REF!</f>
        <v>#REF!</v>
      </c>
      <c r="C227" s="2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  <c r="I227" s="1" t="e">
        <f>#REF!</f>
        <v>#REF!</v>
      </c>
      <c r="J227" s="1" t="e">
        <f>#REF!</f>
        <v>#REF!</v>
      </c>
      <c r="K227" s="1" t="e">
        <f>#REF!</f>
        <v>#REF!</v>
      </c>
      <c r="L227" s="1" t="e">
        <f>#REF!</f>
        <v>#REF!</v>
      </c>
      <c r="M227" s="1" t="e">
        <f>#REF!</f>
        <v>#REF!</v>
      </c>
      <c r="N227" s="1" t="e">
        <f>#REF!</f>
        <v>#REF!</v>
      </c>
      <c r="O227" s="1" t="e">
        <f>#REF!</f>
        <v>#REF!</v>
      </c>
      <c r="P227" s="1" t="e">
        <f>#REF!</f>
        <v>#REF!</v>
      </c>
      <c r="Q227" s="1" t="e">
        <f>#REF!</f>
        <v>#REF!</v>
      </c>
    </row>
    <row r="228" spans="1:17">
      <c r="A228" s="1" t="e">
        <f>#REF!</f>
        <v>#REF!</v>
      </c>
      <c r="B228" s="1" t="e">
        <f>#REF!</f>
        <v>#REF!</v>
      </c>
      <c r="C228" s="2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  <c r="I228" s="1" t="e">
        <f>#REF!</f>
        <v>#REF!</v>
      </c>
      <c r="J228" s="1" t="e">
        <f>#REF!</f>
        <v>#REF!</v>
      </c>
      <c r="K228" s="1" t="e">
        <f>#REF!</f>
        <v>#REF!</v>
      </c>
      <c r="L228" s="1" t="e">
        <f>#REF!</f>
        <v>#REF!</v>
      </c>
      <c r="M228" s="1" t="e">
        <f>#REF!</f>
        <v>#REF!</v>
      </c>
      <c r="N228" s="1" t="e">
        <f>#REF!</f>
        <v>#REF!</v>
      </c>
      <c r="O228" s="1" t="e">
        <f>#REF!</f>
        <v>#REF!</v>
      </c>
      <c r="P228" s="1" t="e">
        <f>#REF!</f>
        <v>#REF!</v>
      </c>
      <c r="Q228" s="1" t="e">
        <f>#REF!</f>
        <v>#REF!</v>
      </c>
    </row>
    <row r="229" spans="1:17">
      <c r="A229" s="1" t="e">
        <f>#REF!</f>
        <v>#REF!</v>
      </c>
      <c r="B229" s="1" t="e">
        <f>#REF!</f>
        <v>#REF!</v>
      </c>
      <c r="C229" s="2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  <c r="I229" s="1" t="e">
        <f>#REF!</f>
        <v>#REF!</v>
      </c>
      <c r="J229" s="1" t="e">
        <f>#REF!</f>
        <v>#REF!</v>
      </c>
      <c r="K229" s="1" t="e">
        <f>#REF!</f>
        <v>#REF!</v>
      </c>
      <c r="L229" s="1" t="e">
        <f>#REF!</f>
        <v>#REF!</v>
      </c>
      <c r="M229" s="1" t="e">
        <f>#REF!</f>
        <v>#REF!</v>
      </c>
      <c r="N229" s="1" t="e">
        <f>#REF!</f>
        <v>#REF!</v>
      </c>
      <c r="O229" s="1" t="e">
        <f>#REF!</f>
        <v>#REF!</v>
      </c>
      <c r="P229" s="1" t="e">
        <f>#REF!</f>
        <v>#REF!</v>
      </c>
      <c r="Q229" s="1" t="e">
        <f>#REF!</f>
        <v>#REF!</v>
      </c>
    </row>
    <row r="230" spans="1:17">
      <c r="A230" s="1" t="e">
        <f>#REF!</f>
        <v>#REF!</v>
      </c>
      <c r="B230" s="1" t="e">
        <f>#REF!</f>
        <v>#REF!</v>
      </c>
      <c r="C230" s="2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  <c r="I230" s="1" t="e">
        <f>#REF!</f>
        <v>#REF!</v>
      </c>
      <c r="J230" s="1" t="e">
        <f>#REF!</f>
        <v>#REF!</v>
      </c>
      <c r="K230" s="1" t="e">
        <f>#REF!</f>
        <v>#REF!</v>
      </c>
      <c r="L230" s="1" t="e">
        <f>#REF!</f>
        <v>#REF!</v>
      </c>
      <c r="M230" s="1" t="e">
        <f>#REF!</f>
        <v>#REF!</v>
      </c>
      <c r="N230" s="1" t="e">
        <f>#REF!</f>
        <v>#REF!</v>
      </c>
      <c r="O230" s="1" t="e">
        <f>#REF!</f>
        <v>#REF!</v>
      </c>
      <c r="P230" s="1" t="e">
        <f>#REF!</f>
        <v>#REF!</v>
      </c>
      <c r="Q230" s="1" t="e">
        <f>#REF!</f>
        <v>#REF!</v>
      </c>
    </row>
    <row r="231" spans="1:17">
      <c r="A231" s="1" t="e">
        <f>#REF!</f>
        <v>#REF!</v>
      </c>
      <c r="B231" s="1" t="e">
        <f>#REF!</f>
        <v>#REF!</v>
      </c>
      <c r="C231" s="2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  <c r="I231" s="1" t="e">
        <f>#REF!</f>
        <v>#REF!</v>
      </c>
      <c r="J231" s="1" t="e">
        <f>#REF!</f>
        <v>#REF!</v>
      </c>
      <c r="K231" s="1" t="e">
        <f>#REF!</f>
        <v>#REF!</v>
      </c>
      <c r="L231" s="1" t="e">
        <f>#REF!</f>
        <v>#REF!</v>
      </c>
      <c r="M231" s="1" t="e">
        <f>#REF!</f>
        <v>#REF!</v>
      </c>
      <c r="N231" s="1" t="e">
        <f>#REF!</f>
        <v>#REF!</v>
      </c>
      <c r="O231" s="1" t="e">
        <f>#REF!</f>
        <v>#REF!</v>
      </c>
      <c r="P231" s="1" t="e">
        <f>#REF!</f>
        <v>#REF!</v>
      </c>
      <c r="Q231" s="1" t="e">
        <f>#REF!</f>
        <v>#REF!</v>
      </c>
    </row>
    <row r="232" spans="1:17">
      <c r="A232" s="1" t="e">
        <f>#REF!</f>
        <v>#REF!</v>
      </c>
      <c r="B232" s="1" t="e">
        <f>#REF!</f>
        <v>#REF!</v>
      </c>
      <c r="C232" s="2" t="e">
        <f>#REF!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  <c r="I232" s="1" t="e">
        <f>#REF!</f>
        <v>#REF!</v>
      </c>
      <c r="J232" s="1" t="e">
        <f>#REF!</f>
        <v>#REF!</v>
      </c>
      <c r="K232" s="1" t="e">
        <f>#REF!</f>
        <v>#REF!</v>
      </c>
      <c r="L232" s="1" t="e">
        <f>#REF!</f>
        <v>#REF!</v>
      </c>
      <c r="M232" s="1" t="e">
        <f>#REF!</f>
        <v>#REF!</v>
      </c>
      <c r="N232" s="1" t="e">
        <f>#REF!</f>
        <v>#REF!</v>
      </c>
      <c r="O232" s="1" t="e">
        <f>#REF!</f>
        <v>#REF!</v>
      </c>
      <c r="P232" s="1" t="e">
        <f>#REF!</f>
        <v>#REF!</v>
      </c>
      <c r="Q232" s="1" t="e">
        <f>#REF!</f>
        <v>#REF!</v>
      </c>
    </row>
    <row r="233" spans="1:17">
      <c r="A233" s="1" t="e">
        <f>#REF!</f>
        <v>#REF!</v>
      </c>
      <c r="B233" s="1" t="e">
        <f>#REF!</f>
        <v>#REF!</v>
      </c>
      <c r="C233" s="2" t="e">
        <f>#REF!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  <c r="I233" s="1" t="e">
        <f>#REF!</f>
        <v>#REF!</v>
      </c>
      <c r="J233" s="1" t="e">
        <f>#REF!</f>
        <v>#REF!</v>
      </c>
      <c r="K233" s="1" t="e">
        <f>#REF!</f>
        <v>#REF!</v>
      </c>
      <c r="L233" s="1" t="e">
        <f>#REF!</f>
        <v>#REF!</v>
      </c>
      <c r="M233" s="1" t="e">
        <f>#REF!</f>
        <v>#REF!</v>
      </c>
      <c r="N233" s="1" t="e">
        <f>#REF!</f>
        <v>#REF!</v>
      </c>
      <c r="O233" s="1" t="e">
        <f>#REF!</f>
        <v>#REF!</v>
      </c>
      <c r="P233" s="1" t="e">
        <f>#REF!</f>
        <v>#REF!</v>
      </c>
      <c r="Q233" s="1" t="e">
        <f>#REF!</f>
        <v>#REF!</v>
      </c>
    </row>
    <row r="234" spans="1:17">
      <c r="A234" s="1" t="e">
        <f>#REF!</f>
        <v>#REF!</v>
      </c>
      <c r="B234" s="1" t="e">
        <f>#REF!</f>
        <v>#REF!</v>
      </c>
      <c r="C234" s="2" t="e">
        <f>#REF!</f>
        <v>#REF!</v>
      </c>
      <c r="D234" s="1" t="e">
        <f>#REF!</f>
        <v>#REF!</v>
      </c>
      <c r="E234" s="1" t="e">
        <f>#REF!</f>
        <v>#REF!</v>
      </c>
      <c r="F234" s="1" t="e">
        <f>#REF!</f>
        <v>#REF!</v>
      </c>
      <c r="G234" s="1" t="e">
        <f>#REF!</f>
        <v>#REF!</v>
      </c>
      <c r="H234" s="1" t="e">
        <f>#REF!</f>
        <v>#REF!</v>
      </c>
      <c r="I234" s="1" t="e">
        <f>#REF!</f>
        <v>#REF!</v>
      </c>
      <c r="J234" s="1" t="e">
        <f>#REF!</f>
        <v>#REF!</v>
      </c>
      <c r="K234" s="1" t="e">
        <f>#REF!</f>
        <v>#REF!</v>
      </c>
      <c r="L234" s="1" t="e">
        <f>#REF!</f>
        <v>#REF!</v>
      </c>
      <c r="M234" s="1" t="e">
        <f>#REF!</f>
        <v>#REF!</v>
      </c>
      <c r="N234" s="1" t="e">
        <f>#REF!</f>
        <v>#REF!</v>
      </c>
      <c r="O234" s="1" t="e">
        <f>#REF!</f>
        <v>#REF!</v>
      </c>
      <c r="P234" s="1" t="e">
        <f>#REF!</f>
        <v>#REF!</v>
      </c>
      <c r="Q234" s="1" t="e">
        <f>#REF!</f>
        <v>#REF!</v>
      </c>
    </row>
    <row r="235" spans="1:17">
      <c r="A235" s="1" t="e">
        <f>#REF!</f>
        <v>#REF!</v>
      </c>
      <c r="B235" s="1" t="e">
        <f>#REF!</f>
        <v>#REF!</v>
      </c>
      <c r="C235" s="2" t="e">
        <f>#REF!</f>
        <v>#REF!</v>
      </c>
      <c r="D235" s="1" t="e">
        <f>#REF!</f>
        <v>#REF!</v>
      </c>
      <c r="E235" s="1" t="e">
        <f>#REF!</f>
        <v>#REF!</v>
      </c>
      <c r="F235" s="1" t="e">
        <f>#REF!</f>
        <v>#REF!</v>
      </c>
      <c r="G235" s="1" t="e">
        <f>#REF!</f>
        <v>#REF!</v>
      </c>
      <c r="H235" s="1" t="e">
        <f>#REF!</f>
        <v>#REF!</v>
      </c>
      <c r="I235" s="1" t="e">
        <f>#REF!</f>
        <v>#REF!</v>
      </c>
      <c r="J235" s="1" t="e">
        <f>#REF!</f>
        <v>#REF!</v>
      </c>
      <c r="K235" s="1" t="e">
        <f>#REF!</f>
        <v>#REF!</v>
      </c>
      <c r="L235" s="1" t="e">
        <f>#REF!</f>
        <v>#REF!</v>
      </c>
      <c r="M235" s="1" t="e">
        <f>#REF!</f>
        <v>#REF!</v>
      </c>
      <c r="N235" s="1" t="e">
        <f>#REF!</f>
        <v>#REF!</v>
      </c>
      <c r="O235" s="1" t="e">
        <f>#REF!</f>
        <v>#REF!</v>
      </c>
      <c r="P235" s="1" t="e">
        <f>#REF!</f>
        <v>#REF!</v>
      </c>
      <c r="Q235" s="1" t="e">
        <f>#REF!</f>
        <v>#REF!</v>
      </c>
    </row>
    <row r="236" spans="1:17">
      <c r="A236" s="1" t="e">
        <f>#REF!</f>
        <v>#REF!</v>
      </c>
      <c r="B236" s="1" t="e">
        <f>#REF!</f>
        <v>#REF!</v>
      </c>
      <c r="C236" s="2" t="e">
        <f>#REF!</f>
        <v>#REF!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e">
        <f>#REF!</f>
        <v>#REF!</v>
      </c>
      <c r="H236" s="1" t="e">
        <f>#REF!</f>
        <v>#REF!</v>
      </c>
      <c r="I236" s="1" t="e">
        <f>#REF!</f>
        <v>#REF!</v>
      </c>
      <c r="J236" s="1" t="e">
        <f>#REF!</f>
        <v>#REF!</v>
      </c>
      <c r="K236" s="1" t="e">
        <f>#REF!</f>
        <v>#REF!</v>
      </c>
      <c r="L236" s="1" t="e">
        <f>#REF!</f>
        <v>#REF!</v>
      </c>
      <c r="M236" s="1" t="e">
        <f>#REF!</f>
        <v>#REF!</v>
      </c>
      <c r="N236" s="1" t="e">
        <f>#REF!</f>
        <v>#REF!</v>
      </c>
      <c r="O236" s="1" t="e">
        <f>#REF!</f>
        <v>#REF!</v>
      </c>
      <c r="P236" s="1" t="e">
        <f>#REF!</f>
        <v>#REF!</v>
      </c>
      <c r="Q236" s="1" t="e">
        <f>#REF!</f>
        <v>#REF!</v>
      </c>
    </row>
    <row r="237" spans="1:17">
      <c r="A237" s="1" t="e">
        <f>#REF!</f>
        <v>#REF!</v>
      </c>
      <c r="B237" s="1" t="e">
        <f>#REF!</f>
        <v>#REF!</v>
      </c>
      <c r="C237" s="2" t="e">
        <f>#REF!</f>
        <v>#REF!</v>
      </c>
      <c r="D237" s="1" t="e">
        <f>#REF!</f>
        <v>#REF!</v>
      </c>
      <c r="E237" s="1" t="e">
        <f>#REF!</f>
        <v>#REF!</v>
      </c>
      <c r="F237" s="1" t="e">
        <f>#REF!</f>
        <v>#REF!</v>
      </c>
      <c r="G237" s="1" t="e">
        <f>#REF!</f>
        <v>#REF!</v>
      </c>
      <c r="H237" s="1" t="e">
        <f>#REF!</f>
        <v>#REF!</v>
      </c>
      <c r="I237" s="1" t="e">
        <f>#REF!</f>
        <v>#REF!</v>
      </c>
      <c r="J237" s="1" t="e">
        <f>#REF!</f>
        <v>#REF!</v>
      </c>
      <c r="K237" s="1" t="e">
        <f>#REF!</f>
        <v>#REF!</v>
      </c>
      <c r="L237" s="1" t="e">
        <f>#REF!</f>
        <v>#REF!</v>
      </c>
      <c r="M237" s="1" t="e">
        <f>#REF!</f>
        <v>#REF!</v>
      </c>
      <c r="N237" s="1" t="e">
        <f>#REF!</f>
        <v>#REF!</v>
      </c>
      <c r="O237" s="1" t="e">
        <f>#REF!</f>
        <v>#REF!</v>
      </c>
      <c r="P237" s="1" t="e">
        <f>#REF!</f>
        <v>#REF!</v>
      </c>
      <c r="Q237" s="1" t="e">
        <f>#REF!</f>
        <v>#REF!</v>
      </c>
    </row>
    <row r="238" spans="1:17">
      <c r="A238" s="1" t="e">
        <f>#REF!</f>
        <v>#REF!</v>
      </c>
      <c r="B238" s="1" t="e">
        <f>#REF!</f>
        <v>#REF!</v>
      </c>
      <c r="C238" s="2" t="e">
        <f>#REF!</f>
        <v>#REF!</v>
      </c>
      <c r="D238" s="1" t="e">
        <f>#REF!</f>
        <v>#REF!</v>
      </c>
      <c r="E238" s="1" t="e">
        <f>#REF!</f>
        <v>#REF!</v>
      </c>
      <c r="F238" s="1" t="e">
        <f>#REF!</f>
        <v>#REF!</v>
      </c>
      <c r="G238" s="1" t="e">
        <f>#REF!</f>
        <v>#REF!</v>
      </c>
      <c r="H238" s="1" t="e">
        <f>#REF!</f>
        <v>#REF!</v>
      </c>
      <c r="I238" s="1" t="e">
        <f>#REF!</f>
        <v>#REF!</v>
      </c>
      <c r="J238" s="1" t="e">
        <f>#REF!</f>
        <v>#REF!</v>
      </c>
      <c r="K238" s="1" t="e">
        <f>#REF!</f>
        <v>#REF!</v>
      </c>
      <c r="L238" s="1" t="e">
        <f>#REF!</f>
        <v>#REF!</v>
      </c>
      <c r="M238" s="1" t="e">
        <f>#REF!</f>
        <v>#REF!</v>
      </c>
      <c r="N238" s="1" t="e">
        <f>#REF!</f>
        <v>#REF!</v>
      </c>
      <c r="O238" s="1" t="e">
        <f>#REF!</f>
        <v>#REF!</v>
      </c>
      <c r="P238" s="1" t="e">
        <f>#REF!</f>
        <v>#REF!</v>
      </c>
      <c r="Q238" s="1" t="e">
        <f>#REF!</f>
        <v>#REF!</v>
      </c>
    </row>
    <row r="239" spans="1:17">
      <c r="A239" s="1" t="e">
        <f>#REF!</f>
        <v>#REF!</v>
      </c>
      <c r="B239" s="1" t="e">
        <f>#REF!</f>
        <v>#REF!</v>
      </c>
      <c r="C239" s="2" t="e">
        <f>#REF!</f>
        <v>#REF!</v>
      </c>
      <c r="D239" s="1" t="e">
        <f>#REF!</f>
        <v>#REF!</v>
      </c>
      <c r="E239" s="1" t="e">
        <f>#REF!</f>
        <v>#REF!</v>
      </c>
      <c r="F239" s="1" t="e">
        <f>#REF!</f>
        <v>#REF!</v>
      </c>
      <c r="G239" s="1" t="e">
        <f>#REF!</f>
        <v>#REF!</v>
      </c>
      <c r="H239" s="1" t="e">
        <f>#REF!</f>
        <v>#REF!</v>
      </c>
      <c r="I239" s="1" t="e">
        <f>#REF!</f>
        <v>#REF!</v>
      </c>
      <c r="J239" s="1" t="e">
        <f>#REF!</f>
        <v>#REF!</v>
      </c>
      <c r="K239" s="1" t="e">
        <f>#REF!</f>
        <v>#REF!</v>
      </c>
      <c r="L239" s="1" t="e">
        <f>#REF!</f>
        <v>#REF!</v>
      </c>
      <c r="M239" s="1" t="e">
        <f>#REF!</f>
        <v>#REF!</v>
      </c>
      <c r="N239" s="1" t="e">
        <f>#REF!</f>
        <v>#REF!</v>
      </c>
      <c r="O239" s="1" t="e">
        <f>#REF!</f>
        <v>#REF!</v>
      </c>
      <c r="P239" s="1" t="e">
        <f>#REF!</f>
        <v>#REF!</v>
      </c>
      <c r="Q239" s="1" t="e">
        <f>#REF!</f>
        <v>#REF!</v>
      </c>
    </row>
    <row r="240" spans="1:17">
      <c r="A240" s="1" t="e">
        <f>#REF!</f>
        <v>#REF!</v>
      </c>
      <c r="B240" s="1" t="e">
        <f>#REF!</f>
        <v>#REF!</v>
      </c>
      <c r="C240" s="2" t="e">
        <f>#REF!</f>
        <v>#REF!</v>
      </c>
      <c r="D240" s="1" t="e">
        <f>#REF!</f>
        <v>#REF!</v>
      </c>
      <c r="E240" s="1" t="e">
        <f>#REF!</f>
        <v>#REF!</v>
      </c>
      <c r="F240" s="1" t="e">
        <f>#REF!</f>
        <v>#REF!</v>
      </c>
      <c r="G240" s="1" t="e">
        <f>#REF!</f>
        <v>#REF!</v>
      </c>
      <c r="H240" s="1" t="e">
        <f>#REF!</f>
        <v>#REF!</v>
      </c>
      <c r="I240" s="1" t="e">
        <f>#REF!</f>
        <v>#REF!</v>
      </c>
      <c r="J240" s="1" t="e">
        <f>#REF!</f>
        <v>#REF!</v>
      </c>
      <c r="K240" s="1" t="e">
        <f>#REF!</f>
        <v>#REF!</v>
      </c>
      <c r="L240" s="1" t="e">
        <f>#REF!</f>
        <v>#REF!</v>
      </c>
      <c r="M240" s="1" t="e">
        <f>#REF!</f>
        <v>#REF!</v>
      </c>
      <c r="N240" s="1" t="e">
        <f>#REF!</f>
        <v>#REF!</v>
      </c>
      <c r="O240" s="1" t="e">
        <f>#REF!</f>
        <v>#REF!</v>
      </c>
      <c r="P240" s="1" t="e">
        <f>#REF!</f>
        <v>#REF!</v>
      </c>
      <c r="Q240" s="1" t="e">
        <f>#REF!</f>
        <v>#REF!</v>
      </c>
    </row>
    <row r="241" spans="1:17">
      <c r="A241" s="1" t="e">
        <f>#REF!</f>
        <v>#REF!</v>
      </c>
      <c r="B241" s="1" t="e">
        <f>#REF!</f>
        <v>#REF!</v>
      </c>
      <c r="C241" s="2" t="e">
        <f>#REF!</f>
        <v>#REF!</v>
      </c>
      <c r="D241" s="1" t="e">
        <f>#REF!</f>
        <v>#REF!</v>
      </c>
      <c r="E241" s="1" t="e">
        <f>#REF!</f>
        <v>#REF!</v>
      </c>
      <c r="F241" s="1" t="e">
        <f>#REF!</f>
        <v>#REF!</v>
      </c>
      <c r="G241" s="1" t="e">
        <f>#REF!</f>
        <v>#REF!</v>
      </c>
      <c r="H241" s="1" t="e">
        <f>#REF!</f>
        <v>#REF!</v>
      </c>
      <c r="I241" s="1" t="e">
        <f>#REF!</f>
        <v>#REF!</v>
      </c>
      <c r="J241" s="1" t="e">
        <f>#REF!</f>
        <v>#REF!</v>
      </c>
      <c r="K241" s="1" t="e">
        <f>#REF!</f>
        <v>#REF!</v>
      </c>
      <c r="L241" s="1" t="e">
        <f>#REF!</f>
        <v>#REF!</v>
      </c>
      <c r="M241" s="1" t="e">
        <f>#REF!</f>
        <v>#REF!</v>
      </c>
      <c r="N241" s="1" t="e">
        <f>#REF!</f>
        <v>#REF!</v>
      </c>
      <c r="O241" s="1" t="e">
        <f>#REF!</f>
        <v>#REF!</v>
      </c>
      <c r="P241" s="1" t="e">
        <f>#REF!</f>
        <v>#REF!</v>
      </c>
      <c r="Q241" s="1" t="e">
        <f>#REF!</f>
        <v>#REF!</v>
      </c>
    </row>
    <row r="242" spans="1:17">
      <c r="A242" s="1" t="e">
        <f>#REF!</f>
        <v>#REF!</v>
      </c>
      <c r="B242" s="1" t="e">
        <f>#REF!</f>
        <v>#REF!</v>
      </c>
      <c r="C242" s="2" t="e">
        <f>#REF!</f>
        <v>#REF!</v>
      </c>
      <c r="D242" s="1" t="e">
        <f>#REF!</f>
        <v>#REF!</v>
      </c>
      <c r="E242" s="1" t="e">
        <f>#REF!</f>
        <v>#REF!</v>
      </c>
      <c r="F242" s="1" t="e">
        <f>#REF!</f>
        <v>#REF!</v>
      </c>
      <c r="G242" s="1" t="e">
        <f>#REF!</f>
        <v>#REF!</v>
      </c>
      <c r="H242" s="1" t="e">
        <f>#REF!</f>
        <v>#REF!</v>
      </c>
      <c r="I242" s="1" t="e">
        <f>#REF!</f>
        <v>#REF!</v>
      </c>
      <c r="J242" s="1" t="e">
        <f>#REF!</f>
        <v>#REF!</v>
      </c>
      <c r="K242" s="1" t="e">
        <f>#REF!</f>
        <v>#REF!</v>
      </c>
      <c r="L242" s="1" t="e">
        <f>#REF!</f>
        <v>#REF!</v>
      </c>
      <c r="M242" s="1" t="e">
        <f>#REF!</f>
        <v>#REF!</v>
      </c>
      <c r="N242" s="1" t="e">
        <f>#REF!</f>
        <v>#REF!</v>
      </c>
      <c r="O242" s="1" t="e">
        <f>#REF!</f>
        <v>#REF!</v>
      </c>
      <c r="P242" s="1" t="e">
        <f>#REF!</f>
        <v>#REF!</v>
      </c>
      <c r="Q242" s="1" t="e">
        <f>#REF!</f>
        <v>#REF!</v>
      </c>
    </row>
    <row r="243" spans="1:17">
      <c r="A243" s="1" t="e">
        <f>#REF!</f>
        <v>#REF!</v>
      </c>
      <c r="B243" s="1" t="e">
        <f>#REF!</f>
        <v>#REF!</v>
      </c>
      <c r="C243" s="2" t="e">
        <f>#REF!</f>
        <v>#REF!</v>
      </c>
      <c r="D243" s="1" t="e">
        <f>#REF!</f>
        <v>#REF!</v>
      </c>
      <c r="E243" s="1" t="e">
        <f>#REF!</f>
        <v>#REF!</v>
      </c>
      <c r="F243" s="1" t="e">
        <f>#REF!</f>
        <v>#REF!</v>
      </c>
      <c r="G243" s="1" t="e">
        <f>#REF!</f>
        <v>#REF!</v>
      </c>
      <c r="H243" s="1" t="e">
        <f>#REF!</f>
        <v>#REF!</v>
      </c>
      <c r="I243" s="1" t="e">
        <f>#REF!</f>
        <v>#REF!</v>
      </c>
      <c r="J243" s="1" t="e">
        <f>#REF!</f>
        <v>#REF!</v>
      </c>
      <c r="K243" s="1" t="e">
        <f>#REF!</f>
        <v>#REF!</v>
      </c>
      <c r="L243" s="1" t="e">
        <f>#REF!</f>
        <v>#REF!</v>
      </c>
      <c r="M243" s="1" t="e">
        <f>#REF!</f>
        <v>#REF!</v>
      </c>
      <c r="N243" s="1" t="e">
        <f>#REF!</f>
        <v>#REF!</v>
      </c>
      <c r="O243" s="1" t="e">
        <f>#REF!</f>
        <v>#REF!</v>
      </c>
      <c r="P243" s="1" t="e">
        <f>#REF!</f>
        <v>#REF!</v>
      </c>
      <c r="Q243" s="1" t="e">
        <f>#REF!</f>
        <v>#REF!</v>
      </c>
    </row>
    <row r="244" spans="1:17">
      <c r="A244" s="1" t="e">
        <f>#REF!</f>
        <v>#REF!</v>
      </c>
      <c r="B244" s="1" t="e">
        <f>#REF!</f>
        <v>#REF!</v>
      </c>
      <c r="C244" s="2" t="e">
        <f>#REF!</f>
        <v>#REF!</v>
      </c>
      <c r="D244" s="1" t="e">
        <f>#REF!</f>
        <v>#REF!</v>
      </c>
      <c r="E244" s="1" t="e">
        <f>#REF!</f>
        <v>#REF!</v>
      </c>
      <c r="F244" s="1" t="e">
        <f>#REF!</f>
        <v>#REF!</v>
      </c>
      <c r="G244" s="1" t="e">
        <f>#REF!</f>
        <v>#REF!</v>
      </c>
      <c r="H244" s="1" t="e">
        <f>#REF!</f>
        <v>#REF!</v>
      </c>
      <c r="I244" s="1" t="e">
        <f>#REF!</f>
        <v>#REF!</v>
      </c>
      <c r="J244" s="1" t="e">
        <f>#REF!</f>
        <v>#REF!</v>
      </c>
      <c r="K244" s="1" t="e">
        <f>#REF!</f>
        <v>#REF!</v>
      </c>
      <c r="L244" s="1" t="e">
        <f>#REF!</f>
        <v>#REF!</v>
      </c>
      <c r="M244" s="1" t="e">
        <f>#REF!</f>
        <v>#REF!</v>
      </c>
      <c r="N244" s="1" t="e">
        <f>#REF!</f>
        <v>#REF!</v>
      </c>
      <c r="O244" s="1" t="e">
        <f>#REF!</f>
        <v>#REF!</v>
      </c>
      <c r="P244" s="1" t="e">
        <f>#REF!</f>
        <v>#REF!</v>
      </c>
      <c r="Q244" s="1" t="e">
        <f>#REF!</f>
        <v>#REF!</v>
      </c>
    </row>
    <row r="245" spans="1:17">
      <c r="A245" s="1" t="e">
        <f>#REF!</f>
        <v>#REF!</v>
      </c>
      <c r="B245" s="1" t="e">
        <f>#REF!</f>
        <v>#REF!</v>
      </c>
      <c r="C245" s="2" t="e">
        <f>#REF!</f>
        <v>#REF!</v>
      </c>
      <c r="D245" s="1" t="e">
        <f>#REF!</f>
        <v>#REF!</v>
      </c>
      <c r="E245" s="1" t="e">
        <f>#REF!</f>
        <v>#REF!</v>
      </c>
      <c r="F245" s="1" t="e">
        <f>#REF!</f>
        <v>#REF!</v>
      </c>
      <c r="G245" s="1" t="e">
        <f>#REF!</f>
        <v>#REF!</v>
      </c>
      <c r="H245" s="1" t="e">
        <f>#REF!</f>
        <v>#REF!</v>
      </c>
      <c r="I245" s="1" t="e">
        <f>#REF!</f>
        <v>#REF!</v>
      </c>
      <c r="J245" s="1" t="e">
        <f>#REF!</f>
        <v>#REF!</v>
      </c>
      <c r="K245" s="1" t="e">
        <f>#REF!</f>
        <v>#REF!</v>
      </c>
      <c r="L245" s="1" t="e">
        <f>#REF!</f>
        <v>#REF!</v>
      </c>
      <c r="M245" s="1" t="e">
        <f>#REF!</f>
        <v>#REF!</v>
      </c>
      <c r="N245" s="1" t="e">
        <f>#REF!</f>
        <v>#REF!</v>
      </c>
      <c r="O245" s="1" t="e">
        <f>#REF!</f>
        <v>#REF!</v>
      </c>
      <c r="P245" s="1" t="e">
        <f>#REF!</f>
        <v>#REF!</v>
      </c>
      <c r="Q245" s="1" t="e">
        <f>#REF!</f>
        <v>#REF!</v>
      </c>
    </row>
    <row r="246" spans="1:17">
      <c r="A246" s="1" t="e">
        <f>#REF!</f>
        <v>#REF!</v>
      </c>
      <c r="B246" s="1" t="e">
        <f>#REF!</f>
        <v>#REF!</v>
      </c>
      <c r="C246" s="2" t="e">
        <f>#REF!</f>
        <v>#REF!</v>
      </c>
      <c r="D246" s="1" t="e">
        <f>#REF!</f>
        <v>#REF!</v>
      </c>
      <c r="E246" s="1" t="e">
        <f>#REF!</f>
        <v>#REF!</v>
      </c>
      <c r="F246" s="1" t="e">
        <f>#REF!</f>
        <v>#REF!</v>
      </c>
      <c r="G246" s="1" t="e">
        <f>#REF!</f>
        <v>#REF!</v>
      </c>
      <c r="H246" s="1" t="e">
        <f>#REF!</f>
        <v>#REF!</v>
      </c>
      <c r="I246" s="1" t="e">
        <f>#REF!</f>
        <v>#REF!</v>
      </c>
      <c r="J246" s="1" t="e">
        <f>#REF!</f>
        <v>#REF!</v>
      </c>
      <c r="K246" s="1" t="e">
        <f>#REF!</f>
        <v>#REF!</v>
      </c>
      <c r="L246" s="1" t="e">
        <f>#REF!</f>
        <v>#REF!</v>
      </c>
      <c r="M246" s="1" t="e">
        <f>#REF!</f>
        <v>#REF!</v>
      </c>
      <c r="N246" s="1" t="e">
        <f>#REF!</f>
        <v>#REF!</v>
      </c>
      <c r="O246" s="1" t="e">
        <f>#REF!</f>
        <v>#REF!</v>
      </c>
      <c r="P246" s="1" t="e">
        <f>#REF!</f>
        <v>#REF!</v>
      </c>
      <c r="Q246" s="1" t="e">
        <f>#REF!</f>
        <v>#REF!</v>
      </c>
    </row>
    <row r="247" spans="1:17">
      <c r="A247" s="1" t="e">
        <f>#REF!</f>
        <v>#REF!</v>
      </c>
      <c r="B247" s="1" t="e">
        <f>#REF!</f>
        <v>#REF!</v>
      </c>
      <c r="C247" s="2" t="e">
        <f>#REF!</f>
        <v>#REF!</v>
      </c>
      <c r="D247" s="1" t="e">
        <f>#REF!</f>
        <v>#REF!</v>
      </c>
      <c r="E247" s="1" t="e">
        <f>#REF!</f>
        <v>#REF!</v>
      </c>
      <c r="F247" s="1" t="e">
        <f>#REF!</f>
        <v>#REF!</v>
      </c>
      <c r="G247" s="1" t="e">
        <f>#REF!</f>
        <v>#REF!</v>
      </c>
      <c r="H247" s="1" t="e">
        <f>#REF!</f>
        <v>#REF!</v>
      </c>
      <c r="I247" s="1" t="e">
        <f>#REF!</f>
        <v>#REF!</v>
      </c>
      <c r="J247" s="1" t="e">
        <f>#REF!</f>
        <v>#REF!</v>
      </c>
      <c r="K247" s="1" t="e">
        <f>#REF!</f>
        <v>#REF!</v>
      </c>
      <c r="L247" s="1" t="e">
        <f>#REF!</f>
        <v>#REF!</v>
      </c>
      <c r="M247" s="1" t="e">
        <f>#REF!</f>
        <v>#REF!</v>
      </c>
      <c r="N247" s="1" t="e">
        <f>#REF!</f>
        <v>#REF!</v>
      </c>
      <c r="O247" s="1" t="e">
        <f>#REF!</f>
        <v>#REF!</v>
      </c>
      <c r="P247" s="1" t="e">
        <f>#REF!</f>
        <v>#REF!</v>
      </c>
      <c r="Q247" s="1" t="e">
        <f>#REF!</f>
        <v>#REF!</v>
      </c>
    </row>
    <row r="248" spans="1:17">
      <c r="A248" s="1" t="e">
        <f>#REF!</f>
        <v>#REF!</v>
      </c>
      <c r="B248" s="1" t="e">
        <f>#REF!</f>
        <v>#REF!</v>
      </c>
      <c r="C248" s="2" t="e">
        <f>#REF!</f>
        <v>#REF!</v>
      </c>
      <c r="D248" s="1" t="e">
        <f>#REF!</f>
        <v>#REF!</v>
      </c>
      <c r="E248" s="1" t="e">
        <f>#REF!</f>
        <v>#REF!</v>
      </c>
      <c r="F248" s="1" t="e">
        <f>#REF!</f>
        <v>#REF!</v>
      </c>
      <c r="G248" s="1" t="e">
        <f>#REF!</f>
        <v>#REF!</v>
      </c>
      <c r="H248" s="1" t="e">
        <f>#REF!</f>
        <v>#REF!</v>
      </c>
      <c r="I248" s="1" t="e">
        <f>#REF!</f>
        <v>#REF!</v>
      </c>
      <c r="J248" s="1" t="e">
        <f>#REF!</f>
        <v>#REF!</v>
      </c>
      <c r="K248" s="1" t="e">
        <f>#REF!</f>
        <v>#REF!</v>
      </c>
      <c r="L248" s="1" t="e">
        <f>#REF!</f>
        <v>#REF!</v>
      </c>
      <c r="M248" s="1" t="e">
        <f>#REF!</f>
        <v>#REF!</v>
      </c>
      <c r="N248" s="1" t="e">
        <f>#REF!</f>
        <v>#REF!</v>
      </c>
      <c r="O248" s="1" t="e">
        <f>#REF!</f>
        <v>#REF!</v>
      </c>
      <c r="P248" s="1" t="e">
        <f>#REF!</f>
        <v>#REF!</v>
      </c>
      <c r="Q248" s="1" t="e">
        <f>#REF!</f>
        <v>#REF!</v>
      </c>
    </row>
    <row r="249" spans="1:17">
      <c r="A249" s="1" t="e">
        <f>#REF!</f>
        <v>#REF!</v>
      </c>
      <c r="B249" s="1" t="e">
        <f>#REF!</f>
        <v>#REF!</v>
      </c>
      <c r="C249" s="2" t="e">
        <f>#REF!</f>
        <v>#REF!</v>
      </c>
      <c r="D249" s="1" t="e">
        <f>#REF!</f>
        <v>#REF!</v>
      </c>
      <c r="E249" s="1" t="e">
        <f>#REF!</f>
        <v>#REF!</v>
      </c>
      <c r="F249" s="1" t="e">
        <f>#REF!</f>
        <v>#REF!</v>
      </c>
      <c r="G249" s="1" t="e">
        <f>#REF!</f>
        <v>#REF!</v>
      </c>
      <c r="H249" s="1" t="e">
        <f>#REF!</f>
        <v>#REF!</v>
      </c>
      <c r="I249" s="1" t="e">
        <f>#REF!</f>
        <v>#REF!</v>
      </c>
      <c r="J249" s="1" t="e">
        <f>#REF!</f>
        <v>#REF!</v>
      </c>
      <c r="K249" s="1" t="e">
        <f>#REF!</f>
        <v>#REF!</v>
      </c>
      <c r="L249" s="1" t="e">
        <f>#REF!</f>
        <v>#REF!</v>
      </c>
      <c r="M249" s="1" t="e">
        <f>#REF!</f>
        <v>#REF!</v>
      </c>
      <c r="N249" s="1" t="e">
        <f>#REF!</f>
        <v>#REF!</v>
      </c>
      <c r="O249" s="1" t="e">
        <f>#REF!</f>
        <v>#REF!</v>
      </c>
      <c r="P249" s="1" t="e">
        <f>#REF!</f>
        <v>#REF!</v>
      </c>
      <c r="Q249" s="1" t="e">
        <f>#REF!</f>
        <v>#REF!</v>
      </c>
    </row>
    <row r="250" spans="1:17">
      <c r="A250" s="1" t="e">
        <f>#REF!</f>
        <v>#REF!</v>
      </c>
      <c r="B250" s="1" t="e">
        <f>#REF!</f>
        <v>#REF!</v>
      </c>
      <c r="C250" s="2" t="e">
        <f>#REF!</f>
        <v>#REF!</v>
      </c>
      <c r="D250" s="1" t="e">
        <f>#REF!</f>
        <v>#REF!</v>
      </c>
      <c r="E250" s="1" t="e">
        <f>#REF!</f>
        <v>#REF!</v>
      </c>
      <c r="F250" s="1" t="e">
        <f>#REF!</f>
        <v>#REF!</v>
      </c>
      <c r="G250" s="1" t="e">
        <f>#REF!</f>
        <v>#REF!</v>
      </c>
      <c r="H250" s="1" t="e">
        <f>#REF!</f>
        <v>#REF!</v>
      </c>
      <c r="I250" s="1" t="e">
        <f>#REF!</f>
        <v>#REF!</v>
      </c>
      <c r="J250" s="1" t="e">
        <f>#REF!</f>
        <v>#REF!</v>
      </c>
      <c r="K250" s="1" t="e">
        <f>#REF!</f>
        <v>#REF!</v>
      </c>
      <c r="L250" s="1" t="e">
        <f>#REF!</f>
        <v>#REF!</v>
      </c>
      <c r="M250" s="1" t="e">
        <f>#REF!</f>
        <v>#REF!</v>
      </c>
      <c r="N250" s="1" t="e">
        <f>#REF!</f>
        <v>#REF!</v>
      </c>
      <c r="O250" s="1" t="e">
        <f>#REF!</f>
        <v>#REF!</v>
      </c>
      <c r="P250" s="1" t="e">
        <f>#REF!</f>
        <v>#REF!</v>
      </c>
      <c r="Q250" s="1" t="e">
        <f>#REF!</f>
        <v>#REF!</v>
      </c>
    </row>
    <row r="251" spans="1:17">
      <c r="A251" s="1" t="e">
        <f>#REF!</f>
        <v>#REF!</v>
      </c>
      <c r="B251" s="1" t="e">
        <f>#REF!</f>
        <v>#REF!</v>
      </c>
      <c r="C251" s="2" t="e">
        <f>#REF!</f>
        <v>#REF!</v>
      </c>
      <c r="D251" s="1" t="e">
        <f>#REF!</f>
        <v>#REF!</v>
      </c>
      <c r="E251" s="1" t="e">
        <f>#REF!</f>
        <v>#REF!</v>
      </c>
      <c r="F251" s="1" t="e">
        <f>#REF!</f>
        <v>#REF!</v>
      </c>
      <c r="G251" s="1" t="e">
        <f>#REF!</f>
        <v>#REF!</v>
      </c>
      <c r="H251" s="1" t="e">
        <f>#REF!</f>
        <v>#REF!</v>
      </c>
      <c r="I251" s="1" t="e">
        <f>#REF!</f>
        <v>#REF!</v>
      </c>
      <c r="J251" s="1" t="e">
        <f>#REF!</f>
        <v>#REF!</v>
      </c>
      <c r="K251" s="1" t="e">
        <f>#REF!</f>
        <v>#REF!</v>
      </c>
      <c r="L251" s="1" t="e">
        <f>#REF!</f>
        <v>#REF!</v>
      </c>
      <c r="M251" s="1" t="e">
        <f>#REF!</f>
        <v>#REF!</v>
      </c>
      <c r="N251" s="1" t="e">
        <f>#REF!</f>
        <v>#REF!</v>
      </c>
      <c r="O251" s="1" t="e">
        <f>#REF!</f>
        <v>#REF!</v>
      </c>
      <c r="P251" s="1" t="e">
        <f>#REF!</f>
        <v>#REF!</v>
      </c>
      <c r="Q251" s="1" t="e">
        <f>#REF!</f>
        <v>#REF!</v>
      </c>
    </row>
    <row r="252" spans="1:17">
      <c r="C252" s="2"/>
    </row>
    <row r="253" spans="1:17">
      <c r="C253" s="2"/>
    </row>
  </sheetData>
  <mergeCells count="5">
    <mergeCell ref="Q3:Q4"/>
    <mergeCell ref="A1:C1"/>
    <mergeCell ref="B3:D3"/>
    <mergeCell ref="G3:J3"/>
    <mergeCell ref="L3:M3"/>
  </mergeCells>
  <conditionalFormatting sqref="M1:M57 M252:M1048576">
    <cfRule type="containsText" dxfId="38" priority="1" operator="containsText" text="Red">
      <formula>NOT(ISERROR(SEARCH("Red",M1)))</formula>
    </cfRule>
    <cfRule type="containsText" dxfId="37" priority="5" operator="containsText" text="Green">
      <formula>NOT(ISERROR(SEARCH("Green",M1)))</formula>
    </cfRule>
    <cfRule type="containsText" dxfId="36" priority="6" operator="containsText" text="Yellow">
      <formula>NOT(ISERROR(SEARCH("Yellow",M1)))</formula>
    </cfRule>
  </conditionalFormatting>
  <dataValidations count="1">
    <dataValidation type="list" allowBlank="1" showInputMessage="1" showErrorMessage="1" sqref="D252:D298">
      <formula1>"Commercial, Non-Commercial"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zoomScale="85" zoomScaleNormal="85" workbookViewId="0">
      <selection activeCell="E13" sqref="E13"/>
    </sheetView>
  </sheetViews>
  <sheetFormatPr defaultRowHeight="15"/>
  <cols>
    <col min="1" max="1" width="4.28515625" customWidth="1"/>
    <col min="2" max="2" width="22.28515625" customWidth="1"/>
    <col min="3" max="3" width="8.7109375" customWidth="1"/>
    <col min="4" max="4" width="9.5703125" customWidth="1"/>
    <col min="5" max="5" width="11" customWidth="1"/>
    <col min="6" max="6" width="9.7109375" customWidth="1"/>
    <col min="7" max="7" width="10.140625" customWidth="1"/>
    <col min="8" max="8" width="9.42578125" customWidth="1"/>
    <col min="9" max="9" width="9.85546875" customWidth="1"/>
    <col min="10" max="10" width="9.7109375" customWidth="1"/>
    <col min="11" max="12" width="9.140625" customWidth="1"/>
    <col min="13" max="13" width="10.28515625" customWidth="1"/>
    <col min="14" max="14" width="9.42578125" customWidth="1"/>
    <col min="15" max="15" width="11.42578125" customWidth="1"/>
    <col min="16" max="17" width="8.5703125" customWidth="1"/>
  </cols>
  <sheetData>
    <row r="1" spans="2:17" ht="25.5" customHeight="1">
      <c r="E1" s="332" t="s">
        <v>36</v>
      </c>
      <c r="F1" s="332"/>
      <c r="G1" s="332"/>
      <c r="H1" s="332"/>
      <c r="I1" s="332"/>
      <c r="J1" s="332"/>
      <c r="K1" s="332"/>
      <c r="L1" s="332"/>
      <c r="M1" s="332"/>
      <c r="N1" s="332"/>
      <c r="O1" s="332"/>
    </row>
    <row r="3" spans="2:17" ht="21.75" customHeight="1">
      <c r="B3" s="20" t="s">
        <v>30</v>
      </c>
      <c r="C3" s="20">
        <v>43132</v>
      </c>
      <c r="D3" s="20">
        <v>43160</v>
      </c>
      <c r="E3" s="20">
        <v>43191</v>
      </c>
      <c r="F3" s="20">
        <v>43221</v>
      </c>
      <c r="G3" s="20">
        <v>43252</v>
      </c>
      <c r="H3" s="20">
        <v>43282</v>
      </c>
      <c r="I3" s="20">
        <v>43313</v>
      </c>
      <c r="J3" s="20">
        <v>43344</v>
      </c>
      <c r="K3" s="20">
        <v>43374</v>
      </c>
      <c r="L3" s="20">
        <v>43405</v>
      </c>
      <c r="M3" s="20">
        <v>43435</v>
      </c>
      <c r="N3" s="20">
        <v>43466</v>
      </c>
      <c r="O3" s="20">
        <v>43497</v>
      </c>
      <c r="P3" s="20">
        <v>43525</v>
      </c>
      <c r="Q3" s="30"/>
    </row>
    <row r="4" spans="2:17" ht="22.5" customHeight="1">
      <c r="B4" s="23" t="s">
        <v>22</v>
      </c>
      <c r="C4" s="23">
        <v>17510.511999999999</v>
      </c>
      <c r="D4" s="23">
        <v>28672.130999999998</v>
      </c>
      <c r="E4" s="29" t="e">
        <f>#REF!</f>
        <v>#REF!</v>
      </c>
      <c r="F4" s="29" t="e">
        <f>#REF!</f>
        <v>#REF!</v>
      </c>
      <c r="G4" s="29" t="e">
        <f>#REF!-17110</f>
        <v>#REF!</v>
      </c>
      <c r="H4" s="29" t="e">
        <f>#REF!</f>
        <v>#REF!</v>
      </c>
      <c r="I4" s="29">
        <v>34105.304000000004</v>
      </c>
      <c r="J4" s="29">
        <v>154924.65</v>
      </c>
      <c r="K4" s="29">
        <v>20575.364999999998</v>
      </c>
      <c r="L4" s="37">
        <v>17218.41</v>
      </c>
      <c r="M4" s="29">
        <v>22349.776000000002</v>
      </c>
      <c r="N4" s="29">
        <v>25771.756000000001</v>
      </c>
      <c r="O4" s="29">
        <v>16039.34</v>
      </c>
      <c r="P4" s="29"/>
      <c r="Q4" s="31"/>
    </row>
    <row r="5" spans="2:17" ht="22.5" customHeight="1">
      <c r="B5" s="23" t="s">
        <v>29</v>
      </c>
      <c r="C5" s="23">
        <v>8096.9690000000001</v>
      </c>
      <c r="D5" s="23">
        <v>0</v>
      </c>
      <c r="E5" s="29" t="e">
        <f>#REF!</f>
        <v>#REF!</v>
      </c>
      <c r="F5" s="29" t="e">
        <f>#REF!</f>
        <v>#REF!</v>
      </c>
      <c r="G5" s="29" t="e">
        <f>#REF!</f>
        <v>#REF!</v>
      </c>
      <c r="H5" s="29" t="e">
        <f>#REF!</f>
        <v>#REF!</v>
      </c>
      <c r="I5" s="29">
        <v>466.20000000000073</v>
      </c>
      <c r="J5" s="27"/>
      <c r="K5" s="29">
        <v>8635.5619999999999</v>
      </c>
      <c r="L5" s="37">
        <v>10026.816999999999</v>
      </c>
      <c r="M5" s="29">
        <v>15806.440999999999</v>
      </c>
      <c r="N5" s="29">
        <v>31789.166000000001</v>
      </c>
      <c r="O5" s="29">
        <v>9229.5679999999993</v>
      </c>
      <c r="P5" s="29"/>
      <c r="Q5" s="31"/>
    </row>
    <row r="6" spans="2:17" ht="22.5" customHeight="1">
      <c r="B6" s="23" t="s">
        <v>26</v>
      </c>
      <c r="C6" s="23">
        <v>54266.782000000007</v>
      </c>
      <c r="D6" s="23">
        <v>129604.90400000001</v>
      </c>
      <c r="E6" s="29" t="e">
        <f>#REF!</f>
        <v>#REF!</v>
      </c>
      <c r="F6" s="29" t="e">
        <f>#REF!</f>
        <v>#REF!</v>
      </c>
      <c r="G6" s="29" t="e">
        <f>#REF!</f>
        <v>#REF!</v>
      </c>
      <c r="H6" s="29" t="e">
        <f>#REF!</f>
        <v>#REF!</v>
      </c>
      <c r="I6" s="29">
        <v>133693.40400000001</v>
      </c>
      <c r="J6" s="29">
        <v>19583.595000000001</v>
      </c>
      <c r="K6" s="29">
        <v>94807.956999999995</v>
      </c>
      <c r="L6" s="37">
        <v>78987.620999999999</v>
      </c>
      <c r="M6" s="29">
        <v>63205.262000000002</v>
      </c>
      <c r="N6" s="29">
        <v>111108.823</v>
      </c>
      <c r="O6" s="29">
        <v>445254.83299999998</v>
      </c>
      <c r="P6" s="29"/>
      <c r="Q6" s="31"/>
    </row>
    <row r="7" spans="2:17" s="36" customFormat="1" ht="22.5" customHeight="1">
      <c r="B7" s="23" t="s">
        <v>35</v>
      </c>
      <c r="C7" s="23"/>
      <c r="D7" s="23"/>
      <c r="E7" s="29"/>
      <c r="F7" s="29"/>
      <c r="G7" s="29"/>
      <c r="H7" s="29"/>
      <c r="I7" s="29"/>
      <c r="J7" s="29"/>
      <c r="K7" s="29"/>
      <c r="L7" s="38">
        <v>250</v>
      </c>
      <c r="M7" s="27"/>
      <c r="N7" s="29">
        <v>250</v>
      </c>
      <c r="O7" s="29"/>
      <c r="P7" s="29"/>
      <c r="Q7" s="31"/>
    </row>
    <row r="8" spans="2:17" ht="22.5" customHeight="1">
      <c r="B8" s="23" t="s">
        <v>40</v>
      </c>
      <c r="C8" s="23"/>
      <c r="D8" s="23"/>
      <c r="E8" s="29"/>
      <c r="F8" s="29"/>
      <c r="G8" s="29"/>
      <c r="H8" s="29" t="e">
        <f>#REF!</f>
        <v>#REF!</v>
      </c>
      <c r="I8" s="29"/>
      <c r="J8" s="27"/>
      <c r="K8" s="27"/>
      <c r="L8" s="29"/>
      <c r="M8" s="27"/>
      <c r="N8" s="27"/>
      <c r="O8" s="29"/>
      <c r="P8" s="29"/>
      <c r="Q8" s="31"/>
    </row>
    <row r="9" spans="2:17" ht="22.5" customHeight="1">
      <c r="B9" s="23" t="s">
        <v>24</v>
      </c>
      <c r="C9" s="23"/>
      <c r="D9" s="23"/>
      <c r="E9" s="29"/>
      <c r="F9" s="29"/>
      <c r="G9" s="29"/>
      <c r="H9" s="29"/>
      <c r="I9" s="29"/>
      <c r="J9" s="29">
        <v>15148.168</v>
      </c>
      <c r="K9" s="29">
        <v>68970.823000000004</v>
      </c>
      <c r="L9" s="39">
        <v>6592.4779999999992</v>
      </c>
      <c r="M9" s="29">
        <v>18303.607</v>
      </c>
      <c r="N9" s="29">
        <v>4785.5079999999998</v>
      </c>
      <c r="O9" s="29">
        <v>8319</v>
      </c>
      <c r="P9" s="29"/>
      <c r="Q9" s="31"/>
    </row>
    <row r="10" spans="2:17" ht="22.5" customHeight="1">
      <c r="B10" s="23" t="s">
        <v>45</v>
      </c>
      <c r="C10" s="23"/>
      <c r="D10" s="23"/>
      <c r="E10" s="29"/>
      <c r="F10" s="29"/>
      <c r="G10" s="29">
        <v>6755.2060000000001</v>
      </c>
      <c r="H10" s="29">
        <v>28374.055</v>
      </c>
      <c r="I10" s="29">
        <f>20904.666+117.72</f>
        <v>21022.386000000002</v>
      </c>
      <c r="J10" s="29">
        <f>12131.457+37.8</f>
        <v>12169.257</v>
      </c>
      <c r="K10" s="29">
        <f>18930.208+40.68</f>
        <v>18970.887999999999</v>
      </c>
      <c r="L10" s="40">
        <v>22683.034</v>
      </c>
      <c r="M10" s="29">
        <v>26145.994999999999</v>
      </c>
      <c r="N10" s="29">
        <v>30594.802</v>
      </c>
      <c r="O10" s="29">
        <v>15603.514999999999</v>
      </c>
      <c r="P10" s="29"/>
      <c r="Q10" s="31"/>
    </row>
    <row r="11" spans="2:17" s="36" customFormat="1" ht="22.5" customHeight="1">
      <c r="B11" s="23" t="s">
        <v>41</v>
      </c>
      <c r="C11" s="23"/>
      <c r="D11" s="23"/>
      <c r="E11" s="29"/>
      <c r="F11" s="29"/>
      <c r="G11" s="29">
        <f>+G13-G10</f>
        <v>10354.794</v>
      </c>
      <c r="H11" s="29">
        <f t="shared" ref="H11:M11" si="0">+H13-H10</f>
        <v>48827.727000000006</v>
      </c>
      <c r="I11" s="29">
        <f t="shared" si="0"/>
        <v>26261.214999999993</v>
      </c>
      <c r="J11" s="29">
        <f t="shared" si="0"/>
        <v>10888.875000000002</v>
      </c>
      <c r="K11" s="29">
        <f t="shared" si="0"/>
        <v>54672.564000000006</v>
      </c>
      <c r="L11" s="29">
        <f t="shared" si="0"/>
        <v>19377.922000000006</v>
      </c>
      <c r="M11" s="29">
        <f t="shared" si="0"/>
        <v>87433.152000000002</v>
      </c>
      <c r="N11" s="29">
        <v>28515.898000000001</v>
      </c>
      <c r="O11" s="29">
        <v>990811.30599999998</v>
      </c>
      <c r="P11" s="29"/>
      <c r="Q11" s="31"/>
    </row>
    <row r="12" spans="2:17" ht="54.75" customHeight="1">
      <c r="B12" s="21" t="s">
        <v>31</v>
      </c>
      <c r="C12" s="34">
        <f>+C6+C5+C4</f>
        <v>79874.263000000006</v>
      </c>
      <c r="D12" s="34">
        <f>+D6+D5+D4</f>
        <v>158277.035</v>
      </c>
      <c r="E12" s="29" t="e">
        <f>#REF!</f>
        <v>#REF!</v>
      </c>
      <c r="F12" s="29" t="e">
        <f>#REF!</f>
        <v>#REF!</v>
      </c>
      <c r="G12" s="29" t="e">
        <f>SUM(G4:G11)</f>
        <v>#REF!</v>
      </c>
      <c r="H12" s="29" t="e">
        <f t="shared" ref="H12:N12" si="1">SUM(H4:H11)</f>
        <v>#REF!</v>
      </c>
      <c r="I12" s="29">
        <f t="shared" si="1"/>
        <v>215548.50899999999</v>
      </c>
      <c r="J12" s="29">
        <f t="shared" si="1"/>
        <v>212714.54500000001</v>
      </c>
      <c r="K12" s="29">
        <f t="shared" si="1"/>
        <v>266633.15899999999</v>
      </c>
      <c r="L12" s="29">
        <f t="shared" si="1"/>
        <v>155136.28200000001</v>
      </c>
      <c r="M12" s="29">
        <f t="shared" si="1"/>
        <v>233244.23300000001</v>
      </c>
      <c r="N12" s="29">
        <f t="shared" si="1"/>
        <v>232815.95299999998</v>
      </c>
      <c r="O12" s="29">
        <f>SUM(O4:O11)</f>
        <v>1485257.5619999999</v>
      </c>
      <c r="P12" s="29"/>
      <c r="Q12" s="31"/>
    </row>
    <row r="13" spans="2:17">
      <c r="E13" s="35"/>
      <c r="F13" s="35"/>
      <c r="G13" s="29">
        <v>17110</v>
      </c>
      <c r="H13" s="29">
        <v>77201.782000000007</v>
      </c>
      <c r="I13" s="29">
        <v>47283.600999999995</v>
      </c>
      <c r="J13" s="29">
        <v>23058.132000000001</v>
      </c>
      <c r="K13" s="29">
        <v>73643.452000000005</v>
      </c>
      <c r="L13" s="40">
        <v>42060.956000000006</v>
      </c>
      <c r="M13" s="29">
        <v>113579.147</v>
      </c>
      <c r="N13" s="29"/>
    </row>
    <row r="14" spans="2:17">
      <c r="G14" s="41">
        <f t="shared" ref="G14:L14" si="2">+G10+G11-G13</f>
        <v>0</v>
      </c>
      <c r="H14" s="41">
        <f t="shared" si="2"/>
        <v>0</v>
      </c>
      <c r="I14" s="41">
        <f t="shared" si="2"/>
        <v>0</v>
      </c>
      <c r="J14" s="41">
        <f t="shared" si="2"/>
        <v>0</v>
      </c>
      <c r="K14" s="41">
        <f t="shared" si="2"/>
        <v>0</v>
      </c>
      <c r="L14" s="41">
        <f t="shared" si="2"/>
        <v>0</v>
      </c>
      <c r="M14" s="41">
        <f>+M10+M11-M13</f>
        <v>0</v>
      </c>
    </row>
    <row r="15" spans="2:17" ht="21">
      <c r="E15" s="332" t="s">
        <v>34</v>
      </c>
      <c r="F15" s="332"/>
      <c r="G15" s="332"/>
      <c r="H15" s="332"/>
      <c r="I15" s="332"/>
      <c r="J15" s="332"/>
      <c r="K15" s="332"/>
      <c r="L15" s="332"/>
      <c r="M15" s="332"/>
      <c r="N15" s="332"/>
      <c r="O15" s="332"/>
    </row>
    <row r="17" spans="2:17" ht="23.25" customHeight="1">
      <c r="B17" s="20" t="s">
        <v>30</v>
      </c>
      <c r="C17" s="20">
        <v>43132</v>
      </c>
      <c r="D17" s="20">
        <v>43160</v>
      </c>
      <c r="E17" s="20">
        <v>43191</v>
      </c>
      <c r="F17" s="20">
        <v>43221</v>
      </c>
      <c r="G17" s="20">
        <v>43252</v>
      </c>
      <c r="H17" s="20">
        <v>43282</v>
      </c>
      <c r="I17" s="20">
        <v>43313</v>
      </c>
      <c r="J17" s="20">
        <v>43344</v>
      </c>
      <c r="K17" s="20">
        <v>43374</v>
      </c>
      <c r="L17" s="20">
        <v>43405</v>
      </c>
      <c r="M17" s="20">
        <v>43435</v>
      </c>
      <c r="N17" s="20">
        <v>43466</v>
      </c>
      <c r="O17" s="20">
        <v>43497</v>
      </c>
      <c r="P17" s="20">
        <v>43525</v>
      </c>
      <c r="Q17" s="30"/>
    </row>
    <row r="18" spans="2:17" ht="45">
      <c r="B18" s="24" t="s">
        <v>32</v>
      </c>
      <c r="C18" s="21">
        <v>29</v>
      </c>
      <c r="D18" s="21">
        <v>42</v>
      </c>
      <c r="E18" s="22" t="e">
        <f>#REF!</f>
        <v>#REF!</v>
      </c>
      <c r="F18" s="26" t="e">
        <f>#REF!</f>
        <v>#REF!</v>
      </c>
      <c r="G18" s="26" t="e">
        <f>#REF!</f>
        <v>#REF!</v>
      </c>
      <c r="H18" s="26" t="e">
        <f>#REF!</f>
        <v>#REF!</v>
      </c>
      <c r="I18" s="26">
        <v>39</v>
      </c>
      <c r="J18" s="26">
        <v>19</v>
      </c>
      <c r="K18" s="26">
        <v>38</v>
      </c>
      <c r="L18" s="26">
        <v>34</v>
      </c>
      <c r="M18" s="26">
        <v>31</v>
      </c>
      <c r="N18" s="26">
        <v>19</v>
      </c>
      <c r="O18" s="26">
        <v>17</v>
      </c>
      <c r="P18" s="26" t="e">
        <f>#REF!</f>
        <v>#REF!</v>
      </c>
      <c r="Q18" s="32"/>
    </row>
    <row r="19" spans="2:17" ht="45">
      <c r="B19" s="25" t="s">
        <v>33</v>
      </c>
      <c r="C19" s="21">
        <v>9</v>
      </c>
      <c r="D19" s="21">
        <v>15</v>
      </c>
      <c r="E19" s="22" t="e">
        <f>#REF!</f>
        <v>#REF!</v>
      </c>
      <c r="F19" s="26" t="e">
        <f>#REF!</f>
        <v>#REF!</v>
      </c>
      <c r="G19" s="26" t="e">
        <f>#REF!+#REF!</f>
        <v>#REF!</v>
      </c>
      <c r="H19" s="26">
        <v>24</v>
      </c>
      <c r="I19" s="26">
        <v>13</v>
      </c>
      <c r="J19" s="26">
        <v>6</v>
      </c>
      <c r="K19" s="26">
        <v>20</v>
      </c>
      <c r="L19" s="26">
        <v>14</v>
      </c>
      <c r="M19" s="26">
        <v>13</v>
      </c>
      <c r="N19" s="26">
        <v>15</v>
      </c>
      <c r="O19" s="26">
        <v>13</v>
      </c>
      <c r="P19" s="26" t="e">
        <f>#REF!</f>
        <v>#REF!</v>
      </c>
      <c r="Q19" s="32"/>
    </row>
    <row r="20" spans="2:17" ht="24.75" customHeight="1">
      <c r="B20" s="19" t="s">
        <v>37</v>
      </c>
      <c r="C20" s="19">
        <v>263.8</v>
      </c>
      <c r="D20" s="19">
        <v>724</v>
      </c>
      <c r="E20" s="19">
        <v>509.1</v>
      </c>
      <c r="F20" s="19">
        <v>707.5</v>
      </c>
      <c r="G20" s="19">
        <f>739.2+51.6</f>
        <v>790.80000000000007</v>
      </c>
      <c r="H20" s="19">
        <v>1134</v>
      </c>
      <c r="I20" s="19">
        <v>736.9</v>
      </c>
      <c r="J20" s="19">
        <v>78</v>
      </c>
      <c r="K20" s="19">
        <v>740</v>
      </c>
      <c r="L20" s="19">
        <v>990</v>
      </c>
      <c r="M20" s="19">
        <v>793</v>
      </c>
      <c r="N20" s="19">
        <v>1001</v>
      </c>
      <c r="O20" s="19">
        <v>700</v>
      </c>
      <c r="P20" s="19"/>
      <c r="Q20" s="33"/>
    </row>
    <row r="25" spans="2:17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mergeCells count="2">
    <mergeCell ref="E1:O1"/>
    <mergeCell ref="E15:O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245"/>
  <sheetViews>
    <sheetView tabSelected="1" showWhiteSpace="0" topLeftCell="A16" zoomScale="55" zoomScaleNormal="55" zoomScaleSheetLayoutView="100" zoomScalePageLayoutView="40" workbookViewId="0">
      <selection activeCell="E18" sqref="E18:E25"/>
    </sheetView>
  </sheetViews>
  <sheetFormatPr defaultColWidth="8.85546875" defaultRowHeight="48.75" customHeight="1"/>
  <cols>
    <col min="1" max="1" width="6.140625" style="46" customWidth="1"/>
    <col min="2" max="2" width="20.85546875" style="55" bestFit="1" customWidth="1"/>
    <col min="3" max="3" width="16.7109375" style="50" customWidth="1"/>
    <col min="4" max="4" width="19.28515625" style="46" customWidth="1"/>
    <col min="5" max="5" width="37.7109375" style="46" customWidth="1"/>
    <col min="6" max="6" width="12.28515625" style="51" customWidth="1"/>
    <col min="7" max="7" width="24.140625" style="46" customWidth="1"/>
    <col min="8" max="8" width="17.7109375" style="50" customWidth="1"/>
    <col min="9" max="9" width="22" style="50" customWidth="1"/>
    <col min="10" max="10" width="18.7109375" style="50" customWidth="1"/>
    <col min="11" max="11" width="42.28515625" style="56" customWidth="1"/>
    <col min="12" max="12" width="24.42578125" style="50" customWidth="1"/>
    <col min="13" max="13" width="20.7109375" style="46" customWidth="1"/>
    <col min="14" max="14" width="21.7109375" style="46" customWidth="1"/>
    <col min="15" max="15" width="22" style="50" customWidth="1"/>
    <col min="16" max="16" width="15.28515625" style="50" customWidth="1"/>
    <col min="17" max="17" width="13.85546875" style="46" customWidth="1"/>
    <col min="18" max="18" width="24" style="46" customWidth="1"/>
    <col min="19" max="19" width="25.42578125" style="290" customWidth="1"/>
    <col min="20" max="20" width="11" style="46" customWidth="1"/>
    <col min="21" max="21" width="16" style="46" customWidth="1"/>
    <col min="22" max="22" width="13.7109375" style="46" customWidth="1"/>
    <col min="23" max="23" width="15" style="46" customWidth="1"/>
    <col min="24" max="24" width="18.5703125" style="46" customWidth="1"/>
    <col min="25" max="25" width="18.28515625" style="46" customWidth="1"/>
    <col min="26" max="26" width="25.28515625" style="135" customWidth="1"/>
    <col min="27" max="27" width="17.28515625" style="52" customWidth="1"/>
    <col min="28" max="28" width="23.7109375" style="52" customWidth="1"/>
    <col min="29" max="29" width="19.42578125" style="127" customWidth="1"/>
    <col min="30" max="30" width="26.85546875" style="127" customWidth="1"/>
    <col min="31" max="31" width="18.28515625" style="46" customWidth="1"/>
    <col min="32" max="32" width="15" style="54" customWidth="1"/>
    <col min="33" max="33" width="19.85546875" style="50" customWidth="1"/>
    <col min="34" max="34" width="14.42578125" style="50" customWidth="1"/>
    <col min="35" max="35" width="13.85546875" style="50" customWidth="1"/>
    <col min="36" max="36" width="12.5703125" style="50" customWidth="1"/>
    <col min="37" max="16384" width="8.85546875" style="50"/>
  </cols>
  <sheetData>
    <row r="2" spans="1:33" ht="48.75" customHeight="1">
      <c r="H2" s="136" t="s">
        <v>7</v>
      </c>
      <c r="I2" s="137" t="s">
        <v>71</v>
      </c>
      <c r="J2" s="138" t="s">
        <v>72</v>
      </c>
      <c r="K2" s="136" t="s">
        <v>19</v>
      </c>
      <c r="L2" s="136" t="s">
        <v>85</v>
      </c>
      <c r="M2" s="136" t="s">
        <v>73</v>
      </c>
      <c r="N2" s="136" t="s">
        <v>81</v>
      </c>
      <c r="O2" s="136" t="s">
        <v>74</v>
      </c>
      <c r="Q2" s="50"/>
      <c r="S2" s="283" t="s">
        <v>7</v>
      </c>
      <c r="T2" s="377" t="s">
        <v>2</v>
      </c>
      <c r="U2" s="378"/>
      <c r="V2" s="379"/>
      <c r="W2" s="380" t="s">
        <v>23</v>
      </c>
    </row>
    <row r="3" spans="1:33" ht="33.75" customHeight="1">
      <c r="H3" s="382" t="s">
        <v>75</v>
      </c>
      <c r="I3" s="382" t="s">
        <v>76</v>
      </c>
      <c r="J3" s="139">
        <v>12</v>
      </c>
      <c r="K3" s="140" t="s">
        <v>91</v>
      </c>
      <c r="L3" s="141" t="s">
        <v>428</v>
      </c>
      <c r="M3" s="142" t="s">
        <v>92</v>
      </c>
      <c r="N3" s="141" t="s">
        <v>176</v>
      </c>
      <c r="O3" s="142" t="s">
        <v>22</v>
      </c>
      <c r="Q3" s="50"/>
      <c r="S3" s="284"/>
      <c r="T3" s="101" t="s">
        <v>79</v>
      </c>
      <c r="U3" s="102" t="s">
        <v>69</v>
      </c>
      <c r="V3" s="103" t="s">
        <v>80</v>
      </c>
      <c r="W3" s="381"/>
    </row>
    <row r="4" spans="1:33" ht="32.25" customHeight="1">
      <c r="H4" s="383"/>
      <c r="I4" s="383"/>
      <c r="J4" s="143">
        <v>6</v>
      </c>
      <c r="K4" s="144" t="s">
        <v>429</v>
      </c>
      <c r="L4" s="145" t="s">
        <v>430</v>
      </c>
      <c r="M4" s="145" t="s">
        <v>431</v>
      </c>
      <c r="N4" s="145" t="s">
        <v>29</v>
      </c>
      <c r="O4" s="145" t="s">
        <v>29</v>
      </c>
      <c r="Q4" s="50"/>
      <c r="S4" s="285" t="s">
        <v>18</v>
      </c>
      <c r="T4" s="47">
        <v>5</v>
      </c>
      <c r="U4" s="47">
        <v>12</v>
      </c>
      <c r="V4" s="47">
        <v>7</v>
      </c>
      <c r="W4" s="47">
        <f>SUM(T4:V4)</f>
        <v>24</v>
      </c>
    </row>
    <row r="5" spans="1:33" ht="30.75" customHeight="1">
      <c r="H5" s="383"/>
      <c r="I5" s="383"/>
      <c r="J5" s="139">
        <v>1</v>
      </c>
      <c r="K5" s="140" t="s">
        <v>100</v>
      </c>
      <c r="L5" s="141" t="s">
        <v>46</v>
      </c>
      <c r="M5" s="141" t="s">
        <v>66</v>
      </c>
      <c r="N5" s="141" t="s">
        <v>29</v>
      </c>
      <c r="O5" s="142" t="s">
        <v>29</v>
      </c>
      <c r="Q5" s="50"/>
      <c r="S5" s="286" t="s">
        <v>70</v>
      </c>
      <c r="T5" s="48">
        <v>1</v>
      </c>
      <c r="U5" s="48">
        <v>1</v>
      </c>
      <c r="V5" s="48"/>
      <c r="W5" s="48">
        <f>SUM(T5:V5)</f>
        <v>2</v>
      </c>
    </row>
    <row r="6" spans="1:33" ht="32.25" customHeight="1">
      <c r="H6" s="383"/>
      <c r="I6" s="383"/>
      <c r="J6" s="146">
        <v>1</v>
      </c>
      <c r="K6" s="144" t="s">
        <v>101</v>
      </c>
      <c r="L6" s="145" t="s">
        <v>47</v>
      </c>
      <c r="M6" s="145" t="s">
        <v>66</v>
      </c>
      <c r="N6" s="145" t="s">
        <v>35</v>
      </c>
      <c r="O6" s="145" t="s">
        <v>35</v>
      </c>
      <c r="Q6" s="50"/>
      <c r="S6" s="286" t="s">
        <v>23</v>
      </c>
      <c r="T6" s="48">
        <f>+T5+T4</f>
        <v>6</v>
      </c>
      <c r="U6" s="48">
        <f>+U5+U4</f>
        <v>13</v>
      </c>
      <c r="V6" s="48">
        <f>+V5+V4</f>
        <v>7</v>
      </c>
      <c r="W6" s="48">
        <f>+W5+W4</f>
        <v>26</v>
      </c>
    </row>
    <row r="7" spans="1:33" ht="35.25" customHeight="1">
      <c r="H7" s="383"/>
      <c r="I7" s="383"/>
      <c r="J7" s="147">
        <v>2</v>
      </c>
      <c r="K7" s="140" t="s">
        <v>98</v>
      </c>
      <c r="L7" s="141" t="s">
        <v>428</v>
      </c>
      <c r="M7" s="142" t="s">
        <v>135</v>
      </c>
      <c r="N7" s="142" t="s">
        <v>432</v>
      </c>
      <c r="O7" s="142" t="s">
        <v>22</v>
      </c>
      <c r="Q7" s="50"/>
      <c r="S7" s="287"/>
      <c r="T7" s="105">
        <f>+T6/W6</f>
        <v>0.23076923076923078</v>
      </c>
      <c r="U7" s="105">
        <f>+U6/W6</f>
        <v>0.5</v>
      </c>
      <c r="V7" s="105">
        <f>+V6/W6</f>
        <v>0.26923076923076922</v>
      </c>
      <c r="W7" s="104"/>
    </row>
    <row r="8" spans="1:33" ht="39.75" customHeight="1">
      <c r="H8" s="383"/>
      <c r="I8" s="384"/>
      <c r="J8" s="146">
        <v>1</v>
      </c>
      <c r="K8" s="144" t="s">
        <v>404</v>
      </c>
      <c r="L8" s="148" t="s">
        <v>47</v>
      </c>
      <c r="M8" s="148" t="s">
        <v>66</v>
      </c>
      <c r="N8" s="148" t="s">
        <v>24</v>
      </c>
      <c r="O8" s="148" t="s">
        <v>24</v>
      </c>
      <c r="Q8" s="50"/>
      <c r="S8" s="288"/>
      <c r="T8" s="49"/>
      <c r="U8" s="49"/>
      <c r="V8" s="49"/>
      <c r="W8" s="49"/>
    </row>
    <row r="9" spans="1:33" ht="39.75" customHeight="1">
      <c r="H9" s="384"/>
      <c r="I9" s="149" t="s">
        <v>433</v>
      </c>
      <c r="J9" s="147">
        <v>1</v>
      </c>
      <c r="K9" s="140" t="s">
        <v>391</v>
      </c>
      <c r="L9" s="141" t="s">
        <v>46</v>
      </c>
      <c r="M9" s="142" t="s">
        <v>90</v>
      </c>
      <c r="N9" s="142" t="s">
        <v>40</v>
      </c>
      <c r="O9" s="142" t="s">
        <v>22</v>
      </c>
      <c r="Q9" s="50"/>
      <c r="S9" s="288"/>
      <c r="T9" s="49"/>
      <c r="U9" s="49"/>
      <c r="V9" s="49"/>
      <c r="W9" s="49"/>
    </row>
    <row r="10" spans="1:33" ht="42.75" customHeight="1">
      <c r="H10" s="385" t="s">
        <v>78</v>
      </c>
      <c r="I10" s="145" t="s">
        <v>77</v>
      </c>
      <c r="J10" s="146">
        <v>1</v>
      </c>
      <c r="K10" s="144" t="s">
        <v>96</v>
      </c>
      <c r="L10" s="148" t="s">
        <v>47</v>
      </c>
      <c r="M10" s="148" t="s">
        <v>90</v>
      </c>
      <c r="N10" s="148" t="s">
        <v>29</v>
      </c>
      <c r="O10" s="148" t="s">
        <v>22</v>
      </c>
      <c r="Q10" s="50"/>
      <c r="S10" s="289"/>
      <c r="T10" s="50"/>
      <c r="V10" s="50"/>
      <c r="W10" s="50"/>
    </row>
    <row r="11" spans="1:33" ht="33" customHeight="1">
      <c r="H11" s="386"/>
      <c r="I11" s="148" t="s">
        <v>86</v>
      </c>
      <c r="J11" s="147">
        <v>1</v>
      </c>
      <c r="K11" s="140" t="s">
        <v>96</v>
      </c>
      <c r="L11" s="142" t="s">
        <v>46</v>
      </c>
      <c r="M11" s="142" t="s">
        <v>90</v>
      </c>
      <c r="N11" s="142" t="s">
        <v>29</v>
      </c>
      <c r="O11" s="142" t="s">
        <v>22</v>
      </c>
      <c r="Q11" s="50"/>
      <c r="S11" s="289"/>
      <c r="T11" s="50"/>
      <c r="V11" s="50"/>
      <c r="W11" s="50"/>
    </row>
    <row r="12" spans="1:33" ht="24" customHeight="1"/>
    <row r="13" spans="1:33" ht="32.25" customHeight="1">
      <c r="AB13" s="128" t="s">
        <v>67</v>
      </c>
    </row>
    <row r="14" spans="1:33" ht="32.25" customHeight="1">
      <c r="AB14" s="129" t="s">
        <v>105</v>
      </c>
    </row>
    <row r="15" spans="1:33" ht="32.25" customHeight="1">
      <c r="AB15" s="130"/>
    </row>
    <row r="16" spans="1:33" s="53" customFormat="1" ht="42.75" customHeight="1">
      <c r="A16" s="372" t="s">
        <v>42</v>
      </c>
      <c r="B16" s="388" t="s">
        <v>1</v>
      </c>
      <c r="C16" s="389"/>
      <c r="D16" s="390"/>
      <c r="E16" s="371" t="s">
        <v>19</v>
      </c>
      <c r="F16" s="391" t="s">
        <v>21</v>
      </c>
      <c r="G16" s="371" t="s">
        <v>43</v>
      </c>
      <c r="H16" s="369" t="s">
        <v>48</v>
      </c>
      <c r="I16" s="371" t="s">
        <v>39</v>
      </c>
      <c r="J16" s="373" t="s">
        <v>59</v>
      </c>
      <c r="K16" s="373"/>
      <c r="L16" s="373"/>
      <c r="M16" s="373"/>
      <c r="N16" s="373"/>
      <c r="O16" s="373"/>
      <c r="P16" s="373"/>
      <c r="Q16" s="373"/>
      <c r="R16" s="371" t="s">
        <v>13</v>
      </c>
      <c r="S16" s="371"/>
      <c r="T16" s="371"/>
      <c r="U16" s="371"/>
      <c r="V16" s="369" t="s">
        <v>60</v>
      </c>
      <c r="W16" s="374" t="s">
        <v>61</v>
      </c>
      <c r="X16" s="375"/>
      <c r="Y16" s="376"/>
      <c r="Z16" s="345" t="s">
        <v>52</v>
      </c>
      <c r="AA16" s="347" t="s">
        <v>51</v>
      </c>
      <c r="AB16" s="131" t="s">
        <v>53</v>
      </c>
      <c r="AC16" s="347" t="s">
        <v>54</v>
      </c>
      <c r="AD16" s="131" t="s">
        <v>55</v>
      </c>
      <c r="AE16" s="116" t="s">
        <v>56</v>
      </c>
      <c r="AF16" s="118"/>
      <c r="AG16" s="367" t="s">
        <v>82</v>
      </c>
    </row>
    <row r="17" spans="1:33" s="53" customFormat="1" ht="58.5" customHeight="1">
      <c r="A17" s="387"/>
      <c r="B17" s="106" t="s">
        <v>14</v>
      </c>
      <c r="C17" s="106" t="s">
        <v>8</v>
      </c>
      <c r="D17" s="106" t="s">
        <v>7</v>
      </c>
      <c r="E17" s="372"/>
      <c r="F17" s="392"/>
      <c r="G17" s="372"/>
      <c r="H17" s="370"/>
      <c r="I17" s="372"/>
      <c r="J17" s="58" t="s">
        <v>65</v>
      </c>
      <c r="K17" s="45" t="s">
        <v>27</v>
      </c>
      <c r="L17" s="42" t="s">
        <v>28</v>
      </c>
      <c r="M17" s="42" t="s">
        <v>11</v>
      </c>
      <c r="N17" s="42" t="s">
        <v>58</v>
      </c>
      <c r="O17" s="42" t="s">
        <v>57</v>
      </c>
      <c r="P17" s="42" t="s">
        <v>44</v>
      </c>
      <c r="Q17" s="42" t="s">
        <v>84</v>
      </c>
      <c r="R17" s="106" t="s">
        <v>15</v>
      </c>
      <c r="S17" s="291" t="s">
        <v>25</v>
      </c>
      <c r="T17" s="106" t="s">
        <v>38</v>
      </c>
      <c r="U17" s="106" t="s">
        <v>2</v>
      </c>
      <c r="V17" s="370"/>
      <c r="W17" s="43" t="s">
        <v>49</v>
      </c>
      <c r="X17" s="44" t="s">
        <v>3</v>
      </c>
      <c r="Y17" s="43" t="s">
        <v>50</v>
      </c>
      <c r="Z17" s="346"/>
      <c r="AA17" s="348"/>
      <c r="AB17" s="132"/>
      <c r="AC17" s="348"/>
      <c r="AD17" s="132"/>
      <c r="AE17" s="117"/>
      <c r="AF17" s="118"/>
      <c r="AG17" s="368"/>
    </row>
    <row r="18" spans="1:33" s="126" customFormat="1" ht="58.5" customHeight="1">
      <c r="A18" s="150">
        <v>113</v>
      </c>
      <c r="B18" s="421" t="s">
        <v>165</v>
      </c>
      <c r="C18" s="424">
        <v>44134</v>
      </c>
      <c r="D18" s="352" t="s">
        <v>70</v>
      </c>
      <c r="E18" s="427" t="s">
        <v>96</v>
      </c>
      <c r="F18" s="352" t="s">
        <v>137</v>
      </c>
      <c r="G18" s="352" t="s">
        <v>175</v>
      </c>
      <c r="H18" s="430" t="s">
        <v>90</v>
      </c>
      <c r="I18" s="153"/>
      <c r="J18" s="153">
        <v>38121000</v>
      </c>
      <c r="K18" s="154" t="s">
        <v>166</v>
      </c>
      <c r="L18" s="155">
        <v>5</v>
      </c>
      <c r="M18" s="150" t="s">
        <v>89</v>
      </c>
      <c r="N18" s="150">
        <v>14.85</v>
      </c>
      <c r="O18" s="153">
        <f>+N18*L18</f>
        <v>74.25</v>
      </c>
      <c r="P18" s="150" t="s">
        <v>63</v>
      </c>
      <c r="Q18" s="352">
        <v>146</v>
      </c>
      <c r="R18" s="433" t="s">
        <v>174</v>
      </c>
      <c r="S18" s="436">
        <v>44138</v>
      </c>
      <c r="T18" s="352" t="s">
        <v>83</v>
      </c>
      <c r="U18" s="352" t="s">
        <v>79</v>
      </c>
      <c r="V18" s="150" t="s">
        <v>68</v>
      </c>
      <c r="W18" s="352" t="s">
        <v>29</v>
      </c>
      <c r="X18" s="439" t="s">
        <v>22</v>
      </c>
      <c r="Y18" s="439" t="s">
        <v>22</v>
      </c>
      <c r="Z18" s="355"/>
      <c r="AA18" s="358">
        <f>1420000+708620</f>
        <v>2128620</v>
      </c>
      <c r="AB18" s="361">
        <f>AC18+AD18</f>
        <v>3085428</v>
      </c>
      <c r="AC18" s="364">
        <v>763149</v>
      </c>
      <c r="AD18" s="358">
        <v>2322279</v>
      </c>
      <c r="AE18" s="352"/>
      <c r="AF18" s="124"/>
      <c r="AG18" s="125">
        <f>O18/1000</f>
        <v>7.4249999999999997E-2</v>
      </c>
    </row>
    <row r="19" spans="1:33" s="126" customFormat="1" ht="58.5" customHeight="1">
      <c r="A19" s="156">
        <v>113</v>
      </c>
      <c r="B19" s="422"/>
      <c r="C19" s="425"/>
      <c r="D19" s="353"/>
      <c r="E19" s="428"/>
      <c r="F19" s="353"/>
      <c r="G19" s="353"/>
      <c r="H19" s="431"/>
      <c r="I19" s="159"/>
      <c r="J19" s="159">
        <v>38121000</v>
      </c>
      <c r="K19" s="160" t="s">
        <v>167</v>
      </c>
      <c r="L19" s="161">
        <v>2</v>
      </c>
      <c r="M19" s="156" t="s">
        <v>89</v>
      </c>
      <c r="N19" s="156">
        <v>24.09</v>
      </c>
      <c r="O19" s="159">
        <f t="shared" ref="O19:O25" si="0">+N19*L19</f>
        <v>48.18</v>
      </c>
      <c r="P19" s="156" t="s">
        <v>63</v>
      </c>
      <c r="Q19" s="353"/>
      <c r="R19" s="434"/>
      <c r="S19" s="437"/>
      <c r="T19" s="353"/>
      <c r="U19" s="353"/>
      <c r="V19" s="156" t="s">
        <v>68</v>
      </c>
      <c r="W19" s="353"/>
      <c r="X19" s="440"/>
      <c r="Y19" s="440"/>
      <c r="Z19" s="356"/>
      <c r="AA19" s="359"/>
      <c r="AB19" s="362"/>
      <c r="AC19" s="365"/>
      <c r="AD19" s="359"/>
      <c r="AE19" s="353"/>
      <c r="AF19" s="124"/>
      <c r="AG19" s="125">
        <f t="shared" ref="AG19:AG82" si="1">O19/1000</f>
        <v>4.8180000000000001E-2</v>
      </c>
    </row>
    <row r="20" spans="1:33" s="126" customFormat="1" ht="58.5" customHeight="1">
      <c r="A20" s="156">
        <v>113</v>
      </c>
      <c r="B20" s="422"/>
      <c r="C20" s="425"/>
      <c r="D20" s="353"/>
      <c r="E20" s="428"/>
      <c r="F20" s="353"/>
      <c r="G20" s="353"/>
      <c r="H20" s="431"/>
      <c r="I20" s="159"/>
      <c r="J20" s="159">
        <v>38123900</v>
      </c>
      <c r="K20" s="160" t="s">
        <v>168</v>
      </c>
      <c r="L20" s="161">
        <v>1</v>
      </c>
      <c r="M20" s="156" t="s">
        <v>89</v>
      </c>
      <c r="N20" s="156">
        <v>25.3</v>
      </c>
      <c r="O20" s="159">
        <f t="shared" si="0"/>
        <v>25.3</v>
      </c>
      <c r="P20" s="156" t="s">
        <v>63</v>
      </c>
      <c r="Q20" s="353"/>
      <c r="R20" s="434"/>
      <c r="S20" s="437"/>
      <c r="T20" s="353"/>
      <c r="U20" s="353"/>
      <c r="V20" s="156" t="s">
        <v>68</v>
      </c>
      <c r="W20" s="353"/>
      <c r="X20" s="440"/>
      <c r="Y20" s="440"/>
      <c r="Z20" s="356"/>
      <c r="AA20" s="359"/>
      <c r="AB20" s="362"/>
      <c r="AC20" s="365"/>
      <c r="AD20" s="359"/>
      <c r="AE20" s="353"/>
      <c r="AF20" s="124"/>
      <c r="AG20" s="125">
        <f t="shared" si="1"/>
        <v>2.53E-2</v>
      </c>
    </row>
    <row r="21" spans="1:33" s="126" customFormat="1" ht="58.5" customHeight="1">
      <c r="A21" s="156">
        <v>113</v>
      </c>
      <c r="B21" s="422"/>
      <c r="C21" s="425"/>
      <c r="D21" s="353"/>
      <c r="E21" s="428"/>
      <c r="F21" s="353"/>
      <c r="G21" s="353"/>
      <c r="H21" s="431"/>
      <c r="I21" s="159"/>
      <c r="J21" s="159">
        <v>38123900</v>
      </c>
      <c r="K21" s="160" t="s">
        <v>169</v>
      </c>
      <c r="L21" s="161">
        <v>1</v>
      </c>
      <c r="M21" s="156" t="s">
        <v>89</v>
      </c>
      <c r="N21" s="156">
        <v>33.33</v>
      </c>
      <c r="O21" s="159">
        <f t="shared" si="0"/>
        <v>33.33</v>
      </c>
      <c r="P21" s="156" t="s">
        <v>63</v>
      </c>
      <c r="Q21" s="353"/>
      <c r="R21" s="434"/>
      <c r="S21" s="437"/>
      <c r="T21" s="353"/>
      <c r="U21" s="353"/>
      <c r="V21" s="156" t="s">
        <v>68</v>
      </c>
      <c r="W21" s="353"/>
      <c r="X21" s="440"/>
      <c r="Y21" s="440"/>
      <c r="Z21" s="356"/>
      <c r="AA21" s="359"/>
      <c r="AB21" s="362"/>
      <c r="AC21" s="365"/>
      <c r="AD21" s="359"/>
      <c r="AE21" s="353"/>
      <c r="AF21" s="124"/>
      <c r="AG21" s="125">
        <f t="shared" si="1"/>
        <v>3.3329999999999999E-2</v>
      </c>
    </row>
    <row r="22" spans="1:33" s="126" customFormat="1" ht="58.5" customHeight="1">
      <c r="A22" s="156">
        <v>113</v>
      </c>
      <c r="B22" s="422"/>
      <c r="C22" s="425"/>
      <c r="D22" s="353"/>
      <c r="E22" s="428"/>
      <c r="F22" s="353"/>
      <c r="G22" s="353"/>
      <c r="H22" s="431"/>
      <c r="I22" s="159"/>
      <c r="J22" s="162">
        <v>40059190</v>
      </c>
      <c r="K22" s="160" t="s">
        <v>170</v>
      </c>
      <c r="L22" s="161">
        <v>30</v>
      </c>
      <c r="M22" s="156" t="s">
        <v>89</v>
      </c>
      <c r="N22" s="156">
        <v>3.26</v>
      </c>
      <c r="O22" s="159">
        <f t="shared" si="0"/>
        <v>97.8</v>
      </c>
      <c r="P22" s="156" t="s">
        <v>63</v>
      </c>
      <c r="Q22" s="353"/>
      <c r="R22" s="434"/>
      <c r="S22" s="437"/>
      <c r="T22" s="353"/>
      <c r="U22" s="353"/>
      <c r="V22" s="156" t="s">
        <v>68</v>
      </c>
      <c r="W22" s="353"/>
      <c r="X22" s="440"/>
      <c r="Y22" s="440"/>
      <c r="Z22" s="356"/>
      <c r="AA22" s="359"/>
      <c r="AB22" s="362"/>
      <c r="AC22" s="365"/>
      <c r="AD22" s="359"/>
      <c r="AE22" s="353"/>
      <c r="AF22" s="124"/>
      <c r="AG22" s="125">
        <f t="shared" si="1"/>
        <v>9.7799999999999998E-2</v>
      </c>
    </row>
    <row r="23" spans="1:33" s="126" customFormat="1" ht="58.5" customHeight="1">
      <c r="A23" s="156">
        <v>113</v>
      </c>
      <c r="B23" s="422"/>
      <c r="C23" s="425"/>
      <c r="D23" s="353"/>
      <c r="E23" s="428"/>
      <c r="F23" s="353"/>
      <c r="G23" s="353"/>
      <c r="H23" s="431"/>
      <c r="I23" s="159"/>
      <c r="J23" s="162">
        <v>40059190</v>
      </c>
      <c r="K23" s="160" t="s">
        <v>171</v>
      </c>
      <c r="L23" s="161">
        <v>30</v>
      </c>
      <c r="M23" s="156" t="s">
        <v>89</v>
      </c>
      <c r="N23" s="156">
        <v>3.23</v>
      </c>
      <c r="O23" s="159">
        <f t="shared" si="0"/>
        <v>96.9</v>
      </c>
      <c r="P23" s="156" t="s">
        <v>63</v>
      </c>
      <c r="Q23" s="353"/>
      <c r="R23" s="434"/>
      <c r="S23" s="437"/>
      <c r="T23" s="353"/>
      <c r="U23" s="353"/>
      <c r="V23" s="156" t="s">
        <v>68</v>
      </c>
      <c r="W23" s="353"/>
      <c r="X23" s="440"/>
      <c r="Y23" s="440"/>
      <c r="Z23" s="356"/>
      <c r="AA23" s="359"/>
      <c r="AB23" s="362"/>
      <c r="AC23" s="365"/>
      <c r="AD23" s="359"/>
      <c r="AE23" s="353"/>
      <c r="AF23" s="124"/>
      <c r="AG23" s="125">
        <f t="shared" si="1"/>
        <v>9.69E-2</v>
      </c>
    </row>
    <row r="24" spans="1:33" s="126" customFormat="1" ht="58.5" customHeight="1">
      <c r="A24" s="156">
        <v>113</v>
      </c>
      <c r="B24" s="422"/>
      <c r="C24" s="425"/>
      <c r="D24" s="353"/>
      <c r="E24" s="428"/>
      <c r="F24" s="353"/>
      <c r="G24" s="353"/>
      <c r="H24" s="431"/>
      <c r="I24" s="159"/>
      <c r="J24" s="162">
        <v>40059190</v>
      </c>
      <c r="K24" s="160" t="s">
        <v>172</v>
      </c>
      <c r="L24" s="161">
        <v>30</v>
      </c>
      <c r="M24" s="156" t="s">
        <v>89</v>
      </c>
      <c r="N24" s="156">
        <v>2.85</v>
      </c>
      <c r="O24" s="159">
        <f t="shared" si="0"/>
        <v>85.5</v>
      </c>
      <c r="P24" s="156" t="s">
        <v>63</v>
      </c>
      <c r="Q24" s="353"/>
      <c r="R24" s="434"/>
      <c r="S24" s="437"/>
      <c r="T24" s="353"/>
      <c r="U24" s="353"/>
      <c r="V24" s="156" t="s">
        <v>68</v>
      </c>
      <c r="W24" s="353"/>
      <c r="X24" s="440"/>
      <c r="Y24" s="440"/>
      <c r="Z24" s="356"/>
      <c r="AA24" s="359"/>
      <c r="AB24" s="362"/>
      <c r="AC24" s="365"/>
      <c r="AD24" s="359"/>
      <c r="AE24" s="353"/>
      <c r="AF24" s="124"/>
      <c r="AG24" s="125">
        <f t="shared" si="1"/>
        <v>8.5500000000000007E-2</v>
      </c>
    </row>
    <row r="25" spans="1:33" s="126" customFormat="1" ht="58.5" customHeight="1">
      <c r="A25" s="163">
        <v>113</v>
      </c>
      <c r="B25" s="423"/>
      <c r="C25" s="426"/>
      <c r="D25" s="354"/>
      <c r="E25" s="429"/>
      <c r="F25" s="354"/>
      <c r="G25" s="354"/>
      <c r="H25" s="432"/>
      <c r="I25" s="166"/>
      <c r="J25" s="167">
        <v>40059190</v>
      </c>
      <c r="K25" s="168" t="s">
        <v>173</v>
      </c>
      <c r="L25" s="169">
        <v>30</v>
      </c>
      <c r="M25" s="163" t="s">
        <v>89</v>
      </c>
      <c r="N25" s="163">
        <v>3.46</v>
      </c>
      <c r="O25" s="166">
        <f t="shared" si="0"/>
        <v>103.8</v>
      </c>
      <c r="P25" s="163" t="s">
        <v>63</v>
      </c>
      <c r="Q25" s="354"/>
      <c r="R25" s="435"/>
      <c r="S25" s="438"/>
      <c r="T25" s="354"/>
      <c r="U25" s="354"/>
      <c r="V25" s="163" t="s">
        <v>68</v>
      </c>
      <c r="W25" s="354"/>
      <c r="X25" s="441"/>
      <c r="Y25" s="441"/>
      <c r="Z25" s="357"/>
      <c r="AA25" s="360"/>
      <c r="AB25" s="363"/>
      <c r="AC25" s="366"/>
      <c r="AD25" s="360"/>
      <c r="AE25" s="354"/>
      <c r="AF25" s="124"/>
      <c r="AG25" s="125">
        <f t="shared" si="1"/>
        <v>0.1038</v>
      </c>
    </row>
    <row r="26" spans="1:33" ht="48.75" customHeight="1">
      <c r="A26" s="170">
        <v>114</v>
      </c>
      <c r="B26" s="171" t="s">
        <v>177</v>
      </c>
      <c r="C26" s="278">
        <v>44133</v>
      </c>
      <c r="D26" s="170" t="s">
        <v>18</v>
      </c>
      <c r="E26" s="170" t="s">
        <v>96</v>
      </c>
      <c r="F26" s="172" t="s">
        <v>88</v>
      </c>
      <c r="G26" s="170">
        <v>3455240563</v>
      </c>
      <c r="H26" s="173" t="s">
        <v>66</v>
      </c>
      <c r="I26" s="173"/>
      <c r="J26" s="174">
        <v>83023090</v>
      </c>
      <c r="K26" s="175" t="s">
        <v>178</v>
      </c>
      <c r="L26" s="176">
        <v>12</v>
      </c>
      <c r="M26" s="170" t="s">
        <v>62</v>
      </c>
      <c r="N26" s="177">
        <v>10</v>
      </c>
      <c r="O26" s="177">
        <f>N26*L26</f>
        <v>120</v>
      </c>
      <c r="P26" s="173" t="s">
        <v>63</v>
      </c>
      <c r="Q26" s="333">
        <v>78.7</v>
      </c>
      <c r="R26" s="178" t="s">
        <v>192</v>
      </c>
      <c r="S26" s="292">
        <v>44137</v>
      </c>
      <c r="T26" s="170" t="s">
        <v>64</v>
      </c>
      <c r="U26" s="170" t="s">
        <v>164</v>
      </c>
      <c r="V26" s="170" t="s">
        <v>95</v>
      </c>
      <c r="W26" s="170" t="s">
        <v>24</v>
      </c>
      <c r="X26" s="170" t="s">
        <v>193</v>
      </c>
      <c r="Y26" s="170" t="s">
        <v>193</v>
      </c>
      <c r="Z26" s="349"/>
      <c r="AA26" s="342">
        <v>1840000</v>
      </c>
      <c r="AB26" s="336">
        <f>AC26+AD26</f>
        <v>6385513</v>
      </c>
      <c r="AC26" s="339">
        <v>3948114</v>
      </c>
      <c r="AD26" s="342">
        <v>2437399</v>
      </c>
      <c r="AE26" s="170"/>
      <c r="AG26" s="125">
        <f t="shared" si="1"/>
        <v>0.12</v>
      </c>
    </row>
    <row r="27" spans="1:33" ht="48.75" customHeight="1">
      <c r="A27" s="179">
        <v>114</v>
      </c>
      <c r="B27" s="180" t="s">
        <v>177</v>
      </c>
      <c r="C27" s="158">
        <v>44133</v>
      </c>
      <c r="D27" s="179" t="s">
        <v>18</v>
      </c>
      <c r="E27" s="179" t="s">
        <v>96</v>
      </c>
      <c r="F27" s="181" t="s">
        <v>88</v>
      </c>
      <c r="G27" s="179">
        <v>3455240563</v>
      </c>
      <c r="H27" s="182" t="s">
        <v>66</v>
      </c>
      <c r="I27" s="182"/>
      <c r="J27" s="183">
        <v>83023090</v>
      </c>
      <c r="K27" s="184" t="s">
        <v>179</v>
      </c>
      <c r="L27" s="185">
        <v>27</v>
      </c>
      <c r="M27" s="179" t="s">
        <v>62</v>
      </c>
      <c r="N27" s="186">
        <v>5</v>
      </c>
      <c r="O27" s="186">
        <f t="shared" ref="O27:O112" si="2">N27*L27</f>
        <v>135</v>
      </c>
      <c r="P27" s="182" t="s">
        <v>63</v>
      </c>
      <c r="Q27" s="334"/>
      <c r="R27" s="187" t="s">
        <v>192</v>
      </c>
      <c r="S27" s="293">
        <v>44137</v>
      </c>
      <c r="T27" s="179" t="s">
        <v>64</v>
      </c>
      <c r="U27" s="179" t="s">
        <v>164</v>
      </c>
      <c r="V27" s="179" t="s">
        <v>95</v>
      </c>
      <c r="W27" s="179" t="s">
        <v>24</v>
      </c>
      <c r="X27" s="179" t="s">
        <v>193</v>
      </c>
      <c r="Y27" s="179" t="s">
        <v>193</v>
      </c>
      <c r="Z27" s="350"/>
      <c r="AA27" s="343"/>
      <c r="AB27" s="337"/>
      <c r="AC27" s="340"/>
      <c r="AD27" s="343"/>
      <c r="AE27" s="179"/>
      <c r="AG27" s="125">
        <f t="shared" si="1"/>
        <v>0.13500000000000001</v>
      </c>
    </row>
    <row r="28" spans="1:33" ht="48.75" customHeight="1">
      <c r="A28" s="179">
        <v>114</v>
      </c>
      <c r="B28" s="180" t="s">
        <v>177</v>
      </c>
      <c r="C28" s="158">
        <v>44133</v>
      </c>
      <c r="D28" s="179" t="s">
        <v>18</v>
      </c>
      <c r="E28" s="179" t="s">
        <v>96</v>
      </c>
      <c r="F28" s="181" t="s">
        <v>88</v>
      </c>
      <c r="G28" s="179">
        <v>3455240563</v>
      </c>
      <c r="H28" s="182" t="s">
        <v>66</v>
      </c>
      <c r="I28" s="182"/>
      <c r="J28" s="183">
        <v>83023090</v>
      </c>
      <c r="K28" s="184" t="s">
        <v>180</v>
      </c>
      <c r="L28" s="185">
        <v>2</v>
      </c>
      <c r="M28" s="179" t="s">
        <v>62</v>
      </c>
      <c r="N28" s="186">
        <v>5</v>
      </c>
      <c r="O28" s="186">
        <f t="shared" si="2"/>
        <v>10</v>
      </c>
      <c r="P28" s="182" t="s">
        <v>63</v>
      </c>
      <c r="Q28" s="334"/>
      <c r="R28" s="187" t="s">
        <v>192</v>
      </c>
      <c r="S28" s="293">
        <v>44137</v>
      </c>
      <c r="T28" s="179" t="s">
        <v>64</v>
      </c>
      <c r="U28" s="179" t="s">
        <v>164</v>
      </c>
      <c r="V28" s="179" t="s">
        <v>95</v>
      </c>
      <c r="W28" s="179" t="s">
        <v>24</v>
      </c>
      <c r="X28" s="179" t="s">
        <v>193</v>
      </c>
      <c r="Y28" s="179" t="s">
        <v>193</v>
      </c>
      <c r="Z28" s="350"/>
      <c r="AA28" s="343"/>
      <c r="AB28" s="337"/>
      <c r="AC28" s="340"/>
      <c r="AD28" s="343"/>
      <c r="AE28" s="179"/>
      <c r="AG28" s="125">
        <f t="shared" si="1"/>
        <v>0.01</v>
      </c>
    </row>
    <row r="29" spans="1:33" ht="48.75" customHeight="1">
      <c r="A29" s="179">
        <v>114</v>
      </c>
      <c r="B29" s="180" t="s">
        <v>177</v>
      </c>
      <c r="C29" s="158">
        <v>44133</v>
      </c>
      <c r="D29" s="179" t="s">
        <v>18</v>
      </c>
      <c r="E29" s="179" t="s">
        <v>96</v>
      </c>
      <c r="F29" s="181" t="s">
        <v>88</v>
      </c>
      <c r="G29" s="179">
        <v>3455240563</v>
      </c>
      <c r="H29" s="182" t="s">
        <v>66</v>
      </c>
      <c r="I29" s="182"/>
      <c r="J29" s="183">
        <v>83023090</v>
      </c>
      <c r="K29" s="184" t="s">
        <v>181</v>
      </c>
      <c r="L29" s="185">
        <v>4</v>
      </c>
      <c r="M29" s="179" t="s">
        <v>62</v>
      </c>
      <c r="N29" s="186">
        <v>4</v>
      </c>
      <c r="O29" s="186">
        <f t="shared" si="2"/>
        <v>16</v>
      </c>
      <c r="P29" s="182" t="s">
        <v>63</v>
      </c>
      <c r="Q29" s="334"/>
      <c r="R29" s="187" t="s">
        <v>192</v>
      </c>
      <c r="S29" s="293">
        <v>44137</v>
      </c>
      <c r="T29" s="179" t="s">
        <v>64</v>
      </c>
      <c r="U29" s="179" t="s">
        <v>164</v>
      </c>
      <c r="V29" s="179" t="s">
        <v>95</v>
      </c>
      <c r="W29" s="179" t="s">
        <v>24</v>
      </c>
      <c r="X29" s="179" t="s">
        <v>193</v>
      </c>
      <c r="Y29" s="179" t="s">
        <v>193</v>
      </c>
      <c r="Z29" s="350"/>
      <c r="AA29" s="343"/>
      <c r="AB29" s="337"/>
      <c r="AC29" s="340"/>
      <c r="AD29" s="343"/>
      <c r="AE29" s="179"/>
      <c r="AG29" s="125">
        <f t="shared" si="1"/>
        <v>1.6E-2</v>
      </c>
    </row>
    <row r="30" spans="1:33" ht="48.75" customHeight="1">
      <c r="A30" s="179">
        <v>114</v>
      </c>
      <c r="B30" s="180" t="s">
        <v>177</v>
      </c>
      <c r="C30" s="158">
        <v>44133</v>
      </c>
      <c r="D30" s="179" t="s">
        <v>18</v>
      </c>
      <c r="E30" s="179" t="s">
        <v>96</v>
      </c>
      <c r="F30" s="181" t="s">
        <v>88</v>
      </c>
      <c r="G30" s="179">
        <v>3455240563</v>
      </c>
      <c r="H30" s="182" t="s">
        <v>66</v>
      </c>
      <c r="I30" s="182"/>
      <c r="J30" s="183">
        <v>83023090</v>
      </c>
      <c r="K30" s="184" t="s">
        <v>182</v>
      </c>
      <c r="L30" s="185">
        <v>4</v>
      </c>
      <c r="M30" s="179" t="s">
        <v>62</v>
      </c>
      <c r="N30" s="186">
        <v>5</v>
      </c>
      <c r="O30" s="186">
        <f t="shared" si="2"/>
        <v>20</v>
      </c>
      <c r="P30" s="182" t="s">
        <v>63</v>
      </c>
      <c r="Q30" s="334"/>
      <c r="R30" s="187" t="s">
        <v>192</v>
      </c>
      <c r="S30" s="293">
        <v>44137</v>
      </c>
      <c r="T30" s="179" t="s">
        <v>64</v>
      </c>
      <c r="U30" s="179" t="s">
        <v>164</v>
      </c>
      <c r="V30" s="179" t="s">
        <v>95</v>
      </c>
      <c r="W30" s="179" t="s">
        <v>24</v>
      </c>
      <c r="X30" s="179" t="s">
        <v>193</v>
      </c>
      <c r="Y30" s="179" t="s">
        <v>193</v>
      </c>
      <c r="Z30" s="350"/>
      <c r="AA30" s="343"/>
      <c r="AB30" s="337"/>
      <c r="AC30" s="340"/>
      <c r="AD30" s="343"/>
      <c r="AE30" s="179"/>
      <c r="AG30" s="125">
        <f t="shared" si="1"/>
        <v>0.02</v>
      </c>
    </row>
    <row r="31" spans="1:33" ht="48.75" customHeight="1">
      <c r="A31" s="179">
        <v>114</v>
      </c>
      <c r="B31" s="180" t="s">
        <v>177</v>
      </c>
      <c r="C31" s="158">
        <v>44133</v>
      </c>
      <c r="D31" s="179" t="s">
        <v>18</v>
      </c>
      <c r="E31" s="179" t="s">
        <v>96</v>
      </c>
      <c r="F31" s="181" t="s">
        <v>88</v>
      </c>
      <c r="G31" s="179">
        <v>3455240563</v>
      </c>
      <c r="H31" s="182" t="s">
        <v>66</v>
      </c>
      <c r="I31" s="182"/>
      <c r="J31" s="183">
        <v>83023090</v>
      </c>
      <c r="K31" s="184" t="s">
        <v>183</v>
      </c>
      <c r="L31" s="185">
        <v>1</v>
      </c>
      <c r="M31" s="179" t="s">
        <v>62</v>
      </c>
      <c r="N31" s="186">
        <v>2</v>
      </c>
      <c r="O31" s="186">
        <f t="shared" si="2"/>
        <v>2</v>
      </c>
      <c r="P31" s="182" t="s">
        <v>63</v>
      </c>
      <c r="Q31" s="334"/>
      <c r="R31" s="187" t="s">
        <v>192</v>
      </c>
      <c r="S31" s="293">
        <v>44137</v>
      </c>
      <c r="T31" s="179" t="s">
        <v>64</v>
      </c>
      <c r="U31" s="179" t="s">
        <v>164</v>
      </c>
      <c r="V31" s="179" t="s">
        <v>95</v>
      </c>
      <c r="W31" s="179" t="s">
        <v>24</v>
      </c>
      <c r="X31" s="179" t="s">
        <v>193</v>
      </c>
      <c r="Y31" s="179" t="s">
        <v>193</v>
      </c>
      <c r="Z31" s="350"/>
      <c r="AA31" s="343"/>
      <c r="AB31" s="337"/>
      <c r="AC31" s="340"/>
      <c r="AD31" s="343"/>
      <c r="AE31" s="179"/>
      <c r="AG31" s="125">
        <f t="shared" si="1"/>
        <v>2E-3</v>
      </c>
    </row>
    <row r="32" spans="1:33" ht="48.75" customHeight="1">
      <c r="A32" s="179">
        <v>114</v>
      </c>
      <c r="B32" s="180" t="s">
        <v>177</v>
      </c>
      <c r="C32" s="158">
        <v>44133</v>
      </c>
      <c r="D32" s="179" t="s">
        <v>18</v>
      </c>
      <c r="E32" s="179" t="s">
        <v>96</v>
      </c>
      <c r="F32" s="181" t="s">
        <v>88</v>
      </c>
      <c r="G32" s="179">
        <v>3455240563</v>
      </c>
      <c r="H32" s="182" t="s">
        <v>66</v>
      </c>
      <c r="I32" s="182"/>
      <c r="J32" s="183">
        <v>83023090</v>
      </c>
      <c r="K32" s="184" t="s">
        <v>184</v>
      </c>
      <c r="L32" s="185">
        <v>1</v>
      </c>
      <c r="M32" s="179" t="s">
        <v>62</v>
      </c>
      <c r="N32" s="186">
        <v>2</v>
      </c>
      <c r="O32" s="186">
        <f t="shared" si="2"/>
        <v>2</v>
      </c>
      <c r="P32" s="182" t="s">
        <v>63</v>
      </c>
      <c r="Q32" s="334"/>
      <c r="R32" s="187" t="s">
        <v>192</v>
      </c>
      <c r="S32" s="293">
        <v>44137</v>
      </c>
      <c r="T32" s="179" t="s">
        <v>64</v>
      </c>
      <c r="U32" s="179" t="s">
        <v>164</v>
      </c>
      <c r="V32" s="179" t="s">
        <v>95</v>
      </c>
      <c r="W32" s="179" t="s">
        <v>24</v>
      </c>
      <c r="X32" s="179" t="s">
        <v>193</v>
      </c>
      <c r="Y32" s="179" t="s">
        <v>193</v>
      </c>
      <c r="Z32" s="350"/>
      <c r="AA32" s="343"/>
      <c r="AB32" s="337"/>
      <c r="AC32" s="340"/>
      <c r="AD32" s="343"/>
      <c r="AE32" s="179"/>
      <c r="AG32" s="125">
        <f t="shared" si="1"/>
        <v>2E-3</v>
      </c>
    </row>
    <row r="33" spans="1:33" ht="48.75" customHeight="1">
      <c r="A33" s="179">
        <v>114</v>
      </c>
      <c r="B33" s="180" t="s">
        <v>177</v>
      </c>
      <c r="C33" s="158">
        <v>44133</v>
      </c>
      <c r="D33" s="179" t="s">
        <v>18</v>
      </c>
      <c r="E33" s="179" t="s">
        <v>96</v>
      </c>
      <c r="F33" s="181" t="s">
        <v>88</v>
      </c>
      <c r="G33" s="179">
        <v>3455240563</v>
      </c>
      <c r="H33" s="182" t="s">
        <v>66</v>
      </c>
      <c r="I33" s="182"/>
      <c r="J33" s="183">
        <v>84833090</v>
      </c>
      <c r="K33" s="184" t="s">
        <v>185</v>
      </c>
      <c r="L33" s="185">
        <v>2</v>
      </c>
      <c r="M33" s="179" t="s">
        <v>62</v>
      </c>
      <c r="N33" s="186">
        <v>6</v>
      </c>
      <c r="O33" s="186">
        <f t="shared" si="2"/>
        <v>12</v>
      </c>
      <c r="P33" s="182" t="s">
        <v>63</v>
      </c>
      <c r="Q33" s="334"/>
      <c r="R33" s="187" t="s">
        <v>192</v>
      </c>
      <c r="S33" s="293">
        <v>44137</v>
      </c>
      <c r="T33" s="179" t="s">
        <v>64</v>
      </c>
      <c r="U33" s="179" t="s">
        <v>164</v>
      </c>
      <c r="V33" s="179" t="s">
        <v>95</v>
      </c>
      <c r="W33" s="179" t="s">
        <v>24</v>
      </c>
      <c r="X33" s="179" t="s">
        <v>193</v>
      </c>
      <c r="Y33" s="179" t="s">
        <v>193</v>
      </c>
      <c r="Z33" s="350"/>
      <c r="AA33" s="343"/>
      <c r="AB33" s="337"/>
      <c r="AC33" s="340"/>
      <c r="AD33" s="343"/>
      <c r="AE33" s="179"/>
      <c r="AG33" s="125">
        <f t="shared" si="1"/>
        <v>1.2E-2</v>
      </c>
    </row>
    <row r="34" spans="1:33" ht="48.75" customHeight="1">
      <c r="A34" s="179">
        <v>114</v>
      </c>
      <c r="B34" s="180" t="s">
        <v>177</v>
      </c>
      <c r="C34" s="158">
        <v>44133</v>
      </c>
      <c r="D34" s="179" t="s">
        <v>18</v>
      </c>
      <c r="E34" s="179" t="s">
        <v>96</v>
      </c>
      <c r="F34" s="181" t="s">
        <v>88</v>
      </c>
      <c r="G34" s="179">
        <v>3455240563</v>
      </c>
      <c r="H34" s="182" t="s">
        <v>66</v>
      </c>
      <c r="I34" s="182"/>
      <c r="J34" s="183">
        <v>83023090</v>
      </c>
      <c r="K34" s="184" t="s">
        <v>186</v>
      </c>
      <c r="L34" s="185">
        <v>4</v>
      </c>
      <c r="M34" s="179" t="s">
        <v>62</v>
      </c>
      <c r="N34" s="186">
        <v>5</v>
      </c>
      <c r="O34" s="186">
        <f t="shared" si="2"/>
        <v>20</v>
      </c>
      <c r="P34" s="182" t="s">
        <v>63</v>
      </c>
      <c r="Q34" s="334"/>
      <c r="R34" s="187" t="s">
        <v>192</v>
      </c>
      <c r="S34" s="293">
        <v>44137</v>
      </c>
      <c r="T34" s="179" t="s">
        <v>64</v>
      </c>
      <c r="U34" s="179" t="s">
        <v>164</v>
      </c>
      <c r="V34" s="179" t="s">
        <v>95</v>
      </c>
      <c r="W34" s="179" t="s">
        <v>24</v>
      </c>
      <c r="X34" s="179" t="s">
        <v>193</v>
      </c>
      <c r="Y34" s="179" t="s">
        <v>193</v>
      </c>
      <c r="Z34" s="350"/>
      <c r="AA34" s="343"/>
      <c r="AB34" s="337"/>
      <c r="AC34" s="340"/>
      <c r="AD34" s="343"/>
      <c r="AE34" s="179"/>
      <c r="AG34" s="125">
        <f t="shared" si="1"/>
        <v>0.02</v>
      </c>
    </row>
    <row r="35" spans="1:33" ht="48.75" customHeight="1">
      <c r="A35" s="179">
        <v>114</v>
      </c>
      <c r="B35" s="180" t="s">
        <v>177</v>
      </c>
      <c r="C35" s="158">
        <v>44133</v>
      </c>
      <c r="D35" s="179" t="s">
        <v>18</v>
      </c>
      <c r="E35" s="179" t="s">
        <v>96</v>
      </c>
      <c r="F35" s="181" t="s">
        <v>88</v>
      </c>
      <c r="G35" s="179">
        <v>3455240563</v>
      </c>
      <c r="H35" s="182" t="s">
        <v>66</v>
      </c>
      <c r="I35" s="182"/>
      <c r="J35" s="183">
        <v>83023090</v>
      </c>
      <c r="K35" s="184" t="s">
        <v>187</v>
      </c>
      <c r="L35" s="185">
        <v>1</v>
      </c>
      <c r="M35" s="179" t="s">
        <v>62</v>
      </c>
      <c r="N35" s="186">
        <v>10</v>
      </c>
      <c r="O35" s="186">
        <f t="shared" si="2"/>
        <v>10</v>
      </c>
      <c r="P35" s="182" t="s">
        <v>63</v>
      </c>
      <c r="Q35" s="334"/>
      <c r="R35" s="187" t="s">
        <v>192</v>
      </c>
      <c r="S35" s="293">
        <v>44137</v>
      </c>
      <c r="T35" s="179" t="s">
        <v>64</v>
      </c>
      <c r="U35" s="179" t="s">
        <v>164</v>
      </c>
      <c r="V35" s="179" t="s">
        <v>95</v>
      </c>
      <c r="W35" s="179" t="s">
        <v>24</v>
      </c>
      <c r="X35" s="179" t="s">
        <v>193</v>
      </c>
      <c r="Y35" s="179" t="s">
        <v>193</v>
      </c>
      <c r="Z35" s="350"/>
      <c r="AA35" s="343"/>
      <c r="AB35" s="337"/>
      <c r="AC35" s="340"/>
      <c r="AD35" s="343"/>
      <c r="AE35" s="179"/>
      <c r="AG35" s="125">
        <f t="shared" si="1"/>
        <v>0.01</v>
      </c>
    </row>
    <row r="36" spans="1:33" ht="48.75" customHeight="1">
      <c r="A36" s="179">
        <v>114</v>
      </c>
      <c r="B36" s="180" t="s">
        <v>177</v>
      </c>
      <c r="C36" s="158">
        <v>44133</v>
      </c>
      <c r="D36" s="179" t="s">
        <v>18</v>
      </c>
      <c r="E36" s="179" t="s">
        <v>96</v>
      </c>
      <c r="F36" s="181" t="s">
        <v>88</v>
      </c>
      <c r="G36" s="179">
        <v>3455240563</v>
      </c>
      <c r="H36" s="182" t="s">
        <v>66</v>
      </c>
      <c r="I36" s="182"/>
      <c r="J36" s="183">
        <v>83023090</v>
      </c>
      <c r="K36" s="184" t="s">
        <v>188</v>
      </c>
      <c r="L36" s="185">
        <v>1</v>
      </c>
      <c r="M36" s="179" t="s">
        <v>62</v>
      </c>
      <c r="N36" s="186">
        <v>10</v>
      </c>
      <c r="O36" s="186">
        <f t="shared" si="2"/>
        <v>10</v>
      </c>
      <c r="P36" s="182" t="s">
        <v>63</v>
      </c>
      <c r="Q36" s="334"/>
      <c r="R36" s="187" t="s">
        <v>192</v>
      </c>
      <c r="S36" s="293">
        <v>44137</v>
      </c>
      <c r="T36" s="179" t="s">
        <v>64</v>
      </c>
      <c r="U36" s="179" t="s">
        <v>164</v>
      </c>
      <c r="V36" s="179" t="s">
        <v>95</v>
      </c>
      <c r="W36" s="179" t="s">
        <v>24</v>
      </c>
      <c r="X36" s="179" t="s">
        <v>193</v>
      </c>
      <c r="Y36" s="179" t="s">
        <v>193</v>
      </c>
      <c r="Z36" s="350"/>
      <c r="AA36" s="343"/>
      <c r="AB36" s="337"/>
      <c r="AC36" s="340"/>
      <c r="AD36" s="343"/>
      <c r="AE36" s="179"/>
      <c r="AG36" s="125">
        <f t="shared" si="1"/>
        <v>0.01</v>
      </c>
    </row>
    <row r="37" spans="1:33" ht="48.75" customHeight="1">
      <c r="A37" s="179">
        <v>114</v>
      </c>
      <c r="B37" s="180" t="s">
        <v>177</v>
      </c>
      <c r="C37" s="158">
        <v>44133</v>
      </c>
      <c r="D37" s="179" t="s">
        <v>18</v>
      </c>
      <c r="E37" s="179" t="s">
        <v>96</v>
      </c>
      <c r="F37" s="181" t="s">
        <v>88</v>
      </c>
      <c r="G37" s="179">
        <v>3455240563</v>
      </c>
      <c r="H37" s="182" t="s">
        <v>66</v>
      </c>
      <c r="I37" s="182"/>
      <c r="J37" s="183">
        <v>83023090</v>
      </c>
      <c r="K37" s="184" t="s">
        <v>189</v>
      </c>
      <c r="L37" s="185">
        <v>1</v>
      </c>
      <c r="M37" s="179" t="s">
        <v>62</v>
      </c>
      <c r="N37" s="186">
        <v>15</v>
      </c>
      <c r="O37" s="186">
        <f t="shared" si="2"/>
        <v>15</v>
      </c>
      <c r="P37" s="182" t="s">
        <v>63</v>
      </c>
      <c r="Q37" s="334"/>
      <c r="R37" s="187" t="s">
        <v>192</v>
      </c>
      <c r="S37" s="293">
        <v>44137</v>
      </c>
      <c r="T37" s="179" t="s">
        <v>64</v>
      </c>
      <c r="U37" s="179" t="s">
        <v>164</v>
      </c>
      <c r="V37" s="179" t="s">
        <v>95</v>
      </c>
      <c r="W37" s="179" t="s">
        <v>24</v>
      </c>
      <c r="X37" s="179" t="s">
        <v>193</v>
      </c>
      <c r="Y37" s="179" t="s">
        <v>193</v>
      </c>
      <c r="Z37" s="350"/>
      <c r="AA37" s="343"/>
      <c r="AB37" s="337"/>
      <c r="AC37" s="340"/>
      <c r="AD37" s="343"/>
      <c r="AE37" s="179"/>
      <c r="AG37" s="125">
        <f t="shared" si="1"/>
        <v>1.4999999999999999E-2</v>
      </c>
    </row>
    <row r="38" spans="1:33" ht="48.75" customHeight="1">
      <c r="A38" s="179">
        <v>114</v>
      </c>
      <c r="B38" s="180" t="s">
        <v>177</v>
      </c>
      <c r="C38" s="158">
        <v>44133</v>
      </c>
      <c r="D38" s="179" t="s">
        <v>18</v>
      </c>
      <c r="E38" s="179" t="s">
        <v>96</v>
      </c>
      <c r="F38" s="181" t="s">
        <v>88</v>
      </c>
      <c r="G38" s="179">
        <v>3455240563</v>
      </c>
      <c r="H38" s="182" t="s">
        <v>66</v>
      </c>
      <c r="I38" s="182"/>
      <c r="J38" s="183">
        <v>83023090</v>
      </c>
      <c r="K38" s="184" t="s">
        <v>190</v>
      </c>
      <c r="L38" s="185">
        <v>1</v>
      </c>
      <c r="M38" s="179" t="s">
        <v>62</v>
      </c>
      <c r="N38" s="186">
        <v>10</v>
      </c>
      <c r="O38" s="186">
        <f t="shared" si="2"/>
        <v>10</v>
      </c>
      <c r="P38" s="182" t="s">
        <v>63</v>
      </c>
      <c r="Q38" s="334"/>
      <c r="R38" s="187" t="s">
        <v>192</v>
      </c>
      <c r="S38" s="293">
        <v>44137</v>
      </c>
      <c r="T38" s="179" t="s">
        <v>64</v>
      </c>
      <c r="U38" s="179" t="s">
        <v>164</v>
      </c>
      <c r="V38" s="179" t="s">
        <v>95</v>
      </c>
      <c r="W38" s="179" t="s">
        <v>24</v>
      </c>
      <c r="X38" s="179" t="s">
        <v>193</v>
      </c>
      <c r="Y38" s="179" t="s">
        <v>193</v>
      </c>
      <c r="Z38" s="350"/>
      <c r="AA38" s="343"/>
      <c r="AB38" s="337"/>
      <c r="AC38" s="340"/>
      <c r="AD38" s="343"/>
      <c r="AE38" s="179"/>
      <c r="AG38" s="125">
        <f t="shared" si="1"/>
        <v>0.01</v>
      </c>
    </row>
    <row r="39" spans="1:33" ht="48.75" customHeight="1">
      <c r="A39" s="188">
        <v>114</v>
      </c>
      <c r="B39" s="189" t="s">
        <v>177</v>
      </c>
      <c r="C39" s="165">
        <v>44133</v>
      </c>
      <c r="D39" s="188" t="s">
        <v>18</v>
      </c>
      <c r="E39" s="188" t="s">
        <v>96</v>
      </c>
      <c r="F39" s="190" t="s">
        <v>88</v>
      </c>
      <c r="G39" s="188">
        <v>3455240563</v>
      </c>
      <c r="H39" s="191" t="s">
        <v>66</v>
      </c>
      <c r="I39" s="191"/>
      <c r="J39" s="192">
        <v>40082190</v>
      </c>
      <c r="K39" s="193" t="s">
        <v>191</v>
      </c>
      <c r="L39" s="194">
        <v>1</v>
      </c>
      <c r="M39" s="188" t="s">
        <v>62</v>
      </c>
      <c r="N39" s="195">
        <v>1</v>
      </c>
      <c r="O39" s="195">
        <f t="shared" si="2"/>
        <v>1</v>
      </c>
      <c r="P39" s="191" t="s">
        <v>63</v>
      </c>
      <c r="Q39" s="335"/>
      <c r="R39" s="196" t="s">
        <v>192</v>
      </c>
      <c r="S39" s="294">
        <v>44137</v>
      </c>
      <c r="T39" s="188" t="s">
        <v>64</v>
      </c>
      <c r="U39" s="188" t="s">
        <v>164</v>
      </c>
      <c r="V39" s="188" t="s">
        <v>95</v>
      </c>
      <c r="W39" s="188" t="s">
        <v>24</v>
      </c>
      <c r="X39" s="188" t="s">
        <v>193</v>
      </c>
      <c r="Y39" s="188" t="s">
        <v>193</v>
      </c>
      <c r="Z39" s="351"/>
      <c r="AA39" s="344"/>
      <c r="AB39" s="338"/>
      <c r="AC39" s="341"/>
      <c r="AD39" s="344"/>
      <c r="AE39" s="188"/>
      <c r="AG39" s="125">
        <f t="shared" si="1"/>
        <v>1E-3</v>
      </c>
    </row>
    <row r="40" spans="1:33" ht="48.75" customHeight="1">
      <c r="A40" s="197">
        <v>115</v>
      </c>
      <c r="B40" s="198">
        <v>153639</v>
      </c>
      <c r="C40" s="165">
        <v>44127</v>
      </c>
      <c r="D40" s="197" t="s">
        <v>18</v>
      </c>
      <c r="E40" s="197" t="s">
        <v>391</v>
      </c>
      <c r="F40" s="199" t="s">
        <v>97</v>
      </c>
      <c r="G40" s="197">
        <v>9033384953</v>
      </c>
      <c r="H40" s="200" t="s">
        <v>245</v>
      </c>
      <c r="I40" s="200"/>
      <c r="J40" s="201">
        <v>90319020</v>
      </c>
      <c r="K40" s="202" t="s">
        <v>357</v>
      </c>
      <c r="L40" s="197">
        <v>1</v>
      </c>
      <c r="M40" s="197" t="s">
        <v>62</v>
      </c>
      <c r="N40" s="203">
        <v>500</v>
      </c>
      <c r="O40" s="203">
        <f t="shared" si="2"/>
        <v>500</v>
      </c>
      <c r="P40" s="200" t="s">
        <v>63</v>
      </c>
      <c r="Q40" s="197">
        <v>2.2999999999999998</v>
      </c>
      <c r="R40" s="204" t="s">
        <v>394</v>
      </c>
      <c r="S40" s="295">
        <v>44139</v>
      </c>
      <c r="T40" s="197" t="s">
        <v>395</v>
      </c>
      <c r="U40" s="197" t="s">
        <v>163</v>
      </c>
      <c r="V40" s="197" t="s">
        <v>68</v>
      </c>
      <c r="W40" s="197" t="s">
        <v>40</v>
      </c>
      <c r="X40" s="197" t="s">
        <v>193</v>
      </c>
      <c r="Y40" s="197" t="s">
        <v>40</v>
      </c>
      <c r="Z40" s="205">
        <f>125.57*23230</f>
        <v>2916991.0999999996</v>
      </c>
      <c r="AA40" s="206">
        <v>260000</v>
      </c>
      <c r="AB40" s="207">
        <f>AC40+AD40</f>
        <v>1574900</v>
      </c>
      <c r="AC40" s="208"/>
      <c r="AD40" s="208">
        <v>1574900</v>
      </c>
      <c r="AE40" s="197"/>
      <c r="AG40" s="125">
        <f t="shared" si="1"/>
        <v>0.5</v>
      </c>
    </row>
    <row r="41" spans="1:33" ht="48.75" customHeight="1">
      <c r="A41" s="170">
        <v>116</v>
      </c>
      <c r="B41" s="171" t="s">
        <v>194</v>
      </c>
      <c r="C41" s="152">
        <v>44137</v>
      </c>
      <c r="D41" s="170" t="s">
        <v>18</v>
      </c>
      <c r="E41" s="170" t="s">
        <v>96</v>
      </c>
      <c r="F41" s="172" t="s">
        <v>88</v>
      </c>
      <c r="G41" s="170">
        <v>1585727503</v>
      </c>
      <c r="H41" s="173" t="s">
        <v>66</v>
      </c>
      <c r="I41" s="173"/>
      <c r="J41" s="174">
        <v>84833090</v>
      </c>
      <c r="K41" s="175" t="s">
        <v>199</v>
      </c>
      <c r="L41" s="176">
        <v>3</v>
      </c>
      <c r="M41" s="170" t="s">
        <v>62</v>
      </c>
      <c r="N41" s="177">
        <v>2</v>
      </c>
      <c r="O41" s="173">
        <f t="shared" si="2"/>
        <v>6</v>
      </c>
      <c r="P41" s="173" t="s">
        <v>63</v>
      </c>
      <c r="Q41" s="333">
        <v>11.6</v>
      </c>
      <c r="R41" s="178" t="s">
        <v>213</v>
      </c>
      <c r="S41" s="293">
        <v>44139</v>
      </c>
      <c r="T41" s="170" t="s">
        <v>64</v>
      </c>
      <c r="U41" s="170" t="s">
        <v>164</v>
      </c>
      <c r="V41" s="170" t="s">
        <v>95</v>
      </c>
      <c r="W41" s="170" t="s">
        <v>24</v>
      </c>
      <c r="X41" s="170" t="s">
        <v>193</v>
      </c>
      <c r="Y41" s="170" t="s">
        <v>193</v>
      </c>
      <c r="Z41" s="349"/>
      <c r="AA41" s="342">
        <v>1210000</v>
      </c>
      <c r="AB41" s="336">
        <f>AC41+AD41</f>
        <v>1210333</v>
      </c>
      <c r="AC41" s="342">
        <v>637453</v>
      </c>
      <c r="AD41" s="342">
        <v>572880</v>
      </c>
      <c r="AE41" s="170"/>
      <c r="AG41" s="125">
        <f t="shared" si="1"/>
        <v>6.0000000000000001E-3</v>
      </c>
    </row>
    <row r="42" spans="1:33" ht="48.75" customHeight="1">
      <c r="A42" s="179">
        <v>116</v>
      </c>
      <c r="B42" s="180" t="s">
        <v>194</v>
      </c>
      <c r="C42" s="158">
        <v>44137</v>
      </c>
      <c r="D42" s="179" t="s">
        <v>18</v>
      </c>
      <c r="E42" s="179" t="s">
        <v>96</v>
      </c>
      <c r="F42" s="181" t="s">
        <v>88</v>
      </c>
      <c r="G42" s="179">
        <v>1585727503</v>
      </c>
      <c r="H42" s="182" t="s">
        <v>66</v>
      </c>
      <c r="I42" s="182"/>
      <c r="J42" s="183">
        <v>84833090</v>
      </c>
      <c r="K42" s="184" t="s">
        <v>200</v>
      </c>
      <c r="L42" s="185">
        <v>3</v>
      </c>
      <c r="M42" s="179" t="s">
        <v>62</v>
      </c>
      <c r="N42" s="186">
        <v>2</v>
      </c>
      <c r="O42" s="182">
        <f t="shared" si="2"/>
        <v>6</v>
      </c>
      <c r="P42" s="182" t="s">
        <v>63</v>
      </c>
      <c r="Q42" s="334"/>
      <c r="R42" s="187" t="s">
        <v>213</v>
      </c>
      <c r="S42" s="293">
        <v>44139</v>
      </c>
      <c r="T42" s="179" t="s">
        <v>64</v>
      </c>
      <c r="U42" s="179" t="s">
        <v>164</v>
      </c>
      <c r="V42" s="179" t="s">
        <v>95</v>
      </c>
      <c r="W42" s="179" t="s">
        <v>24</v>
      </c>
      <c r="X42" s="179" t="s">
        <v>193</v>
      </c>
      <c r="Y42" s="179" t="s">
        <v>193</v>
      </c>
      <c r="Z42" s="350"/>
      <c r="AA42" s="343"/>
      <c r="AB42" s="337"/>
      <c r="AC42" s="343"/>
      <c r="AD42" s="343"/>
      <c r="AE42" s="179"/>
      <c r="AG42" s="125">
        <f t="shared" si="1"/>
        <v>6.0000000000000001E-3</v>
      </c>
    </row>
    <row r="43" spans="1:33" ht="48.75" customHeight="1">
      <c r="A43" s="179">
        <v>116</v>
      </c>
      <c r="B43" s="180" t="s">
        <v>194</v>
      </c>
      <c r="C43" s="158">
        <v>44137</v>
      </c>
      <c r="D43" s="179" t="s">
        <v>18</v>
      </c>
      <c r="E43" s="179" t="s">
        <v>96</v>
      </c>
      <c r="F43" s="181" t="s">
        <v>88</v>
      </c>
      <c r="G43" s="179">
        <v>1585727503</v>
      </c>
      <c r="H43" s="182" t="s">
        <v>66</v>
      </c>
      <c r="I43" s="182"/>
      <c r="J43" s="183">
        <v>84833090</v>
      </c>
      <c r="K43" s="184" t="s">
        <v>201</v>
      </c>
      <c r="L43" s="185">
        <v>6</v>
      </c>
      <c r="M43" s="179" t="s">
        <v>62</v>
      </c>
      <c r="N43" s="186">
        <v>2</v>
      </c>
      <c r="O43" s="182">
        <f t="shared" si="2"/>
        <v>12</v>
      </c>
      <c r="P43" s="182" t="s">
        <v>63</v>
      </c>
      <c r="Q43" s="334"/>
      <c r="R43" s="187" t="s">
        <v>213</v>
      </c>
      <c r="S43" s="293">
        <v>44139</v>
      </c>
      <c r="T43" s="179" t="s">
        <v>64</v>
      </c>
      <c r="U43" s="179" t="s">
        <v>164</v>
      </c>
      <c r="V43" s="179" t="s">
        <v>95</v>
      </c>
      <c r="W43" s="179" t="s">
        <v>24</v>
      </c>
      <c r="X43" s="179" t="s">
        <v>193</v>
      </c>
      <c r="Y43" s="179" t="s">
        <v>193</v>
      </c>
      <c r="Z43" s="350"/>
      <c r="AA43" s="343"/>
      <c r="AB43" s="337"/>
      <c r="AC43" s="343"/>
      <c r="AD43" s="343"/>
      <c r="AE43" s="179"/>
      <c r="AG43" s="125">
        <f t="shared" si="1"/>
        <v>1.2E-2</v>
      </c>
    </row>
    <row r="44" spans="1:33" ht="48.75" customHeight="1">
      <c r="A44" s="179">
        <v>116</v>
      </c>
      <c r="B44" s="180" t="s">
        <v>194</v>
      </c>
      <c r="C44" s="158">
        <v>44137</v>
      </c>
      <c r="D44" s="179" t="s">
        <v>18</v>
      </c>
      <c r="E44" s="179" t="s">
        <v>96</v>
      </c>
      <c r="F44" s="181" t="s">
        <v>88</v>
      </c>
      <c r="G44" s="179">
        <v>1585727503</v>
      </c>
      <c r="H44" s="182" t="s">
        <v>66</v>
      </c>
      <c r="I44" s="182"/>
      <c r="J44" s="183">
        <v>84833090</v>
      </c>
      <c r="K44" s="184" t="s">
        <v>202</v>
      </c>
      <c r="L44" s="185">
        <v>5</v>
      </c>
      <c r="M44" s="179" t="s">
        <v>62</v>
      </c>
      <c r="N44" s="186">
        <v>2</v>
      </c>
      <c r="O44" s="182">
        <f t="shared" si="2"/>
        <v>10</v>
      </c>
      <c r="P44" s="182" t="s">
        <v>63</v>
      </c>
      <c r="Q44" s="334"/>
      <c r="R44" s="187" t="s">
        <v>213</v>
      </c>
      <c r="S44" s="293">
        <v>44139</v>
      </c>
      <c r="T44" s="179" t="s">
        <v>64</v>
      </c>
      <c r="U44" s="179" t="s">
        <v>164</v>
      </c>
      <c r="V44" s="179" t="s">
        <v>95</v>
      </c>
      <c r="W44" s="179" t="s">
        <v>24</v>
      </c>
      <c r="X44" s="179" t="s">
        <v>193</v>
      </c>
      <c r="Y44" s="179" t="s">
        <v>193</v>
      </c>
      <c r="Z44" s="350"/>
      <c r="AA44" s="343"/>
      <c r="AB44" s="337"/>
      <c r="AC44" s="343"/>
      <c r="AD44" s="343"/>
      <c r="AE44" s="179"/>
      <c r="AG44" s="125">
        <f t="shared" si="1"/>
        <v>0.01</v>
      </c>
    </row>
    <row r="45" spans="1:33" ht="48.75" customHeight="1">
      <c r="A45" s="179">
        <v>116</v>
      </c>
      <c r="B45" s="180" t="s">
        <v>194</v>
      </c>
      <c r="C45" s="158">
        <v>44137</v>
      </c>
      <c r="D45" s="179" t="s">
        <v>18</v>
      </c>
      <c r="E45" s="179" t="s">
        <v>96</v>
      </c>
      <c r="F45" s="181" t="s">
        <v>88</v>
      </c>
      <c r="G45" s="179">
        <v>1585727503</v>
      </c>
      <c r="H45" s="182" t="s">
        <v>66</v>
      </c>
      <c r="I45" s="182"/>
      <c r="J45" s="183">
        <v>84833090</v>
      </c>
      <c r="K45" s="184" t="s">
        <v>203</v>
      </c>
      <c r="L45" s="185">
        <v>1</v>
      </c>
      <c r="M45" s="179" t="s">
        <v>62</v>
      </c>
      <c r="N45" s="186">
        <v>7</v>
      </c>
      <c r="O45" s="182">
        <f t="shared" si="2"/>
        <v>7</v>
      </c>
      <c r="P45" s="182" t="s">
        <v>63</v>
      </c>
      <c r="Q45" s="334"/>
      <c r="R45" s="187" t="s">
        <v>213</v>
      </c>
      <c r="S45" s="293">
        <v>44139</v>
      </c>
      <c r="T45" s="179" t="s">
        <v>64</v>
      </c>
      <c r="U45" s="179" t="s">
        <v>164</v>
      </c>
      <c r="V45" s="179" t="s">
        <v>95</v>
      </c>
      <c r="W45" s="179" t="s">
        <v>24</v>
      </c>
      <c r="X45" s="179" t="s">
        <v>193</v>
      </c>
      <c r="Y45" s="179" t="s">
        <v>193</v>
      </c>
      <c r="Z45" s="350"/>
      <c r="AA45" s="343"/>
      <c r="AB45" s="337"/>
      <c r="AC45" s="343"/>
      <c r="AD45" s="343"/>
      <c r="AE45" s="179"/>
      <c r="AG45" s="125">
        <f t="shared" si="1"/>
        <v>7.0000000000000001E-3</v>
      </c>
    </row>
    <row r="46" spans="1:33" ht="48.75" customHeight="1">
      <c r="A46" s="179">
        <v>116</v>
      </c>
      <c r="B46" s="180" t="s">
        <v>194</v>
      </c>
      <c r="C46" s="158">
        <v>44137</v>
      </c>
      <c r="D46" s="179" t="s">
        <v>18</v>
      </c>
      <c r="E46" s="179" t="s">
        <v>96</v>
      </c>
      <c r="F46" s="181" t="s">
        <v>88</v>
      </c>
      <c r="G46" s="179">
        <v>1585727503</v>
      </c>
      <c r="H46" s="182" t="s">
        <v>66</v>
      </c>
      <c r="I46" s="182"/>
      <c r="J46" s="183">
        <v>73269099</v>
      </c>
      <c r="K46" s="184" t="s">
        <v>204</v>
      </c>
      <c r="L46" s="185">
        <v>2</v>
      </c>
      <c r="M46" s="179" t="s">
        <v>62</v>
      </c>
      <c r="N46" s="186">
        <v>5</v>
      </c>
      <c r="O46" s="182">
        <f t="shared" si="2"/>
        <v>10</v>
      </c>
      <c r="P46" s="182" t="s">
        <v>63</v>
      </c>
      <c r="Q46" s="334"/>
      <c r="R46" s="187" t="s">
        <v>213</v>
      </c>
      <c r="S46" s="293">
        <v>44139</v>
      </c>
      <c r="T46" s="179" t="s">
        <v>64</v>
      </c>
      <c r="U46" s="179" t="s">
        <v>164</v>
      </c>
      <c r="V46" s="179" t="s">
        <v>95</v>
      </c>
      <c r="W46" s="179" t="s">
        <v>24</v>
      </c>
      <c r="X46" s="179" t="s">
        <v>193</v>
      </c>
      <c r="Y46" s="179" t="s">
        <v>193</v>
      </c>
      <c r="Z46" s="350"/>
      <c r="AA46" s="343"/>
      <c r="AB46" s="337"/>
      <c r="AC46" s="343"/>
      <c r="AD46" s="343"/>
      <c r="AE46" s="179"/>
      <c r="AG46" s="125">
        <f t="shared" si="1"/>
        <v>0.01</v>
      </c>
    </row>
    <row r="47" spans="1:33" ht="48.75" customHeight="1">
      <c r="A47" s="179">
        <v>116</v>
      </c>
      <c r="B47" s="180" t="s">
        <v>194</v>
      </c>
      <c r="C47" s="158">
        <v>44137</v>
      </c>
      <c r="D47" s="179" t="s">
        <v>18</v>
      </c>
      <c r="E47" s="179" t="s">
        <v>96</v>
      </c>
      <c r="F47" s="181" t="s">
        <v>88</v>
      </c>
      <c r="G47" s="179">
        <v>1585727503</v>
      </c>
      <c r="H47" s="182" t="s">
        <v>66</v>
      </c>
      <c r="I47" s="182"/>
      <c r="J47" s="183">
        <v>83023090</v>
      </c>
      <c r="K47" s="184" t="s">
        <v>205</v>
      </c>
      <c r="L47" s="185">
        <v>8</v>
      </c>
      <c r="M47" s="179" t="s">
        <v>62</v>
      </c>
      <c r="N47" s="186">
        <v>4</v>
      </c>
      <c r="O47" s="182">
        <f t="shared" si="2"/>
        <v>32</v>
      </c>
      <c r="P47" s="182" t="s">
        <v>63</v>
      </c>
      <c r="Q47" s="334"/>
      <c r="R47" s="187" t="s">
        <v>213</v>
      </c>
      <c r="S47" s="293">
        <v>44139</v>
      </c>
      <c r="T47" s="179" t="s">
        <v>64</v>
      </c>
      <c r="U47" s="179" t="s">
        <v>164</v>
      </c>
      <c r="V47" s="179" t="s">
        <v>95</v>
      </c>
      <c r="W47" s="179" t="s">
        <v>24</v>
      </c>
      <c r="X47" s="179" t="s">
        <v>193</v>
      </c>
      <c r="Y47" s="179" t="s">
        <v>193</v>
      </c>
      <c r="Z47" s="350"/>
      <c r="AA47" s="343"/>
      <c r="AB47" s="337"/>
      <c r="AC47" s="343"/>
      <c r="AD47" s="343"/>
      <c r="AE47" s="179"/>
      <c r="AG47" s="125">
        <f t="shared" si="1"/>
        <v>3.2000000000000001E-2</v>
      </c>
    </row>
    <row r="48" spans="1:33" ht="48.75" customHeight="1">
      <c r="A48" s="179">
        <v>116</v>
      </c>
      <c r="B48" s="180" t="s">
        <v>194</v>
      </c>
      <c r="C48" s="165">
        <v>44137</v>
      </c>
      <c r="D48" s="188" t="s">
        <v>18</v>
      </c>
      <c r="E48" s="179" t="s">
        <v>96</v>
      </c>
      <c r="F48" s="181" t="s">
        <v>88</v>
      </c>
      <c r="G48" s="179">
        <v>1585727503</v>
      </c>
      <c r="H48" s="182" t="s">
        <v>66</v>
      </c>
      <c r="I48" s="182"/>
      <c r="J48" s="183">
        <v>83023090</v>
      </c>
      <c r="K48" s="184" t="s">
        <v>206</v>
      </c>
      <c r="L48" s="185">
        <v>8</v>
      </c>
      <c r="M48" s="179" t="s">
        <v>62</v>
      </c>
      <c r="N48" s="186">
        <v>5</v>
      </c>
      <c r="O48" s="182">
        <f t="shared" si="2"/>
        <v>40</v>
      </c>
      <c r="P48" s="182" t="s">
        <v>63</v>
      </c>
      <c r="Q48" s="334"/>
      <c r="R48" s="187" t="s">
        <v>213</v>
      </c>
      <c r="S48" s="293">
        <v>44139</v>
      </c>
      <c r="T48" s="179" t="s">
        <v>64</v>
      </c>
      <c r="U48" s="179" t="s">
        <v>164</v>
      </c>
      <c r="V48" s="179" t="s">
        <v>95</v>
      </c>
      <c r="W48" s="179" t="s">
        <v>24</v>
      </c>
      <c r="X48" s="179" t="s">
        <v>193</v>
      </c>
      <c r="Y48" s="179" t="s">
        <v>193</v>
      </c>
      <c r="Z48" s="350"/>
      <c r="AA48" s="343"/>
      <c r="AB48" s="337"/>
      <c r="AC48" s="343"/>
      <c r="AD48" s="343"/>
      <c r="AE48" s="179"/>
      <c r="AG48" s="125">
        <f t="shared" si="1"/>
        <v>0.04</v>
      </c>
    </row>
    <row r="49" spans="1:34" ht="48.75" customHeight="1">
      <c r="A49" s="170">
        <v>117</v>
      </c>
      <c r="B49" s="171" t="s">
        <v>361</v>
      </c>
      <c r="C49" s="165">
        <v>44133</v>
      </c>
      <c r="D49" s="170" t="s">
        <v>18</v>
      </c>
      <c r="E49" s="170" t="s">
        <v>99</v>
      </c>
      <c r="F49" s="209" t="s">
        <v>208</v>
      </c>
      <c r="G49" s="170" t="s">
        <v>396</v>
      </c>
      <c r="H49" s="173" t="s">
        <v>66</v>
      </c>
      <c r="I49" s="173"/>
      <c r="J49" s="174">
        <v>40059190</v>
      </c>
      <c r="K49" s="175" t="s">
        <v>358</v>
      </c>
      <c r="L49" s="176">
        <v>11.2</v>
      </c>
      <c r="M49" s="170" t="s">
        <v>89</v>
      </c>
      <c r="N49" s="177">
        <v>6.98</v>
      </c>
      <c r="O49" s="173">
        <f t="shared" si="2"/>
        <v>78.176000000000002</v>
      </c>
      <c r="P49" s="173" t="s">
        <v>63</v>
      </c>
      <c r="Q49" s="333">
        <v>34.6</v>
      </c>
      <c r="R49" s="178" t="s">
        <v>397</v>
      </c>
      <c r="S49" s="293">
        <v>44140</v>
      </c>
      <c r="T49" s="170" t="s">
        <v>64</v>
      </c>
      <c r="U49" s="170" t="s">
        <v>80</v>
      </c>
      <c r="V49" s="170" t="s">
        <v>68</v>
      </c>
      <c r="W49" s="170" t="s">
        <v>29</v>
      </c>
      <c r="X49" s="170" t="s">
        <v>215</v>
      </c>
      <c r="Y49" s="170" t="s">
        <v>215</v>
      </c>
      <c r="Z49" s="349"/>
      <c r="AA49" s="342"/>
      <c r="AB49" s="210"/>
      <c r="AC49" s="342"/>
      <c r="AD49" s="342"/>
      <c r="AE49" s="170"/>
      <c r="AG49" s="125">
        <f t="shared" si="1"/>
        <v>7.8175999999999995E-2</v>
      </c>
    </row>
    <row r="50" spans="1:34" ht="48.75" customHeight="1">
      <c r="A50" s="179">
        <v>117</v>
      </c>
      <c r="B50" s="180" t="s">
        <v>362</v>
      </c>
      <c r="C50" s="165">
        <v>44133</v>
      </c>
      <c r="D50" s="179" t="s">
        <v>18</v>
      </c>
      <c r="E50" s="179" t="s">
        <v>99</v>
      </c>
      <c r="F50" s="211" t="s">
        <v>208</v>
      </c>
      <c r="G50" s="179" t="s">
        <v>396</v>
      </c>
      <c r="H50" s="182" t="s">
        <v>66</v>
      </c>
      <c r="I50" s="182"/>
      <c r="J50" s="183">
        <v>40059190</v>
      </c>
      <c r="K50" s="184" t="s">
        <v>359</v>
      </c>
      <c r="L50" s="185">
        <v>11.3</v>
      </c>
      <c r="M50" s="179" t="s">
        <v>89</v>
      </c>
      <c r="N50" s="186">
        <v>3.63</v>
      </c>
      <c r="O50" s="182">
        <f t="shared" si="2"/>
        <v>41.018999999999998</v>
      </c>
      <c r="P50" s="182" t="s">
        <v>63</v>
      </c>
      <c r="Q50" s="334"/>
      <c r="R50" s="187" t="s">
        <v>397</v>
      </c>
      <c r="S50" s="293">
        <v>44140</v>
      </c>
      <c r="T50" s="179" t="s">
        <v>64</v>
      </c>
      <c r="U50" s="179" t="s">
        <v>80</v>
      </c>
      <c r="V50" s="179" t="s">
        <v>68</v>
      </c>
      <c r="W50" s="179" t="s">
        <v>29</v>
      </c>
      <c r="X50" s="179" t="s">
        <v>215</v>
      </c>
      <c r="Y50" s="179" t="s">
        <v>215</v>
      </c>
      <c r="Z50" s="350"/>
      <c r="AA50" s="343"/>
      <c r="AB50" s="212"/>
      <c r="AC50" s="343"/>
      <c r="AD50" s="343"/>
      <c r="AE50" s="179"/>
      <c r="AG50" s="125">
        <f t="shared" si="1"/>
        <v>4.1019E-2</v>
      </c>
    </row>
    <row r="51" spans="1:34" ht="48.75" customHeight="1">
      <c r="A51" s="188">
        <v>117</v>
      </c>
      <c r="B51" s="189" t="s">
        <v>363</v>
      </c>
      <c r="C51" s="165">
        <v>44133</v>
      </c>
      <c r="D51" s="188" t="s">
        <v>18</v>
      </c>
      <c r="E51" s="188" t="s">
        <v>99</v>
      </c>
      <c r="F51" s="213" t="s">
        <v>208</v>
      </c>
      <c r="G51" s="188" t="s">
        <v>396</v>
      </c>
      <c r="H51" s="191" t="s">
        <v>66</v>
      </c>
      <c r="I51" s="191"/>
      <c r="J51" s="192">
        <v>40059190</v>
      </c>
      <c r="K51" s="193" t="s">
        <v>360</v>
      </c>
      <c r="L51" s="194">
        <v>11.2</v>
      </c>
      <c r="M51" s="188" t="s">
        <v>89</v>
      </c>
      <c r="N51" s="195">
        <v>4.78</v>
      </c>
      <c r="O51" s="191">
        <f t="shared" si="2"/>
        <v>53.536000000000001</v>
      </c>
      <c r="P51" s="191" t="s">
        <v>63</v>
      </c>
      <c r="Q51" s="335"/>
      <c r="R51" s="196" t="s">
        <v>397</v>
      </c>
      <c r="S51" s="294">
        <v>44140</v>
      </c>
      <c r="T51" s="188" t="s">
        <v>64</v>
      </c>
      <c r="U51" s="188" t="s">
        <v>80</v>
      </c>
      <c r="V51" s="188" t="s">
        <v>68</v>
      </c>
      <c r="W51" s="188" t="s">
        <v>29</v>
      </c>
      <c r="X51" s="188" t="s">
        <v>215</v>
      </c>
      <c r="Y51" s="188" t="s">
        <v>215</v>
      </c>
      <c r="Z51" s="351"/>
      <c r="AA51" s="344"/>
      <c r="AB51" s="214"/>
      <c r="AC51" s="344"/>
      <c r="AD51" s="344"/>
      <c r="AE51" s="188"/>
      <c r="AG51" s="125">
        <f t="shared" si="1"/>
        <v>5.3536E-2</v>
      </c>
    </row>
    <row r="52" spans="1:34" ht="48.75" customHeight="1">
      <c r="A52" s="197">
        <v>118</v>
      </c>
      <c r="B52" s="198" t="s">
        <v>398</v>
      </c>
      <c r="C52" s="165">
        <v>44138</v>
      </c>
      <c r="D52" s="197" t="s">
        <v>18</v>
      </c>
      <c r="E52" s="197" t="s">
        <v>99</v>
      </c>
      <c r="F52" s="215" t="s">
        <v>208</v>
      </c>
      <c r="G52" s="197" t="s">
        <v>389</v>
      </c>
      <c r="H52" s="200" t="s">
        <v>66</v>
      </c>
      <c r="I52" s="200"/>
      <c r="J52" s="216">
        <v>40059190</v>
      </c>
      <c r="K52" s="217" t="s">
        <v>388</v>
      </c>
      <c r="L52" s="218">
        <v>11.2</v>
      </c>
      <c r="M52" s="197" t="s">
        <v>89</v>
      </c>
      <c r="N52" s="203">
        <v>4.0599999999999996</v>
      </c>
      <c r="O52" s="200">
        <f t="shared" si="2"/>
        <v>45.471999999999994</v>
      </c>
      <c r="P52" s="200" t="s">
        <v>63</v>
      </c>
      <c r="Q52" s="197" t="s">
        <v>390</v>
      </c>
      <c r="R52" s="204" t="s">
        <v>399</v>
      </c>
      <c r="S52" s="295">
        <v>44140</v>
      </c>
      <c r="T52" s="197" t="s">
        <v>64</v>
      </c>
      <c r="U52" s="179" t="s">
        <v>80</v>
      </c>
      <c r="V52" s="197" t="s">
        <v>68</v>
      </c>
      <c r="W52" s="197" t="s">
        <v>29</v>
      </c>
      <c r="X52" s="197" t="s">
        <v>215</v>
      </c>
      <c r="Y52" s="197" t="s">
        <v>215</v>
      </c>
      <c r="Z52" s="205"/>
      <c r="AA52" s="219"/>
      <c r="AB52" s="219"/>
      <c r="AC52" s="208"/>
      <c r="AD52" s="208"/>
      <c r="AE52" s="197"/>
      <c r="AG52" s="125">
        <f t="shared" si="1"/>
        <v>4.5471999999999992E-2</v>
      </c>
      <c r="AH52" s="95"/>
    </row>
    <row r="53" spans="1:34" ht="48.75" customHeight="1">
      <c r="A53" s="170">
        <v>119</v>
      </c>
      <c r="B53" s="171" t="s">
        <v>207</v>
      </c>
      <c r="C53" s="165">
        <v>44134</v>
      </c>
      <c r="D53" s="170" t="s">
        <v>18</v>
      </c>
      <c r="E53" s="170" t="s">
        <v>99</v>
      </c>
      <c r="F53" s="172" t="s">
        <v>208</v>
      </c>
      <c r="G53" s="170" t="s">
        <v>209</v>
      </c>
      <c r="H53" s="173" t="s">
        <v>214</v>
      </c>
      <c r="I53" s="173"/>
      <c r="J53" s="174">
        <v>83023090</v>
      </c>
      <c r="K53" s="175" t="s">
        <v>210</v>
      </c>
      <c r="L53" s="176">
        <v>4</v>
      </c>
      <c r="M53" s="170" t="s">
        <v>62</v>
      </c>
      <c r="N53" s="177">
        <v>9.58</v>
      </c>
      <c r="O53" s="173">
        <f t="shared" si="2"/>
        <v>38.32</v>
      </c>
      <c r="P53" s="173" t="s">
        <v>63</v>
      </c>
      <c r="Q53" s="170" t="s">
        <v>211</v>
      </c>
      <c r="R53" s="178" t="s">
        <v>212</v>
      </c>
      <c r="S53" s="295">
        <v>44139</v>
      </c>
      <c r="T53" s="170" t="s">
        <v>64</v>
      </c>
      <c r="U53" s="170" t="s">
        <v>163</v>
      </c>
      <c r="V53" s="170" t="s">
        <v>95</v>
      </c>
      <c r="W53" s="170" t="s">
        <v>215</v>
      </c>
      <c r="X53" s="170" t="s">
        <v>215</v>
      </c>
      <c r="Y53" s="170" t="s">
        <v>215</v>
      </c>
      <c r="Z53" s="220"/>
      <c r="AA53" s="221"/>
      <c r="AB53" s="222">
        <f>AC53+AD53</f>
        <v>704670</v>
      </c>
      <c r="AC53" s="223">
        <v>440419</v>
      </c>
      <c r="AD53" s="223">
        <v>264251</v>
      </c>
      <c r="AE53" s="170"/>
      <c r="AG53" s="125">
        <f t="shared" si="1"/>
        <v>3.832E-2</v>
      </c>
    </row>
    <row r="54" spans="1:34" ht="48.75" customHeight="1">
      <c r="A54" s="170">
        <v>120</v>
      </c>
      <c r="B54" s="171" t="s">
        <v>400</v>
      </c>
      <c r="C54" s="152">
        <v>44140</v>
      </c>
      <c r="D54" s="170" t="s">
        <v>18</v>
      </c>
      <c r="E54" s="170" t="s">
        <v>96</v>
      </c>
      <c r="F54" s="172" t="s">
        <v>216</v>
      </c>
      <c r="G54" s="170" t="s">
        <v>217</v>
      </c>
      <c r="H54" s="173" t="s">
        <v>218</v>
      </c>
      <c r="I54" s="173"/>
      <c r="J54" s="224">
        <v>84833090</v>
      </c>
      <c r="K54" s="225" t="s">
        <v>219</v>
      </c>
      <c r="L54" s="226">
        <v>15</v>
      </c>
      <c r="M54" s="170" t="s">
        <v>62</v>
      </c>
      <c r="N54" s="227">
        <v>6</v>
      </c>
      <c r="O54" s="177">
        <f t="shared" si="2"/>
        <v>90</v>
      </c>
      <c r="P54" s="173" t="s">
        <v>63</v>
      </c>
      <c r="Q54" s="333">
        <v>103</v>
      </c>
      <c r="R54" s="178" t="s">
        <v>234</v>
      </c>
      <c r="S54" s="293">
        <v>44139</v>
      </c>
      <c r="T54" s="170" t="s">
        <v>64</v>
      </c>
      <c r="U54" s="170" t="s">
        <v>164</v>
      </c>
      <c r="V54" s="170" t="s">
        <v>95</v>
      </c>
      <c r="W54" s="170" t="s">
        <v>215</v>
      </c>
      <c r="X54" s="170" t="s">
        <v>193</v>
      </c>
      <c r="Y54" s="170" t="s">
        <v>193</v>
      </c>
      <c r="Z54" s="349">
        <f>3190317+4235605+920468/1.1</f>
        <v>8262711.0909090908</v>
      </c>
      <c r="AA54" s="342">
        <f>1820000+580910</f>
        <v>2400910</v>
      </c>
      <c r="AB54" s="336">
        <v>7316790</v>
      </c>
      <c r="AC54" s="342">
        <v>4227975</v>
      </c>
      <c r="AD54" s="342">
        <v>3088815</v>
      </c>
      <c r="AE54" s="170"/>
      <c r="AG54" s="125">
        <f t="shared" si="1"/>
        <v>0.09</v>
      </c>
    </row>
    <row r="55" spans="1:34" ht="48.75" customHeight="1">
      <c r="A55" s="179">
        <v>120</v>
      </c>
      <c r="B55" s="180" t="s">
        <v>400</v>
      </c>
      <c r="C55" s="158">
        <v>44140</v>
      </c>
      <c r="D55" s="179" t="s">
        <v>18</v>
      </c>
      <c r="E55" s="179" t="s">
        <v>96</v>
      </c>
      <c r="F55" s="181" t="s">
        <v>216</v>
      </c>
      <c r="G55" s="179" t="s">
        <v>217</v>
      </c>
      <c r="H55" s="182" t="s">
        <v>218</v>
      </c>
      <c r="I55" s="182"/>
      <c r="J55" s="228">
        <v>84833090</v>
      </c>
      <c r="K55" s="184" t="s">
        <v>220</v>
      </c>
      <c r="L55" s="229">
        <v>15</v>
      </c>
      <c r="M55" s="179" t="s">
        <v>62</v>
      </c>
      <c r="N55" s="230">
        <v>2</v>
      </c>
      <c r="O55" s="186">
        <f t="shared" si="2"/>
        <v>30</v>
      </c>
      <c r="P55" s="182" t="s">
        <v>63</v>
      </c>
      <c r="Q55" s="334"/>
      <c r="R55" s="187" t="s">
        <v>234</v>
      </c>
      <c r="S55" s="293">
        <v>44139</v>
      </c>
      <c r="T55" s="179" t="s">
        <v>64</v>
      </c>
      <c r="U55" s="179" t="s">
        <v>164</v>
      </c>
      <c r="V55" s="179" t="s">
        <v>95</v>
      </c>
      <c r="W55" s="179" t="s">
        <v>215</v>
      </c>
      <c r="X55" s="179" t="s">
        <v>193</v>
      </c>
      <c r="Y55" s="179" t="s">
        <v>193</v>
      </c>
      <c r="Z55" s="350"/>
      <c r="AA55" s="343"/>
      <c r="AB55" s="337"/>
      <c r="AC55" s="343"/>
      <c r="AD55" s="343"/>
      <c r="AE55" s="179"/>
      <c r="AG55" s="125">
        <f t="shared" si="1"/>
        <v>0.03</v>
      </c>
    </row>
    <row r="56" spans="1:34" ht="48.75" customHeight="1">
      <c r="A56" s="179">
        <v>120</v>
      </c>
      <c r="B56" s="180" t="s">
        <v>400</v>
      </c>
      <c r="C56" s="158">
        <v>44140</v>
      </c>
      <c r="D56" s="179" t="s">
        <v>18</v>
      </c>
      <c r="E56" s="179" t="s">
        <v>96</v>
      </c>
      <c r="F56" s="181" t="s">
        <v>216</v>
      </c>
      <c r="G56" s="179" t="s">
        <v>217</v>
      </c>
      <c r="H56" s="182" t="s">
        <v>218</v>
      </c>
      <c r="I56" s="182"/>
      <c r="J56" s="228">
        <v>73269099</v>
      </c>
      <c r="K56" s="231" t="s">
        <v>221</v>
      </c>
      <c r="L56" s="229">
        <v>15</v>
      </c>
      <c r="M56" s="179" t="s">
        <v>62</v>
      </c>
      <c r="N56" s="232">
        <v>0.5</v>
      </c>
      <c r="O56" s="186">
        <f t="shared" si="2"/>
        <v>7.5</v>
      </c>
      <c r="P56" s="182" t="s">
        <v>63</v>
      </c>
      <c r="Q56" s="334"/>
      <c r="R56" s="187" t="s">
        <v>234</v>
      </c>
      <c r="S56" s="293">
        <v>44139</v>
      </c>
      <c r="T56" s="179" t="s">
        <v>64</v>
      </c>
      <c r="U56" s="179" t="s">
        <v>164</v>
      </c>
      <c r="V56" s="179" t="s">
        <v>95</v>
      </c>
      <c r="W56" s="179" t="s">
        <v>215</v>
      </c>
      <c r="X56" s="179" t="s">
        <v>193</v>
      </c>
      <c r="Y56" s="179" t="s">
        <v>193</v>
      </c>
      <c r="Z56" s="350"/>
      <c r="AA56" s="343"/>
      <c r="AB56" s="337"/>
      <c r="AC56" s="343"/>
      <c r="AD56" s="343"/>
      <c r="AE56" s="179"/>
      <c r="AG56" s="125">
        <f t="shared" si="1"/>
        <v>7.4999999999999997E-3</v>
      </c>
    </row>
    <row r="57" spans="1:34" ht="48.75" customHeight="1">
      <c r="A57" s="179">
        <v>120</v>
      </c>
      <c r="B57" s="180" t="s">
        <v>400</v>
      </c>
      <c r="C57" s="158">
        <v>44140</v>
      </c>
      <c r="D57" s="179" t="s">
        <v>18</v>
      </c>
      <c r="E57" s="179" t="s">
        <v>96</v>
      </c>
      <c r="F57" s="181" t="s">
        <v>216</v>
      </c>
      <c r="G57" s="179" t="s">
        <v>217</v>
      </c>
      <c r="H57" s="182" t="s">
        <v>218</v>
      </c>
      <c r="I57" s="182"/>
      <c r="J57" s="228">
        <v>84833090</v>
      </c>
      <c r="K57" s="231" t="s">
        <v>222</v>
      </c>
      <c r="L57" s="229">
        <v>3</v>
      </c>
      <c r="M57" s="179" t="s">
        <v>62</v>
      </c>
      <c r="N57" s="232">
        <v>3</v>
      </c>
      <c r="O57" s="186">
        <f t="shared" si="2"/>
        <v>9</v>
      </c>
      <c r="P57" s="182" t="s">
        <v>63</v>
      </c>
      <c r="Q57" s="334"/>
      <c r="R57" s="187" t="s">
        <v>234</v>
      </c>
      <c r="S57" s="293">
        <v>44139</v>
      </c>
      <c r="T57" s="179" t="s">
        <v>64</v>
      </c>
      <c r="U57" s="179" t="s">
        <v>164</v>
      </c>
      <c r="V57" s="179" t="s">
        <v>95</v>
      </c>
      <c r="W57" s="179" t="s">
        <v>215</v>
      </c>
      <c r="X57" s="179" t="s">
        <v>193</v>
      </c>
      <c r="Y57" s="179" t="s">
        <v>193</v>
      </c>
      <c r="Z57" s="350"/>
      <c r="AA57" s="343"/>
      <c r="AB57" s="337"/>
      <c r="AC57" s="343"/>
      <c r="AD57" s="343"/>
      <c r="AE57" s="179"/>
      <c r="AG57" s="125">
        <f t="shared" si="1"/>
        <v>8.9999999999999993E-3</v>
      </c>
    </row>
    <row r="58" spans="1:34" ht="48.75" customHeight="1">
      <c r="A58" s="179">
        <v>120</v>
      </c>
      <c r="B58" s="180" t="s">
        <v>400</v>
      </c>
      <c r="C58" s="158">
        <v>44140</v>
      </c>
      <c r="D58" s="179" t="s">
        <v>18</v>
      </c>
      <c r="E58" s="179" t="s">
        <v>96</v>
      </c>
      <c r="F58" s="181" t="s">
        <v>216</v>
      </c>
      <c r="G58" s="179" t="s">
        <v>217</v>
      </c>
      <c r="H58" s="182" t="s">
        <v>218</v>
      </c>
      <c r="I58" s="182"/>
      <c r="J58" s="228">
        <v>83023090</v>
      </c>
      <c r="K58" s="231" t="s">
        <v>223</v>
      </c>
      <c r="L58" s="229">
        <v>2</v>
      </c>
      <c r="M58" s="179" t="s">
        <v>62</v>
      </c>
      <c r="N58" s="232">
        <v>1</v>
      </c>
      <c r="O58" s="186">
        <f t="shared" si="2"/>
        <v>2</v>
      </c>
      <c r="P58" s="182" t="s">
        <v>63</v>
      </c>
      <c r="Q58" s="334"/>
      <c r="R58" s="187" t="s">
        <v>234</v>
      </c>
      <c r="S58" s="293">
        <v>44139</v>
      </c>
      <c r="T58" s="179" t="s">
        <v>64</v>
      </c>
      <c r="U58" s="179" t="s">
        <v>164</v>
      </c>
      <c r="V58" s="179" t="s">
        <v>95</v>
      </c>
      <c r="W58" s="179" t="s">
        <v>215</v>
      </c>
      <c r="X58" s="179" t="s">
        <v>193</v>
      </c>
      <c r="Y58" s="179" t="s">
        <v>193</v>
      </c>
      <c r="Z58" s="350"/>
      <c r="AA58" s="343"/>
      <c r="AB58" s="337"/>
      <c r="AC58" s="343"/>
      <c r="AD58" s="343"/>
      <c r="AE58" s="179"/>
      <c r="AG58" s="125">
        <f t="shared" si="1"/>
        <v>2E-3</v>
      </c>
    </row>
    <row r="59" spans="1:34" ht="48.75" customHeight="1">
      <c r="A59" s="179">
        <v>120</v>
      </c>
      <c r="B59" s="180" t="s">
        <v>400</v>
      </c>
      <c r="C59" s="158">
        <v>44140</v>
      </c>
      <c r="D59" s="179" t="s">
        <v>18</v>
      </c>
      <c r="E59" s="179" t="s">
        <v>96</v>
      </c>
      <c r="F59" s="181" t="s">
        <v>216</v>
      </c>
      <c r="G59" s="179" t="s">
        <v>217</v>
      </c>
      <c r="H59" s="182" t="s">
        <v>218</v>
      </c>
      <c r="I59" s="182"/>
      <c r="J59" s="228">
        <v>84833090</v>
      </c>
      <c r="K59" s="231" t="s">
        <v>224</v>
      </c>
      <c r="L59" s="229">
        <v>4</v>
      </c>
      <c r="M59" s="179" t="s">
        <v>62</v>
      </c>
      <c r="N59" s="233">
        <v>2</v>
      </c>
      <c r="O59" s="186">
        <f t="shared" si="2"/>
        <v>8</v>
      </c>
      <c r="P59" s="182" t="s">
        <v>63</v>
      </c>
      <c r="Q59" s="334"/>
      <c r="R59" s="187" t="s">
        <v>234</v>
      </c>
      <c r="S59" s="293">
        <v>44139</v>
      </c>
      <c r="T59" s="179" t="s">
        <v>64</v>
      </c>
      <c r="U59" s="179" t="s">
        <v>164</v>
      </c>
      <c r="V59" s="179" t="s">
        <v>95</v>
      </c>
      <c r="W59" s="179" t="s">
        <v>215</v>
      </c>
      <c r="X59" s="179" t="s">
        <v>193</v>
      </c>
      <c r="Y59" s="179" t="s">
        <v>193</v>
      </c>
      <c r="Z59" s="350"/>
      <c r="AA59" s="343"/>
      <c r="AB59" s="337"/>
      <c r="AC59" s="343"/>
      <c r="AD59" s="343"/>
      <c r="AE59" s="179"/>
      <c r="AG59" s="125">
        <f t="shared" si="1"/>
        <v>8.0000000000000002E-3</v>
      </c>
    </row>
    <row r="60" spans="1:34" ht="48.75" customHeight="1">
      <c r="A60" s="179">
        <v>120</v>
      </c>
      <c r="B60" s="180" t="s">
        <v>400</v>
      </c>
      <c r="C60" s="158">
        <v>44140</v>
      </c>
      <c r="D60" s="179" t="s">
        <v>18</v>
      </c>
      <c r="E60" s="179" t="s">
        <v>96</v>
      </c>
      <c r="F60" s="181" t="s">
        <v>216</v>
      </c>
      <c r="G60" s="179" t="s">
        <v>217</v>
      </c>
      <c r="H60" s="182" t="s">
        <v>218</v>
      </c>
      <c r="I60" s="182"/>
      <c r="J60" s="228">
        <v>84833090</v>
      </c>
      <c r="K60" s="231" t="s">
        <v>224</v>
      </c>
      <c r="L60" s="229">
        <v>4</v>
      </c>
      <c r="M60" s="179" t="s">
        <v>62</v>
      </c>
      <c r="N60" s="233">
        <v>2</v>
      </c>
      <c r="O60" s="186">
        <f t="shared" si="2"/>
        <v>8</v>
      </c>
      <c r="P60" s="182" t="s">
        <v>63</v>
      </c>
      <c r="Q60" s="334"/>
      <c r="R60" s="187" t="s">
        <v>234</v>
      </c>
      <c r="S60" s="293">
        <v>44139</v>
      </c>
      <c r="T60" s="179" t="s">
        <v>64</v>
      </c>
      <c r="U60" s="179" t="s">
        <v>164</v>
      </c>
      <c r="V60" s="179" t="s">
        <v>95</v>
      </c>
      <c r="W60" s="179" t="s">
        <v>215</v>
      </c>
      <c r="X60" s="179" t="s">
        <v>193</v>
      </c>
      <c r="Y60" s="179" t="s">
        <v>193</v>
      </c>
      <c r="Z60" s="350"/>
      <c r="AA60" s="343"/>
      <c r="AB60" s="337"/>
      <c r="AC60" s="343"/>
      <c r="AD60" s="343"/>
      <c r="AE60" s="179"/>
      <c r="AG60" s="125">
        <f t="shared" si="1"/>
        <v>8.0000000000000002E-3</v>
      </c>
    </row>
    <row r="61" spans="1:34" ht="48.75" customHeight="1">
      <c r="A61" s="179">
        <v>120</v>
      </c>
      <c r="B61" s="180" t="s">
        <v>400</v>
      </c>
      <c r="C61" s="158">
        <v>44140</v>
      </c>
      <c r="D61" s="179" t="s">
        <v>18</v>
      </c>
      <c r="E61" s="179" t="s">
        <v>96</v>
      </c>
      <c r="F61" s="181" t="s">
        <v>216</v>
      </c>
      <c r="G61" s="179" t="s">
        <v>217</v>
      </c>
      <c r="H61" s="182" t="s">
        <v>218</v>
      </c>
      <c r="I61" s="182"/>
      <c r="J61" s="228">
        <v>84833090</v>
      </c>
      <c r="K61" s="231" t="s">
        <v>225</v>
      </c>
      <c r="L61" s="229">
        <v>2</v>
      </c>
      <c r="M61" s="179" t="s">
        <v>62</v>
      </c>
      <c r="N61" s="233">
        <v>6</v>
      </c>
      <c r="O61" s="186">
        <f t="shared" si="2"/>
        <v>12</v>
      </c>
      <c r="P61" s="182" t="s">
        <v>63</v>
      </c>
      <c r="Q61" s="334"/>
      <c r="R61" s="187" t="s">
        <v>234</v>
      </c>
      <c r="S61" s="293">
        <v>44139</v>
      </c>
      <c r="T61" s="179" t="s">
        <v>64</v>
      </c>
      <c r="U61" s="179" t="s">
        <v>164</v>
      </c>
      <c r="V61" s="179" t="s">
        <v>95</v>
      </c>
      <c r="W61" s="179" t="s">
        <v>215</v>
      </c>
      <c r="X61" s="179" t="s">
        <v>193</v>
      </c>
      <c r="Y61" s="179" t="s">
        <v>193</v>
      </c>
      <c r="Z61" s="350"/>
      <c r="AA61" s="343"/>
      <c r="AB61" s="337"/>
      <c r="AC61" s="343"/>
      <c r="AD61" s="343"/>
      <c r="AE61" s="179"/>
      <c r="AG61" s="125">
        <f t="shared" si="1"/>
        <v>1.2E-2</v>
      </c>
    </row>
    <row r="62" spans="1:34" ht="48.75" customHeight="1">
      <c r="A62" s="179">
        <v>120</v>
      </c>
      <c r="B62" s="180" t="s">
        <v>400</v>
      </c>
      <c r="C62" s="158">
        <v>44140</v>
      </c>
      <c r="D62" s="179" t="s">
        <v>18</v>
      </c>
      <c r="E62" s="179" t="s">
        <v>96</v>
      </c>
      <c r="F62" s="181" t="s">
        <v>216</v>
      </c>
      <c r="G62" s="179" t="s">
        <v>217</v>
      </c>
      <c r="H62" s="182" t="s">
        <v>218</v>
      </c>
      <c r="I62" s="182"/>
      <c r="J62" s="228">
        <v>84833090</v>
      </c>
      <c r="K62" s="184" t="s">
        <v>226</v>
      </c>
      <c r="L62" s="229">
        <v>6</v>
      </c>
      <c r="M62" s="179" t="s">
        <v>62</v>
      </c>
      <c r="N62" s="233">
        <v>2</v>
      </c>
      <c r="O62" s="186">
        <f t="shared" si="2"/>
        <v>12</v>
      </c>
      <c r="P62" s="182" t="s">
        <v>63</v>
      </c>
      <c r="Q62" s="334"/>
      <c r="R62" s="187" t="s">
        <v>234</v>
      </c>
      <c r="S62" s="293">
        <v>44139</v>
      </c>
      <c r="T62" s="179" t="s">
        <v>64</v>
      </c>
      <c r="U62" s="179" t="s">
        <v>164</v>
      </c>
      <c r="V62" s="179" t="s">
        <v>95</v>
      </c>
      <c r="W62" s="179" t="s">
        <v>215</v>
      </c>
      <c r="X62" s="179" t="s">
        <v>193</v>
      </c>
      <c r="Y62" s="179" t="s">
        <v>193</v>
      </c>
      <c r="Z62" s="350"/>
      <c r="AA62" s="343"/>
      <c r="AB62" s="337"/>
      <c r="AC62" s="343"/>
      <c r="AD62" s="343"/>
      <c r="AE62" s="179"/>
      <c r="AG62" s="125">
        <f t="shared" si="1"/>
        <v>1.2E-2</v>
      </c>
    </row>
    <row r="63" spans="1:34" ht="48.75" customHeight="1">
      <c r="A63" s="179">
        <v>120</v>
      </c>
      <c r="B63" s="180" t="s">
        <v>400</v>
      </c>
      <c r="C63" s="158">
        <v>44140</v>
      </c>
      <c r="D63" s="179" t="s">
        <v>18</v>
      </c>
      <c r="E63" s="179" t="s">
        <v>96</v>
      </c>
      <c r="F63" s="181" t="s">
        <v>216</v>
      </c>
      <c r="G63" s="179" t="s">
        <v>217</v>
      </c>
      <c r="H63" s="182" t="s">
        <v>218</v>
      </c>
      <c r="I63" s="182"/>
      <c r="J63" s="228">
        <v>73269099</v>
      </c>
      <c r="K63" s="231" t="s">
        <v>227</v>
      </c>
      <c r="L63" s="229">
        <v>1</v>
      </c>
      <c r="M63" s="179" t="s">
        <v>62</v>
      </c>
      <c r="N63" s="233">
        <v>0.5</v>
      </c>
      <c r="O63" s="186">
        <f t="shared" si="2"/>
        <v>0.5</v>
      </c>
      <c r="P63" s="182" t="s">
        <v>63</v>
      </c>
      <c r="Q63" s="334"/>
      <c r="R63" s="187" t="s">
        <v>234</v>
      </c>
      <c r="S63" s="293">
        <v>44139</v>
      </c>
      <c r="T63" s="179" t="s">
        <v>64</v>
      </c>
      <c r="U63" s="179" t="s">
        <v>164</v>
      </c>
      <c r="V63" s="179" t="s">
        <v>95</v>
      </c>
      <c r="W63" s="179" t="s">
        <v>215</v>
      </c>
      <c r="X63" s="179" t="s">
        <v>193</v>
      </c>
      <c r="Y63" s="179" t="s">
        <v>193</v>
      </c>
      <c r="Z63" s="350"/>
      <c r="AA63" s="343"/>
      <c r="AB63" s="337"/>
      <c r="AC63" s="343"/>
      <c r="AD63" s="343"/>
      <c r="AE63" s="179"/>
      <c r="AG63" s="125">
        <f t="shared" si="1"/>
        <v>5.0000000000000001E-4</v>
      </c>
    </row>
    <row r="64" spans="1:34" ht="48.75" customHeight="1">
      <c r="A64" s="179">
        <v>120</v>
      </c>
      <c r="B64" s="180" t="s">
        <v>400</v>
      </c>
      <c r="C64" s="158">
        <v>44140</v>
      </c>
      <c r="D64" s="179" t="s">
        <v>18</v>
      </c>
      <c r="E64" s="179" t="s">
        <v>96</v>
      </c>
      <c r="F64" s="181" t="s">
        <v>216</v>
      </c>
      <c r="G64" s="179" t="s">
        <v>217</v>
      </c>
      <c r="H64" s="182" t="s">
        <v>218</v>
      </c>
      <c r="I64" s="182"/>
      <c r="J64" s="228">
        <v>83023090</v>
      </c>
      <c r="K64" s="231" t="s">
        <v>228</v>
      </c>
      <c r="L64" s="229">
        <v>5</v>
      </c>
      <c r="M64" s="179" t="s">
        <v>62</v>
      </c>
      <c r="N64" s="233">
        <v>9</v>
      </c>
      <c r="O64" s="186">
        <f t="shared" si="2"/>
        <v>45</v>
      </c>
      <c r="P64" s="182" t="s">
        <v>63</v>
      </c>
      <c r="Q64" s="334"/>
      <c r="R64" s="187" t="s">
        <v>234</v>
      </c>
      <c r="S64" s="293">
        <v>44139</v>
      </c>
      <c r="T64" s="179" t="s">
        <v>64</v>
      </c>
      <c r="U64" s="179" t="s">
        <v>164</v>
      </c>
      <c r="V64" s="179" t="s">
        <v>95</v>
      </c>
      <c r="W64" s="179" t="s">
        <v>215</v>
      </c>
      <c r="X64" s="179" t="s">
        <v>193</v>
      </c>
      <c r="Y64" s="179" t="s">
        <v>193</v>
      </c>
      <c r="Z64" s="350"/>
      <c r="AA64" s="343"/>
      <c r="AB64" s="337"/>
      <c r="AC64" s="343"/>
      <c r="AD64" s="343"/>
      <c r="AE64" s="179"/>
      <c r="AG64" s="125">
        <f t="shared" si="1"/>
        <v>4.4999999999999998E-2</v>
      </c>
    </row>
    <row r="65" spans="1:33" ht="48.75" customHeight="1">
      <c r="A65" s="179">
        <v>120</v>
      </c>
      <c r="B65" s="180" t="s">
        <v>400</v>
      </c>
      <c r="C65" s="158">
        <v>44140</v>
      </c>
      <c r="D65" s="179" t="s">
        <v>18</v>
      </c>
      <c r="E65" s="179" t="s">
        <v>96</v>
      </c>
      <c r="F65" s="181" t="s">
        <v>216</v>
      </c>
      <c r="G65" s="179" t="s">
        <v>217</v>
      </c>
      <c r="H65" s="182" t="s">
        <v>218</v>
      </c>
      <c r="I65" s="182"/>
      <c r="J65" s="228">
        <v>83023090</v>
      </c>
      <c r="K65" s="231" t="s">
        <v>229</v>
      </c>
      <c r="L65" s="229">
        <v>22</v>
      </c>
      <c r="M65" s="179" t="s">
        <v>62</v>
      </c>
      <c r="N65" s="233">
        <v>4</v>
      </c>
      <c r="O65" s="186">
        <f t="shared" si="2"/>
        <v>88</v>
      </c>
      <c r="P65" s="182" t="s">
        <v>63</v>
      </c>
      <c r="Q65" s="334"/>
      <c r="R65" s="187" t="s">
        <v>234</v>
      </c>
      <c r="S65" s="293">
        <v>44139</v>
      </c>
      <c r="T65" s="179" t="s">
        <v>64</v>
      </c>
      <c r="U65" s="179" t="s">
        <v>164</v>
      </c>
      <c r="V65" s="179" t="s">
        <v>95</v>
      </c>
      <c r="W65" s="179" t="s">
        <v>215</v>
      </c>
      <c r="X65" s="179" t="s">
        <v>193</v>
      </c>
      <c r="Y65" s="179" t="s">
        <v>193</v>
      </c>
      <c r="Z65" s="350"/>
      <c r="AA65" s="343"/>
      <c r="AB65" s="337"/>
      <c r="AC65" s="343"/>
      <c r="AD65" s="343"/>
      <c r="AE65" s="179"/>
      <c r="AG65" s="125">
        <f t="shared" si="1"/>
        <v>8.7999999999999995E-2</v>
      </c>
    </row>
    <row r="66" spans="1:33" ht="48.75" customHeight="1">
      <c r="A66" s="179">
        <v>120</v>
      </c>
      <c r="B66" s="180" t="s">
        <v>400</v>
      </c>
      <c r="C66" s="158">
        <v>44140</v>
      </c>
      <c r="D66" s="179" t="s">
        <v>18</v>
      </c>
      <c r="E66" s="179" t="s">
        <v>96</v>
      </c>
      <c r="F66" s="181" t="s">
        <v>216</v>
      </c>
      <c r="G66" s="179" t="s">
        <v>217</v>
      </c>
      <c r="H66" s="182" t="s">
        <v>218</v>
      </c>
      <c r="I66" s="182"/>
      <c r="J66" s="228">
        <v>83023090</v>
      </c>
      <c r="K66" s="184" t="s">
        <v>230</v>
      </c>
      <c r="L66" s="229">
        <v>3</v>
      </c>
      <c r="M66" s="179" t="s">
        <v>62</v>
      </c>
      <c r="N66" s="233">
        <v>1.5</v>
      </c>
      <c r="O66" s="186">
        <f t="shared" si="2"/>
        <v>4.5</v>
      </c>
      <c r="P66" s="182" t="s">
        <v>63</v>
      </c>
      <c r="Q66" s="334"/>
      <c r="R66" s="187" t="s">
        <v>234</v>
      </c>
      <c r="S66" s="293">
        <v>44139</v>
      </c>
      <c r="T66" s="179" t="s">
        <v>64</v>
      </c>
      <c r="U66" s="179" t="s">
        <v>164</v>
      </c>
      <c r="V66" s="179" t="s">
        <v>95</v>
      </c>
      <c r="W66" s="179" t="s">
        <v>215</v>
      </c>
      <c r="X66" s="179" t="s">
        <v>193</v>
      </c>
      <c r="Y66" s="179" t="s">
        <v>193</v>
      </c>
      <c r="Z66" s="350"/>
      <c r="AA66" s="343"/>
      <c r="AB66" s="337"/>
      <c r="AC66" s="343"/>
      <c r="AD66" s="343"/>
      <c r="AE66" s="179"/>
      <c r="AG66" s="125">
        <f t="shared" si="1"/>
        <v>4.4999999999999997E-3</v>
      </c>
    </row>
    <row r="67" spans="1:33" ht="48.75" customHeight="1">
      <c r="A67" s="179">
        <v>120</v>
      </c>
      <c r="B67" s="180" t="s">
        <v>400</v>
      </c>
      <c r="C67" s="158">
        <v>44140</v>
      </c>
      <c r="D67" s="179" t="s">
        <v>18</v>
      </c>
      <c r="E67" s="179" t="s">
        <v>96</v>
      </c>
      <c r="F67" s="181" t="s">
        <v>216</v>
      </c>
      <c r="G67" s="179" t="s">
        <v>217</v>
      </c>
      <c r="H67" s="182" t="s">
        <v>218</v>
      </c>
      <c r="I67" s="182"/>
      <c r="J67" s="228">
        <v>83023090</v>
      </c>
      <c r="K67" s="231" t="s">
        <v>231</v>
      </c>
      <c r="L67" s="229">
        <v>3</v>
      </c>
      <c r="M67" s="179" t="s">
        <v>62</v>
      </c>
      <c r="N67" s="233">
        <v>7</v>
      </c>
      <c r="O67" s="186">
        <f t="shared" si="2"/>
        <v>21</v>
      </c>
      <c r="P67" s="182" t="s">
        <v>63</v>
      </c>
      <c r="Q67" s="334"/>
      <c r="R67" s="187" t="s">
        <v>234</v>
      </c>
      <c r="S67" s="293">
        <v>44139</v>
      </c>
      <c r="T67" s="179" t="s">
        <v>64</v>
      </c>
      <c r="U67" s="179" t="s">
        <v>164</v>
      </c>
      <c r="V67" s="179" t="s">
        <v>95</v>
      </c>
      <c r="W67" s="179" t="s">
        <v>215</v>
      </c>
      <c r="X67" s="179" t="s">
        <v>193</v>
      </c>
      <c r="Y67" s="179" t="s">
        <v>193</v>
      </c>
      <c r="Z67" s="350"/>
      <c r="AA67" s="343"/>
      <c r="AB67" s="337"/>
      <c r="AC67" s="343"/>
      <c r="AD67" s="343"/>
      <c r="AE67" s="179"/>
      <c r="AG67" s="125">
        <f t="shared" si="1"/>
        <v>2.1000000000000001E-2</v>
      </c>
    </row>
    <row r="68" spans="1:33" ht="48.75" customHeight="1">
      <c r="A68" s="179">
        <v>120</v>
      </c>
      <c r="B68" s="180" t="s">
        <v>400</v>
      </c>
      <c r="C68" s="158">
        <v>44140</v>
      </c>
      <c r="D68" s="179" t="s">
        <v>18</v>
      </c>
      <c r="E68" s="179" t="s">
        <v>96</v>
      </c>
      <c r="F68" s="181" t="s">
        <v>216</v>
      </c>
      <c r="G68" s="179" t="s">
        <v>217</v>
      </c>
      <c r="H68" s="182" t="s">
        <v>218</v>
      </c>
      <c r="I68" s="182"/>
      <c r="J68" s="228">
        <v>83023090</v>
      </c>
      <c r="K68" s="231" t="s">
        <v>232</v>
      </c>
      <c r="L68" s="229">
        <v>30</v>
      </c>
      <c r="M68" s="179" t="s">
        <v>62</v>
      </c>
      <c r="N68" s="233">
        <v>4</v>
      </c>
      <c r="O68" s="186">
        <f t="shared" si="2"/>
        <v>120</v>
      </c>
      <c r="P68" s="182" t="s">
        <v>63</v>
      </c>
      <c r="Q68" s="334"/>
      <c r="R68" s="187" t="s">
        <v>234</v>
      </c>
      <c r="S68" s="293">
        <v>44139</v>
      </c>
      <c r="T68" s="179" t="s">
        <v>64</v>
      </c>
      <c r="U68" s="179" t="s">
        <v>164</v>
      </c>
      <c r="V68" s="179" t="s">
        <v>95</v>
      </c>
      <c r="W68" s="179" t="s">
        <v>215</v>
      </c>
      <c r="X68" s="179" t="s">
        <v>193</v>
      </c>
      <c r="Y68" s="179" t="s">
        <v>193</v>
      </c>
      <c r="Z68" s="350"/>
      <c r="AA68" s="343"/>
      <c r="AB68" s="337"/>
      <c r="AC68" s="343"/>
      <c r="AD68" s="343"/>
      <c r="AE68" s="179"/>
      <c r="AG68" s="125">
        <f t="shared" si="1"/>
        <v>0.12</v>
      </c>
    </row>
    <row r="69" spans="1:33" ht="48.75" customHeight="1">
      <c r="A69" s="179">
        <v>120</v>
      </c>
      <c r="B69" s="180" t="s">
        <v>400</v>
      </c>
      <c r="C69" s="158">
        <v>44140</v>
      </c>
      <c r="D69" s="179" t="s">
        <v>18</v>
      </c>
      <c r="E69" s="179" t="s">
        <v>96</v>
      </c>
      <c r="F69" s="181" t="s">
        <v>216</v>
      </c>
      <c r="G69" s="179" t="s">
        <v>217</v>
      </c>
      <c r="H69" s="182" t="s">
        <v>218</v>
      </c>
      <c r="I69" s="182"/>
      <c r="J69" s="228">
        <v>83023090</v>
      </c>
      <c r="K69" s="231" t="s">
        <v>233</v>
      </c>
      <c r="L69" s="229">
        <v>14</v>
      </c>
      <c r="M69" s="179" t="s">
        <v>62</v>
      </c>
      <c r="N69" s="233">
        <v>9</v>
      </c>
      <c r="O69" s="186">
        <f t="shared" si="2"/>
        <v>126</v>
      </c>
      <c r="P69" s="182" t="s">
        <v>63</v>
      </c>
      <c r="Q69" s="334"/>
      <c r="R69" s="187" t="s">
        <v>234</v>
      </c>
      <c r="S69" s="293">
        <v>44139</v>
      </c>
      <c r="T69" s="179" t="s">
        <v>64</v>
      </c>
      <c r="U69" s="179" t="s">
        <v>164</v>
      </c>
      <c r="V69" s="179" t="s">
        <v>95</v>
      </c>
      <c r="W69" s="179" t="s">
        <v>215</v>
      </c>
      <c r="X69" s="179" t="s">
        <v>193</v>
      </c>
      <c r="Y69" s="179" t="s">
        <v>193</v>
      </c>
      <c r="Z69" s="350"/>
      <c r="AA69" s="343"/>
      <c r="AB69" s="337"/>
      <c r="AC69" s="343"/>
      <c r="AD69" s="343"/>
      <c r="AE69" s="179"/>
      <c r="AG69" s="125">
        <f t="shared" si="1"/>
        <v>0.126</v>
      </c>
    </row>
    <row r="70" spans="1:33" ht="48.75" customHeight="1">
      <c r="A70" s="179">
        <v>120</v>
      </c>
      <c r="B70" s="180" t="s">
        <v>400</v>
      </c>
      <c r="C70" s="158">
        <v>44140</v>
      </c>
      <c r="D70" s="179" t="s">
        <v>18</v>
      </c>
      <c r="E70" s="179" t="s">
        <v>96</v>
      </c>
      <c r="F70" s="181" t="s">
        <v>216</v>
      </c>
      <c r="G70" s="179" t="s">
        <v>217</v>
      </c>
      <c r="H70" s="182" t="s">
        <v>218</v>
      </c>
      <c r="I70" s="182"/>
      <c r="J70" s="228">
        <v>83023090</v>
      </c>
      <c r="K70" s="231" t="s">
        <v>233</v>
      </c>
      <c r="L70" s="229">
        <v>14</v>
      </c>
      <c r="M70" s="179" t="s">
        <v>62</v>
      </c>
      <c r="N70" s="233">
        <v>9</v>
      </c>
      <c r="O70" s="186">
        <f t="shared" si="2"/>
        <v>126</v>
      </c>
      <c r="P70" s="182" t="s">
        <v>63</v>
      </c>
      <c r="Q70" s="334"/>
      <c r="R70" s="187" t="s">
        <v>234</v>
      </c>
      <c r="S70" s="293">
        <v>44139</v>
      </c>
      <c r="T70" s="179" t="s">
        <v>64</v>
      </c>
      <c r="U70" s="179" t="s">
        <v>164</v>
      </c>
      <c r="V70" s="179" t="s">
        <v>95</v>
      </c>
      <c r="W70" s="179" t="s">
        <v>215</v>
      </c>
      <c r="X70" s="179" t="s">
        <v>193</v>
      </c>
      <c r="Y70" s="179" t="s">
        <v>193</v>
      </c>
      <c r="Z70" s="350"/>
      <c r="AA70" s="343"/>
      <c r="AB70" s="337"/>
      <c r="AC70" s="343"/>
      <c r="AD70" s="343"/>
      <c r="AE70" s="179"/>
      <c r="AG70" s="125">
        <f t="shared" si="1"/>
        <v>0.126</v>
      </c>
    </row>
    <row r="71" spans="1:33" ht="48.75" customHeight="1">
      <c r="A71" s="188">
        <v>120</v>
      </c>
      <c r="B71" s="189" t="s">
        <v>400</v>
      </c>
      <c r="C71" s="165">
        <v>44140</v>
      </c>
      <c r="D71" s="188" t="s">
        <v>18</v>
      </c>
      <c r="E71" s="188" t="s">
        <v>96</v>
      </c>
      <c r="F71" s="190" t="s">
        <v>216</v>
      </c>
      <c r="G71" s="188" t="s">
        <v>217</v>
      </c>
      <c r="H71" s="191" t="s">
        <v>218</v>
      </c>
      <c r="I71" s="191"/>
      <c r="J71" s="234">
        <v>83023090</v>
      </c>
      <c r="K71" s="235" t="s">
        <v>233</v>
      </c>
      <c r="L71" s="236">
        <v>14</v>
      </c>
      <c r="M71" s="188" t="s">
        <v>62</v>
      </c>
      <c r="N71" s="237">
        <v>9</v>
      </c>
      <c r="O71" s="195">
        <f t="shared" si="2"/>
        <v>126</v>
      </c>
      <c r="P71" s="191" t="s">
        <v>63</v>
      </c>
      <c r="Q71" s="335"/>
      <c r="R71" s="196" t="s">
        <v>234</v>
      </c>
      <c r="S71" s="293">
        <v>44139</v>
      </c>
      <c r="T71" s="188" t="s">
        <v>64</v>
      </c>
      <c r="U71" s="188" t="s">
        <v>164</v>
      </c>
      <c r="V71" s="188" t="s">
        <v>95</v>
      </c>
      <c r="W71" s="188" t="s">
        <v>215</v>
      </c>
      <c r="X71" s="188" t="s">
        <v>193</v>
      </c>
      <c r="Y71" s="188" t="s">
        <v>193</v>
      </c>
      <c r="Z71" s="351"/>
      <c r="AA71" s="344"/>
      <c r="AB71" s="338"/>
      <c r="AC71" s="344"/>
      <c r="AD71" s="344"/>
      <c r="AE71" s="188"/>
      <c r="AG71" s="125">
        <f t="shared" si="1"/>
        <v>0.126</v>
      </c>
    </row>
    <row r="72" spans="1:33" ht="48.75" customHeight="1">
      <c r="A72" s="238">
        <v>121</v>
      </c>
      <c r="B72" s="238" t="s">
        <v>365</v>
      </c>
      <c r="C72" s="165">
        <v>44141</v>
      </c>
      <c r="D72" s="179" t="s">
        <v>70</v>
      </c>
      <c r="E72" s="179" t="s">
        <v>96</v>
      </c>
      <c r="F72" s="181" t="s">
        <v>216</v>
      </c>
      <c r="G72" s="119" t="s">
        <v>364</v>
      </c>
      <c r="H72" s="182" t="s">
        <v>245</v>
      </c>
      <c r="I72" s="182"/>
      <c r="J72" s="228">
        <v>39269099</v>
      </c>
      <c r="K72" s="239" t="s">
        <v>426</v>
      </c>
      <c r="L72" s="240">
        <v>2</v>
      </c>
      <c r="M72" s="179" t="s">
        <v>62</v>
      </c>
      <c r="N72" s="233">
        <v>800</v>
      </c>
      <c r="O72" s="186">
        <f t="shared" si="2"/>
        <v>1600</v>
      </c>
      <c r="P72" s="182" t="s">
        <v>63</v>
      </c>
      <c r="Q72" s="179">
        <v>5.3</v>
      </c>
      <c r="R72" s="187" t="s">
        <v>401</v>
      </c>
      <c r="S72" s="293">
        <v>44146</v>
      </c>
      <c r="T72" s="179" t="s">
        <v>83</v>
      </c>
      <c r="U72" s="179" t="s">
        <v>69</v>
      </c>
      <c r="V72" s="179" t="s">
        <v>68</v>
      </c>
      <c r="W72" s="179" t="s">
        <v>29</v>
      </c>
      <c r="X72" s="179" t="s">
        <v>193</v>
      </c>
      <c r="Y72" s="179" t="s">
        <v>193</v>
      </c>
      <c r="Z72" s="241">
        <f>1056691+2002384+767910/1.1</f>
        <v>3757175</v>
      </c>
      <c r="AA72" s="242">
        <f>610000+434500</f>
        <v>1044500</v>
      </c>
      <c r="AB72" s="243">
        <f>AC72+AD72</f>
        <v>9275223</v>
      </c>
      <c r="AC72" s="281">
        <v>4797529</v>
      </c>
      <c r="AD72" s="244">
        <v>4477694</v>
      </c>
      <c r="AE72" s="179"/>
      <c r="AG72" s="125">
        <f t="shared" si="1"/>
        <v>1.6</v>
      </c>
    </row>
    <row r="73" spans="1:33" ht="48.75" customHeight="1">
      <c r="A73" s="170">
        <v>122</v>
      </c>
      <c r="B73" s="171" t="s">
        <v>366</v>
      </c>
      <c r="C73" s="152">
        <v>44141</v>
      </c>
      <c r="D73" s="170" t="s">
        <v>18</v>
      </c>
      <c r="E73" s="170" t="s">
        <v>99</v>
      </c>
      <c r="F73" s="172" t="s">
        <v>93</v>
      </c>
      <c r="G73" s="120" t="s">
        <v>393</v>
      </c>
      <c r="H73" s="173" t="s">
        <v>214</v>
      </c>
      <c r="I73" s="173"/>
      <c r="J73" s="174">
        <v>83023090</v>
      </c>
      <c r="K73" s="225" t="s">
        <v>367</v>
      </c>
      <c r="L73" s="245">
        <v>8</v>
      </c>
      <c r="M73" s="170" t="s">
        <v>62</v>
      </c>
      <c r="N73" s="246">
        <v>5.05</v>
      </c>
      <c r="O73" s="177">
        <f t="shared" si="2"/>
        <v>40.4</v>
      </c>
      <c r="P73" s="173" t="s">
        <v>63</v>
      </c>
      <c r="Q73" s="333">
        <v>29.3</v>
      </c>
      <c r="R73" s="178" t="s">
        <v>402</v>
      </c>
      <c r="S73" s="292">
        <v>44145</v>
      </c>
      <c r="T73" s="170" t="s">
        <v>64</v>
      </c>
      <c r="U73" s="170" t="s">
        <v>80</v>
      </c>
      <c r="V73" s="170" t="s">
        <v>95</v>
      </c>
      <c r="W73" s="170" t="s">
        <v>29</v>
      </c>
      <c r="X73" s="170" t="s">
        <v>215</v>
      </c>
      <c r="Y73" s="170" t="s">
        <v>215</v>
      </c>
      <c r="Z73" s="220"/>
      <c r="AA73" s="221"/>
      <c r="AB73" s="336">
        <f>AC73+AD73</f>
        <v>3413182</v>
      </c>
      <c r="AC73" s="342">
        <v>2133239</v>
      </c>
      <c r="AD73" s="342">
        <v>1279943</v>
      </c>
      <c r="AE73" s="170"/>
      <c r="AG73" s="125">
        <f t="shared" si="1"/>
        <v>4.0399999999999998E-2</v>
      </c>
    </row>
    <row r="74" spans="1:33" ht="48.75" customHeight="1">
      <c r="A74" s="179">
        <v>122</v>
      </c>
      <c r="B74" s="326" t="s">
        <v>366</v>
      </c>
      <c r="C74" s="158">
        <v>44141</v>
      </c>
      <c r="D74" s="179" t="s">
        <v>18</v>
      </c>
      <c r="E74" s="179" t="s">
        <v>99</v>
      </c>
      <c r="F74" s="181" t="s">
        <v>93</v>
      </c>
      <c r="G74" s="119" t="s">
        <v>393</v>
      </c>
      <c r="H74" s="182" t="s">
        <v>214</v>
      </c>
      <c r="I74" s="182"/>
      <c r="J74" s="183">
        <v>83023090</v>
      </c>
      <c r="K74" s="231" t="s">
        <v>368</v>
      </c>
      <c r="L74" s="229">
        <v>12</v>
      </c>
      <c r="M74" s="179" t="s">
        <v>62</v>
      </c>
      <c r="N74" s="233">
        <v>2.12</v>
      </c>
      <c r="O74" s="186">
        <f t="shared" si="2"/>
        <v>25.44</v>
      </c>
      <c r="P74" s="182" t="s">
        <v>63</v>
      </c>
      <c r="Q74" s="334"/>
      <c r="R74" s="187" t="s">
        <v>402</v>
      </c>
      <c r="S74" s="293">
        <v>44145</v>
      </c>
      <c r="T74" s="179" t="s">
        <v>64</v>
      </c>
      <c r="U74" s="179" t="s">
        <v>80</v>
      </c>
      <c r="V74" s="179" t="s">
        <v>95</v>
      </c>
      <c r="W74" s="179" t="s">
        <v>29</v>
      </c>
      <c r="X74" s="179" t="s">
        <v>215</v>
      </c>
      <c r="Y74" s="179" t="s">
        <v>215</v>
      </c>
      <c r="Z74" s="241"/>
      <c r="AA74" s="242"/>
      <c r="AB74" s="337"/>
      <c r="AC74" s="343"/>
      <c r="AD74" s="343"/>
      <c r="AE74" s="179"/>
      <c r="AG74" s="125">
        <f t="shared" si="1"/>
        <v>2.5440000000000001E-2</v>
      </c>
    </row>
    <row r="75" spans="1:33" ht="48.75" customHeight="1">
      <c r="A75" s="179">
        <v>122</v>
      </c>
      <c r="B75" s="326" t="s">
        <v>366</v>
      </c>
      <c r="C75" s="158">
        <v>44141</v>
      </c>
      <c r="D75" s="179" t="s">
        <v>18</v>
      </c>
      <c r="E75" s="179" t="s">
        <v>99</v>
      </c>
      <c r="F75" s="181" t="s">
        <v>93</v>
      </c>
      <c r="G75" s="119" t="s">
        <v>393</v>
      </c>
      <c r="H75" s="182" t="s">
        <v>214</v>
      </c>
      <c r="I75" s="182"/>
      <c r="J75" s="183">
        <v>83023090</v>
      </c>
      <c r="K75" s="231" t="s">
        <v>369</v>
      </c>
      <c r="L75" s="229">
        <v>20</v>
      </c>
      <c r="M75" s="179" t="s">
        <v>62</v>
      </c>
      <c r="N75" s="233">
        <v>4.62</v>
      </c>
      <c r="O75" s="186">
        <f t="shared" si="2"/>
        <v>92.4</v>
      </c>
      <c r="P75" s="182" t="s">
        <v>63</v>
      </c>
      <c r="Q75" s="334"/>
      <c r="R75" s="187" t="s">
        <v>402</v>
      </c>
      <c r="S75" s="293">
        <v>44145</v>
      </c>
      <c r="T75" s="179" t="s">
        <v>64</v>
      </c>
      <c r="U75" s="179" t="s">
        <v>80</v>
      </c>
      <c r="V75" s="179" t="s">
        <v>95</v>
      </c>
      <c r="W75" s="179" t="s">
        <v>29</v>
      </c>
      <c r="X75" s="179" t="s">
        <v>215</v>
      </c>
      <c r="Y75" s="179" t="s">
        <v>215</v>
      </c>
      <c r="Z75" s="241"/>
      <c r="AA75" s="242"/>
      <c r="AB75" s="337"/>
      <c r="AC75" s="343"/>
      <c r="AD75" s="343"/>
      <c r="AE75" s="179"/>
      <c r="AG75" s="125">
        <f t="shared" si="1"/>
        <v>9.240000000000001E-2</v>
      </c>
    </row>
    <row r="76" spans="1:33" ht="48.75" customHeight="1">
      <c r="A76" s="188">
        <v>122</v>
      </c>
      <c r="B76" s="326" t="s">
        <v>366</v>
      </c>
      <c r="C76" s="165">
        <v>44141</v>
      </c>
      <c r="D76" s="188" t="s">
        <v>18</v>
      </c>
      <c r="E76" s="188" t="s">
        <v>99</v>
      </c>
      <c r="F76" s="190" t="s">
        <v>93</v>
      </c>
      <c r="G76" s="121" t="s">
        <v>393</v>
      </c>
      <c r="H76" s="191" t="s">
        <v>214</v>
      </c>
      <c r="I76" s="191"/>
      <c r="J76" s="192">
        <v>83023090</v>
      </c>
      <c r="K76" s="235" t="s">
        <v>370</v>
      </c>
      <c r="L76" s="236">
        <v>20</v>
      </c>
      <c r="M76" s="188" t="s">
        <v>62</v>
      </c>
      <c r="N76" s="237">
        <v>2.3199999999999998</v>
      </c>
      <c r="O76" s="195">
        <f t="shared" si="2"/>
        <v>46.4</v>
      </c>
      <c r="P76" s="191" t="s">
        <v>63</v>
      </c>
      <c r="Q76" s="335"/>
      <c r="R76" s="196" t="s">
        <v>402</v>
      </c>
      <c r="S76" s="294">
        <v>44145</v>
      </c>
      <c r="T76" s="188" t="s">
        <v>64</v>
      </c>
      <c r="U76" s="188" t="s">
        <v>80</v>
      </c>
      <c r="V76" s="188" t="s">
        <v>95</v>
      </c>
      <c r="W76" s="188" t="s">
        <v>29</v>
      </c>
      <c r="X76" s="188" t="s">
        <v>215</v>
      </c>
      <c r="Y76" s="188" t="s">
        <v>215</v>
      </c>
      <c r="Z76" s="247"/>
      <c r="AA76" s="248"/>
      <c r="AB76" s="338"/>
      <c r="AC76" s="344"/>
      <c r="AD76" s="344"/>
      <c r="AE76" s="188"/>
      <c r="AG76" s="125">
        <f t="shared" si="1"/>
        <v>4.6399999999999997E-2</v>
      </c>
    </row>
    <row r="77" spans="1:33" ht="48.75" customHeight="1">
      <c r="A77" s="170">
        <v>123</v>
      </c>
      <c r="B77" s="249" t="s">
        <v>403</v>
      </c>
      <c r="C77" s="165">
        <v>44141</v>
      </c>
      <c r="D77" s="170" t="s">
        <v>18</v>
      </c>
      <c r="E77" s="170" t="s">
        <v>404</v>
      </c>
      <c r="F77" s="172" t="s">
        <v>405</v>
      </c>
      <c r="G77" s="249" t="s">
        <v>403</v>
      </c>
      <c r="H77" s="173" t="s">
        <v>406</v>
      </c>
      <c r="I77" s="173"/>
      <c r="J77" s="174">
        <v>38121000</v>
      </c>
      <c r="K77" s="250" t="s">
        <v>371</v>
      </c>
      <c r="L77" s="122">
        <v>3</v>
      </c>
      <c r="M77" s="170" t="s">
        <v>89</v>
      </c>
      <c r="N77" s="123">
        <v>15</v>
      </c>
      <c r="O77" s="177">
        <f t="shared" si="2"/>
        <v>45</v>
      </c>
      <c r="P77" s="173" t="s">
        <v>63</v>
      </c>
      <c r="Q77" s="170">
        <v>3</v>
      </c>
      <c r="R77" s="178" t="s">
        <v>407</v>
      </c>
      <c r="S77" s="292">
        <v>44148</v>
      </c>
      <c r="T77" s="170" t="s">
        <v>64</v>
      </c>
      <c r="U77" s="170" t="s">
        <v>163</v>
      </c>
      <c r="V77" s="170" t="s">
        <v>68</v>
      </c>
      <c r="W77" s="170" t="s">
        <v>24</v>
      </c>
      <c r="X77" s="170" t="s">
        <v>24</v>
      </c>
      <c r="Y77" s="170" t="s">
        <v>24</v>
      </c>
      <c r="Z77" s="220">
        <f>150000+175000</f>
        <v>325000</v>
      </c>
      <c r="AA77" s="220"/>
      <c r="AB77" s="251">
        <v>148150</v>
      </c>
      <c r="AC77" s="223">
        <v>20000</v>
      </c>
      <c r="AD77" s="325">
        <f>148150-20000</f>
        <v>128150</v>
      </c>
      <c r="AE77" s="170"/>
      <c r="AG77" s="125">
        <f t="shared" si="1"/>
        <v>4.4999999999999998E-2</v>
      </c>
    </row>
    <row r="78" spans="1:33" ht="48.75" customHeight="1">
      <c r="A78" s="170">
        <v>124</v>
      </c>
      <c r="B78" s="252" t="s">
        <v>386</v>
      </c>
      <c r="C78" s="152">
        <v>44144</v>
      </c>
      <c r="D78" s="170" t="s">
        <v>18</v>
      </c>
      <c r="E78" s="170" t="s">
        <v>387</v>
      </c>
      <c r="F78" s="151" t="s">
        <v>93</v>
      </c>
      <c r="G78" s="120" t="s">
        <v>408</v>
      </c>
      <c r="H78" s="173" t="s">
        <v>66</v>
      </c>
      <c r="I78" s="173"/>
      <c r="J78" s="253">
        <v>40093191</v>
      </c>
      <c r="K78" s="154" t="s">
        <v>372</v>
      </c>
      <c r="L78" s="245">
        <v>20</v>
      </c>
      <c r="M78" s="170" t="s">
        <v>62</v>
      </c>
      <c r="N78" s="245">
        <v>0.63</v>
      </c>
      <c r="O78" s="177">
        <f t="shared" si="2"/>
        <v>12.6</v>
      </c>
      <c r="P78" s="173" t="s">
        <v>63</v>
      </c>
      <c r="Q78" s="333">
        <v>39.4</v>
      </c>
      <c r="R78" s="178" t="s">
        <v>409</v>
      </c>
      <c r="S78" s="292">
        <v>44148</v>
      </c>
      <c r="T78" s="170" t="s">
        <v>64</v>
      </c>
      <c r="U78" s="170" t="s">
        <v>80</v>
      </c>
      <c r="V78" s="170" t="s">
        <v>95</v>
      </c>
      <c r="W78" s="170" t="s">
        <v>29</v>
      </c>
      <c r="X78" s="170" t="s">
        <v>215</v>
      </c>
      <c r="Y78" s="170" t="s">
        <v>215</v>
      </c>
      <c r="Z78" s="220"/>
      <c r="AA78" s="221"/>
      <c r="AB78" s="339"/>
      <c r="AC78" s="339"/>
      <c r="AD78" s="339"/>
      <c r="AE78" s="170"/>
      <c r="AG78" s="125">
        <f t="shared" si="1"/>
        <v>1.26E-2</v>
      </c>
    </row>
    <row r="79" spans="1:33" ht="48.75" customHeight="1">
      <c r="A79" s="179">
        <v>124</v>
      </c>
      <c r="B79" s="254" t="s">
        <v>386</v>
      </c>
      <c r="C79" s="158">
        <v>44144</v>
      </c>
      <c r="D79" s="179" t="s">
        <v>18</v>
      </c>
      <c r="E79" s="179" t="s">
        <v>387</v>
      </c>
      <c r="F79" s="157" t="s">
        <v>93</v>
      </c>
      <c r="G79" s="119" t="s">
        <v>408</v>
      </c>
      <c r="H79" s="182" t="s">
        <v>66</v>
      </c>
      <c r="I79" s="182"/>
      <c r="J79" s="255">
        <v>40093191</v>
      </c>
      <c r="K79" s="160" t="s">
        <v>373</v>
      </c>
      <c r="L79" s="229">
        <v>20</v>
      </c>
      <c r="M79" s="179" t="s">
        <v>62</v>
      </c>
      <c r="N79" s="229">
        <v>0.84</v>
      </c>
      <c r="O79" s="186">
        <f t="shared" si="2"/>
        <v>16.8</v>
      </c>
      <c r="P79" s="182" t="s">
        <v>63</v>
      </c>
      <c r="Q79" s="334"/>
      <c r="R79" s="187" t="s">
        <v>409</v>
      </c>
      <c r="S79" s="293">
        <v>44148</v>
      </c>
      <c r="T79" s="179" t="s">
        <v>64</v>
      </c>
      <c r="U79" s="179" t="s">
        <v>80</v>
      </c>
      <c r="V79" s="179" t="s">
        <v>95</v>
      </c>
      <c r="W79" s="179" t="s">
        <v>29</v>
      </c>
      <c r="X79" s="179" t="s">
        <v>215</v>
      </c>
      <c r="Y79" s="179" t="s">
        <v>215</v>
      </c>
      <c r="Z79" s="241"/>
      <c r="AA79" s="242"/>
      <c r="AB79" s="340"/>
      <c r="AC79" s="340"/>
      <c r="AD79" s="340"/>
      <c r="AE79" s="179"/>
      <c r="AG79" s="125">
        <f t="shared" si="1"/>
        <v>1.6800000000000002E-2</v>
      </c>
    </row>
    <row r="80" spans="1:33" ht="48.75" customHeight="1">
      <c r="A80" s="179">
        <v>124</v>
      </c>
      <c r="B80" s="254" t="s">
        <v>386</v>
      </c>
      <c r="C80" s="158">
        <v>44144</v>
      </c>
      <c r="D80" s="179" t="s">
        <v>18</v>
      </c>
      <c r="E80" s="179" t="s">
        <v>387</v>
      </c>
      <c r="F80" s="157" t="s">
        <v>93</v>
      </c>
      <c r="G80" s="119" t="s">
        <v>408</v>
      </c>
      <c r="H80" s="182" t="s">
        <v>66</v>
      </c>
      <c r="I80" s="182"/>
      <c r="J80" s="255">
        <v>40093191</v>
      </c>
      <c r="K80" s="160" t="s">
        <v>374</v>
      </c>
      <c r="L80" s="229">
        <v>20</v>
      </c>
      <c r="M80" s="179" t="s">
        <v>62</v>
      </c>
      <c r="N80" s="229">
        <v>0.78</v>
      </c>
      <c r="O80" s="186">
        <f t="shared" si="2"/>
        <v>15.600000000000001</v>
      </c>
      <c r="P80" s="182" t="s">
        <v>63</v>
      </c>
      <c r="Q80" s="334"/>
      <c r="R80" s="187" t="s">
        <v>409</v>
      </c>
      <c r="S80" s="293">
        <v>44148</v>
      </c>
      <c r="T80" s="179" t="s">
        <v>64</v>
      </c>
      <c r="U80" s="179" t="s">
        <v>80</v>
      </c>
      <c r="V80" s="179" t="s">
        <v>95</v>
      </c>
      <c r="W80" s="179" t="s">
        <v>29</v>
      </c>
      <c r="X80" s="179" t="s">
        <v>215</v>
      </c>
      <c r="Y80" s="179" t="s">
        <v>215</v>
      </c>
      <c r="Z80" s="241"/>
      <c r="AA80" s="242"/>
      <c r="AB80" s="340"/>
      <c r="AC80" s="340"/>
      <c r="AD80" s="340"/>
      <c r="AE80" s="179"/>
      <c r="AG80" s="125">
        <f t="shared" si="1"/>
        <v>1.5600000000000001E-2</v>
      </c>
    </row>
    <row r="81" spans="1:34" ht="48.75" customHeight="1">
      <c r="A81" s="179">
        <v>124</v>
      </c>
      <c r="B81" s="254" t="s">
        <v>386</v>
      </c>
      <c r="C81" s="158">
        <v>44144</v>
      </c>
      <c r="D81" s="179" t="s">
        <v>18</v>
      </c>
      <c r="E81" s="179" t="s">
        <v>387</v>
      </c>
      <c r="F81" s="157" t="s">
        <v>93</v>
      </c>
      <c r="G81" s="119" t="s">
        <v>408</v>
      </c>
      <c r="H81" s="182" t="s">
        <v>66</v>
      </c>
      <c r="I81" s="182"/>
      <c r="J81" s="255">
        <v>40093191</v>
      </c>
      <c r="K81" s="160" t="s">
        <v>375</v>
      </c>
      <c r="L81" s="229">
        <v>20</v>
      </c>
      <c r="M81" s="179" t="s">
        <v>62</v>
      </c>
      <c r="N81" s="229">
        <v>0.61</v>
      </c>
      <c r="O81" s="186">
        <f t="shared" si="2"/>
        <v>12.2</v>
      </c>
      <c r="P81" s="182" t="s">
        <v>63</v>
      </c>
      <c r="Q81" s="334"/>
      <c r="R81" s="187" t="s">
        <v>409</v>
      </c>
      <c r="S81" s="293">
        <v>44148</v>
      </c>
      <c r="T81" s="179" t="s">
        <v>64</v>
      </c>
      <c r="U81" s="179" t="s">
        <v>80</v>
      </c>
      <c r="V81" s="179" t="s">
        <v>95</v>
      </c>
      <c r="W81" s="179" t="s">
        <v>29</v>
      </c>
      <c r="X81" s="179" t="s">
        <v>215</v>
      </c>
      <c r="Y81" s="179" t="s">
        <v>215</v>
      </c>
      <c r="Z81" s="241"/>
      <c r="AA81" s="242"/>
      <c r="AB81" s="340"/>
      <c r="AC81" s="340"/>
      <c r="AD81" s="340"/>
      <c r="AE81" s="179"/>
      <c r="AG81" s="125">
        <f t="shared" si="1"/>
        <v>1.2199999999999999E-2</v>
      </c>
    </row>
    <row r="82" spans="1:34" ht="48.75" customHeight="1">
      <c r="A82" s="179">
        <v>124</v>
      </c>
      <c r="B82" s="254" t="s">
        <v>386</v>
      </c>
      <c r="C82" s="158">
        <v>44144</v>
      </c>
      <c r="D82" s="179" t="s">
        <v>18</v>
      </c>
      <c r="E82" s="179" t="s">
        <v>387</v>
      </c>
      <c r="F82" s="157" t="s">
        <v>93</v>
      </c>
      <c r="G82" s="119" t="s">
        <v>408</v>
      </c>
      <c r="H82" s="182" t="s">
        <v>66</v>
      </c>
      <c r="I82" s="182"/>
      <c r="J82" s="255">
        <v>40093191</v>
      </c>
      <c r="K82" s="160" t="s">
        <v>376</v>
      </c>
      <c r="L82" s="229">
        <v>20</v>
      </c>
      <c r="M82" s="179" t="s">
        <v>62</v>
      </c>
      <c r="N82" s="229">
        <v>1.48</v>
      </c>
      <c r="O82" s="186">
        <f t="shared" si="2"/>
        <v>29.6</v>
      </c>
      <c r="P82" s="182" t="s">
        <v>63</v>
      </c>
      <c r="Q82" s="334"/>
      <c r="R82" s="187" t="s">
        <v>409</v>
      </c>
      <c r="S82" s="293">
        <v>44148</v>
      </c>
      <c r="T82" s="179" t="s">
        <v>64</v>
      </c>
      <c r="U82" s="179" t="s">
        <v>80</v>
      </c>
      <c r="V82" s="179" t="s">
        <v>95</v>
      </c>
      <c r="W82" s="179" t="s">
        <v>29</v>
      </c>
      <c r="X82" s="179" t="s">
        <v>215</v>
      </c>
      <c r="Y82" s="179" t="s">
        <v>215</v>
      </c>
      <c r="Z82" s="241"/>
      <c r="AA82" s="242"/>
      <c r="AB82" s="340"/>
      <c r="AC82" s="340"/>
      <c r="AD82" s="340"/>
      <c r="AE82" s="179"/>
      <c r="AG82" s="125">
        <f t="shared" si="1"/>
        <v>2.9600000000000001E-2</v>
      </c>
    </row>
    <row r="83" spans="1:34" ht="48.75" customHeight="1">
      <c r="A83" s="179">
        <v>124</v>
      </c>
      <c r="B83" s="254" t="s">
        <v>386</v>
      </c>
      <c r="C83" s="158">
        <v>44144</v>
      </c>
      <c r="D83" s="179" t="s">
        <v>18</v>
      </c>
      <c r="E83" s="179" t="s">
        <v>387</v>
      </c>
      <c r="F83" s="157" t="s">
        <v>93</v>
      </c>
      <c r="G83" s="119" t="s">
        <v>408</v>
      </c>
      <c r="H83" s="182" t="s">
        <v>66</v>
      </c>
      <c r="I83" s="182"/>
      <c r="J83" s="255">
        <v>40093191</v>
      </c>
      <c r="K83" s="160" t="s">
        <v>377</v>
      </c>
      <c r="L83" s="229">
        <v>20</v>
      </c>
      <c r="M83" s="179" t="s">
        <v>62</v>
      </c>
      <c r="N83" s="229">
        <v>0.56000000000000005</v>
      </c>
      <c r="O83" s="186">
        <f t="shared" si="2"/>
        <v>11.200000000000001</v>
      </c>
      <c r="P83" s="182" t="s">
        <v>63</v>
      </c>
      <c r="Q83" s="334"/>
      <c r="R83" s="187" t="s">
        <v>409</v>
      </c>
      <c r="S83" s="293">
        <v>44148</v>
      </c>
      <c r="T83" s="179" t="s">
        <v>64</v>
      </c>
      <c r="U83" s="179" t="s">
        <v>80</v>
      </c>
      <c r="V83" s="179" t="s">
        <v>95</v>
      </c>
      <c r="W83" s="179" t="s">
        <v>29</v>
      </c>
      <c r="X83" s="179" t="s">
        <v>215</v>
      </c>
      <c r="Y83" s="179" t="s">
        <v>215</v>
      </c>
      <c r="Z83" s="241"/>
      <c r="AA83" s="242"/>
      <c r="AB83" s="340"/>
      <c r="AC83" s="340"/>
      <c r="AD83" s="340"/>
      <c r="AE83" s="179"/>
      <c r="AG83" s="125">
        <f t="shared" ref="AG83:AG146" si="3">O83/1000</f>
        <v>1.1200000000000002E-2</v>
      </c>
    </row>
    <row r="84" spans="1:34" ht="48.75" customHeight="1">
      <c r="A84" s="179">
        <v>124</v>
      </c>
      <c r="B84" s="254" t="s">
        <v>386</v>
      </c>
      <c r="C84" s="158">
        <v>44144</v>
      </c>
      <c r="D84" s="179" t="s">
        <v>18</v>
      </c>
      <c r="E84" s="179" t="s">
        <v>387</v>
      </c>
      <c r="F84" s="157" t="s">
        <v>93</v>
      </c>
      <c r="G84" s="119" t="s">
        <v>408</v>
      </c>
      <c r="H84" s="182" t="s">
        <v>66</v>
      </c>
      <c r="I84" s="182"/>
      <c r="J84" s="255">
        <v>40093191</v>
      </c>
      <c r="K84" s="184" t="s">
        <v>378</v>
      </c>
      <c r="L84" s="229">
        <v>20</v>
      </c>
      <c r="M84" s="179" t="s">
        <v>62</v>
      </c>
      <c r="N84" s="229">
        <v>1.23</v>
      </c>
      <c r="O84" s="186">
        <f t="shared" si="2"/>
        <v>24.6</v>
      </c>
      <c r="P84" s="182" t="s">
        <v>63</v>
      </c>
      <c r="Q84" s="334"/>
      <c r="R84" s="187" t="s">
        <v>409</v>
      </c>
      <c r="S84" s="293">
        <v>44148</v>
      </c>
      <c r="T84" s="179" t="s">
        <v>64</v>
      </c>
      <c r="U84" s="179" t="s">
        <v>80</v>
      </c>
      <c r="V84" s="179" t="s">
        <v>95</v>
      </c>
      <c r="W84" s="179" t="s">
        <v>29</v>
      </c>
      <c r="X84" s="179" t="s">
        <v>215</v>
      </c>
      <c r="Y84" s="179" t="s">
        <v>215</v>
      </c>
      <c r="Z84" s="241"/>
      <c r="AA84" s="242"/>
      <c r="AB84" s="340"/>
      <c r="AC84" s="340"/>
      <c r="AD84" s="340"/>
      <c r="AE84" s="179"/>
      <c r="AG84" s="125">
        <f t="shared" si="3"/>
        <v>2.46E-2</v>
      </c>
    </row>
    <row r="85" spans="1:34" ht="48.75" customHeight="1">
      <c r="A85" s="179">
        <v>124</v>
      </c>
      <c r="B85" s="254" t="s">
        <v>386</v>
      </c>
      <c r="C85" s="158">
        <v>44144</v>
      </c>
      <c r="D85" s="179" t="s">
        <v>18</v>
      </c>
      <c r="E85" s="179" t="s">
        <v>387</v>
      </c>
      <c r="F85" s="157" t="s">
        <v>93</v>
      </c>
      <c r="G85" s="119" t="s">
        <v>408</v>
      </c>
      <c r="H85" s="182" t="s">
        <v>66</v>
      </c>
      <c r="I85" s="182"/>
      <c r="J85" s="255">
        <v>40093191</v>
      </c>
      <c r="K85" s="184" t="s">
        <v>379</v>
      </c>
      <c r="L85" s="229">
        <v>20</v>
      </c>
      <c r="M85" s="179" t="s">
        <v>62</v>
      </c>
      <c r="N85" s="229">
        <v>0.82</v>
      </c>
      <c r="O85" s="186">
        <f t="shared" si="2"/>
        <v>16.399999999999999</v>
      </c>
      <c r="P85" s="182" t="s">
        <v>63</v>
      </c>
      <c r="Q85" s="334"/>
      <c r="R85" s="187" t="s">
        <v>409</v>
      </c>
      <c r="S85" s="293">
        <v>44148</v>
      </c>
      <c r="T85" s="179" t="s">
        <v>64</v>
      </c>
      <c r="U85" s="179" t="s">
        <v>80</v>
      </c>
      <c r="V85" s="179" t="s">
        <v>95</v>
      </c>
      <c r="W85" s="179" t="s">
        <v>29</v>
      </c>
      <c r="X85" s="179" t="s">
        <v>215</v>
      </c>
      <c r="Y85" s="179" t="s">
        <v>215</v>
      </c>
      <c r="Z85" s="241"/>
      <c r="AA85" s="242"/>
      <c r="AB85" s="340"/>
      <c r="AC85" s="340"/>
      <c r="AD85" s="340"/>
      <c r="AE85" s="179"/>
      <c r="AG85" s="125">
        <f t="shared" si="3"/>
        <v>1.6399999999999998E-2</v>
      </c>
    </row>
    <row r="86" spans="1:34" ht="48.75" customHeight="1">
      <c r="A86" s="179">
        <v>124</v>
      </c>
      <c r="B86" s="254" t="s">
        <v>386</v>
      </c>
      <c r="C86" s="158">
        <v>44144</v>
      </c>
      <c r="D86" s="179" t="s">
        <v>18</v>
      </c>
      <c r="E86" s="179" t="s">
        <v>387</v>
      </c>
      <c r="F86" s="157" t="s">
        <v>93</v>
      </c>
      <c r="G86" s="119" t="s">
        <v>408</v>
      </c>
      <c r="H86" s="182" t="s">
        <v>66</v>
      </c>
      <c r="I86" s="182"/>
      <c r="J86" s="255">
        <v>40093191</v>
      </c>
      <c r="K86" s="184" t="s">
        <v>380</v>
      </c>
      <c r="L86" s="229">
        <v>20</v>
      </c>
      <c r="M86" s="179" t="s">
        <v>62</v>
      </c>
      <c r="N86" s="229">
        <v>1.04</v>
      </c>
      <c r="O86" s="186">
        <f t="shared" si="2"/>
        <v>20.8</v>
      </c>
      <c r="P86" s="182" t="s">
        <v>63</v>
      </c>
      <c r="Q86" s="334"/>
      <c r="R86" s="187" t="s">
        <v>409</v>
      </c>
      <c r="S86" s="293">
        <v>44148</v>
      </c>
      <c r="T86" s="179" t="s">
        <v>64</v>
      </c>
      <c r="U86" s="179" t="s">
        <v>80</v>
      </c>
      <c r="V86" s="179" t="s">
        <v>95</v>
      </c>
      <c r="W86" s="179" t="s">
        <v>29</v>
      </c>
      <c r="X86" s="179" t="s">
        <v>215</v>
      </c>
      <c r="Y86" s="179" t="s">
        <v>215</v>
      </c>
      <c r="Z86" s="241"/>
      <c r="AA86" s="242"/>
      <c r="AB86" s="340"/>
      <c r="AC86" s="340"/>
      <c r="AD86" s="340"/>
      <c r="AE86" s="179"/>
      <c r="AG86" s="125">
        <f t="shared" si="3"/>
        <v>2.0799999999999999E-2</v>
      </c>
    </row>
    <row r="87" spans="1:34" ht="48.75" customHeight="1">
      <c r="A87" s="179">
        <v>124</v>
      </c>
      <c r="B87" s="254" t="s">
        <v>386</v>
      </c>
      <c r="C87" s="158">
        <v>44144</v>
      </c>
      <c r="D87" s="179" t="s">
        <v>18</v>
      </c>
      <c r="E87" s="179" t="s">
        <v>387</v>
      </c>
      <c r="F87" s="157" t="s">
        <v>93</v>
      </c>
      <c r="G87" s="119" t="s">
        <v>408</v>
      </c>
      <c r="H87" s="182" t="s">
        <v>66</v>
      </c>
      <c r="I87" s="182"/>
      <c r="J87" s="255">
        <v>40093191</v>
      </c>
      <c r="K87" s="184" t="s">
        <v>381</v>
      </c>
      <c r="L87" s="229">
        <v>20</v>
      </c>
      <c r="M87" s="179" t="s">
        <v>62</v>
      </c>
      <c r="N87" s="229">
        <v>0.79</v>
      </c>
      <c r="O87" s="186">
        <f t="shared" si="2"/>
        <v>15.8</v>
      </c>
      <c r="P87" s="182" t="s">
        <v>63</v>
      </c>
      <c r="Q87" s="334"/>
      <c r="R87" s="187" t="s">
        <v>409</v>
      </c>
      <c r="S87" s="293">
        <v>44148</v>
      </c>
      <c r="T87" s="179" t="s">
        <v>64</v>
      </c>
      <c r="U87" s="179" t="s">
        <v>80</v>
      </c>
      <c r="V87" s="179" t="s">
        <v>95</v>
      </c>
      <c r="W87" s="179" t="s">
        <v>29</v>
      </c>
      <c r="X87" s="179" t="s">
        <v>215</v>
      </c>
      <c r="Y87" s="179" t="s">
        <v>215</v>
      </c>
      <c r="Z87" s="241"/>
      <c r="AA87" s="242"/>
      <c r="AB87" s="340"/>
      <c r="AC87" s="340"/>
      <c r="AD87" s="340"/>
      <c r="AE87" s="179"/>
      <c r="AG87" s="125">
        <f t="shared" si="3"/>
        <v>1.5800000000000002E-2</v>
      </c>
    </row>
    <row r="88" spans="1:34" ht="48.75" customHeight="1">
      <c r="A88" s="179">
        <v>124</v>
      </c>
      <c r="B88" s="254" t="s">
        <v>386</v>
      </c>
      <c r="C88" s="158">
        <v>44144</v>
      </c>
      <c r="D88" s="179" t="s">
        <v>18</v>
      </c>
      <c r="E88" s="179" t="s">
        <v>387</v>
      </c>
      <c r="F88" s="157" t="s">
        <v>93</v>
      </c>
      <c r="G88" s="119" t="s">
        <v>408</v>
      </c>
      <c r="H88" s="182" t="s">
        <v>66</v>
      </c>
      <c r="I88" s="182"/>
      <c r="J88" s="255">
        <v>40093191</v>
      </c>
      <c r="K88" s="184" t="s">
        <v>382</v>
      </c>
      <c r="L88" s="229">
        <v>20</v>
      </c>
      <c r="M88" s="179" t="s">
        <v>62</v>
      </c>
      <c r="N88" s="229">
        <v>1.39</v>
      </c>
      <c r="O88" s="186">
        <f t="shared" si="2"/>
        <v>27.799999999999997</v>
      </c>
      <c r="P88" s="182" t="s">
        <v>63</v>
      </c>
      <c r="Q88" s="334"/>
      <c r="R88" s="187" t="s">
        <v>409</v>
      </c>
      <c r="S88" s="293">
        <v>44148</v>
      </c>
      <c r="T88" s="179" t="s">
        <v>64</v>
      </c>
      <c r="U88" s="179" t="s">
        <v>80</v>
      </c>
      <c r="V88" s="179" t="s">
        <v>95</v>
      </c>
      <c r="W88" s="179" t="s">
        <v>29</v>
      </c>
      <c r="X88" s="179" t="s">
        <v>215</v>
      </c>
      <c r="Y88" s="179" t="s">
        <v>215</v>
      </c>
      <c r="Z88" s="241"/>
      <c r="AA88" s="242"/>
      <c r="AB88" s="340"/>
      <c r="AC88" s="340"/>
      <c r="AD88" s="340"/>
      <c r="AE88" s="179"/>
      <c r="AG88" s="125">
        <f t="shared" si="3"/>
        <v>2.7799999999999998E-2</v>
      </c>
    </row>
    <row r="89" spans="1:34" ht="48.75" customHeight="1">
      <c r="A89" s="179">
        <v>124</v>
      </c>
      <c r="B89" s="254" t="s">
        <v>386</v>
      </c>
      <c r="C89" s="158">
        <v>44144</v>
      </c>
      <c r="D89" s="179" t="s">
        <v>18</v>
      </c>
      <c r="E89" s="179" t="s">
        <v>387</v>
      </c>
      <c r="F89" s="157" t="s">
        <v>93</v>
      </c>
      <c r="G89" s="119" t="s">
        <v>408</v>
      </c>
      <c r="H89" s="182" t="s">
        <v>66</v>
      </c>
      <c r="I89" s="182"/>
      <c r="J89" s="255">
        <v>40093191</v>
      </c>
      <c r="K89" s="184" t="s">
        <v>383</v>
      </c>
      <c r="L89" s="229">
        <v>20</v>
      </c>
      <c r="M89" s="179" t="s">
        <v>62</v>
      </c>
      <c r="N89" s="229">
        <v>1.4</v>
      </c>
      <c r="O89" s="186">
        <f t="shared" si="2"/>
        <v>28</v>
      </c>
      <c r="P89" s="182" t="s">
        <v>63</v>
      </c>
      <c r="Q89" s="334"/>
      <c r="R89" s="187" t="s">
        <v>409</v>
      </c>
      <c r="S89" s="293">
        <v>44148</v>
      </c>
      <c r="T89" s="179" t="s">
        <v>64</v>
      </c>
      <c r="U89" s="179" t="s">
        <v>80</v>
      </c>
      <c r="V89" s="179" t="s">
        <v>95</v>
      </c>
      <c r="W89" s="179" t="s">
        <v>29</v>
      </c>
      <c r="X89" s="179" t="s">
        <v>215</v>
      </c>
      <c r="Y89" s="179" t="s">
        <v>215</v>
      </c>
      <c r="Z89" s="241"/>
      <c r="AA89" s="242"/>
      <c r="AB89" s="340"/>
      <c r="AC89" s="340"/>
      <c r="AD89" s="340"/>
      <c r="AE89" s="179"/>
      <c r="AG89" s="125">
        <f t="shared" si="3"/>
        <v>2.8000000000000001E-2</v>
      </c>
    </row>
    <row r="90" spans="1:34" ht="48.75" customHeight="1">
      <c r="A90" s="179">
        <v>124</v>
      </c>
      <c r="B90" s="254" t="s">
        <v>386</v>
      </c>
      <c r="C90" s="158">
        <v>44144</v>
      </c>
      <c r="D90" s="179" t="s">
        <v>18</v>
      </c>
      <c r="E90" s="179" t="s">
        <v>387</v>
      </c>
      <c r="F90" s="157" t="s">
        <v>93</v>
      </c>
      <c r="G90" s="119" t="s">
        <v>408</v>
      </c>
      <c r="H90" s="182" t="s">
        <v>66</v>
      </c>
      <c r="I90" s="182"/>
      <c r="J90" s="255">
        <v>40093191</v>
      </c>
      <c r="K90" s="160" t="s">
        <v>384</v>
      </c>
      <c r="L90" s="229">
        <v>20</v>
      </c>
      <c r="M90" s="179" t="s">
        <v>62</v>
      </c>
      <c r="N90" s="229">
        <v>0.81</v>
      </c>
      <c r="O90" s="186">
        <f t="shared" si="2"/>
        <v>16.200000000000003</v>
      </c>
      <c r="P90" s="182" t="s">
        <v>63</v>
      </c>
      <c r="Q90" s="334"/>
      <c r="R90" s="187" t="s">
        <v>409</v>
      </c>
      <c r="S90" s="293">
        <v>44148</v>
      </c>
      <c r="T90" s="179" t="s">
        <v>64</v>
      </c>
      <c r="U90" s="179" t="s">
        <v>80</v>
      </c>
      <c r="V90" s="179" t="s">
        <v>95</v>
      </c>
      <c r="W90" s="179" t="s">
        <v>29</v>
      </c>
      <c r="X90" s="179" t="s">
        <v>215</v>
      </c>
      <c r="Y90" s="179" t="s">
        <v>215</v>
      </c>
      <c r="Z90" s="241"/>
      <c r="AA90" s="242"/>
      <c r="AB90" s="340"/>
      <c r="AC90" s="340"/>
      <c r="AD90" s="340"/>
      <c r="AE90" s="179"/>
      <c r="AG90" s="125">
        <f t="shared" si="3"/>
        <v>1.6200000000000003E-2</v>
      </c>
    </row>
    <row r="91" spans="1:34" ht="48.75" customHeight="1">
      <c r="A91" s="188">
        <v>124</v>
      </c>
      <c r="B91" s="279" t="s">
        <v>434</v>
      </c>
      <c r="C91" s="165">
        <v>44144</v>
      </c>
      <c r="D91" s="188" t="s">
        <v>18</v>
      </c>
      <c r="E91" s="188" t="s">
        <v>387</v>
      </c>
      <c r="F91" s="164" t="s">
        <v>93</v>
      </c>
      <c r="G91" s="121" t="s">
        <v>408</v>
      </c>
      <c r="H91" s="191" t="s">
        <v>66</v>
      </c>
      <c r="I91" s="191"/>
      <c r="J91" s="256">
        <v>40093191</v>
      </c>
      <c r="K91" s="168" t="s">
        <v>385</v>
      </c>
      <c r="L91" s="236">
        <v>20</v>
      </c>
      <c r="M91" s="188" t="s">
        <v>62</v>
      </c>
      <c r="N91" s="236">
        <v>0.63</v>
      </c>
      <c r="O91" s="195">
        <f t="shared" si="2"/>
        <v>12.6</v>
      </c>
      <c r="P91" s="191" t="s">
        <v>63</v>
      </c>
      <c r="Q91" s="335"/>
      <c r="R91" s="196" t="s">
        <v>410</v>
      </c>
      <c r="S91" s="294">
        <v>44148</v>
      </c>
      <c r="T91" s="188" t="s">
        <v>64</v>
      </c>
      <c r="U91" s="188" t="s">
        <v>163</v>
      </c>
      <c r="V91" s="188" t="s">
        <v>95</v>
      </c>
      <c r="W91" s="188" t="s">
        <v>29</v>
      </c>
      <c r="X91" s="188" t="s">
        <v>215</v>
      </c>
      <c r="Y91" s="188" t="s">
        <v>215</v>
      </c>
      <c r="Z91" s="247"/>
      <c r="AA91" s="248"/>
      <c r="AB91" s="257"/>
      <c r="AC91" s="257"/>
      <c r="AD91" s="257"/>
      <c r="AE91" s="188"/>
      <c r="AG91" s="125">
        <f t="shared" si="3"/>
        <v>1.26E-2</v>
      </c>
    </row>
    <row r="92" spans="1:34" ht="48.75" customHeight="1">
      <c r="A92" s="179">
        <v>125</v>
      </c>
      <c r="B92" s="171" t="s">
        <v>411</v>
      </c>
      <c r="C92" s="152">
        <v>44144</v>
      </c>
      <c r="D92" s="170" t="s">
        <v>18</v>
      </c>
      <c r="E92" s="170" t="s">
        <v>96</v>
      </c>
      <c r="F92" s="181" t="s">
        <v>216</v>
      </c>
      <c r="G92" s="179">
        <v>7916064450</v>
      </c>
      <c r="H92" s="182" t="s">
        <v>66</v>
      </c>
      <c r="I92" s="182"/>
      <c r="J92" s="228">
        <v>83023090</v>
      </c>
      <c r="K92" s="231" t="s">
        <v>235</v>
      </c>
      <c r="L92" s="229">
        <v>23</v>
      </c>
      <c r="M92" s="179" t="s">
        <v>62</v>
      </c>
      <c r="N92" s="258">
        <v>3</v>
      </c>
      <c r="O92" s="186">
        <f t="shared" si="2"/>
        <v>69</v>
      </c>
      <c r="P92" s="182" t="s">
        <v>63</v>
      </c>
      <c r="Q92" s="334">
        <v>35.6</v>
      </c>
      <c r="R92" s="187" t="s">
        <v>242</v>
      </c>
      <c r="S92" s="293">
        <v>44136</v>
      </c>
      <c r="T92" s="179" t="s">
        <v>64</v>
      </c>
      <c r="U92" s="179" t="s">
        <v>163</v>
      </c>
      <c r="V92" s="179" t="s">
        <v>95</v>
      </c>
      <c r="W92" s="179" t="s">
        <v>24</v>
      </c>
      <c r="X92" s="179" t="s">
        <v>193</v>
      </c>
      <c r="Y92" s="179" t="s">
        <v>193</v>
      </c>
      <c r="Z92" s="349"/>
      <c r="AA92" s="342">
        <v>410000</v>
      </c>
      <c r="AB92" s="337">
        <f>AC92+AD92</f>
        <v>2884342</v>
      </c>
      <c r="AC92" s="343">
        <v>1798467</v>
      </c>
      <c r="AD92" s="343">
        <v>1085875</v>
      </c>
      <c r="AE92" s="179"/>
      <c r="AG92" s="125">
        <f t="shared" si="3"/>
        <v>6.9000000000000006E-2</v>
      </c>
      <c r="AH92" s="98"/>
    </row>
    <row r="93" spans="1:34" ht="48.75" customHeight="1">
      <c r="A93" s="179">
        <v>125</v>
      </c>
      <c r="B93" s="180" t="s">
        <v>411</v>
      </c>
      <c r="C93" s="158">
        <v>44144</v>
      </c>
      <c r="D93" s="179" t="s">
        <v>18</v>
      </c>
      <c r="E93" s="179" t="s">
        <v>96</v>
      </c>
      <c r="F93" s="181" t="s">
        <v>216</v>
      </c>
      <c r="G93" s="179">
        <v>7916064450</v>
      </c>
      <c r="H93" s="182" t="s">
        <v>66</v>
      </c>
      <c r="I93" s="182"/>
      <c r="J93" s="228">
        <v>83023090</v>
      </c>
      <c r="K93" s="231" t="s">
        <v>236</v>
      </c>
      <c r="L93" s="229">
        <v>9</v>
      </c>
      <c r="M93" s="179" t="s">
        <v>62</v>
      </c>
      <c r="N93" s="258">
        <v>9</v>
      </c>
      <c r="O93" s="186">
        <f t="shared" si="2"/>
        <v>81</v>
      </c>
      <c r="P93" s="182" t="s">
        <v>63</v>
      </c>
      <c r="Q93" s="334"/>
      <c r="R93" s="187" t="s">
        <v>242</v>
      </c>
      <c r="S93" s="293">
        <v>44136</v>
      </c>
      <c r="T93" s="179" t="s">
        <v>64</v>
      </c>
      <c r="U93" s="179" t="s">
        <v>163</v>
      </c>
      <c r="V93" s="179" t="s">
        <v>95</v>
      </c>
      <c r="W93" s="179" t="s">
        <v>24</v>
      </c>
      <c r="X93" s="179" t="s">
        <v>193</v>
      </c>
      <c r="Y93" s="179" t="s">
        <v>193</v>
      </c>
      <c r="Z93" s="350"/>
      <c r="AA93" s="343"/>
      <c r="AB93" s="337"/>
      <c r="AC93" s="343"/>
      <c r="AD93" s="343"/>
      <c r="AE93" s="179"/>
      <c r="AG93" s="125">
        <f t="shared" si="3"/>
        <v>8.1000000000000003E-2</v>
      </c>
      <c r="AH93" s="54"/>
    </row>
    <row r="94" spans="1:34" ht="48.75" customHeight="1">
      <c r="A94" s="179">
        <v>125</v>
      </c>
      <c r="B94" s="180" t="s">
        <v>411</v>
      </c>
      <c r="C94" s="158">
        <v>44144</v>
      </c>
      <c r="D94" s="179" t="s">
        <v>18</v>
      </c>
      <c r="E94" s="179" t="s">
        <v>96</v>
      </c>
      <c r="F94" s="181" t="s">
        <v>216</v>
      </c>
      <c r="G94" s="179">
        <v>7916064450</v>
      </c>
      <c r="H94" s="182" t="s">
        <v>66</v>
      </c>
      <c r="I94" s="182"/>
      <c r="J94" s="228">
        <v>83023090</v>
      </c>
      <c r="K94" s="231" t="s">
        <v>237</v>
      </c>
      <c r="L94" s="229">
        <v>3</v>
      </c>
      <c r="M94" s="179" t="s">
        <v>62</v>
      </c>
      <c r="N94" s="258">
        <v>4</v>
      </c>
      <c r="O94" s="186">
        <f t="shared" si="2"/>
        <v>12</v>
      </c>
      <c r="P94" s="182" t="s">
        <v>63</v>
      </c>
      <c r="Q94" s="334"/>
      <c r="R94" s="187" t="s">
        <v>242</v>
      </c>
      <c r="S94" s="293">
        <v>44136</v>
      </c>
      <c r="T94" s="179" t="s">
        <v>64</v>
      </c>
      <c r="U94" s="179" t="s">
        <v>163</v>
      </c>
      <c r="V94" s="179" t="s">
        <v>95</v>
      </c>
      <c r="W94" s="179" t="s">
        <v>24</v>
      </c>
      <c r="X94" s="179" t="s">
        <v>193</v>
      </c>
      <c r="Y94" s="179" t="s">
        <v>193</v>
      </c>
      <c r="Z94" s="350"/>
      <c r="AA94" s="343"/>
      <c r="AB94" s="337"/>
      <c r="AC94" s="343"/>
      <c r="AD94" s="343"/>
      <c r="AE94" s="179"/>
      <c r="AG94" s="125">
        <f t="shared" si="3"/>
        <v>1.2E-2</v>
      </c>
      <c r="AH94" s="54"/>
    </row>
    <row r="95" spans="1:34" ht="48.75" customHeight="1">
      <c r="A95" s="179">
        <v>125</v>
      </c>
      <c r="B95" s="180" t="s">
        <v>411</v>
      </c>
      <c r="C95" s="158">
        <v>44144</v>
      </c>
      <c r="D95" s="179" t="s">
        <v>18</v>
      </c>
      <c r="E95" s="179" t="s">
        <v>96</v>
      </c>
      <c r="F95" s="181" t="s">
        <v>216</v>
      </c>
      <c r="G95" s="179">
        <v>7916064450</v>
      </c>
      <c r="H95" s="182" t="s">
        <v>66</v>
      </c>
      <c r="I95" s="182"/>
      <c r="J95" s="228">
        <v>83023090</v>
      </c>
      <c r="K95" s="231" t="s">
        <v>238</v>
      </c>
      <c r="L95" s="229">
        <v>2</v>
      </c>
      <c r="M95" s="179" t="s">
        <v>62</v>
      </c>
      <c r="N95" s="258">
        <v>3</v>
      </c>
      <c r="O95" s="186">
        <f t="shared" si="2"/>
        <v>6</v>
      </c>
      <c r="P95" s="182" t="s">
        <v>63</v>
      </c>
      <c r="Q95" s="334"/>
      <c r="R95" s="187" t="s">
        <v>242</v>
      </c>
      <c r="S95" s="293">
        <v>44136</v>
      </c>
      <c r="T95" s="179" t="s">
        <v>64</v>
      </c>
      <c r="U95" s="179" t="s">
        <v>163</v>
      </c>
      <c r="V95" s="179" t="s">
        <v>95</v>
      </c>
      <c r="W95" s="179" t="s">
        <v>24</v>
      </c>
      <c r="X95" s="179" t="s">
        <v>193</v>
      </c>
      <c r="Y95" s="179" t="s">
        <v>193</v>
      </c>
      <c r="Z95" s="350"/>
      <c r="AA95" s="343"/>
      <c r="AB95" s="337"/>
      <c r="AC95" s="343"/>
      <c r="AD95" s="343"/>
      <c r="AE95" s="179"/>
      <c r="AG95" s="125">
        <f t="shared" si="3"/>
        <v>6.0000000000000001E-3</v>
      </c>
      <c r="AH95" s="54"/>
    </row>
    <row r="96" spans="1:34" ht="48.75" customHeight="1">
      <c r="A96" s="179">
        <v>125</v>
      </c>
      <c r="B96" s="180" t="s">
        <v>411</v>
      </c>
      <c r="C96" s="158">
        <v>44144</v>
      </c>
      <c r="D96" s="179" t="s">
        <v>18</v>
      </c>
      <c r="E96" s="179" t="s">
        <v>96</v>
      </c>
      <c r="F96" s="181" t="s">
        <v>216</v>
      </c>
      <c r="G96" s="179">
        <v>7916064450</v>
      </c>
      <c r="H96" s="182" t="s">
        <v>66</v>
      </c>
      <c r="I96" s="182"/>
      <c r="J96" s="228">
        <v>40169911</v>
      </c>
      <c r="K96" s="231" t="s">
        <v>239</v>
      </c>
      <c r="L96" s="229">
        <v>6</v>
      </c>
      <c r="M96" s="179" t="s">
        <v>62</v>
      </c>
      <c r="N96" s="258">
        <v>0.5</v>
      </c>
      <c r="O96" s="186">
        <f t="shared" si="2"/>
        <v>3</v>
      </c>
      <c r="P96" s="182" t="s">
        <v>63</v>
      </c>
      <c r="Q96" s="334"/>
      <c r="R96" s="187" t="s">
        <v>242</v>
      </c>
      <c r="S96" s="293">
        <v>44136</v>
      </c>
      <c r="T96" s="179" t="s">
        <v>64</v>
      </c>
      <c r="U96" s="179" t="s">
        <v>163</v>
      </c>
      <c r="V96" s="179" t="s">
        <v>95</v>
      </c>
      <c r="W96" s="179" t="s">
        <v>24</v>
      </c>
      <c r="X96" s="179" t="s">
        <v>193</v>
      </c>
      <c r="Y96" s="179" t="s">
        <v>193</v>
      </c>
      <c r="Z96" s="350"/>
      <c r="AA96" s="343"/>
      <c r="AB96" s="337"/>
      <c r="AC96" s="343"/>
      <c r="AD96" s="343"/>
      <c r="AE96" s="179"/>
      <c r="AG96" s="125">
        <f t="shared" si="3"/>
        <v>3.0000000000000001E-3</v>
      </c>
      <c r="AH96" s="54"/>
    </row>
    <row r="97" spans="1:37" ht="48.75" customHeight="1">
      <c r="A97" s="179">
        <v>125</v>
      </c>
      <c r="B97" s="180" t="s">
        <v>411</v>
      </c>
      <c r="C97" s="158">
        <v>44144</v>
      </c>
      <c r="D97" s="179" t="s">
        <v>18</v>
      </c>
      <c r="E97" s="179" t="s">
        <v>96</v>
      </c>
      <c r="F97" s="181" t="s">
        <v>216</v>
      </c>
      <c r="G97" s="179">
        <v>7916064450</v>
      </c>
      <c r="H97" s="182" t="s">
        <v>66</v>
      </c>
      <c r="I97" s="182"/>
      <c r="J97" s="228">
        <v>83023090</v>
      </c>
      <c r="K97" s="231" t="s">
        <v>240</v>
      </c>
      <c r="L97" s="229">
        <v>5</v>
      </c>
      <c r="M97" s="179" t="s">
        <v>62</v>
      </c>
      <c r="N97" s="258">
        <v>4</v>
      </c>
      <c r="O97" s="186">
        <f t="shared" si="2"/>
        <v>20</v>
      </c>
      <c r="P97" s="182" t="s">
        <v>63</v>
      </c>
      <c r="Q97" s="334"/>
      <c r="R97" s="187" t="s">
        <v>242</v>
      </c>
      <c r="S97" s="293">
        <v>44136</v>
      </c>
      <c r="T97" s="179" t="s">
        <v>64</v>
      </c>
      <c r="U97" s="179" t="s">
        <v>163</v>
      </c>
      <c r="V97" s="179" t="s">
        <v>95</v>
      </c>
      <c r="W97" s="179" t="s">
        <v>24</v>
      </c>
      <c r="X97" s="179" t="s">
        <v>193</v>
      </c>
      <c r="Y97" s="179" t="s">
        <v>193</v>
      </c>
      <c r="Z97" s="350"/>
      <c r="AA97" s="343"/>
      <c r="AB97" s="337"/>
      <c r="AC97" s="343"/>
      <c r="AD97" s="343"/>
      <c r="AE97" s="179"/>
      <c r="AG97" s="125">
        <f t="shared" si="3"/>
        <v>0.02</v>
      </c>
      <c r="AH97" s="54"/>
    </row>
    <row r="98" spans="1:37" ht="48.75" customHeight="1">
      <c r="A98" s="179">
        <v>125</v>
      </c>
      <c r="B98" s="189" t="s">
        <v>411</v>
      </c>
      <c r="C98" s="165">
        <v>44144</v>
      </c>
      <c r="D98" s="188" t="s">
        <v>18</v>
      </c>
      <c r="E98" s="188" t="s">
        <v>96</v>
      </c>
      <c r="F98" s="181" t="s">
        <v>216</v>
      </c>
      <c r="G98" s="179">
        <v>7916064450</v>
      </c>
      <c r="H98" s="182" t="s">
        <v>66</v>
      </c>
      <c r="I98" s="182"/>
      <c r="J98" s="228">
        <v>83023090</v>
      </c>
      <c r="K98" s="231" t="s">
        <v>241</v>
      </c>
      <c r="L98" s="229">
        <v>1</v>
      </c>
      <c r="M98" s="179" t="s">
        <v>62</v>
      </c>
      <c r="N98" s="258">
        <v>9</v>
      </c>
      <c r="O98" s="186">
        <f t="shared" si="2"/>
        <v>9</v>
      </c>
      <c r="P98" s="182" t="s">
        <v>63</v>
      </c>
      <c r="Q98" s="334"/>
      <c r="R98" s="187" t="s">
        <v>242</v>
      </c>
      <c r="S98" s="293">
        <v>44136</v>
      </c>
      <c r="T98" s="179" t="s">
        <v>64</v>
      </c>
      <c r="U98" s="179" t="s">
        <v>163</v>
      </c>
      <c r="V98" s="179" t="s">
        <v>95</v>
      </c>
      <c r="W98" s="179" t="s">
        <v>24</v>
      </c>
      <c r="X98" s="179" t="s">
        <v>193</v>
      </c>
      <c r="Y98" s="179" t="s">
        <v>193</v>
      </c>
      <c r="Z98" s="351"/>
      <c r="AA98" s="344"/>
      <c r="AB98" s="337"/>
      <c r="AC98" s="343"/>
      <c r="AD98" s="343"/>
      <c r="AE98" s="179"/>
      <c r="AG98" s="125">
        <f t="shared" si="3"/>
        <v>8.9999999999999993E-3</v>
      </c>
      <c r="AH98" s="54"/>
    </row>
    <row r="99" spans="1:37" ht="48.75" customHeight="1">
      <c r="A99" s="170">
        <v>126</v>
      </c>
      <c r="B99" s="259" t="s">
        <v>392</v>
      </c>
      <c r="C99" s="152">
        <v>44141</v>
      </c>
      <c r="D99" s="170" t="s">
        <v>18</v>
      </c>
      <c r="E99" s="170" t="s">
        <v>98</v>
      </c>
      <c r="F99" s="172" t="s">
        <v>97</v>
      </c>
      <c r="G99" s="170" t="s">
        <v>243</v>
      </c>
      <c r="H99" s="173" t="s">
        <v>245</v>
      </c>
      <c r="I99" s="173"/>
      <c r="J99" s="224">
        <v>40059190</v>
      </c>
      <c r="K99" s="225" t="s">
        <v>246</v>
      </c>
      <c r="L99" s="245">
        <v>10</v>
      </c>
      <c r="M99" s="170" t="s">
        <v>94</v>
      </c>
      <c r="N99" s="260">
        <v>3.52</v>
      </c>
      <c r="O99" s="177">
        <f t="shared" si="2"/>
        <v>35.200000000000003</v>
      </c>
      <c r="P99" s="173" t="s">
        <v>63</v>
      </c>
      <c r="Q99" s="333">
        <v>38</v>
      </c>
      <c r="R99" s="178" t="s">
        <v>248</v>
      </c>
      <c r="S99" s="292">
        <v>44141</v>
      </c>
      <c r="T99" s="170" t="s">
        <v>64</v>
      </c>
      <c r="U99" s="170" t="s">
        <v>249</v>
      </c>
      <c r="V99" s="170" t="s">
        <v>250</v>
      </c>
      <c r="W99" s="170" t="s">
        <v>251</v>
      </c>
      <c r="X99" s="170" t="s">
        <v>193</v>
      </c>
      <c r="Y99" s="170" t="s">
        <v>193</v>
      </c>
      <c r="Z99" s="349">
        <v>9344888</v>
      </c>
      <c r="AA99" s="342">
        <f>1240000+434500</f>
        <v>1674500</v>
      </c>
      <c r="AB99" s="336">
        <v>1611888</v>
      </c>
      <c r="AC99" s="339">
        <v>519964</v>
      </c>
      <c r="AD99" s="342">
        <v>1091924</v>
      </c>
      <c r="AE99" s="170"/>
      <c r="AG99" s="125">
        <f t="shared" si="3"/>
        <v>3.5200000000000002E-2</v>
      </c>
      <c r="AH99" s="98"/>
      <c r="AI99" s="98"/>
      <c r="AJ99" s="98"/>
      <c r="AK99" s="98"/>
    </row>
    <row r="100" spans="1:37" ht="48.75" customHeight="1">
      <c r="A100" s="179">
        <v>126</v>
      </c>
      <c r="B100" s="280" t="s">
        <v>392</v>
      </c>
      <c r="C100" s="165">
        <v>44141</v>
      </c>
      <c r="D100" s="188" t="s">
        <v>18</v>
      </c>
      <c r="E100" s="179" t="s">
        <v>98</v>
      </c>
      <c r="F100" s="181" t="s">
        <v>97</v>
      </c>
      <c r="G100" s="179" t="s">
        <v>244</v>
      </c>
      <c r="H100" s="182" t="s">
        <v>245</v>
      </c>
      <c r="I100" s="182"/>
      <c r="J100" s="228">
        <v>40059190</v>
      </c>
      <c r="K100" s="231" t="s">
        <v>247</v>
      </c>
      <c r="L100" s="229">
        <v>10</v>
      </c>
      <c r="M100" s="179" t="s">
        <v>94</v>
      </c>
      <c r="N100" s="258">
        <v>3.5</v>
      </c>
      <c r="O100" s="186">
        <f t="shared" si="2"/>
        <v>35</v>
      </c>
      <c r="P100" s="182" t="s">
        <v>63</v>
      </c>
      <c r="Q100" s="334"/>
      <c r="R100" s="187" t="s">
        <v>248</v>
      </c>
      <c r="S100" s="293">
        <v>44141</v>
      </c>
      <c r="T100" s="179" t="s">
        <v>64</v>
      </c>
      <c r="U100" s="179" t="s">
        <v>249</v>
      </c>
      <c r="V100" s="179" t="s">
        <v>250</v>
      </c>
      <c r="W100" s="179" t="s">
        <v>251</v>
      </c>
      <c r="X100" s="179" t="s">
        <v>193</v>
      </c>
      <c r="Y100" s="179" t="s">
        <v>193</v>
      </c>
      <c r="Z100" s="351"/>
      <c r="AA100" s="344"/>
      <c r="AB100" s="337"/>
      <c r="AC100" s="340"/>
      <c r="AD100" s="343"/>
      <c r="AE100" s="179"/>
      <c r="AG100" s="125">
        <f t="shared" si="3"/>
        <v>3.5000000000000003E-2</v>
      </c>
      <c r="AH100" s="54"/>
      <c r="AI100" s="54"/>
      <c r="AJ100" s="54"/>
      <c r="AK100" s="54"/>
    </row>
    <row r="101" spans="1:37" ht="48.75" customHeight="1">
      <c r="A101" s="170">
        <v>127</v>
      </c>
      <c r="B101" s="171" t="s">
        <v>427</v>
      </c>
      <c r="C101" s="152">
        <v>44147</v>
      </c>
      <c r="D101" s="170" t="s">
        <v>18</v>
      </c>
      <c r="E101" s="170" t="s">
        <v>96</v>
      </c>
      <c r="F101" s="172" t="s">
        <v>216</v>
      </c>
      <c r="G101" s="170" t="s">
        <v>252</v>
      </c>
      <c r="H101" s="173" t="s">
        <v>245</v>
      </c>
      <c r="I101" s="173"/>
      <c r="J101" s="224">
        <v>83023090</v>
      </c>
      <c r="K101" s="225" t="s">
        <v>253</v>
      </c>
      <c r="L101" s="245">
        <v>18</v>
      </c>
      <c r="M101" s="151" t="s">
        <v>62</v>
      </c>
      <c r="N101" s="260">
        <v>11</v>
      </c>
      <c r="O101" s="177">
        <f t="shared" si="2"/>
        <v>198</v>
      </c>
      <c r="P101" s="173" t="s">
        <v>63</v>
      </c>
      <c r="Q101" s="333">
        <v>131</v>
      </c>
      <c r="R101" s="178" t="s">
        <v>265</v>
      </c>
      <c r="S101" s="292">
        <v>44151</v>
      </c>
      <c r="T101" s="170" t="s">
        <v>64</v>
      </c>
      <c r="U101" s="173" t="s">
        <v>163</v>
      </c>
      <c r="V101" s="170" t="s">
        <v>95</v>
      </c>
      <c r="W101" s="170" t="s">
        <v>215</v>
      </c>
      <c r="X101" s="170" t="s">
        <v>193</v>
      </c>
      <c r="Y101" s="170" t="s">
        <v>193</v>
      </c>
      <c r="Z101" s="349">
        <f>3469324+5403527+1000075/1.1</f>
        <v>9782010.0909090899</v>
      </c>
      <c r="AA101" s="342">
        <f>1570000+555995</f>
        <v>2125995</v>
      </c>
      <c r="AB101" s="336">
        <v>9058151</v>
      </c>
      <c r="AC101" s="342">
        <v>5589408</v>
      </c>
      <c r="AD101" s="342">
        <v>3468743</v>
      </c>
      <c r="AE101" s="170"/>
      <c r="AG101" s="125">
        <f t="shared" si="3"/>
        <v>0.19800000000000001</v>
      </c>
      <c r="AH101" s="54"/>
      <c r="AI101" s="54"/>
      <c r="AJ101" s="54"/>
      <c r="AK101" s="54"/>
    </row>
    <row r="102" spans="1:37" ht="48.75" customHeight="1">
      <c r="A102" s="261">
        <v>127</v>
      </c>
      <c r="B102" s="180" t="s">
        <v>427</v>
      </c>
      <c r="C102" s="158">
        <v>44147</v>
      </c>
      <c r="D102" s="179" t="s">
        <v>18</v>
      </c>
      <c r="E102" s="179" t="s">
        <v>96</v>
      </c>
      <c r="F102" s="181" t="s">
        <v>216</v>
      </c>
      <c r="G102" s="179" t="s">
        <v>252</v>
      </c>
      <c r="H102" s="182" t="s">
        <v>245</v>
      </c>
      <c r="I102" s="182"/>
      <c r="J102" s="228">
        <v>83023090</v>
      </c>
      <c r="K102" s="231" t="s">
        <v>254</v>
      </c>
      <c r="L102" s="229">
        <v>18</v>
      </c>
      <c r="M102" s="157" t="s">
        <v>62</v>
      </c>
      <c r="N102" s="258">
        <v>9</v>
      </c>
      <c r="O102" s="186">
        <f t="shared" si="2"/>
        <v>162</v>
      </c>
      <c r="P102" s="182" t="s">
        <v>63</v>
      </c>
      <c r="Q102" s="334"/>
      <c r="R102" s="187" t="s">
        <v>265</v>
      </c>
      <c r="S102" s="293">
        <v>44151</v>
      </c>
      <c r="T102" s="179" t="s">
        <v>64</v>
      </c>
      <c r="U102" s="179" t="s">
        <v>163</v>
      </c>
      <c r="V102" s="179" t="s">
        <v>95</v>
      </c>
      <c r="W102" s="179" t="s">
        <v>215</v>
      </c>
      <c r="X102" s="179" t="s">
        <v>193</v>
      </c>
      <c r="Y102" s="179" t="s">
        <v>193</v>
      </c>
      <c r="Z102" s="350"/>
      <c r="AA102" s="343"/>
      <c r="AB102" s="337"/>
      <c r="AC102" s="343"/>
      <c r="AD102" s="343"/>
      <c r="AE102" s="179"/>
      <c r="AG102" s="125">
        <f t="shared" si="3"/>
        <v>0.16200000000000001</v>
      </c>
      <c r="AH102" s="54"/>
      <c r="AI102" s="54"/>
      <c r="AJ102" s="54"/>
      <c r="AK102" s="54"/>
    </row>
    <row r="103" spans="1:37" ht="48.75" customHeight="1">
      <c r="A103" s="179">
        <v>127</v>
      </c>
      <c r="B103" s="180" t="s">
        <v>427</v>
      </c>
      <c r="C103" s="158">
        <v>44147</v>
      </c>
      <c r="D103" s="179" t="s">
        <v>18</v>
      </c>
      <c r="E103" s="179" t="s">
        <v>96</v>
      </c>
      <c r="F103" s="181" t="s">
        <v>216</v>
      </c>
      <c r="G103" s="179" t="s">
        <v>252</v>
      </c>
      <c r="H103" s="182" t="s">
        <v>245</v>
      </c>
      <c r="I103" s="182"/>
      <c r="J103" s="228">
        <v>83023090</v>
      </c>
      <c r="K103" s="231" t="s">
        <v>255</v>
      </c>
      <c r="L103" s="229">
        <v>8</v>
      </c>
      <c r="M103" s="157" t="s">
        <v>62</v>
      </c>
      <c r="N103" s="258">
        <v>7</v>
      </c>
      <c r="O103" s="186">
        <f t="shared" si="2"/>
        <v>56</v>
      </c>
      <c r="P103" s="182" t="s">
        <v>63</v>
      </c>
      <c r="Q103" s="334"/>
      <c r="R103" s="187" t="s">
        <v>265</v>
      </c>
      <c r="S103" s="293">
        <v>44151</v>
      </c>
      <c r="T103" s="179" t="s">
        <v>64</v>
      </c>
      <c r="U103" s="179" t="s">
        <v>163</v>
      </c>
      <c r="V103" s="179" t="s">
        <v>95</v>
      </c>
      <c r="W103" s="179" t="s">
        <v>215</v>
      </c>
      <c r="X103" s="179" t="s">
        <v>193</v>
      </c>
      <c r="Y103" s="179" t="s">
        <v>193</v>
      </c>
      <c r="Z103" s="350"/>
      <c r="AA103" s="343"/>
      <c r="AB103" s="337"/>
      <c r="AC103" s="343"/>
      <c r="AD103" s="343"/>
      <c r="AE103" s="179"/>
      <c r="AG103" s="125">
        <f t="shared" si="3"/>
        <v>5.6000000000000001E-2</v>
      </c>
      <c r="AH103" s="54"/>
      <c r="AI103" s="54"/>
      <c r="AJ103" s="54"/>
      <c r="AK103" s="54"/>
    </row>
    <row r="104" spans="1:37" ht="48.75" customHeight="1">
      <c r="A104" s="179">
        <v>127</v>
      </c>
      <c r="B104" s="180" t="s">
        <v>427</v>
      </c>
      <c r="C104" s="158">
        <v>44147</v>
      </c>
      <c r="D104" s="179" t="s">
        <v>18</v>
      </c>
      <c r="E104" s="179" t="s">
        <v>96</v>
      </c>
      <c r="F104" s="181" t="s">
        <v>216</v>
      </c>
      <c r="G104" s="179" t="s">
        <v>252</v>
      </c>
      <c r="H104" s="182" t="s">
        <v>245</v>
      </c>
      <c r="I104" s="182"/>
      <c r="J104" s="228">
        <v>83023090</v>
      </c>
      <c r="K104" s="231" t="s">
        <v>255</v>
      </c>
      <c r="L104" s="229">
        <v>8</v>
      </c>
      <c r="M104" s="157" t="s">
        <v>62</v>
      </c>
      <c r="N104" s="258">
        <v>7</v>
      </c>
      <c r="O104" s="186">
        <f t="shared" si="2"/>
        <v>56</v>
      </c>
      <c r="P104" s="182" t="s">
        <v>63</v>
      </c>
      <c r="Q104" s="334"/>
      <c r="R104" s="187" t="s">
        <v>265</v>
      </c>
      <c r="S104" s="293">
        <v>44151</v>
      </c>
      <c r="T104" s="179" t="s">
        <v>64</v>
      </c>
      <c r="U104" s="179" t="s">
        <v>163</v>
      </c>
      <c r="V104" s="179" t="s">
        <v>95</v>
      </c>
      <c r="W104" s="179" t="s">
        <v>215</v>
      </c>
      <c r="X104" s="179" t="s">
        <v>193</v>
      </c>
      <c r="Y104" s="179" t="s">
        <v>193</v>
      </c>
      <c r="Z104" s="350"/>
      <c r="AA104" s="343"/>
      <c r="AB104" s="337"/>
      <c r="AC104" s="343"/>
      <c r="AD104" s="343"/>
      <c r="AE104" s="179"/>
      <c r="AG104" s="125">
        <f t="shared" si="3"/>
        <v>5.6000000000000001E-2</v>
      </c>
      <c r="AH104" s="54"/>
      <c r="AI104" s="54"/>
      <c r="AJ104" s="54"/>
      <c r="AK104" s="54"/>
    </row>
    <row r="105" spans="1:37" ht="48.75" customHeight="1">
      <c r="A105" s="179">
        <v>127</v>
      </c>
      <c r="B105" s="180" t="s">
        <v>427</v>
      </c>
      <c r="C105" s="158">
        <v>44147</v>
      </c>
      <c r="D105" s="179" t="s">
        <v>18</v>
      </c>
      <c r="E105" s="179" t="s">
        <v>96</v>
      </c>
      <c r="F105" s="181" t="s">
        <v>216</v>
      </c>
      <c r="G105" s="179" t="s">
        <v>252</v>
      </c>
      <c r="H105" s="182" t="s">
        <v>245</v>
      </c>
      <c r="I105" s="182"/>
      <c r="J105" s="228">
        <v>83023090</v>
      </c>
      <c r="K105" s="231" t="s">
        <v>255</v>
      </c>
      <c r="L105" s="229">
        <v>8</v>
      </c>
      <c r="M105" s="157" t="s">
        <v>62</v>
      </c>
      <c r="N105" s="258">
        <v>7</v>
      </c>
      <c r="O105" s="186">
        <f t="shared" si="2"/>
        <v>56</v>
      </c>
      <c r="P105" s="182" t="s">
        <v>63</v>
      </c>
      <c r="Q105" s="334"/>
      <c r="R105" s="187" t="s">
        <v>265</v>
      </c>
      <c r="S105" s="293">
        <v>44151</v>
      </c>
      <c r="T105" s="179" t="s">
        <v>64</v>
      </c>
      <c r="U105" s="179" t="s">
        <v>163</v>
      </c>
      <c r="V105" s="179" t="s">
        <v>95</v>
      </c>
      <c r="W105" s="179" t="s">
        <v>215</v>
      </c>
      <c r="X105" s="179" t="s">
        <v>193</v>
      </c>
      <c r="Y105" s="179" t="s">
        <v>193</v>
      </c>
      <c r="Z105" s="350"/>
      <c r="AA105" s="343"/>
      <c r="AB105" s="337"/>
      <c r="AC105" s="343"/>
      <c r="AD105" s="343"/>
      <c r="AE105" s="179"/>
      <c r="AG105" s="125">
        <f t="shared" si="3"/>
        <v>5.6000000000000001E-2</v>
      </c>
      <c r="AH105" s="54"/>
      <c r="AI105" s="54"/>
      <c r="AJ105" s="54"/>
      <c r="AK105" s="54"/>
    </row>
    <row r="106" spans="1:37" ht="48.75" customHeight="1">
      <c r="A106" s="179">
        <v>127</v>
      </c>
      <c r="B106" s="180" t="s">
        <v>427</v>
      </c>
      <c r="C106" s="158">
        <v>44147</v>
      </c>
      <c r="D106" s="179" t="s">
        <v>18</v>
      </c>
      <c r="E106" s="179" t="s">
        <v>96</v>
      </c>
      <c r="F106" s="181" t="s">
        <v>216</v>
      </c>
      <c r="G106" s="179" t="s">
        <v>252</v>
      </c>
      <c r="H106" s="182" t="s">
        <v>245</v>
      </c>
      <c r="I106" s="182"/>
      <c r="J106" s="228">
        <v>83023090</v>
      </c>
      <c r="K106" s="231" t="s">
        <v>256</v>
      </c>
      <c r="L106" s="229">
        <v>18</v>
      </c>
      <c r="M106" s="157" t="s">
        <v>62</v>
      </c>
      <c r="N106" s="258">
        <v>11</v>
      </c>
      <c r="O106" s="186">
        <f t="shared" si="2"/>
        <v>198</v>
      </c>
      <c r="P106" s="182" t="s">
        <v>63</v>
      </c>
      <c r="Q106" s="334"/>
      <c r="R106" s="187" t="s">
        <v>265</v>
      </c>
      <c r="S106" s="293">
        <v>44151</v>
      </c>
      <c r="T106" s="179" t="s">
        <v>64</v>
      </c>
      <c r="U106" s="179" t="s">
        <v>163</v>
      </c>
      <c r="V106" s="179" t="s">
        <v>95</v>
      </c>
      <c r="W106" s="179" t="s">
        <v>215</v>
      </c>
      <c r="X106" s="179" t="s">
        <v>193</v>
      </c>
      <c r="Y106" s="179" t="s">
        <v>193</v>
      </c>
      <c r="Z106" s="350"/>
      <c r="AA106" s="343"/>
      <c r="AB106" s="337"/>
      <c r="AC106" s="343"/>
      <c r="AD106" s="343"/>
      <c r="AE106" s="179"/>
      <c r="AG106" s="125">
        <f t="shared" si="3"/>
        <v>0.19800000000000001</v>
      </c>
      <c r="AH106" s="54"/>
      <c r="AI106" s="54"/>
      <c r="AJ106" s="54"/>
      <c r="AK106" s="54"/>
    </row>
    <row r="107" spans="1:37" ht="48.75" customHeight="1">
      <c r="A107" s="179">
        <v>127</v>
      </c>
      <c r="B107" s="180" t="s">
        <v>427</v>
      </c>
      <c r="C107" s="158">
        <v>44147</v>
      </c>
      <c r="D107" s="179" t="s">
        <v>18</v>
      </c>
      <c r="E107" s="179" t="s">
        <v>96</v>
      </c>
      <c r="F107" s="181" t="s">
        <v>216</v>
      </c>
      <c r="G107" s="179" t="s">
        <v>252</v>
      </c>
      <c r="H107" s="182" t="s">
        <v>245</v>
      </c>
      <c r="I107" s="182"/>
      <c r="J107" s="228">
        <v>83023090</v>
      </c>
      <c r="K107" s="231" t="s">
        <v>256</v>
      </c>
      <c r="L107" s="229">
        <v>2</v>
      </c>
      <c r="M107" s="157" t="s">
        <v>62</v>
      </c>
      <c r="N107" s="258">
        <v>11</v>
      </c>
      <c r="O107" s="186">
        <f t="shared" si="2"/>
        <v>22</v>
      </c>
      <c r="P107" s="182" t="s">
        <v>63</v>
      </c>
      <c r="Q107" s="334"/>
      <c r="R107" s="187" t="s">
        <v>265</v>
      </c>
      <c r="S107" s="293">
        <v>44151</v>
      </c>
      <c r="T107" s="179" t="s">
        <v>64</v>
      </c>
      <c r="U107" s="179" t="s">
        <v>163</v>
      </c>
      <c r="V107" s="179" t="s">
        <v>95</v>
      </c>
      <c r="W107" s="179" t="s">
        <v>215</v>
      </c>
      <c r="X107" s="179" t="s">
        <v>193</v>
      </c>
      <c r="Y107" s="179" t="s">
        <v>193</v>
      </c>
      <c r="Z107" s="350"/>
      <c r="AA107" s="343"/>
      <c r="AB107" s="337"/>
      <c r="AC107" s="343"/>
      <c r="AD107" s="343"/>
      <c r="AE107" s="179"/>
      <c r="AG107" s="125">
        <f t="shared" si="3"/>
        <v>2.1999999999999999E-2</v>
      </c>
      <c r="AH107" s="54"/>
      <c r="AI107" s="54"/>
      <c r="AJ107" s="54"/>
      <c r="AK107" s="54"/>
    </row>
    <row r="108" spans="1:37" ht="48.75" customHeight="1">
      <c r="A108" s="179">
        <v>127</v>
      </c>
      <c r="B108" s="180" t="s">
        <v>427</v>
      </c>
      <c r="C108" s="158">
        <v>44147</v>
      </c>
      <c r="D108" s="179" t="s">
        <v>18</v>
      </c>
      <c r="E108" s="179" t="s">
        <v>96</v>
      </c>
      <c r="F108" s="181" t="s">
        <v>216</v>
      </c>
      <c r="G108" s="179" t="s">
        <v>252</v>
      </c>
      <c r="H108" s="182" t="s">
        <v>245</v>
      </c>
      <c r="I108" s="182"/>
      <c r="J108" s="228">
        <v>83023090</v>
      </c>
      <c r="K108" s="231" t="s">
        <v>257</v>
      </c>
      <c r="L108" s="229">
        <v>1</v>
      </c>
      <c r="M108" s="157" t="s">
        <v>62</v>
      </c>
      <c r="N108" s="258">
        <v>5</v>
      </c>
      <c r="O108" s="186">
        <f t="shared" si="2"/>
        <v>5</v>
      </c>
      <c r="P108" s="182" t="s">
        <v>63</v>
      </c>
      <c r="Q108" s="334"/>
      <c r="R108" s="187" t="s">
        <v>265</v>
      </c>
      <c r="S108" s="293">
        <v>44151</v>
      </c>
      <c r="T108" s="179" t="s">
        <v>64</v>
      </c>
      <c r="U108" s="179" t="s">
        <v>163</v>
      </c>
      <c r="V108" s="179" t="s">
        <v>95</v>
      </c>
      <c r="W108" s="179" t="s">
        <v>215</v>
      </c>
      <c r="X108" s="179" t="s">
        <v>193</v>
      </c>
      <c r="Y108" s="179" t="s">
        <v>193</v>
      </c>
      <c r="Z108" s="350"/>
      <c r="AA108" s="343"/>
      <c r="AB108" s="337"/>
      <c r="AC108" s="343"/>
      <c r="AD108" s="343"/>
      <c r="AE108" s="179"/>
      <c r="AG108" s="125">
        <f t="shared" si="3"/>
        <v>5.0000000000000001E-3</v>
      </c>
      <c r="AH108" s="54"/>
      <c r="AI108" s="54"/>
      <c r="AJ108" s="54"/>
      <c r="AK108" s="54"/>
    </row>
    <row r="109" spans="1:37" ht="48.75" customHeight="1">
      <c r="A109" s="179">
        <v>127</v>
      </c>
      <c r="B109" s="180" t="s">
        <v>427</v>
      </c>
      <c r="C109" s="158">
        <v>44147</v>
      </c>
      <c r="D109" s="179" t="s">
        <v>18</v>
      </c>
      <c r="E109" s="179" t="s">
        <v>96</v>
      </c>
      <c r="F109" s="181" t="s">
        <v>216</v>
      </c>
      <c r="G109" s="179" t="s">
        <v>252</v>
      </c>
      <c r="H109" s="182" t="s">
        <v>245</v>
      </c>
      <c r="I109" s="182"/>
      <c r="J109" s="228">
        <v>83023090</v>
      </c>
      <c r="K109" s="231" t="s">
        <v>258</v>
      </c>
      <c r="L109" s="229">
        <v>4</v>
      </c>
      <c r="M109" s="157" t="s">
        <v>62</v>
      </c>
      <c r="N109" s="258">
        <v>5</v>
      </c>
      <c r="O109" s="186">
        <f t="shared" si="2"/>
        <v>20</v>
      </c>
      <c r="P109" s="182" t="s">
        <v>63</v>
      </c>
      <c r="Q109" s="334"/>
      <c r="R109" s="187" t="s">
        <v>265</v>
      </c>
      <c r="S109" s="293">
        <v>44151</v>
      </c>
      <c r="T109" s="179" t="s">
        <v>64</v>
      </c>
      <c r="U109" s="179" t="s">
        <v>163</v>
      </c>
      <c r="V109" s="179" t="s">
        <v>95</v>
      </c>
      <c r="W109" s="179" t="s">
        <v>215</v>
      </c>
      <c r="X109" s="179" t="s">
        <v>193</v>
      </c>
      <c r="Y109" s="179" t="s">
        <v>193</v>
      </c>
      <c r="Z109" s="350"/>
      <c r="AA109" s="343"/>
      <c r="AB109" s="337"/>
      <c r="AC109" s="343"/>
      <c r="AD109" s="343"/>
      <c r="AE109" s="179"/>
      <c r="AG109" s="125">
        <f t="shared" si="3"/>
        <v>0.02</v>
      </c>
      <c r="AH109" s="54"/>
      <c r="AI109" s="54"/>
      <c r="AJ109" s="54"/>
      <c r="AK109" s="54"/>
    </row>
    <row r="110" spans="1:37" ht="48.75" customHeight="1">
      <c r="A110" s="179">
        <v>127</v>
      </c>
      <c r="B110" s="180" t="s">
        <v>427</v>
      </c>
      <c r="C110" s="158">
        <v>44147</v>
      </c>
      <c r="D110" s="179" t="s">
        <v>18</v>
      </c>
      <c r="E110" s="179" t="s">
        <v>96</v>
      </c>
      <c r="F110" s="181" t="s">
        <v>216</v>
      </c>
      <c r="G110" s="179" t="s">
        <v>252</v>
      </c>
      <c r="H110" s="182" t="s">
        <v>245</v>
      </c>
      <c r="I110" s="182"/>
      <c r="J110" s="228">
        <v>83023090</v>
      </c>
      <c r="K110" s="231" t="s">
        <v>259</v>
      </c>
      <c r="L110" s="229">
        <v>1</v>
      </c>
      <c r="M110" s="157" t="s">
        <v>62</v>
      </c>
      <c r="N110" s="258">
        <v>15</v>
      </c>
      <c r="O110" s="186">
        <f t="shared" si="2"/>
        <v>15</v>
      </c>
      <c r="P110" s="182" t="s">
        <v>63</v>
      </c>
      <c r="Q110" s="334"/>
      <c r="R110" s="187" t="s">
        <v>265</v>
      </c>
      <c r="S110" s="293">
        <v>44151</v>
      </c>
      <c r="T110" s="179" t="s">
        <v>64</v>
      </c>
      <c r="U110" s="179" t="s">
        <v>163</v>
      </c>
      <c r="V110" s="179" t="s">
        <v>95</v>
      </c>
      <c r="W110" s="179" t="s">
        <v>215</v>
      </c>
      <c r="X110" s="179" t="s">
        <v>193</v>
      </c>
      <c r="Y110" s="179" t="s">
        <v>193</v>
      </c>
      <c r="Z110" s="350"/>
      <c r="AA110" s="343"/>
      <c r="AB110" s="337"/>
      <c r="AC110" s="343"/>
      <c r="AD110" s="343"/>
      <c r="AE110" s="179"/>
      <c r="AG110" s="125">
        <f t="shared" si="3"/>
        <v>1.4999999999999999E-2</v>
      </c>
      <c r="AH110" s="54"/>
      <c r="AI110" s="54"/>
      <c r="AJ110" s="54"/>
      <c r="AK110" s="54"/>
    </row>
    <row r="111" spans="1:37" ht="48.75" customHeight="1">
      <c r="A111" s="179">
        <v>127</v>
      </c>
      <c r="B111" s="180" t="s">
        <v>427</v>
      </c>
      <c r="C111" s="158">
        <v>44147</v>
      </c>
      <c r="D111" s="179" t="s">
        <v>18</v>
      </c>
      <c r="E111" s="179" t="s">
        <v>96</v>
      </c>
      <c r="F111" s="181" t="s">
        <v>216</v>
      </c>
      <c r="G111" s="179" t="s">
        <v>252</v>
      </c>
      <c r="H111" s="182" t="s">
        <v>245</v>
      </c>
      <c r="I111" s="182"/>
      <c r="J111" s="228">
        <v>40082190</v>
      </c>
      <c r="K111" s="231" t="s">
        <v>260</v>
      </c>
      <c r="L111" s="229">
        <v>3</v>
      </c>
      <c r="M111" s="157" t="s">
        <v>62</v>
      </c>
      <c r="N111" s="258">
        <v>0.3</v>
      </c>
      <c r="O111" s="186">
        <f t="shared" si="2"/>
        <v>0.89999999999999991</v>
      </c>
      <c r="P111" s="182" t="s">
        <v>63</v>
      </c>
      <c r="Q111" s="334"/>
      <c r="R111" s="187" t="s">
        <v>265</v>
      </c>
      <c r="S111" s="293">
        <v>44151</v>
      </c>
      <c r="T111" s="179" t="s">
        <v>64</v>
      </c>
      <c r="U111" s="179" t="s">
        <v>163</v>
      </c>
      <c r="V111" s="179" t="s">
        <v>95</v>
      </c>
      <c r="W111" s="179" t="s">
        <v>215</v>
      </c>
      <c r="X111" s="179" t="s">
        <v>193</v>
      </c>
      <c r="Y111" s="179" t="s">
        <v>193</v>
      </c>
      <c r="Z111" s="350"/>
      <c r="AA111" s="343"/>
      <c r="AB111" s="337"/>
      <c r="AC111" s="343"/>
      <c r="AD111" s="343"/>
      <c r="AE111" s="179"/>
      <c r="AG111" s="125">
        <f t="shared" si="3"/>
        <v>8.9999999999999987E-4</v>
      </c>
      <c r="AH111" s="54"/>
      <c r="AI111" s="54"/>
      <c r="AJ111" s="54"/>
      <c r="AK111" s="54"/>
    </row>
    <row r="112" spans="1:37" ht="48.75" customHeight="1">
      <c r="A112" s="179">
        <v>127</v>
      </c>
      <c r="B112" s="180" t="s">
        <v>427</v>
      </c>
      <c r="C112" s="158">
        <v>44147</v>
      </c>
      <c r="D112" s="179" t="s">
        <v>18</v>
      </c>
      <c r="E112" s="179" t="s">
        <v>96</v>
      </c>
      <c r="F112" s="181" t="s">
        <v>216</v>
      </c>
      <c r="G112" s="179" t="s">
        <v>252</v>
      </c>
      <c r="H112" s="182" t="s">
        <v>245</v>
      </c>
      <c r="I112" s="182"/>
      <c r="J112" s="228">
        <v>83023090</v>
      </c>
      <c r="K112" s="231" t="s">
        <v>261</v>
      </c>
      <c r="L112" s="229">
        <v>1</v>
      </c>
      <c r="M112" s="157" t="s">
        <v>62</v>
      </c>
      <c r="N112" s="258">
        <v>7</v>
      </c>
      <c r="O112" s="186">
        <f t="shared" si="2"/>
        <v>7</v>
      </c>
      <c r="P112" s="182" t="s">
        <v>63</v>
      </c>
      <c r="Q112" s="334"/>
      <c r="R112" s="187" t="s">
        <v>265</v>
      </c>
      <c r="S112" s="293">
        <v>44151</v>
      </c>
      <c r="T112" s="179" t="s">
        <v>64</v>
      </c>
      <c r="U112" s="179" t="s">
        <v>163</v>
      </c>
      <c r="V112" s="179" t="s">
        <v>95</v>
      </c>
      <c r="W112" s="179" t="s">
        <v>215</v>
      </c>
      <c r="X112" s="179" t="s">
        <v>193</v>
      </c>
      <c r="Y112" s="179" t="s">
        <v>193</v>
      </c>
      <c r="Z112" s="350"/>
      <c r="AA112" s="343"/>
      <c r="AB112" s="337"/>
      <c r="AC112" s="343"/>
      <c r="AD112" s="343"/>
      <c r="AE112" s="179"/>
      <c r="AG112" s="125">
        <f t="shared" si="3"/>
        <v>7.0000000000000001E-3</v>
      </c>
      <c r="AH112" s="54"/>
      <c r="AI112" s="54"/>
      <c r="AJ112" s="54"/>
      <c r="AK112" s="54"/>
    </row>
    <row r="113" spans="1:37" ht="48.75" customHeight="1">
      <c r="A113" s="179">
        <v>127</v>
      </c>
      <c r="B113" s="180" t="s">
        <v>427</v>
      </c>
      <c r="C113" s="158">
        <v>44147</v>
      </c>
      <c r="D113" s="179" t="s">
        <v>18</v>
      </c>
      <c r="E113" s="179" t="s">
        <v>96</v>
      </c>
      <c r="F113" s="181" t="s">
        <v>216</v>
      </c>
      <c r="G113" s="179" t="s">
        <v>252</v>
      </c>
      <c r="H113" s="182" t="s">
        <v>245</v>
      </c>
      <c r="I113" s="182"/>
      <c r="J113" s="228">
        <v>83023090</v>
      </c>
      <c r="K113" s="231" t="s">
        <v>261</v>
      </c>
      <c r="L113" s="229">
        <v>7</v>
      </c>
      <c r="M113" s="157" t="s">
        <v>62</v>
      </c>
      <c r="N113" s="258">
        <v>7</v>
      </c>
      <c r="O113" s="186">
        <f t="shared" ref="O113:O196" si="4">N113*L113</f>
        <v>49</v>
      </c>
      <c r="P113" s="182" t="s">
        <v>63</v>
      </c>
      <c r="Q113" s="334"/>
      <c r="R113" s="187" t="s">
        <v>265</v>
      </c>
      <c r="S113" s="293">
        <v>44151</v>
      </c>
      <c r="T113" s="179" t="s">
        <v>64</v>
      </c>
      <c r="U113" s="179" t="s">
        <v>163</v>
      </c>
      <c r="V113" s="179" t="s">
        <v>95</v>
      </c>
      <c r="W113" s="179" t="s">
        <v>215</v>
      </c>
      <c r="X113" s="179" t="s">
        <v>193</v>
      </c>
      <c r="Y113" s="179" t="s">
        <v>193</v>
      </c>
      <c r="Z113" s="350"/>
      <c r="AA113" s="343"/>
      <c r="AB113" s="337"/>
      <c r="AC113" s="343"/>
      <c r="AD113" s="343"/>
      <c r="AE113" s="179"/>
      <c r="AG113" s="125">
        <f t="shared" si="3"/>
        <v>4.9000000000000002E-2</v>
      </c>
      <c r="AH113" s="54"/>
      <c r="AI113" s="54"/>
      <c r="AJ113" s="54"/>
      <c r="AK113" s="54"/>
    </row>
    <row r="114" spans="1:37" ht="48.75" customHeight="1">
      <c r="A114" s="179">
        <v>127</v>
      </c>
      <c r="B114" s="180" t="s">
        <v>427</v>
      </c>
      <c r="C114" s="158">
        <v>44147</v>
      </c>
      <c r="D114" s="179" t="s">
        <v>18</v>
      </c>
      <c r="E114" s="179" t="s">
        <v>96</v>
      </c>
      <c r="F114" s="181" t="s">
        <v>216</v>
      </c>
      <c r="G114" s="179" t="s">
        <v>252</v>
      </c>
      <c r="H114" s="182" t="s">
        <v>245</v>
      </c>
      <c r="I114" s="182"/>
      <c r="J114" s="228">
        <v>84833090</v>
      </c>
      <c r="K114" s="231" t="s">
        <v>262</v>
      </c>
      <c r="L114" s="229">
        <v>7</v>
      </c>
      <c r="M114" s="157" t="s">
        <v>62</v>
      </c>
      <c r="N114" s="258">
        <v>2</v>
      </c>
      <c r="O114" s="186">
        <f t="shared" si="4"/>
        <v>14</v>
      </c>
      <c r="P114" s="182" t="s">
        <v>63</v>
      </c>
      <c r="Q114" s="334"/>
      <c r="R114" s="187" t="s">
        <v>265</v>
      </c>
      <c r="S114" s="293">
        <v>44151</v>
      </c>
      <c r="T114" s="179" t="s">
        <v>64</v>
      </c>
      <c r="U114" s="179" t="s">
        <v>163</v>
      </c>
      <c r="V114" s="179" t="s">
        <v>95</v>
      </c>
      <c r="W114" s="179" t="s">
        <v>215</v>
      </c>
      <c r="X114" s="179" t="s">
        <v>193</v>
      </c>
      <c r="Y114" s="179" t="s">
        <v>193</v>
      </c>
      <c r="Z114" s="350"/>
      <c r="AA114" s="343"/>
      <c r="AB114" s="337"/>
      <c r="AC114" s="343"/>
      <c r="AD114" s="343"/>
      <c r="AE114" s="179"/>
      <c r="AG114" s="125">
        <f t="shared" si="3"/>
        <v>1.4E-2</v>
      </c>
      <c r="AH114" s="54"/>
      <c r="AI114" s="54"/>
      <c r="AJ114" s="54"/>
      <c r="AK114" s="54"/>
    </row>
    <row r="115" spans="1:37" ht="48.75" customHeight="1">
      <c r="A115" s="179">
        <v>127</v>
      </c>
      <c r="B115" s="180" t="s">
        <v>427</v>
      </c>
      <c r="C115" s="158">
        <v>44147</v>
      </c>
      <c r="D115" s="179" t="s">
        <v>18</v>
      </c>
      <c r="E115" s="179" t="s">
        <v>96</v>
      </c>
      <c r="F115" s="181" t="s">
        <v>216</v>
      </c>
      <c r="G115" s="179" t="s">
        <v>252</v>
      </c>
      <c r="H115" s="182" t="s">
        <v>245</v>
      </c>
      <c r="I115" s="182"/>
      <c r="J115" s="228">
        <v>84833090</v>
      </c>
      <c r="K115" s="231" t="s">
        <v>263</v>
      </c>
      <c r="L115" s="229">
        <v>1</v>
      </c>
      <c r="M115" s="157" t="s">
        <v>62</v>
      </c>
      <c r="N115" s="258">
        <v>2</v>
      </c>
      <c r="O115" s="186">
        <f t="shared" si="4"/>
        <v>2</v>
      </c>
      <c r="P115" s="182" t="s">
        <v>63</v>
      </c>
      <c r="Q115" s="334"/>
      <c r="R115" s="187" t="s">
        <v>265</v>
      </c>
      <c r="S115" s="293">
        <v>44151</v>
      </c>
      <c r="T115" s="179" t="s">
        <v>64</v>
      </c>
      <c r="U115" s="179" t="s">
        <v>163</v>
      </c>
      <c r="V115" s="179" t="s">
        <v>95</v>
      </c>
      <c r="W115" s="179" t="s">
        <v>215</v>
      </c>
      <c r="X115" s="179" t="s">
        <v>193</v>
      </c>
      <c r="Y115" s="179" t="s">
        <v>193</v>
      </c>
      <c r="Z115" s="350"/>
      <c r="AA115" s="343"/>
      <c r="AB115" s="337"/>
      <c r="AC115" s="343"/>
      <c r="AD115" s="343"/>
      <c r="AE115" s="179"/>
      <c r="AG115" s="125">
        <f t="shared" si="3"/>
        <v>2E-3</v>
      </c>
      <c r="AH115" s="54"/>
      <c r="AI115" s="54"/>
      <c r="AJ115" s="54"/>
      <c r="AK115" s="54"/>
    </row>
    <row r="116" spans="1:37" ht="48.75" customHeight="1">
      <c r="A116" s="188">
        <v>127</v>
      </c>
      <c r="B116" s="189" t="s">
        <v>427</v>
      </c>
      <c r="C116" s="165">
        <v>44147</v>
      </c>
      <c r="D116" s="188" t="s">
        <v>18</v>
      </c>
      <c r="E116" s="188" t="s">
        <v>96</v>
      </c>
      <c r="F116" s="190" t="s">
        <v>216</v>
      </c>
      <c r="G116" s="188" t="s">
        <v>252</v>
      </c>
      <c r="H116" s="191" t="s">
        <v>245</v>
      </c>
      <c r="I116" s="191"/>
      <c r="J116" s="234">
        <v>84833090</v>
      </c>
      <c r="K116" s="235" t="s">
        <v>264</v>
      </c>
      <c r="L116" s="236">
        <v>9</v>
      </c>
      <c r="M116" s="164" t="s">
        <v>62</v>
      </c>
      <c r="N116" s="262">
        <v>2</v>
      </c>
      <c r="O116" s="195">
        <f t="shared" si="4"/>
        <v>18</v>
      </c>
      <c r="P116" s="191" t="s">
        <v>63</v>
      </c>
      <c r="Q116" s="335"/>
      <c r="R116" s="196" t="s">
        <v>265</v>
      </c>
      <c r="S116" s="294">
        <v>44151</v>
      </c>
      <c r="T116" s="188" t="s">
        <v>64</v>
      </c>
      <c r="U116" s="188" t="s">
        <v>163</v>
      </c>
      <c r="V116" s="188" t="s">
        <v>95</v>
      </c>
      <c r="W116" s="188" t="s">
        <v>215</v>
      </c>
      <c r="X116" s="188" t="s">
        <v>193</v>
      </c>
      <c r="Y116" s="188" t="s">
        <v>193</v>
      </c>
      <c r="Z116" s="351"/>
      <c r="AA116" s="344"/>
      <c r="AB116" s="338"/>
      <c r="AC116" s="344"/>
      <c r="AD116" s="344"/>
      <c r="AE116" s="179"/>
      <c r="AG116" s="125">
        <f t="shared" si="3"/>
        <v>1.7999999999999999E-2</v>
      </c>
      <c r="AH116" s="54"/>
      <c r="AI116" s="54"/>
      <c r="AJ116" s="54"/>
      <c r="AK116" s="54"/>
    </row>
    <row r="117" spans="1:37" ht="48.75" customHeight="1">
      <c r="A117" s="179">
        <v>128</v>
      </c>
      <c r="B117" s="171" t="s">
        <v>412</v>
      </c>
      <c r="C117" s="152">
        <v>44151</v>
      </c>
      <c r="D117" s="170" t="s">
        <v>18</v>
      </c>
      <c r="E117" s="179" t="s">
        <v>96</v>
      </c>
      <c r="F117" s="181" t="s">
        <v>216</v>
      </c>
      <c r="G117" s="179" t="s">
        <v>413</v>
      </c>
      <c r="H117" s="182" t="s">
        <v>245</v>
      </c>
      <c r="I117" s="182"/>
      <c r="J117" s="228">
        <v>83023090</v>
      </c>
      <c r="K117" s="231" t="s">
        <v>414</v>
      </c>
      <c r="L117" s="229">
        <v>4</v>
      </c>
      <c r="M117" s="157" t="s">
        <v>62</v>
      </c>
      <c r="N117" s="258">
        <v>12</v>
      </c>
      <c r="O117" s="186">
        <f t="shared" si="4"/>
        <v>48</v>
      </c>
      <c r="P117" s="182" t="s">
        <v>63</v>
      </c>
      <c r="Q117" s="334">
        <v>102</v>
      </c>
      <c r="R117" s="187" t="s">
        <v>425</v>
      </c>
      <c r="S117" s="293">
        <v>44153</v>
      </c>
      <c r="T117" s="179" t="s">
        <v>64</v>
      </c>
      <c r="U117" s="179" t="s">
        <v>163</v>
      </c>
      <c r="V117" s="179" t="s">
        <v>95</v>
      </c>
      <c r="W117" s="179" t="s">
        <v>215</v>
      </c>
      <c r="X117" s="179" t="s">
        <v>193</v>
      </c>
      <c r="Y117" s="179" t="s">
        <v>193</v>
      </c>
      <c r="Z117" s="349">
        <f>3176122+4180223+916629/1.1</f>
        <v>8189644.0909090908</v>
      </c>
      <c r="AA117" s="342">
        <f>1570000+409640</f>
        <v>1979640</v>
      </c>
      <c r="AB117" s="336">
        <f>AC117+AD117</f>
        <v>5129307</v>
      </c>
      <c r="AC117" s="339">
        <v>3171959</v>
      </c>
      <c r="AD117" s="339">
        <v>1957348</v>
      </c>
      <c r="AE117" s="398"/>
      <c r="AG117" s="125">
        <f t="shared" si="3"/>
        <v>4.8000000000000001E-2</v>
      </c>
      <c r="AH117" s="54"/>
      <c r="AI117" s="54"/>
      <c r="AJ117" s="54"/>
      <c r="AK117" s="54"/>
    </row>
    <row r="118" spans="1:37" ht="48.75" customHeight="1">
      <c r="A118" s="179">
        <v>128</v>
      </c>
      <c r="B118" s="180" t="s">
        <v>412</v>
      </c>
      <c r="C118" s="158">
        <v>44151</v>
      </c>
      <c r="D118" s="179" t="s">
        <v>18</v>
      </c>
      <c r="E118" s="179" t="s">
        <v>96</v>
      </c>
      <c r="F118" s="181" t="s">
        <v>216</v>
      </c>
      <c r="G118" s="179" t="s">
        <v>413</v>
      </c>
      <c r="H118" s="182" t="s">
        <v>245</v>
      </c>
      <c r="I118" s="182"/>
      <c r="J118" s="228">
        <v>83023090</v>
      </c>
      <c r="K118" s="231" t="s">
        <v>414</v>
      </c>
      <c r="L118" s="229">
        <v>4</v>
      </c>
      <c r="M118" s="157" t="s">
        <v>62</v>
      </c>
      <c r="N118" s="258">
        <v>12</v>
      </c>
      <c r="O118" s="186">
        <f t="shared" si="4"/>
        <v>48</v>
      </c>
      <c r="P118" s="182" t="s">
        <v>63</v>
      </c>
      <c r="Q118" s="334"/>
      <c r="R118" s="187" t="s">
        <v>425</v>
      </c>
      <c r="S118" s="293">
        <v>44153</v>
      </c>
      <c r="T118" s="179" t="s">
        <v>64</v>
      </c>
      <c r="U118" s="179" t="s">
        <v>163</v>
      </c>
      <c r="V118" s="179" t="s">
        <v>95</v>
      </c>
      <c r="W118" s="179" t="s">
        <v>215</v>
      </c>
      <c r="X118" s="179" t="s">
        <v>193</v>
      </c>
      <c r="Y118" s="179" t="s">
        <v>193</v>
      </c>
      <c r="Z118" s="350"/>
      <c r="AA118" s="343"/>
      <c r="AB118" s="337"/>
      <c r="AC118" s="340"/>
      <c r="AD118" s="340"/>
      <c r="AE118" s="399"/>
      <c r="AG118" s="125">
        <f t="shared" si="3"/>
        <v>4.8000000000000001E-2</v>
      </c>
      <c r="AH118" s="54"/>
      <c r="AI118" s="54"/>
      <c r="AJ118" s="54"/>
      <c r="AK118" s="54"/>
    </row>
    <row r="119" spans="1:37" ht="48.75" customHeight="1">
      <c r="A119" s="179">
        <v>128</v>
      </c>
      <c r="B119" s="180" t="s">
        <v>412</v>
      </c>
      <c r="C119" s="158">
        <v>44151</v>
      </c>
      <c r="D119" s="179" t="s">
        <v>18</v>
      </c>
      <c r="E119" s="179" t="s">
        <v>96</v>
      </c>
      <c r="F119" s="181" t="s">
        <v>216</v>
      </c>
      <c r="G119" s="179" t="s">
        <v>413</v>
      </c>
      <c r="H119" s="182" t="s">
        <v>245</v>
      </c>
      <c r="I119" s="182"/>
      <c r="J119" s="228">
        <v>83023090</v>
      </c>
      <c r="K119" s="231" t="s">
        <v>414</v>
      </c>
      <c r="L119" s="229">
        <v>4</v>
      </c>
      <c r="M119" s="157" t="s">
        <v>62</v>
      </c>
      <c r="N119" s="258">
        <v>12</v>
      </c>
      <c r="O119" s="186">
        <f t="shared" si="4"/>
        <v>48</v>
      </c>
      <c r="P119" s="182" t="s">
        <v>63</v>
      </c>
      <c r="Q119" s="334"/>
      <c r="R119" s="187" t="s">
        <v>425</v>
      </c>
      <c r="S119" s="293">
        <v>44153</v>
      </c>
      <c r="T119" s="179" t="s">
        <v>64</v>
      </c>
      <c r="U119" s="179" t="s">
        <v>163</v>
      </c>
      <c r="V119" s="179" t="s">
        <v>95</v>
      </c>
      <c r="W119" s="179" t="s">
        <v>215</v>
      </c>
      <c r="X119" s="179" t="s">
        <v>193</v>
      </c>
      <c r="Y119" s="179" t="s">
        <v>193</v>
      </c>
      <c r="Z119" s="350"/>
      <c r="AA119" s="343"/>
      <c r="AB119" s="337"/>
      <c r="AC119" s="340"/>
      <c r="AD119" s="340"/>
      <c r="AE119" s="399"/>
      <c r="AG119" s="125">
        <f t="shared" si="3"/>
        <v>4.8000000000000001E-2</v>
      </c>
      <c r="AH119" s="54"/>
      <c r="AI119" s="54"/>
      <c r="AJ119" s="54"/>
      <c r="AK119" s="54"/>
    </row>
    <row r="120" spans="1:37" ht="48.75" customHeight="1">
      <c r="A120" s="179">
        <v>128</v>
      </c>
      <c r="B120" s="180" t="s">
        <v>412</v>
      </c>
      <c r="C120" s="158">
        <v>44151</v>
      </c>
      <c r="D120" s="179" t="s">
        <v>18</v>
      </c>
      <c r="E120" s="179" t="s">
        <v>96</v>
      </c>
      <c r="F120" s="181" t="s">
        <v>216</v>
      </c>
      <c r="G120" s="179" t="s">
        <v>413</v>
      </c>
      <c r="H120" s="182" t="s">
        <v>245</v>
      </c>
      <c r="I120" s="182"/>
      <c r="J120" s="228">
        <v>83023090</v>
      </c>
      <c r="K120" s="231" t="s">
        <v>414</v>
      </c>
      <c r="L120" s="229">
        <v>4</v>
      </c>
      <c r="M120" s="157" t="s">
        <v>62</v>
      </c>
      <c r="N120" s="258">
        <v>12</v>
      </c>
      <c r="O120" s="186">
        <f t="shared" si="4"/>
        <v>48</v>
      </c>
      <c r="P120" s="182" t="s">
        <v>63</v>
      </c>
      <c r="Q120" s="334"/>
      <c r="R120" s="187" t="s">
        <v>425</v>
      </c>
      <c r="S120" s="293">
        <v>44153</v>
      </c>
      <c r="T120" s="179" t="s">
        <v>64</v>
      </c>
      <c r="U120" s="179" t="s">
        <v>163</v>
      </c>
      <c r="V120" s="179" t="s">
        <v>95</v>
      </c>
      <c r="W120" s="179" t="s">
        <v>215</v>
      </c>
      <c r="X120" s="179" t="s">
        <v>193</v>
      </c>
      <c r="Y120" s="179" t="s">
        <v>193</v>
      </c>
      <c r="Z120" s="350"/>
      <c r="AA120" s="343"/>
      <c r="AB120" s="337"/>
      <c r="AC120" s="340"/>
      <c r="AD120" s="340"/>
      <c r="AE120" s="399"/>
      <c r="AG120" s="125">
        <f t="shared" si="3"/>
        <v>4.8000000000000001E-2</v>
      </c>
      <c r="AH120" s="54"/>
      <c r="AI120" s="54"/>
      <c r="AJ120" s="54"/>
      <c r="AK120" s="54"/>
    </row>
    <row r="121" spans="1:37" ht="48.75" customHeight="1">
      <c r="A121" s="179">
        <v>128</v>
      </c>
      <c r="B121" s="180" t="s">
        <v>412</v>
      </c>
      <c r="C121" s="158">
        <v>44151</v>
      </c>
      <c r="D121" s="179" t="s">
        <v>18</v>
      </c>
      <c r="E121" s="179" t="s">
        <v>96</v>
      </c>
      <c r="F121" s="181" t="s">
        <v>216</v>
      </c>
      <c r="G121" s="179" t="s">
        <v>413</v>
      </c>
      <c r="H121" s="182" t="s">
        <v>245</v>
      </c>
      <c r="I121" s="182"/>
      <c r="J121" s="228">
        <v>83023090</v>
      </c>
      <c r="K121" s="231" t="s">
        <v>414</v>
      </c>
      <c r="L121" s="229">
        <v>1</v>
      </c>
      <c r="M121" s="157" t="s">
        <v>62</v>
      </c>
      <c r="N121" s="258">
        <v>12</v>
      </c>
      <c r="O121" s="186">
        <f t="shared" si="4"/>
        <v>12</v>
      </c>
      <c r="P121" s="182" t="s">
        <v>63</v>
      </c>
      <c r="Q121" s="334"/>
      <c r="R121" s="187" t="s">
        <v>425</v>
      </c>
      <c r="S121" s="293">
        <v>44153</v>
      </c>
      <c r="T121" s="179" t="s">
        <v>64</v>
      </c>
      <c r="U121" s="179" t="s">
        <v>163</v>
      </c>
      <c r="V121" s="179" t="s">
        <v>95</v>
      </c>
      <c r="W121" s="179" t="s">
        <v>215</v>
      </c>
      <c r="X121" s="179" t="s">
        <v>193</v>
      </c>
      <c r="Y121" s="179" t="s">
        <v>193</v>
      </c>
      <c r="Z121" s="350"/>
      <c r="AA121" s="343"/>
      <c r="AB121" s="337"/>
      <c r="AC121" s="340"/>
      <c r="AD121" s="340"/>
      <c r="AE121" s="399"/>
      <c r="AG121" s="125">
        <f t="shared" si="3"/>
        <v>1.2E-2</v>
      </c>
      <c r="AH121" s="54"/>
      <c r="AI121" s="54"/>
      <c r="AJ121" s="54"/>
      <c r="AK121" s="54"/>
    </row>
    <row r="122" spans="1:37" ht="48.75" customHeight="1">
      <c r="A122" s="179">
        <v>128</v>
      </c>
      <c r="B122" s="180" t="s">
        <v>412</v>
      </c>
      <c r="C122" s="158">
        <v>44151</v>
      </c>
      <c r="D122" s="179" t="s">
        <v>18</v>
      </c>
      <c r="E122" s="179" t="s">
        <v>96</v>
      </c>
      <c r="F122" s="181" t="s">
        <v>216</v>
      </c>
      <c r="G122" s="179" t="s">
        <v>413</v>
      </c>
      <c r="H122" s="182" t="s">
        <v>245</v>
      </c>
      <c r="I122" s="182"/>
      <c r="J122" s="228">
        <v>83023090</v>
      </c>
      <c r="K122" s="231" t="s">
        <v>415</v>
      </c>
      <c r="L122" s="229">
        <v>2</v>
      </c>
      <c r="M122" s="157" t="s">
        <v>62</v>
      </c>
      <c r="N122" s="258">
        <v>5</v>
      </c>
      <c r="O122" s="186">
        <f t="shared" si="4"/>
        <v>10</v>
      </c>
      <c r="P122" s="182" t="s">
        <v>63</v>
      </c>
      <c r="Q122" s="334"/>
      <c r="R122" s="187" t="s">
        <v>425</v>
      </c>
      <c r="S122" s="293">
        <v>44153</v>
      </c>
      <c r="T122" s="179" t="s">
        <v>64</v>
      </c>
      <c r="U122" s="179" t="s">
        <v>163</v>
      </c>
      <c r="V122" s="179" t="s">
        <v>95</v>
      </c>
      <c r="W122" s="179" t="s">
        <v>215</v>
      </c>
      <c r="X122" s="179" t="s">
        <v>193</v>
      </c>
      <c r="Y122" s="179" t="s">
        <v>193</v>
      </c>
      <c r="Z122" s="350"/>
      <c r="AA122" s="343"/>
      <c r="AB122" s="337"/>
      <c r="AC122" s="340"/>
      <c r="AD122" s="340"/>
      <c r="AE122" s="399"/>
      <c r="AG122" s="125">
        <f t="shared" si="3"/>
        <v>0.01</v>
      </c>
      <c r="AH122" s="54"/>
      <c r="AI122" s="54"/>
      <c r="AJ122" s="54"/>
      <c r="AK122" s="54"/>
    </row>
    <row r="123" spans="1:37" ht="48.75" customHeight="1">
      <c r="A123" s="179">
        <v>128</v>
      </c>
      <c r="B123" s="180" t="s">
        <v>412</v>
      </c>
      <c r="C123" s="158">
        <v>44151</v>
      </c>
      <c r="D123" s="179" t="s">
        <v>18</v>
      </c>
      <c r="E123" s="179" t="s">
        <v>96</v>
      </c>
      <c r="F123" s="181" t="s">
        <v>216</v>
      </c>
      <c r="G123" s="179" t="s">
        <v>413</v>
      </c>
      <c r="H123" s="182" t="s">
        <v>245</v>
      </c>
      <c r="I123" s="182"/>
      <c r="J123" s="228">
        <v>83023090</v>
      </c>
      <c r="K123" s="231" t="s">
        <v>416</v>
      </c>
      <c r="L123" s="229">
        <v>2</v>
      </c>
      <c r="M123" s="157" t="s">
        <v>62</v>
      </c>
      <c r="N123" s="258">
        <v>5</v>
      </c>
      <c r="O123" s="186">
        <f t="shared" si="4"/>
        <v>10</v>
      </c>
      <c r="P123" s="182" t="s">
        <v>63</v>
      </c>
      <c r="Q123" s="334"/>
      <c r="R123" s="187" t="s">
        <v>425</v>
      </c>
      <c r="S123" s="293">
        <v>44153</v>
      </c>
      <c r="T123" s="179" t="s">
        <v>64</v>
      </c>
      <c r="U123" s="179" t="s">
        <v>163</v>
      </c>
      <c r="V123" s="179" t="s">
        <v>95</v>
      </c>
      <c r="W123" s="179" t="s">
        <v>215</v>
      </c>
      <c r="X123" s="179" t="s">
        <v>193</v>
      </c>
      <c r="Y123" s="179" t="s">
        <v>193</v>
      </c>
      <c r="Z123" s="350"/>
      <c r="AA123" s="343"/>
      <c r="AB123" s="337"/>
      <c r="AC123" s="340"/>
      <c r="AD123" s="340"/>
      <c r="AE123" s="399"/>
      <c r="AG123" s="125">
        <f t="shared" si="3"/>
        <v>0.01</v>
      </c>
      <c r="AH123" s="54"/>
      <c r="AI123" s="54"/>
      <c r="AJ123" s="54"/>
      <c r="AK123" s="54"/>
    </row>
    <row r="124" spans="1:37" ht="48.75" customHeight="1">
      <c r="A124" s="179">
        <v>128</v>
      </c>
      <c r="B124" s="180" t="s">
        <v>412</v>
      </c>
      <c r="C124" s="158">
        <v>44151</v>
      </c>
      <c r="D124" s="179" t="s">
        <v>18</v>
      </c>
      <c r="E124" s="179" t="s">
        <v>96</v>
      </c>
      <c r="F124" s="181" t="s">
        <v>216</v>
      </c>
      <c r="G124" s="179" t="s">
        <v>413</v>
      </c>
      <c r="H124" s="182" t="s">
        <v>245</v>
      </c>
      <c r="I124" s="182"/>
      <c r="J124" s="228">
        <v>83023090</v>
      </c>
      <c r="K124" s="231" t="s">
        <v>417</v>
      </c>
      <c r="L124" s="229">
        <v>2</v>
      </c>
      <c r="M124" s="157" t="s">
        <v>62</v>
      </c>
      <c r="N124" s="258">
        <v>10</v>
      </c>
      <c r="O124" s="186">
        <f t="shared" si="4"/>
        <v>20</v>
      </c>
      <c r="P124" s="182" t="s">
        <v>63</v>
      </c>
      <c r="Q124" s="334"/>
      <c r="R124" s="187" t="s">
        <v>425</v>
      </c>
      <c r="S124" s="293">
        <v>44153</v>
      </c>
      <c r="T124" s="179" t="s">
        <v>64</v>
      </c>
      <c r="U124" s="179" t="s">
        <v>163</v>
      </c>
      <c r="V124" s="179" t="s">
        <v>95</v>
      </c>
      <c r="W124" s="179" t="s">
        <v>215</v>
      </c>
      <c r="X124" s="179" t="s">
        <v>193</v>
      </c>
      <c r="Y124" s="179" t="s">
        <v>193</v>
      </c>
      <c r="Z124" s="350"/>
      <c r="AA124" s="343"/>
      <c r="AB124" s="337"/>
      <c r="AC124" s="340"/>
      <c r="AD124" s="340"/>
      <c r="AE124" s="399"/>
      <c r="AG124" s="125">
        <f t="shared" si="3"/>
        <v>0.02</v>
      </c>
      <c r="AH124" s="54"/>
      <c r="AI124" s="54"/>
      <c r="AJ124" s="54"/>
      <c r="AK124" s="54"/>
    </row>
    <row r="125" spans="1:37" ht="48.75" customHeight="1">
      <c r="A125" s="179">
        <v>128</v>
      </c>
      <c r="B125" s="180" t="s">
        <v>412</v>
      </c>
      <c r="C125" s="158">
        <v>44151</v>
      </c>
      <c r="D125" s="179" t="s">
        <v>18</v>
      </c>
      <c r="E125" s="179" t="s">
        <v>96</v>
      </c>
      <c r="F125" s="181" t="s">
        <v>216</v>
      </c>
      <c r="G125" s="179" t="s">
        <v>413</v>
      </c>
      <c r="H125" s="182" t="s">
        <v>245</v>
      </c>
      <c r="I125" s="182"/>
      <c r="J125" s="228">
        <v>83023090</v>
      </c>
      <c r="K125" s="231" t="s">
        <v>418</v>
      </c>
      <c r="L125" s="229">
        <v>2</v>
      </c>
      <c r="M125" s="157" t="s">
        <v>62</v>
      </c>
      <c r="N125" s="258">
        <v>10</v>
      </c>
      <c r="O125" s="186">
        <f t="shared" si="4"/>
        <v>20</v>
      </c>
      <c r="P125" s="182" t="s">
        <v>63</v>
      </c>
      <c r="Q125" s="334"/>
      <c r="R125" s="187" t="s">
        <v>425</v>
      </c>
      <c r="S125" s="293">
        <v>44153</v>
      </c>
      <c r="T125" s="179" t="s">
        <v>64</v>
      </c>
      <c r="U125" s="179" t="s">
        <v>163</v>
      </c>
      <c r="V125" s="179" t="s">
        <v>95</v>
      </c>
      <c r="W125" s="179" t="s">
        <v>215</v>
      </c>
      <c r="X125" s="179" t="s">
        <v>193</v>
      </c>
      <c r="Y125" s="179" t="s">
        <v>193</v>
      </c>
      <c r="Z125" s="350"/>
      <c r="AA125" s="343"/>
      <c r="AB125" s="337"/>
      <c r="AC125" s="340"/>
      <c r="AD125" s="340"/>
      <c r="AE125" s="399"/>
      <c r="AG125" s="125">
        <f t="shared" si="3"/>
        <v>0.02</v>
      </c>
      <c r="AH125" s="54"/>
      <c r="AI125" s="54"/>
      <c r="AJ125" s="54"/>
      <c r="AK125" s="54"/>
    </row>
    <row r="126" spans="1:37" ht="48.75" customHeight="1">
      <c r="A126" s="179">
        <v>128</v>
      </c>
      <c r="B126" s="180" t="s">
        <v>412</v>
      </c>
      <c r="C126" s="158">
        <v>44151</v>
      </c>
      <c r="D126" s="179" t="s">
        <v>18</v>
      </c>
      <c r="E126" s="179" t="s">
        <v>96</v>
      </c>
      <c r="F126" s="181" t="s">
        <v>216</v>
      </c>
      <c r="G126" s="179" t="s">
        <v>413</v>
      </c>
      <c r="H126" s="182" t="s">
        <v>245</v>
      </c>
      <c r="I126" s="182"/>
      <c r="J126" s="228">
        <v>83023090</v>
      </c>
      <c r="K126" s="231" t="s">
        <v>418</v>
      </c>
      <c r="L126" s="229">
        <v>2</v>
      </c>
      <c r="M126" s="157" t="s">
        <v>62</v>
      </c>
      <c r="N126" s="258">
        <v>10</v>
      </c>
      <c r="O126" s="186">
        <f t="shared" si="4"/>
        <v>20</v>
      </c>
      <c r="P126" s="182" t="s">
        <v>63</v>
      </c>
      <c r="Q126" s="334"/>
      <c r="R126" s="187" t="s">
        <v>425</v>
      </c>
      <c r="S126" s="293">
        <v>44153</v>
      </c>
      <c r="T126" s="179" t="s">
        <v>64</v>
      </c>
      <c r="U126" s="179" t="s">
        <v>163</v>
      </c>
      <c r="V126" s="179" t="s">
        <v>95</v>
      </c>
      <c r="W126" s="179" t="s">
        <v>215</v>
      </c>
      <c r="X126" s="179" t="s">
        <v>193</v>
      </c>
      <c r="Y126" s="179" t="s">
        <v>193</v>
      </c>
      <c r="Z126" s="350"/>
      <c r="AA126" s="343"/>
      <c r="AB126" s="337"/>
      <c r="AC126" s="340"/>
      <c r="AD126" s="340"/>
      <c r="AE126" s="399"/>
      <c r="AG126" s="125">
        <f t="shared" si="3"/>
        <v>0.02</v>
      </c>
      <c r="AH126" s="54"/>
      <c r="AI126" s="54"/>
      <c r="AJ126" s="54"/>
      <c r="AK126" s="54"/>
    </row>
    <row r="127" spans="1:37" ht="48.75" customHeight="1">
      <c r="A127" s="179">
        <v>128</v>
      </c>
      <c r="B127" s="180" t="s">
        <v>412</v>
      </c>
      <c r="C127" s="158">
        <v>44151</v>
      </c>
      <c r="D127" s="179" t="s">
        <v>18</v>
      </c>
      <c r="E127" s="179" t="s">
        <v>96</v>
      </c>
      <c r="F127" s="181" t="s">
        <v>216</v>
      </c>
      <c r="G127" s="179" t="s">
        <v>413</v>
      </c>
      <c r="H127" s="182" t="s">
        <v>245</v>
      </c>
      <c r="I127" s="182"/>
      <c r="J127" s="228">
        <v>83023090</v>
      </c>
      <c r="K127" s="231" t="s">
        <v>419</v>
      </c>
      <c r="L127" s="229">
        <v>4</v>
      </c>
      <c r="M127" s="157" t="s">
        <v>62</v>
      </c>
      <c r="N127" s="258">
        <v>7</v>
      </c>
      <c r="O127" s="186">
        <f t="shared" si="4"/>
        <v>28</v>
      </c>
      <c r="P127" s="182" t="s">
        <v>63</v>
      </c>
      <c r="Q127" s="334"/>
      <c r="R127" s="187" t="s">
        <v>425</v>
      </c>
      <c r="S127" s="293">
        <v>44153</v>
      </c>
      <c r="T127" s="179" t="s">
        <v>64</v>
      </c>
      <c r="U127" s="179" t="s">
        <v>163</v>
      </c>
      <c r="V127" s="179" t="s">
        <v>95</v>
      </c>
      <c r="W127" s="179" t="s">
        <v>215</v>
      </c>
      <c r="X127" s="179" t="s">
        <v>193</v>
      </c>
      <c r="Y127" s="179" t="s">
        <v>193</v>
      </c>
      <c r="Z127" s="350"/>
      <c r="AA127" s="343"/>
      <c r="AB127" s="337"/>
      <c r="AC127" s="340"/>
      <c r="AD127" s="340"/>
      <c r="AE127" s="399"/>
      <c r="AG127" s="125">
        <f t="shared" si="3"/>
        <v>2.8000000000000001E-2</v>
      </c>
      <c r="AH127" s="54"/>
      <c r="AI127" s="54"/>
      <c r="AJ127" s="54"/>
      <c r="AK127" s="54"/>
    </row>
    <row r="128" spans="1:37" ht="48.75" customHeight="1">
      <c r="A128" s="179">
        <v>128</v>
      </c>
      <c r="B128" s="180" t="s">
        <v>412</v>
      </c>
      <c r="C128" s="158">
        <v>44151</v>
      </c>
      <c r="D128" s="179" t="s">
        <v>18</v>
      </c>
      <c r="E128" s="179" t="s">
        <v>96</v>
      </c>
      <c r="F128" s="181" t="s">
        <v>216</v>
      </c>
      <c r="G128" s="179" t="s">
        <v>413</v>
      </c>
      <c r="H128" s="182" t="s">
        <v>245</v>
      </c>
      <c r="I128" s="182"/>
      <c r="J128" s="228">
        <v>83023090</v>
      </c>
      <c r="K128" s="231" t="s">
        <v>420</v>
      </c>
      <c r="L128" s="229">
        <v>2</v>
      </c>
      <c r="M128" s="157" t="s">
        <v>62</v>
      </c>
      <c r="N128" s="258">
        <v>5</v>
      </c>
      <c r="O128" s="186">
        <f t="shared" si="4"/>
        <v>10</v>
      </c>
      <c r="P128" s="182" t="s">
        <v>63</v>
      </c>
      <c r="Q128" s="334"/>
      <c r="R128" s="187" t="s">
        <v>425</v>
      </c>
      <c r="S128" s="293">
        <v>44153</v>
      </c>
      <c r="T128" s="179" t="s">
        <v>64</v>
      </c>
      <c r="U128" s="179" t="s">
        <v>163</v>
      </c>
      <c r="V128" s="179" t="s">
        <v>95</v>
      </c>
      <c r="W128" s="179" t="s">
        <v>215</v>
      </c>
      <c r="X128" s="179" t="s">
        <v>193</v>
      </c>
      <c r="Y128" s="179" t="s">
        <v>193</v>
      </c>
      <c r="Z128" s="350"/>
      <c r="AA128" s="343"/>
      <c r="AB128" s="337"/>
      <c r="AC128" s="340"/>
      <c r="AD128" s="340"/>
      <c r="AE128" s="399"/>
      <c r="AG128" s="125">
        <f t="shared" si="3"/>
        <v>0.01</v>
      </c>
      <c r="AH128" s="54"/>
      <c r="AI128" s="54"/>
      <c r="AJ128" s="54"/>
      <c r="AK128" s="54"/>
    </row>
    <row r="129" spans="1:41" ht="48.75" customHeight="1">
      <c r="A129" s="179">
        <v>128</v>
      </c>
      <c r="B129" s="180" t="s">
        <v>412</v>
      </c>
      <c r="C129" s="158">
        <v>44151</v>
      </c>
      <c r="D129" s="179" t="s">
        <v>18</v>
      </c>
      <c r="E129" s="179" t="s">
        <v>96</v>
      </c>
      <c r="F129" s="181" t="s">
        <v>216</v>
      </c>
      <c r="G129" s="179" t="s">
        <v>413</v>
      </c>
      <c r="H129" s="182" t="s">
        <v>245</v>
      </c>
      <c r="I129" s="182"/>
      <c r="J129" s="228">
        <v>83023090</v>
      </c>
      <c r="K129" s="231" t="s">
        <v>421</v>
      </c>
      <c r="L129" s="229">
        <v>4</v>
      </c>
      <c r="M129" s="157" t="s">
        <v>62</v>
      </c>
      <c r="N129" s="258">
        <v>11</v>
      </c>
      <c r="O129" s="186">
        <f t="shared" si="4"/>
        <v>44</v>
      </c>
      <c r="P129" s="182" t="s">
        <v>63</v>
      </c>
      <c r="Q129" s="334"/>
      <c r="R129" s="187" t="s">
        <v>425</v>
      </c>
      <c r="S129" s="293">
        <v>44153</v>
      </c>
      <c r="T129" s="179" t="s">
        <v>64</v>
      </c>
      <c r="U129" s="179" t="s">
        <v>163</v>
      </c>
      <c r="V129" s="179" t="s">
        <v>95</v>
      </c>
      <c r="W129" s="179" t="s">
        <v>215</v>
      </c>
      <c r="X129" s="179" t="s">
        <v>193</v>
      </c>
      <c r="Y129" s="179" t="s">
        <v>193</v>
      </c>
      <c r="Z129" s="350"/>
      <c r="AA129" s="343"/>
      <c r="AB129" s="337"/>
      <c r="AC129" s="340"/>
      <c r="AD129" s="340"/>
      <c r="AE129" s="399"/>
      <c r="AG129" s="125">
        <f t="shared" si="3"/>
        <v>4.3999999999999997E-2</v>
      </c>
      <c r="AH129" s="54"/>
      <c r="AI129" s="54"/>
      <c r="AJ129" s="54"/>
      <c r="AK129" s="54"/>
    </row>
    <row r="130" spans="1:41" ht="48.75" customHeight="1">
      <c r="A130" s="179">
        <v>128</v>
      </c>
      <c r="B130" s="180" t="s">
        <v>412</v>
      </c>
      <c r="C130" s="158">
        <v>44151</v>
      </c>
      <c r="D130" s="179" t="s">
        <v>18</v>
      </c>
      <c r="E130" s="179" t="s">
        <v>96</v>
      </c>
      <c r="F130" s="181" t="s">
        <v>216</v>
      </c>
      <c r="G130" s="179" t="s">
        <v>413</v>
      </c>
      <c r="H130" s="182" t="s">
        <v>245</v>
      </c>
      <c r="I130" s="182"/>
      <c r="J130" s="228">
        <v>84833090</v>
      </c>
      <c r="K130" s="231" t="s">
        <v>422</v>
      </c>
      <c r="L130" s="229">
        <v>2</v>
      </c>
      <c r="M130" s="157" t="s">
        <v>62</v>
      </c>
      <c r="N130" s="258">
        <v>6</v>
      </c>
      <c r="O130" s="186">
        <f t="shared" si="4"/>
        <v>12</v>
      </c>
      <c r="P130" s="182" t="s">
        <v>63</v>
      </c>
      <c r="Q130" s="334"/>
      <c r="R130" s="187" t="s">
        <v>425</v>
      </c>
      <c r="S130" s="293">
        <v>44153</v>
      </c>
      <c r="T130" s="179" t="s">
        <v>64</v>
      </c>
      <c r="U130" s="179" t="s">
        <v>163</v>
      </c>
      <c r="V130" s="179" t="s">
        <v>95</v>
      </c>
      <c r="W130" s="179" t="s">
        <v>215</v>
      </c>
      <c r="X130" s="179" t="s">
        <v>193</v>
      </c>
      <c r="Y130" s="179" t="s">
        <v>193</v>
      </c>
      <c r="Z130" s="350"/>
      <c r="AA130" s="343"/>
      <c r="AB130" s="337"/>
      <c r="AC130" s="340"/>
      <c r="AD130" s="340"/>
      <c r="AE130" s="399"/>
      <c r="AG130" s="125">
        <f t="shared" si="3"/>
        <v>1.2E-2</v>
      </c>
      <c r="AH130" s="54"/>
      <c r="AI130" s="54"/>
      <c r="AJ130" s="54"/>
      <c r="AK130" s="54"/>
    </row>
    <row r="131" spans="1:41" ht="48.75" customHeight="1">
      <c r="A131" s="179">
        <v>128</v>
      </c>
      <c r="B131" s="180" t="s">
        <v>412</v>
      </c>
      <c r="C131" s="158">
        <v>44151</v>
      </c>
      <c r="D131" s="179" t="s">
        <v>18</v>
      </c>
      <c r="E131" s="179" t="s">
        <v>96</v>
      </c>
      <c r="F131" s="181" t="s">
        <v>216</v>
      </c>
      <c r="G131" s="179" t="s">
        <v>413</v>
      </c>
      <c r="H131" s="182" t="s">
        <v>245</v>
      </c>
      <c r="I131" s="182"/>
      <c r="J131" s="228">
        <v>83023090</v>
      </c>
      <c r="K131" s="231" t="s">
        <v>423</v>
      </c>
      <c r="L131" s="229">
        <v>3</v>
      </c>
      <c r="M131" s="157" t="s">
        <v>62</v>
      </c>
      <c r="N131" s="258">
        <v>5</v>
      </c>
      <c r="O131" s="186">
        <f t="shared" si="4"/>
        <v>15</v>
      </c>
      <c r="P131" s="182" t="s">
        <v>63</v>
      </c>
      <c r="Q131" s="334"/>
      <c r="R131" s="187" t="s">
        <v>425</v>
      </c>
      <c r="S131" s="293">
        <v>44153</v>
      </c>
      <c r="T131" s="179" t="s">
        <v>64</v>
      </c>
      <c r="U131" s="179" t="s">
        <v>163</v>
      </c>
      <c r="V131" s="179" t="s">
        <v>95</v>
      </c>
      <c r="W131" s="179" t="s">
        <v>215</v>
      </c>
      <c r="X131" s="179" t="s">
        <v>193</v>
      </c>
      <c r="Y131" s="179" t="s">
        <v>193</v>
      </c>
      <c r="Z131" s="350"/>
      <c r="AA131" s="343"/>
      <c r="AB131" s="337"/>
      <c r="AC131" s="340"/>
      <c r="AD131" s="340"/>
      <c r="AE131" s="399"/>
      <c r="AG131" s="125">
        <f t="shared" si="3"/>
        <v>1.4999999999999999E-2</v>
      </c>
      <c r="AH131" s="54"/>
      <c r="AI131" s="54"/>
      <c r="AJ131" s="54"/>
      <c r="AK131" s="54"/>
    </row>
    <row r="132" spans="1:41" ht="48.75" customHeight="1">
      <c r="A132" s="179">
        <v>128</v>
      </c>
      <c r="B132" s="189" t="s">
        <v>412</v>
      </c>
      <c r="C132" s="165">
        <v>44151</v>
      </c>
      <c r="D132" s="188" t="s">
        <v>18</v>
      </c>
      <c r="E132" s="179" t="s">
        <v>96</v>
      </c>
      <c r="F132" s="181" t="s">
        <v>216</v>
      </c>
      <c r="G132" s="179" t="s">
        <v>413</v>
      </c>
      <c r="H132" s="182" t="s">
        <v>245</v>
      </c>
      <c r="I132" s="182"/>
      <c r="J132" s="228">
        <v>40082190</v>
      </c>
      <c r="K132" s="231" t="s">
        <v>424</v>
      </c>
      <c r="L132" s="229">
        <v>48</v>
      </c>
      <c r="M132" s="157" t="s">
        <v>62</v>
      </c>
      <c r="N132" s="258">
        <v>2.5000000000000001E-2</v>
      </c>
      <c r="O132" s="186">
        <f t="shared" si="4"/>
        <v>1.2000000000000002</v>
      </c>
      <c r="P132" s="182" t="s">
        <v>63</v>
      </c>
      <c r="Q132" s="335"/>
      <c r="R132" s="187" t="s">
        <v>425</v>
      </c>
      <c r="S132" s="293">
        <v>44153</v>
      </c>
      <c r="T132" s="179" t="s">
        <v>64</v>
      </c>
      <c r="U132" s="179" t="s">
        <v>163</v>
      </c>
      <c r="V132" s="179" t="s">
        <v>95</v>
      </c>
      <c r="W132" s="179" t="s">
        <v>215</v>
      </c>
      <c r="X132" s="179" t="s">
        <v>193</v>
      </c>
      <c r="Y132" s="179" t="s">
        <v>193</v>
      </c>
      <c r="Z132" s="351"/>
      <c r="AA132" s="344"/>
      <c r="AB132" s="338"/>
      <c r="AC132" s="341"/>
      <c r="AD132" s="341"/>
      <c r="AE132" s="400"/>
      <c r="AG132" s="125">
        <f t="shared" si="3"/>
        <v>1.2000000000000001E-3</v>
      </c>
      <c r="AH132" s="54"/>
      <c r="AI132" s="54"/>
      <c r="AJ132" s="54"/>
      <c r="AK132" s="54"/>
    </row>
    <row r="133" spans="1:41" ht="48.75" customHeight="1">
      <c r="A133" s="170">
        <v>129</v>
      </c>
      <c r="B133" s="249" t="s">
        <v>352</v>
      </c>
      <c r="C133" s="152">
        <v>44147</v>
      </c>
      <c r="D133" s="170" t="s">
        <v>18</v>
      </c>
      <c r="E133" s="170" t="s">
        <v>353</v>
      </c>
      <c r="F133" s="172" t="s">
        <v>97</v>
      </c>
      <c r="G133" s="178" t="s">
        <v>352</v>
      </c>
      <c r="H133" s="173" t="s">
        <v>66</v>
      </c>
      <c r="I133" s="173"/>
      <c r="J133" s="224">
        <v>40169911</v>
      </c>
      <c r="K133" s="225" t="s">
        <v>354</v>
      </c>
      <c r="L133" s="245">
        <v>4</v>
      </c>
      <c r="M133" s="151" t="s">
        <v>62</v>
      </c>
      <c r="N133" s="151">
        <v>2.75</v>
      </c>
      <c r="O133" s="177">
        <f t="shared" si="4"/>
        <v>11</v>
      </c>
      <c r="P133" s="173" t="s">
        <v>63</v>
      </c>
      <c r="Q133" s="333">
        <v>2.8</v>
      </c>
      <c r="R133" s="178" t="s">
        <v>356</v>
      </c>
      <c r="S133" s="292">
        <v>44151</v>
      </c>
      <c r="T133" s="170" t="s">
        <v>64</v>
      </c>
      <c r="U133" s="393" t="s">
        <v>163</v>
      </c>
      <c r="V133" s="170" t="s">
        <v>95</v>
      </c>
      <c r="W133" s="170" t="s">
        <v>300</v>
      </c>
      <c r="X133" s="170" t="s">
        <v>193</v>
      </c>
      <c r="Y133" s="170" t="s">
        <v>300</v>
      </c>
      <c r="Z133" s="263"/>
      <c r="AA133" s="339">
        <v>960000</v>
      </c>
      <c r="AB133" s="336">
        <f>AC133+AD133</f>
        <v>295783</v>
      </c>
      <c r="AC133" s="342">
        <v>140849</v>
      </c>
      <c r="AD133" s="342">
        <v>154934</v>
      </c>
      <c r="AE133" s="170"/>
      <c r="AG133" s="125">
        <f t="shared" si="3"/>
        <v>1.0999999999999999E-2</v>
      </c>
      <c r="AH133" s="98"/>
      <c r="AI133" s="54"/>
      <c r="AJ133" s="54"/>
      <c r="AK133" s="54"/>
    </row>
    <row r="134" spans="1:41" ht="48.75" customHeight="1">
      <c r="A134" s="188">
        <v>129</v>
      </c>
      <c r="B134" s="264" t="s">
        <v>352</v>
      </c>
      <c r="C134" s="165">
        <v>44147</v>
      </c>
      <c r="D134" s="188" t="s">
        <v>18</v>
      </c>
      <c r="E134" s="188" t="s">
        <v>353</v>
      </c>
      <c r="F134" s="190" t="s">
        <v>97</v>
      </c>
      <c r="G134" s="196" t="s">
        <v>352</v>
      </c>
      <c r="H134" s="191" t="s">
        <v>66</v>
      </c>
      <c r="I134" s="191"/>
      <c r="J134" s="234">
        <v>73269099</v>
      </c>
      <c r="K134" s="235" t="s">
        <v>355</v>
      </c>
      <c r="L134" s="236">
        <v>1</v>
      </c>
      <c r="M134" s="164" t="s">
        <v>62</v>
      </c>
      <c r="N134" s="164">
        <v>50</v>
      </c>
      <c r="O134" s="195">
        <f t="shared" si="4"/>
        <v>50</v>
      </c>
      <c r="P134" s="191" t="s">
        <v>63</v>
      </c>
      <c r="Q134" s="335"/>
      <c r="R134" s="196" t="s">
        <v>356</v>
      </c>
      <c r="S134" s="294">
        <v>44151</v>
      </c>
      <c r="T134" s="188" t="s">
        <v>64</v>
      </c>
      <c r="U134" s="394"/>
      <c r="V134" s="188" t="s">
        <v>95</v>
      </c>
      <c r="W134" s="188" t="s">
        <v>300</v>
      </c>
      <c r="X134" s="170" t="s">
        <v>193</v>
      </c>
      <c r="Y134" s="188" t="s">
        <v>300</v>
      </c>
      <c r="Z134" s="265"/>
      <c r="AA134" s="341"/>
      <c r="AB134" s="338"/>
      <c r="AC134" s="344"/>
      <c r="AD134" s="344"/>
      <c r="AE134" s="188"/>
      <c r="AG134" s="125">
        <f t="shared" si="3"/>
        <v>0.05</v>
      </c>
      <c r="AH134" s="95"/>
      <c r="AI134" s="54"/>
      <c r="AJ134" s="54"/>
      <c r="AK134" s="54"/>
    </row>
    <row r="135" spans="1:41" ht="48.75" customHeight="1">
      <c r="A135" s="170">
        <v>130</v>
      </c>
      <c r="B135" s="171" t="s">
        <v>348</v>
      </c>
      <c r="C135" s="152">
        <v>44151</v>
      </c>
      <c r="D135" s="170" t="s">
        <v>18</v>
      </c>
      <c r="E135" s="170" t="s">
        <v>96</v>
      </c>
      <c r="F135" s="172" t="s">
        <v>216</v>
      </c>
      <c r="G135" s="170">
        <v>1745527512</v>
      </c>
      <c r="H135" s="173" t="s">
        <v>66</v>
      </c>
      <c r="I135" s="173"/>
      <c r="J135" s="224">
        <v>39129090</v>
      </c>
      <c r="K135" s="225" t="s">
        <v>349</v>
      </c>
      <c r="L135" s="245">
        <v>1</v>
      </c>
      <c r="M135" s="151" t="s">
        <v>94</v>
      </c>
      <c r="N135" s="151">
        <v>6.13</v>
      </c>
      <c r="O135" s="177">
        <f t="shared" si="4"/>
        <v>6.13</v>
      </c>
      <c r="P135" s="173" t="s">
        <v>63</v>
      </c>
      <c r="Q135" s="333">
        <v>2.2999999999999998</v>
      </c>
      <c r="R135" s="178" t="s">
        <v>351</v>
      </c>
      <c r="S135" s="292">
        <v>44153</v>
      </c>
      <c r="T135" s="170" t="s">
        <v>64</v>
      </c>
      <c r="U135" s="393" t="s">
        <v>163</v>
      </c>
      <c r="V135" s="170" t="s">
        <v>250</v>
      </c>
      <c r="W135" s="170" t="s">
        <v>24</v>
      </c>
      <c r="X135" s="170" t="s">
        <v>193</v>
      </c>
      <c r="Y135" s="170" t="s">
        <v>24</v>
      </c>
      <c r="Z135" s="220"/>
      <c r="AA135" s="339">
        <v>410000</v>
      </c>
      <c r="AB135" s="336">
        <f>AC135+AD135</f>
        <v>137293</v>
      </c>
      <c r="AC135" s="339"/>
      <c r="AD135" s="339">
        <v>137293</v>
      </c>
      <c r="AE135" s="398"/>
      <c r="AG135" s="125">
        <f t="shared" si="3"/>
        <v>6.13E-3</v>
      </c>
      <c r="AH135" s="54"/>
      <c r="AI135" s="54"/>
      <c r="AJ135" s="54"/>
      <c r="AK135" s="54"/>
    </row>
    <row r="136" spans="1:41" ht="48.75" customHeight="1">
      <c r="A136" s="188">
        <v>130</v>
      </c>
      <c r="B136" s="189" t="s">
        <v>348</v>
      </c>
      <c r="C136" s="165">
        <v>44151</v>
      </c>
      <c r="D136" s="188" t="s">
        <v>18</v>
      </c>
      <c r="E136" s="188" t="s">
        <v>96</v>
      </c>
      <c r="F136" s="190" t="s">
        <v>216</v>
      </c>
      <c r="G136" s="188">
        <v>1745527512</v>
      </c>
      <c r="H136" s="191" t="s">
        <v>66</v>
      </c>
      <c r="I136" s="191"/>
      <c r="J136" s="234">
        <v>39129090</v>
      </c>
      <c r="K136" s="235" t="s">
        <v>350</v>
      </c>
      <c r="L136" s="236">
        <v>1</v>
      </c>
      <c r="M136" s="164" t="s">
        <v>94</v>
      </c>
      <c r="N136" s="164">
        <v>6.13</v>
      </c>
      <c r="O136" s="195">
        <f t="shared" si="4"/>
        <v>6.13</v>
      </c>
      <c r="P136" s="191" t="s">
        <v>63</v>
      </c>
      <c r="Q136" s="335"/>
      <c r="R136" s="196" t="s">
        <v>351</v>
      </c>
      <c r="S136" s="294">
        <v>44153</v>
      </c>
      <c r="T136" s="188" t="s">
        <v>64</v>
      </c>
      <c r="U136" s="394"/>
      <c r="V136" s="188" t="s">
        <v>250</v>
      </c>
      <c r="W136" s="188" t="s">
        <v>24</v>
      </c>
      <c r="X136" s="188" t="s">
        <v>193</v>
      </c>
      <c r="Y136" s="188" t="s">
        <v>24</v>
      </c>
      <c r="Z136" s="247"/>
      <c r="AA136" s="341"/>
      <c r="AB136" s="338"/>
      <c r="AC136" s="341"/>
      <c r="AD136" s="341"/>
      <c r="AE136" s="400"/>
      <c r="AG136" s="125">
        <f t="shared" si="3"/>
        <v>6.13E-3</v>
      </c>
      <c r="AH136" s="54"/>
      <c r="AI136" s="54"/>
      <c r="AJ136" s="54"/>
      <c r="AK136" s="54"/>
    </row>
    <row r="137" spans="1:41" ht="48.75" customHeight="1">
      <c r="A137" s="197">
        <v>131</v>
      </c>
      <c r="B137" s="198" t="s">
        <v>266</v>
      </c>
      <c r="C137" s="165">
        <v>44153</v>
      </c>
      <c r="D137" s="197" t="s">
        <v>18</v>
      </c>
      <c r="E137" s="197" t="s">
        <v>99</v>
      </c>
      <c r="F137" s="199" t="s">
        <v>273</v>
      </c>
      <c r="G137" s="197" t="s">
        <v>267</v>
      </c>
      <c r="H137" s="200" t="s">
        <v>66</v>
      </c>
      <c r="I137" s="200"/>
      <c r="J137" s="266">
        <v>40093191</v>
      </c>
      <c r="K137" s="202" t="s">
        <v>268</v>
      </c>
      <c r="L137" s="267">
        <v>20</v>
      </c>
      <c r="M137" s="268" t="s">
        <v>62</v>
      </c>
      <c r="N137" s="267">
        <v>3.57</v>
      </c>
      <c r="O137" s="203">
        <f t="shared" si="4"/>
        <v>71.399999999999991</v>
      </c>
      <c r="P137" s="200" t="s">
        <v>63</v>
      </c>
      <c r="Q137" s="197" t="s">
        <v>269</v>
      </c>
      <c r="R137" s="204" t="s">
        <v>270</v>
      </c>
      <c r="S137" s="295">
        <v>44154</v>
      </c>
      <c r="T137" s="197" t="s">
        <v>64</v>
      </c>
      <c r="U137" s="197" t="s">
        <v>249</v>
      </c>
      <c r="V137" s="197" t="s">
        <v>95</v>
      </c>
      <c r="W137" s="197" t="s">
        <v>215</v>
      </c>
      <c r="X137" s="197" t="s">
        <v>215</v>
      </c>
      <c r="Y137" s="197" t="s">
        <v>215</v>
      </c>
      <c r="Z137" s="205"/>
      <c r="AA137" s="219"/>
      <c r="AB137" s="206"/>
      <c r="AC137" s="208"/>
      <c r="AD137" s="208"/>
      <c r="AE137" s="197"/>
      <c r="AG137" s="125">
        <f t="shared" si="3"/>
        <v>7.1399999999999991E-2</v>
      </c>
      <c r="AH137" s="113"/>
      <c r="AI137" s="113"/>
      <c r="AJ137" s="113"/>
      <c r="AK137" s="113"/>
      <c r="AL137" s="113"/>
      <c r="AM137" s="113"/>
      <c r="AN137" s="113"/>
      <c r="AO137" s="113"/>
    </row>
    <row r="138" spans="1:41" ht="48.75" customHeight="1">
      <c r="A138" s="170">
        <v>132</v>
      </c>
      <c r="B138" s="198" t="s">
        <v>271</v>
      </c>
      <c r="C138" s="165">
        <v>44152</v>
      </c>
      <c r="D138" s="197" t="s">
        <v>18</v>
      </c>
      <c r="E138" s="197" t="s">
        <v>104</v>
      </c>
      <c r="F138" s="199" t="s">
        <v>272</v>
      </c>
      <c r="G138" s="197" t="s">
        <v>274</v>
      </c>
      <c r="H138" s="200" t="s">
        <v>66</v>
      </c>
      <c r="I138" s="200"/>
      <c r="J138" s="269">
        <v>83023090</v>
      </c>
      <c r="K138" s="270" t="s">
        <v>275</v>
      </c>
      <c r="L138" s="267">
        <v>15</v>
      </c>
      <c r="M138" s="268" t="s">
        <v>62</v>
      </c>
      <c r="N138" s="268">
        <v>1.89</v>
      </c>
      <c r="O138" s="203">
        <f t="shared" si="4"/>
        <v>28.349999999999998</v>
      </c>
      <c r="P138" s="200" t="s">
        <v>63</v>
      </c>
      <c r="Q138" s="197">
        <v>13</v>
      </c>
      <c r="R138" s="204" t="s">
        <v>276</v>
      </c>
      <c r="S138" s="295">
        <v>44158</v>
      </c>
      <c r="T138" s="197" t="s">
        <v>64</v>
      </c>
      <c r="U138" s="197" t="s">
        <v>249</v>
      </c>
      <c r="V138" s="197" t="s">
        <v>95</v>
      </c>
      <c r="W138" s="197" t="s">
        <v>215</v>
      </c>
      <c r="X138" s="197" t="s">
        <v>215</v>
      </c>
      <c r="Y138" s="197" t="s">
        <v>215</v>
      </c>
      <c r="Z138" s="205"/>
      <c r="AA138" s="219"/>
      <c r="AB138" s="206"/>
      <c r="AC138" s="208"/>
      <c r="AD138" s="208"/>
      <c r="AE138" s="197"/>
      <c r="AG138" s="125">
        <f t="shared" si="3"/>
        <v>2.8349999999999997E-2</v>
      </c>
      <c r="AH138" s="113"/>
    </row>
    <row r="139" spans="1:41" ht="48.75" customHeight="1">
      <c r="A139" s="170">
        <v>133</v>
      </c>
      <c r="B139" s="271" t="s">
        <v>195</v>
      </c>
      <c r="C139" s="165">
        <v>44154</v>
      </c>
      <c r="D139" s="170" t="s">
        <v>18</v>
      </c>
      <c r="E139" s="170" t="s">
        <v>96</v>
      </c>
      <c r="F139" s="172" t="s">
        <v>216</v>
      </c>
      <c r="G139" s="170">
        <v>9764242891</v>
      </c>
      <c r="H139" s="173" t="s">
        <v>66</v>
      </c>
      <c r="I139" s="173"/>
      <c r="J139" s="173">
        <v>40059190</v>
      </c>
      <c r="K139" s="154" t="s">
        <v>277</v>
      </c>
      <c r="L139" s="272">
        <v>1</v>
      </c>
      <c r="M139" s="151" t="s">
        <v>62</v>
      </c>
      <c r="N139" s="246">
        <v>141.44</v>
      </c>
      <c r="O139" s="177">
        <f t="shared" si="4"/>
        <v>141.44</v>
      </c>
      <c r="P139" s="173" t="s">
        <v>63</v>
      </c>
      <c r="Q139" s="333" t="s">
        <v>279</v>
      </c>
      <c r="R139" s="178" t="s">
        <v>280</v>
      </c>
      <c r="S139" s="292">
        <v>44159</v>
      </c>
      <c r="T139" s="170" t="s">
        <v>64</v>
      </c>
      <c r="U139" s="170" t="s">
        <v>249</v>
      </c>
      <c r="V139" s="170" t="s">
        <v>250</v>
      </c>
      <c r="W139" s="170" t="s">
        <v>24</v>
      </c>
      <c r="X139" s="170" t="s">
        <v>193</v>
      </c>
      <c r="Y139" s="170" t="s">
        <v>193</v>
      </c>
      <c r="Z139" s="220"/>
      <c r="AA139" s="342">
        <v>260000</v>
      </c>
      <c r="AB139" s="336">
        <f>AC139+AD139</f>
        <v>2426134</v>
      </c>
      <c r="AC139" s="395">
        <v>782624</v>
      </c>
      <c r="AD139" s="342">
        <v>1643510</v>
      </c>
      <c r="AE139" s="170"/>
      <c r="AG139" s="125">
        <f t="shared" si="3"/>
        <v>0.14144000000000001</v>
      </c>
    </row>
    <row r="140" spans="1:41" ht="48.75" customHeight="1">
      <c r="A140" s="188">
        <v>133</v>
      </c>
      <c r="B140" s="273" t="s">
        <v>195</v>
      </c>
      <c r="C140" s="165">
        <v>44154</v>
      </c>
      <c r="D140" s="179" t="s">
        <v>18</v>
      </c>
      <c r="E140" s="179" t="s">
        <v>96</v>
      </c>
      <c r="F140" s="181" t="s">
        <v>216</v>
      </c>
      <c r="G140" s="179">
        <v>9764242891</v>
      </c>
      <c r="H140" s="182" t="s">
        <v>66</v>
      </c>
      <c r="I140" s="182"/>
      <c r="J140" s="182">
        <v>40059190</v>
      </c>
      <c r="K140" s="160" t="s">
        <v>278</v>
      </c>
      <c r="L140" s="240">
        <v>1</v>
      </c>
      <c r="M140" s="157" t="s">
        <v>62</v>
      </c>
      <c r="N140" s="233">
        <v>141.44</v>
      </c>
      <c r="O140" s="186">
        <f t="shared" si="4"/>
        <v>141.44</v>
      </c>
      <c r="P140" s="182" t="s">
        <v>63</v>
      </c>
      <c r="Q140" s="334"/>
      <c r="R140" s="187" t="s">
        <v>280</v>
      </c>
      <c r="S140" s="292">
        <v>44159</v>
      </c>
      <c r="T140" s="179" t="s">
        <v>64</v>
      </c>
      <c r="U140" s="179" t="s">
        <v>249</v>
      </c>
      <c r="V140" s="179" t="s">
        <v>250</v>
      </c>
      <c r="W140" s="179" t="s">
        <v>24</v>
      </c>
      <c r="X140" s="179" t="s">
        <v>193</v>
      </c>
      <c r="Y140" s="179" t="s">
        <v>193</v>
      </c>
      <c r="Z140" s="241"/>
      <c r="AA140" s="344"/>
      <c r="AB140" s="337"/>
      <c r="AC140" s="396"/>
      <c r="AD140" s="343"/>
      <c r="AE140" s="179"/>
      <c r="AG140" s="125">
        <f t="shared" si="3"/>
        <v>0.14144000000000001</v>
      </c>
    </row>
    <row r="141" spans="1:41" ht="48.75" customHeight="1">
      <c r="A141" s="179">
        <v>134</v>
      </c>
      <c r="B141" s="171" t="s">
        <v>196</v>
      </c>
      <c r="C141" s="165">
        <v>44154</v>
      </c>
      <c r="D141" s="170" t="s">
        <v>18</v>
      </c>
      <c r="E141" s="170" t="s">
        <v>96</v>
      </c>
      <c r="F141" s="172" t="s">
        <v>216</v>
      </c>
      <c r="G141" s="170">
        <v>2124438444</v>
      </c>
      <c r="H141" s="173" t="s">
        <v>66</v>
      </c>
      <c r="I141" s="173"/>
      <c r="J141" s="224">
        <v>83023090</v>
      </c>
      <c r="K141" s="225" t="s">
        <v>281</v>
      </c>
      <c r="L141" s="245">
        <v>1</v>
      </c>
      <c r="M141" s="151" t="s">
        <v>62</v>
      </c>
      <c r="N141" s="260">
        <v>2.5</v>
      </c>
      <c r="O141" s="177">
        <f t="shared" si="4"/>
        <v>2.5</v>
      </c>
      <c r="P141" s="173" t="s">
        <v>63</v>
      </c>
      <c r="Q141" s="333" t="s">
        <v>292</v>
      </c>
      <c r="R141" s="178" t="s">
        <v>293</v>
      </c>
      <c r="S141" s="292">
        <v>44158</v>
      </c>
      <c r="T141" s="170" t="s">
        <v>64</v>
      </c>
      <c r="U141" s="333" t="s">
        <v>163</v>
      </c>
      <c r="V141" s="170" t="s">
        <v>95</v>
      </c>
      <c r="W141" s="170" t="s">
        <v>24</v>
      </c>
      <c r="X141" s="170" t="s">
        <v>193</v>
      </c>
      <c r="Y141" s="170" t="s">
        <v>193</v>
      </c>
      <c r="Z141" s="349"/>
      <c r="AA141" s="342">
        <f>410000</f>
        <v>410000</v>
      </c>
      <c r="AB141" s="336">
        <v>2878045</v>
      </c>
      <c r="AC141" s="342">
        <v>1712494</v>
      </c>
      <c r="AD141" s="342">
        <v>1165551</v>
      </c>
      <c r="AE141" s="170"/>
      <c r="AG141" s="125">
        <f t="shared" si="3"/>
        <v>2.5000000000000001E-3</v>
      </c>
    </row>
    <row r="142" spans="1:41" ht="48.75" customHeight="1">
      <c r="A142" s="179">
        <v>134</v>
      </c>
      <c r="B142" s="180" t="s">
        <v>196</v>
      </c>
      <c r="C142" s="165">
        <v>44154</v>
      </c>
      <c r="D142" s="179" t="s">
        <v>18</v>
      </c>
      <c r="E142" s="179" t="s">
        <v>96</v>
      </c>
      <c r="F142" s="181" t="s">
        <v>216</v>
      </c>
      <c r="G142" s="179">
        <v>2124438444</v>
      </c>
      <c r="H142" s="182" t="s">
        <v>66</v>
      </c>
      <c r="I142" s="182"/>
      <c r="J142" s="228">
        <v>83023090</v>
      </c>
      <c r="K142" s="231" t="s">
        <v>282</v>
      </c>
      <c r="L142" s="229">
        <v>1</v>
      </c>
      <c r="M142" s="157" t="s">
        <v>62</v>
      </c>
      <c r="N142" s="258">
        <v>2.5</v>
      </c>
      <c r="O142" s="186">
        <f t="shared" si="4"/>
        <v>2.5</v>
      </c>
      <c r="P142" s="182" t="s">
        <v>63</v>
      </c>
      <c r="Q142" s="334"/>
      <c r="R142" s="187" t="s">
        <v>293</v>
      </c>
      <c r="S142" s="293">
        <v>44158</v>
      </c>
      <c r="T142" s="179" t="s">
        <v>64</v>
      </c>
      <c r="U142" s="334"/>
      <c r="V142" s="179" t="s">
        <v>95</v>
      </c>
      <c r="W142" s="179" t="s">
        <v>24</v>
      </c>
      <c r="X142" s="179" t="s">
        <v>193</v>
      </c>
      <c r="Y142" s="179" t="s">
        <v>193</v>
      </c>
      <c r="Z142" s="350"/>
      <c r="AA142" s="343"/>
      <c r="AB142" s="337"/>
      <c r="AC142" s="343"/>
      <c r="AD142" s="343"/>
      <c r="AE142" s="179"/>
      <c r="AG142" s="125">
        <f t="shared" si="3"/>
        <v>2.5000000000000001E-3</v>
      </c>
    </row>
    <row r="143" spans="1:41" ht="48.75" customHeight="1">
      <c r="A143" s="179">
        <v>134</v>
      </c>
      <c r="B143" s="180" t="s">
        <v>196</v>
      </c>
      <c r="C143" s="165">
        <v>44154</v>
      </c>
      <c r="D143" s="179" t="s">
        <v>18</v>
      </c>
      <c r="E143" s="179" t="s">
        <v>96</v>
      </c>
      <c r="F143" s="181" t="s">
        <v>216</v>
      </c>
      <c r="G143" s="179">
        <v>2124438444</v>
      </c>
      <c r="H143" s="182" t="s">
        <v>66</v>
      </c>
      <c r="I143" s="182"/>
      <c r="J143" s="228">
        <v>83023090</v>
      </c>
      <c r="K143" s="231" t="s">
        <v>283</v>
      </c>
      <c r="L143" s="229">
        <v>23</v>
      </c>
      <c r="M143" s="157" t="s">
        <v>62</v>
      </c>
      <c r="N143" s="258">
        <v>3</v>
      </c>
      <c r="O143" s="186">
        <f t="shared" si="4"/>
        <v>69</v>
      </c>
      <c r="P143" s="182" t="s">
        <v>63</v>
      </c>
      <c r="Q143" s="334"/>
      <c r="R143" s="187" t="s">
        <v>293</v>
      </c>
      <c r="S143" s="293">
        <v>44158</v>
      </c>
      <c r="T143" s="179" t="s">
        <v>64</v>
      </c>
      <c r="U143" s="334"/>
      <c r="V143" s="179" t="s">
        <v>95</v>
      </c>
      <c r="W143" s="179" t="s">
        <v>24</v>
      </c>
      <c r="X143" s="179" t="s">
        <v>193</v>
      </c>
      <c r="Y143" s="179" t="s">
        <v>193</v>
      </c>
      <c r="Z143" s="350"/>
      <c r="AA143" s="343"/>
      <c r="AB143" s="337"/>
      <c r="AC143" s="343"/>
      <c r="AD143" s="343"/>
      <c r="AE143" s="179"/>
      <c r="AG143" s="125">
        <f t="shared" si="3"/>
        <v>6.9000000000000006E-2</v>
      </c>
    </row>
    <row r="144" spans="1:41" ht="48.75" customHeight="1">
      <c r="A144" s="179">
        <v>134</v>
      </c>
      <c r="B144" s="180" t="s">
        <v>196</v>
      </c>
      <c r="C144" s="165">
        <v>44154</v>
      </c>
      <c r="D144" s="179" t="s">
        <v>18</v>
      </c>
      <c r="E144" s="179" t="s">
        <v>96</v>
      </c>
      <c r="F144" s="181" t="s">
        <v>216</v>
      </c>
      <c r="G144" s="179">
        <v>2124438444</v>
      </c>
      <c r="H144" s="182" t="s">
        <v>66</v>
      </c>
      <c r="I144" s="182"/>
      <c r="J144" s="228">
        <v>83023090</v>
      </c>
      <c r="K144" s="231" t="s">
        <v>284</v>
      </c>
      <c r="L144" s="229">
        <v>24</v>
      </c>
      <c r="M144" s="157" t="s">
        <v>62</v>
      </c>
      <c r="N144" s="258">
        <v>3</v>
      </c>
      <c r="O144" s="186">
        <f t="shared" si="4"/>
        <v>72</v>
      </c>
      <c r="P144" s="182" t="s">
        <v>63</v>
      </c>
      <c r="Q144" s="334"/>
      <c r="R144" s="187" t="s">
        <v>293</v>
      </c>
      <c r="S144" s="293">
        <v>44158</v>
      </c>
      <c r="T144" s="179" t="s">
        <v>64</v>
      </c>
      <c r="U144" s="334"/>
      <c r="V144" s="179" t="s">
        <v>95</v>
      </c>
      <c r="W144" s="179" t="s">
        <v>24</v>
      </c>
      <c r="X144" s="179" t="s">
        <v>193</v>
      </c>
      <c r="Y144" s="179" t="s">
        <v>193</v>
      </c>
      <c r="Z144" s="350"/>
      <c r="AA144" s="343"/>
      <c r="AB144" s="337"/>
      <c r="AC144" s="343"/>
      <c r="AD144" s="343"/>
      <c r="AE144" s="179"/>
      <c r="AG144" s="125">
        <f t="shared" si="3"/>
        <v>7.1999999999999995E-2</v>
      </c>
    </row>
    <row r="145" spans="1:33" ht="48.75" customHeight="1">
      <c r="A145" s="179">
        <v>134</v>
      </c>
      <c r="B145" s="180" t="s">
        <v>196</v>
      </c>
      <c r="C145" s="165">
        <v>44154</v>
      </c>
      <c r="D145" s="179" t="s">
        <v>18</v>
      </c>
      <c r="E145" s="179" t="s">
        <v>96</v>
      </c>
      <c r="F145" s="181" t="s">
        <v>216</v>
      </c>
      <c r="G145" s="179">
        <v>2124438444</v>
      </c>
      <c r="H145" s="182" t="s">
        <v>66</v>
      </c>
      <c r="I145" s="182"/>
      <c r="J145" s="228">
        <v>40082190</v>
      </c>
      <c r="K145" s="231" t="s">
        <v>285</v>
      </c>
      <c r="L145" s="274">
        <v>6</v>
      </c>
      <c r="M145" s="157" t="s">
        <v>62</v>
      </c>
      <c r="N145" s="258">
        <v>0.03</v>
      </c>
      <c r="O145" s="186">
        <f t="shared" si="4"/>
        <v>0.18</v>
      </c>
      <c r="P145" s="182" t="s">
        <v>63</v>
      </c>
      <c r="Q145" s="334"/>
      <c r="R145" s="187" t="s">
        <v>293</v>
      </c>
      <c r="S145" s="293">
        <v>44158</v>
      </c>
      <c r="T145" s="179" t="s">
        <v>64</v>
      </c>
      <c r="U145" s="334"/>
      <c r="V145" s="179" t="s">
        <v>95</v>
      </c>
      <c r="W145" s="179" t="s">
        <v>24</v>
      </c>
      <c r="X145" s="179" t="s">
        <v>193</v>
      </c>
      <c r="Y145" s="179" t="s">
        <v>193</v>
      </c>
      <c r="Z145" s="350"/>
      <c r="AA145" s="343"/>
      <c r="AB145" s="337"/>
      <c r="AC145" s="343"/>
      <c r="AD145" s="343"/>
      <c r="AE145" s="179"/>
      <c r="AG145" s="125">
        <f t="shared" si="3"/>
        <v>1.7999999999999998E-4</v>
      </c>
    </row>
    <row r="146" spans="1:33" ht="48.75" customHeight="1">
      <c r="A146" s="179">
        <v>134</v>
      </c>
      <c r="B146" s="180" t="s">
        <v>196</v>
      </c>
      <c r="C146" s="165">
        <v>44154</v>
      </c>
      <c r="D146" s="179" t="s">
        <v>18</v>
      </c>
      <c r="E146" s="179" t="s">
        <v>96</v>
      </c>
      <c r="F146" s="181" t="s">
        <v>216</v>
      </c>
      <c r="G146" s="179">
        <v>2124438444</v>
      </c>
      <c r="H146" s="182" t="s">
        <v>66</v>
      </c>
      <c r="I146" s="182"/>
      <c r="J146" s="228">
        <v>83023090</v>
      </c>
      <c r="K146" s="231" t="s">
        <v>286</v>
      </c>
      <c r="L146" s="229">
        <v>9</v>
      </c>
      <c r="M146" s="157" t="s">
        <v>62</v>
      </c>
      <c r="N146" s="258">
        <v>4</v>
      </c>
      <c r="O146" s="186">
        <f t="shared" si="4"/>
        <v>36</v>
      </c>
      <c r="P146" s="182" t="s">
        <v>63</v>
      </c>
      <c r="Q146" s="334"/>
      <c r="R146" s="187" t="s">
        <v>293</v>
      </c>
      <c r="S146" s="293">
        <v>44158</v>
      </c>
      <c r="T146" s="179" t="s">
        <v>64</v>
      </c>
      <c r="U146" s="334"/>
      <c r="V146" s="179" t="s">
        <v>95</v>
      </c>
      <c r="W146" s="179" t="s">
        <v>24</v>
      </c>
      <c r="X146" s="179" t="s">
        <v>193</v>
      </c>
      <c r="Y146" s="179" t="s">
        <v>193</v>
      </c>
      <c r="Z146" s="350"/>
      <c r="AA146" s="343"/>
      <c r="AB146" s="337"/>
      <c r="AC146" s="343"/>
      <c r="AD146" s="343"/>
      <c r="AE146" s="179"/>
      <c r="AG146" s="125">
        <f t="shared" si="3"/>
        <v>3.5999999999999997E-2</v>
      </c>
    </row>
    <row r="147" spans="1:33" ht="48.75" customHeight="1">
      <c r="A147" s="179">
        <v>134</v>
      </c>
      <c r="B147" s="180" t="s">
        <v>196</v>
      </c>
      <c r="C147" s="165">
        <v>44154</v>
      </c>
      <c r="D147" s="179" t="s">
        <v>18</v>
      </c>
      <c r="E147" s="179" t="s">
        <v>96</v>
      </c>
      <c r="F147" s="181" t="s">
        <v>216</v>
      </c>
      <c r="G147" s="179">
        <v>2124438444</v>
      </c>
      <c r="H147" s="182" t="s">
        <v>66</v>
      </c>
      <c r="I147" s="182"/>
      <c r="J147" s="228">
        <v>83023090</v>
      </c>
      <c r="K147" s="231" t="s">
        <v>287</v>
      </c>
      <c r="L147" s="229">
        <v>9</v>
      </c>
      <c r="M147" s="157" t="s">
        <v>62</v>
      </c>
      <c r="N147" s="258">
        <v>4</v>
      </c>
      <c r="O147" s="186">
        <f t="shared" si="4"/>
        <v>36</v>
      </c>
      <c r="P147" s="182" t="s">
        <v>63</v>
      </c>
      <c r="Q147" s="334"/>
      <c r="R147" s="187" t="s">
        <v>293</v>
      </c>
      <c r="S147" s="293">
        <v>44158</v>
      </c>
      <c r="T147" s="179" t="s">
        <v>64</v>
      </c>
      <c r="U147" s="334"/>
      <c r="V147" s="179" t="s">
        <v>95</v>
      </c>
      <c r="W147" s="179" t="s">
        <v>24</v>
      </c>
      <c r="X147" s="179" t="s">
        <v>193</v>
      </c>
      <c r="Y147" s="179" t="s">
        <v>193</v>
      </c>
      <c r="Z147" s="350"/>
      <c r="AA147" s="343"/>
      <c r="AB147" s="337"/>
      <c r="AC147" s="343"/>
      <c r="AD147" s="343"/>
      <c r="AE147" s="179"/>
      <c r="AG147" s="125">
        <f t="shared" ref="AG147:AG197" si="5">O147/1000</f>
        <v>3.5999999999999997E-2</v>
      </c>
    </row>
    <row r="148" spans="1:33" ht="48.75" customHeight="1">
      <c r="A148" s="179">
        <v>134</v>
      </c>
      <c r="B148" s="180" t="s">
        <v>196</v>
      </c>
      <c r="C148" s="165">
        <v>44154</v>
      </c>
      <c r="D148" s="179" t="s">
        <v>18</v>
      </c>
      <c r="E148" s="179" t="s">
        <v>96</v>
      </c>
      <c r="F148" s="181" t="s">
        <v>216</v>
      </c>
      <c r="G148" s="179">
        <v>2124438444</v>
      </c>
      <c r="H148" s="182" t="s">
        <v>66</v>
      </c>
      <c r="I148" s="182"/>
      <c r="J148" s="228">
        <v>84833090</v>
      </c>
      <c r="K148" s="231" t="s">
        <v>288</v>
      </c>
      <c r="L148" s="229">
        <v>3</v>
      </c>
      <c r="M148" s="157" t="s">
        <v>62</v>
      </c>
      <c r="N148" s="258">
        <v>6</v>
      </c>
      <c r="O148" s="186">
        <f t="shared" si="4"/>
        <v>18</v>
      </c>
      <c r="P148" s="182" t="s">
        <v>63</v>
      </c>
      <c r="Q148" s="334"/>
      <c r="R148" s="187" t="s">
        <v>293</v>
      </c>
      <c r="S148" s="293">
        <v>44158</v>
      </c>
      <c r="T148" s="179" t="s">
        <v>64</v>
      </c>
      <c r="U148" s="334"/>
      <c r="V148" s="179" t="s">
        <v>95</v>
      </c>
      <c r="W148" s="179" t="s">
        <v>24</v>
      </c>
      <c r="X148" s="179" t="s">
        <v>193</v>
      </c>
      <c r="Y148" s="179" t="s">
        <v>193</v>
      </c>
      <c r="Z148" s="350"/>
      <c r="AA148" s="343"/>
      <c r="AB148" s="337"/>
      <c r="AC148" s="343"/>
      <c r="AD148" s="343"/>
      <c r="AE148" s="179"/>
      <c r="AG148" s="125">
        <f t="shared" si="5"/>
        <v>1.7999999999999999E-2</v>
      </c>
    </row>
    <row r="149" spans="1:33" ht="48.75" customHeight="1">
      <c r="A149" s="179">
        <v>134</v>
      </c>
      <c r="B149" s="180" t="s">
        <v>196</v>
      </c>
      <c r="C149" s="165">
        <v>44154</v>
      </c>
      <c r="D149" s="179" t="s">
        <v>18</v>
      </c>
      <c r="E149" s="179" t="s">
        <v>96</v>
      </c>
      <c r="F149" s="181" t="s">
        <v>216</v>
      </c>
      <c r="G149" s="179">
        <v>2124438444</v>
      </c>
      <c r="H149" s="182" t="s">
        <v>66</v>
      </c>
      <c r="I149" s="182"/>
      <c r="J149" s="228">
        <v>84833090</v>
      </c>
      <c r="K149" s="231" t="s">
        <v>289</v>
      </c>
      <c r="L149" s="229">
        <v>1</v>
      </c>
      <c r="M149" s="157" t="s">
        <v>62</v>
      </c>
      <c r="N149" s="258">
        <v>6</v>
      </c>
      <c r="O149" s="186">
        <f t="shared" si="4"/>
        <v>6</v>
      </c>
      <c r="P149" s="182" t="s">
        <v>63</v>
      </c>
      <c r="Q149" s="334"/>
      <c r="R149" s="187" t="s">
        <v>293</v>
      </c>
      <c r="S149" s="293">
        <v>44158</v>
      </c>
      <c r="T149" s="179" t="s">
        <v>64</v>
      </c>
      <c r="U149" s="334"/>
      <c r="V149" s="179" t="s">
        <v>95</v>
      </c>
      <c r="W149" s="179" t="s">
        <v>24</v>
      </c>
      <c r="X149" s="179" t="s">
        <v>193</v>
      </c>
      <c r="Y149" s="179" t="s">
        <v>193</v>
      </c>
      <c r="Z149" s="350"/>
      <c r="AA149" s="343"/>
      <c r="AB149" s="337"/>
      <c r="AC149" s="343"/>
      <c r="AD149" s="343"/>
      <c r="AE149" s="179"/>
      <c r="AG149" s="125">
        <f t="shared" si="5"/>
        <v>6.0000000000000001E-3</v>
      </c>
    </row>
    <row r="150" spans="1:33" ht="48.75" customHeight="1">
      <c r="A150" s="179">
        <v>134</v>
      </c>
      <c r="B150" s="180" t="s">
        <v>196</v>
      </c>
      <c r="C150" s="165">
        <v>44154</v>
      </c>
      <c r="D150" s="179" t="s">
        <v>18</v>
      </c>
      <c r="E150" s="179" t="s">
        <v>96</v>
      </c>
      <c r="F150" s="181" t="s">
        <v>216</v>
      </c>
      <c r="G150" s="179">
        <v>2124438444</v>
      </c>
      <c r="H150" s="182" t="s">
        <v>66</v>
      </c>
      <c r="I150" s="182"/>
      <c r="J150" s="228">
        <v>84833090</v>
      </c>
      <c r="K150" s="231" t="s">
        <v>290</v>
      </c>
      <c r="L150" s="229">
        <v>1</v>
      </c>
      <c r="M150" s="157" t="s">
        <v>62</v>
      </c>
      <c r="N150" s="258">
        <v>6</v>
      </c>
      <c r="O150" s="186">
        <f t="shared" si="4"/>
        <v>6</v>
      </c>
      <c r="P150" s="182" t="s">
        <v>63</v>
      </c>
      <c r="Q150" s="334"/>
      <c r="R150" s="187" t="s">
        <v>293</v>
      </c>
      <c r="S150" s="293">
        <v>44158</v>
      </c>
      <c r="T150" s="179" t="s">
        <v>64</v>
      </c>
      <c r="U150" s="334"/>
      <c r="V150" s="179" t="s">
        <v>95</v>
      </c>
      <c r="W150" s="179" t="s">
        <v>24</v>
      </c>
      <c r="X150" s="179" t="s">
        <v>193</v>
      </c>
      <c r="Y150" s="179" t="s">
        <v>193</v>
      </c>
      <c r="Z150" s="350"/>
      <c r="AA150" s="343"/>
      <c r="AB150" s="337"/>
      <c r="AC150" s="343"/>
      <c r="AD150" s="343"/>
      <c r="AE150" s="179"/>
      <c r="AG150" s="125">
        <f t="shared" si="5"/>
        <v>6.0000000000000001E-3</v>
      </c>
    </row>
    <row r="151" spans="1:33" ht="48.75" customHeight="1">
      <c r="A151" s="188">
        <v>134</v>
      </c>
      <c r="B151" s="189" t="s">
        <v>196</v>
      </c>
      <c r="C151" s="165">
        <v>44154</v>
      </c>
      <c r="D151" s="188" t="s">
        <v>18</v>
      </c>
      <c r="E151" s="188" t="s">
        <v>96</v>
      </c>
      <c r="F151" s="190" t="s">
        <v>216</v>
      </c>
      <c r="G151" s="188">
        <v>2124438444</v>
      </c>
      <c r="H151" s="191" t="s">
        <v>66</v>
      </c>
      <c r="I151" s="191"/>
      <c r="J151" s="234">
        <v>84833090</v>
      </c>
      <c r="K151" s="235" t="s">
        <v>291</v>
      </c>
      <c r="L151" s="236">
        <v>1</v>
      </c>
      <c r="M151" s="164" t="s">
        <v>62</v>
      </c>
      <c r="N151" s="262">
        <v>5</v>
      </c>
      <c r="O151" s="195">
        <f t="shared" si="4"/>
        <v>5</v>
      </c>
      <c r="P151" s="191" t="s">
        <v>63</v>
      </c>
      <c r="Q151" s="335"/>
      <c r="R151" s="196" t="s">
        <v>293</v>
      </c>
      <c r="S151" s="293">
        <v>44158</v>
      </c>
      <c r="T151" s="188" t="s">
        <v>64</v>
      </c>
      <c r="U151" s="335"/>
      <c r="V151" s="188" t="s">
        <v>95</v>
      </c>
      <c r="W151" s="188" t="s">
        <v>24</v>
      </c>
      <c r="X151" s="188" t="s">
        <v>193</v>
      </c>
      <c r="Y151" s="188" t="s">
        <v>193</v>
      </c>
      <c r="Z151" s="351"/>
      <c r="AA151" s="344"/>
      <c r="AB151" s="338"/>
      <c r="AC151" s="344"/>
      <c r="AD151" s="344"/>
      <c r="AE151" s="188"/>
      <c r="AG151" s="125">
        <f t="shared" si="5"/>
        <v>5.0000000000000001E-3</v>
      </c>
    </row>
    <row r="152" spans="1:33" ht="48.75" customHeight="1">
      <c r="A152" s="170">
        <v>135</v>
      </c>
      <c r="B152" s="171" t="s">
        <v>294</v>
      </c>
      <c r="C152" s="165">
        <v>44155</v>
      </c>
      <c r="D152" s="170" t="s">
        <v>18</v>
      </c>
      <c r="E152" s="170" t="s">
        <v>295</v>
      </c>
      <c r="F152" s="209" t="s">
        <v>102</v>
      </c>
      <c r="G152" s="178" t="s">
        <v>296</v>
      </c>
      <c r="H152" s="173" t="s">
        <v>66</v>
      </c>
      <c r="I152" s="173"/>
      <c r="J152" s="173">
        <v>40059190</v>
      </c>
      <c r="K152" s="154" t="s">
        <v>297</v>
      </c>
      <c r="L152" s="272">
        <v>5</v>
      </c>
      <c r="M152" s="272" t="s">
        <v>103</v>
      </c>
      <c r="N152" s="246">
        <v>7</v>
      </c>
      <c r="O152" s="177">
        <f t="shared" si="4"/>
        <v>35</v>
      </c>
      <c r="P152" s="173" t="s">
        <v>63</v>
      </c>
      <c r="Q152" s="333">
        <v>10</v>
      </c>
      <c r="R152" s="178" t="s">
        <v>299</v>
      </c>
      <c r="S152" s="292">
        <v>44159</v>
      </c>
      <c r="T152" s="170" t="s">
        <v>64</v>
      </c>
      <c r="U152" s="170" t="s">
        <v>249</v>
      </c>
      <c r="V152" s="170" t="s">
        <v>250</v>
      </c>
      <c r="W152" s="114" t="s">
        <v>300</v>
      </c>
      <c r="X152" s="114" t="s">
        <v>300</v>
      </c>
      <c r="Y152" s="114" t="s">
        <v>300</v>
      </c>
      <c r="Z152" s="220"/>
      <c r="AA152" s="221"/>
      <c r="AB152" s="342"/>
      <c r="AC152" s="342"/>
      <c r="AD152" s="342"/>
      <c r="AE152" s="179"/>
      <c r="AG152" s="125">
        <f t="shared" si="5"/>
        <v>3.5000000000000003E-2</v>
      </c>
    </row>
    <row r="153" spans="1:33" ht="48.75" customHeight="1">
      <c r="A153" s="179">
        <v>135</v>
      </c>
      <c r="B153" s="180" t="s">
        <v>294</v>
      </c>
      <c r="C153" s="165">
        <v>44155</v>
      </c>
      <c r="D153" s="179" t="s">
        <v>18</v>
      </c>
      <c r="E153" s="179" t="s">
        <v>295</v>
      </c>
      <c r="F153" s="211" t="s">
        <v>102</v>
      </c>
      <c r="G153" s="187" t="s">
        <v>296</v>
      </c>
      <c r="H153" s="182" t="s">
        <v>66</v>
      </c>
      <c r="I153" s="182"/>
      <c r="J153" s="182">
        <v>40059190</v>
      </c>
      <c r="K153" s="160" t="s">
        <v>298</v>
      </c>
      <c r="L153" s="240">
        <v>5</v>
      </c>
      <c r="M153" s="240" t="s">
        <v>103</v>
      </c>
      <c r="N153" s="233">
        <v>7</v>
      </c>
      <c r="O153" s="186">
        <f t="shared" si="4"/>
        <v>35</v>
      </c>
      <c r="P153" s="182" t="s">
        <v>63</v>
      </c>
      <c r="Q153" s="334"/>
      <c r="R153" s="187" t="s">
        <v>299</v>
      </c>
      <c r="S153" s="293">
        <v>44159</v>
      </c>
      <c r="T153" s="179" t="s">
        <v>64</v>
      </c>
      <c r="U153" s="179" t="s">
        <v>249</v>
      </c>
      <c r="V153" s="179" t="s">
        <v>250</v>
      </c>
      <c r="W153" s="115" t="s">
        <v>300</v>
      </c>
      <c r="X153" s="115" t="s">
        <v>300</v>
      </c>
      <c r="Y153" s="115" t="s">
        <v>300</v>
      </c>
      <c r="Z153" s="241"/>
      <c r="AA153" s="242"/>
      <c r="AB153" s="344"/>
      <c r="AC153" s="344"/>
      <c r="AD153" s="344"/>
      <c r="AE153" s="179"/>
      <c r="AG153" s="125">
        <f t="shared" si="5"/>
        <v>3.5000000000000003E-2</v>
      </c>
    </row>
    <row r="154" spans="1:33" ht="48.75" customHeight="1">
      <c r="A154" s="170">
        <v>136</v>
      </c>
      <c r="B154" s="171" t="s">
        <v>197</v>
      </c>
      <c r="C154" s="165">
        <v>44159</v>
      </c>
      <c r="D154" s="170" t="s">
        <v>18</v>
      </c>
      <c r="E154" s="170" t="s">
        <v>87</v>
      </c>
      <c r="F154" s="172" t="s">
        <v>216</v>
      </c>
      <c r="G154" s="170">
        <v>1547128892</v>
      </c>
      <c r="H154" s="173" t="s">
        <v>66</v>
      </c>
      <c r="I154" s="173"/>
      <c r="J154" s="224">
        <v>40082190</v>
      </c>
      <c r="K154" s="225" t="s">
        <v>301</v>
      </c>
      <c r="L154" s="245">
        <v>6</v>
      </c>
      <c r="M154" s="151" t="s">
        <v>62</v>
      </c>
      <c r="N154" s="151">
        <v>1.1299999999999999</v>
      </c>
      <c r="O154" s="177">
        <f t="shared" si="4"/>
        <v>6.7799999999999994</v>
      </c>
      <c r="P154" s="173" t="s">
        <v>63</v>
      </c>
      <c r="Q154" s="333">
        <v>0.9</v>
      </c>
      <c r="R154" s="178" t="s">
        <v>306</v>
      </c>
      <c r="S154" s="292">
        <v>44162</v>
      </c>
      <c r="T154" s="170" t="s">
        <v>64</v>
      </c>
      <c r="U154" s="333" t="s">
        <v>163</v>
      </c>
      <c r="V154" s="170" t="s">
        <v>68</v>
      </c>
      <c r="W154" s="170" t="s">
        <v>24</v>
      </c>
      <c r="X154" s="170" t="s">
        <v>193</v>
      </c>
      <c r="Y154" s="170" t="s">
        <v>24</v>
      </c>
      <c r="Z154" s="349"/>
      <c r="AA154" s="342">
        <v>410000</v>
      </c>
      <c r="AB154" s="336">
        <v>690735</v>
      </c>
      <c r="AC154" s="339">
        <v>284299</v>
      </c>
      <c r="AD154" s="342">
        <v>406436</v>
      </c>
      <c r="AE154" s="170"/>
      <c r="AG154" s="125">
        <f t="shared" si="5"/>
        <v>6.7799999999999996E-3</v>
      </c>
    </row>
    <row r="155" spans="1:33" ht="48.75" customHeight="1">
      <c r="A155" s="179">
        <v>136</v>
      </c>
      <c r="B155" s="180" t="s">
        <v>197</v>
      </c>
      <c r="C155" s="165">
        <v>44159</v>
      </c>
      <c r="D155" s="179" t="s">
        <v>18</v>
      </c>
      <c r="E155" s="179" t="s">
        <v>87</v>
      </c>
      <c r="F155" s="181" t="s">
        <v>216</v>
      </c>
      <c r="G155" s="179">
        <v>1547128892</v>
      </c>
      <c r="H155" s="182" t="s">
        <v>66</v>
      </c>
      <c r="I155" s="182"/>
      <c r="J155" s="228">
        <v>40082190</v>
      </c>
      <c r="K155" s="231" t="s">
        <v>302</v>
      </c>
      <c r="L155" s="229">
        <v>6</v>
      </c>
      <c r="M155" s="157" t="s">
        <v>62</v>
      </c>
      <c r="N155" s="157">
        <v>0.94</v>
      </c>
      <c r="O155" s="186">
        <f t="shared" si="4"/>
        <v>5.64</v>
      </c>
      <c r="P155" s="182" t="s">
        <v>63</v>
      </c>
      <c r="Q155" s="334"/>
      <c r="R155" s="187" t="s">
        <v>306</v>
      </c>
      <c r="S155" s="293">
        <v>44162</v>
      </c>
      <c r="T155" s="179" t="s">
        <v>64</v>
      </c>
      <c r="U155" s="334"/>
      <c r="V155" s="179" t="s">
        <v>68</v>
      </c>
      <c r="W155" s="179" t="s">
        <v>24</v>
      </c>
      <c r="X155" s="179" t="s">
        <v>193</v>
      </c>
      <c r="Y155" s="179" t="s">
        <v>24</v>
      </c>
      <c r="Z155" s="350"/>
      <c r="AA155" s="343"/>
      <c r="AB155" s="337"/>
      <c r="AC155" s="340"/>
      <c r="AD155" s="343"/>
      <c r="AE155" s="179"/>
      <c r="AG155" s="125">
        <f t="shared" si="5"/>
        <v>5.64E-3</v>
      </c>
    </row>
    <row r="156" spans="1:33" ht="48.75" customHeight="1">
      <c r="A156" s="179">
        <v>136</v>
      </c>
      <c r="B156" s="180" t="s">
        <v>197</v>
      </c>
      <c r="C156" s="165">
        <v>44159</v>
      </c>
      <c r="D156" s="179" t="s">
        <v>18</v>
      </c>
      <c r="E156" s="179" t="s">
        <v>87</v>
      </c>
      <c r="F156" s="181" t="s">
        <v>216</v>
      </c>
      <c r="G156" s="179">
        <v>1547128892</v>
      </c>
      <c r="H156" s="182" t="s">
        <v>66</v>
      </c>
      <c r="I156" s="182"/>
      <c r="J156" s="228">
        <v>73269099</v>
      </c>
      <c r="K156" s="231" t="s">
        <v>303</v>
      </c>
      <c r="L156" s="229">
        <v>3</v>
      </c>
      <c r="M156" s="157" t="s">
        <v>62</v>
      </c>
      <c r="N156" s="157">
        <v>23.53</v>
      </c>
      <c r="O156" s="186">
        <f t="shared" si="4"/>
        <v>70.59</v>
      </c>
      <c r="P156" s="182" t="s">
        <v>63</v>
      </c>
      <c r="Q156" s="334"/>
      <c r="R156" s="187" t="s">
        <v>306</v>
      </c>
      <c r="S156" s="293">
        <v>44162</v>
      </c>
      <c r="T156" s="179" t="s">
        <v>64</v>
      </c>
      <c r="U156" s="334"/>
      <c r="V156" s="282" t="s">
        <v>68</v>
      </c>
      <c r="W156" s="179" t="s">
        <v>24</v>
      </c>
      <c r="X156" s="179" t="s">
        <v>193</v>
      </c>
      <c r="Y156" s="179" t="s">
        <v>24</v>
      </c>
      <c r="Z156" s="350"/>
      <c r="AA156" s="343"/>
      <c r="AB156" s="337"/>
      <c r="AC156" s="340"/>
      <c r="AD156" s="343"/>
      <c r="AE156" s="179"/>
      <c r="AG156" s="125">
        <f t="shared" si="5"/>
        <v>7.059E-2</v>
      </c>
    </row>
    <row r="157" spans="1:33" ht="48.75" customHeight="1">
      <c r="A157" s="179">
        <v>136</v>
      </c>
      <c r="B157" s="180" t="s">
        <v>197</v>
      </c>
      <c r="C157" s="165">
        <v>44159</v>
      </c>
      <c r="D157" s="179" t="s">
        <v>18</v>
      </c>
      <c r="E157" s="179" t="s">
        <v>87</v>
      </c>
      <c r="F157" s="181" t="s">
        <v>216</v>
      </c>
      <c r="G157" s="179">
        <v>1547128892</v>
      </c>
      <c r="H157" s="182" t="s">
        <v>66</v>
      </c>
      <c r="I157" s="182"/>
      <c r="J157" s="228">
        <v>74199999</v>
      </c>
      <c r="K157" s="231" t="s">
        <v>304</v>
      </c>
      <c r="L157" s="229">
        <v>2</v>
      </c>
      <c r="M157" s="157" t="s">
        <v>62</v>
      </c>
      <c r="N157" s="157">
        <v>9.43</v>
      </c>
      <c r="O157" s="186">
        <f t="shared" si="4"/>
        <v>18.86</v>
      </c>
      <c r="P157" s="182" t="s">
        <v>63</v>
      </c>
      <c r="Q157" s="334"/>
      <c r="R157" s="187" t="s">
        <v>306</v>
      </c>
      <c r="S157" s="293">
        <v>44162</v>
      </c>
      <c r="T157" s="179" t="s">
        <v>64</v>
      </c>
      <c r="U157" s="334"/>
      <c r="V157" s="282" t="s">
        <v>68</v>
      </c>
      <c r="W157" s="179" t="s">
        <v>24</v>
      </c>
      <c r="X157" s="179" t="s">
        <v>193</v>
      </c>
      <c r="Y157" s="179" t="s">
        <v>24</v>
      </c>
      <c r="Z157" s="350"/>
      <c r="AA157" s="343"/>
      <c r="AB157" s="337"/>
      <c r="AC157" s="340"/>
      <c r="AD157" s="343"/>
      <c r="AE157" s="179"/>
      <c r="AG157" s="125">
        <f t="shared" si="5"/>
        <v>1.8859999999999998E-2</v>
      </c>
    </row>
    <row r="158" spans="1:33" ht="48.75" customHeight="1">
      <c r="A158" s="188">
        <v>136</v>
      </c>
      <c r="B158" s="189" t="s">
        <v>197</v>
      </c>
      <c r="C158" s="165">
        <v>44159</v>
      </c>
      <c r="D158" s="188" t="s">
        <v>18</v>
      </c>
      <c r="E158" s="188" t="s">
        <v>87</v>
      </c>
      <c r="F158" s="190" t="s">
        <v>216</v>
      </c>
      <c r="G158" s="188">
        <v>1547128892</v>
      </c>
      <c r="H158" s="191" t="s">
        <v>66</v>
      </c>
      <c r="I158" s="191"/>
      <c r="J158" s="234">
        <v>74199999</v>
      </c>
      <c r="K158" s="235" t="s">
        <v>305</v>
      </c>
      <c r="L158" s="275">
        <v>2</v>
      </c>
      <c r="M158" s="164" t="s">
        <v>62</v>
      </c>
      <c r="N158" s="164">
        <v>14.14</v>
      </c>
      <c r="O158" s="195">
        <f t="shared" si="4"/>
        <v>28.28</v>
      </c>
      <c r="P158" s="191" t="s">
        <v>63</v>
      </c>
      <c r="Q158" s="335"/>
      <c r="R158" s="196" t="s">
        <v>306</v>
      </c>
      <c r="S158" s="293">
        <v>44162</v>
      </c>
      <c r="T158" s="188" t="s">
        <v>64</v>
      </c>
      <c r="U158" s="335"/>
      <c r="V158" s="282" t="s">
        <v>68</v>
      </c>
      <c r="W158" s="188" t="s">
        <v>24</v>
      </c>
      <c r="X158" s="188" t="s">
        <v>193</v>
      </c>
      <c r="Y158" s="188" t="s">
        <v>24</v>
      </c>
      <c r="Z158" s="351"/>
      <c r="AA158" s="344"/>
      <c r="AB158" s="338"/>
      <c r="AC158" s="341"/>
      <c r="AD158" s="344"/>
      <c r="AE158" s="188"/>
      <c r="AG158" s="125">
        <f t="shared" si="5"/>
        <v>2.828E-2</v>
      </c>
    </row>
    <row r="159" spans="1:33" ht="48.75" customHeight="1">
      <c r="A159" s="179">
        <v>137</v>
      </c>
      <c r="B159" s="180" t="s">
        <v>307</v>
      </c>
      <c r="C159" s="165">
        <v>44161</v>
      </c>
      <c r="D159" s="179" t="s">
        <v>18</v>
      </c>
      <c r="E159" s="179" t="s">
        <v>87</v>
      </c>
      <c r="F159" s="181" t="s">
        <v>216</v>
      </c>
      <c r="G159" s="179" t="s">
        <v>308</v>
      </c>
      <c r="H159" s="182" t="s">
        <v>245</v>
      </c>
      <c r="I159" s="182"/>
      <c r="J159" s="228">
        <v>83023090</v>
      </c>
      <c r="K159" s="276" t="s">
        <v>309</v>
      </c>
      <c r="L159" s="229">
        <v>4</v>
      </c>
      <c r="M159" s="157" t="s">
        <v>62</v>
      </c>
      <c r="N159" s="230">
        <v>15</v>
      </c>
      <c r="O159" s="186">
        <f t="shared" si="4"/>
        <v>60</v>
      </c>
      <c r="P159" s="182" t="s">
        <v>63</v>
      </c>
      <c r="Q159" s="334">
        <v>91</v>
      </c>
      <c r="R159" s="187" t="s">
        <v>343</v>
      </c>
      <c r="S159" s="293">
        <v>44165</v>
      </c>
      <c r="T159" s="179" t="s">
        <v>64</v>
      </c>
      <c r="U159" s="334" t="s">
        <v>163</v>
      </c>
      <c r="V159" s="179" t="s">
        <v>95</v>
      </c>
      <c r="W159" s="179" t="s">
        <v>215</v>
      </c>
      <c r="X159" s="179" t="s">
        <v>193</v>
      </c>
      <c r="Y159" s="179" t="s">
        <v>193</v>
      </c>
      <c r="Z159" s="349">
        <f>3779750+3121259+891161/1.1</f>
        <v>7711155.3636363633</v>
      </c>
      <c r="AA159" s="342">
        <f>1390000+522632</f>
        <v>1912632</v>
      </c>
      <c r="AB159" s="337">
        <v>4852716</v>
      </c>
      <c r="AC159" s="395">
        <v>2770068</v>
      </c>
      <c r="AD159" s="342">
        <v>2082648</v>
      </c>
      <c r="AE159" s="179"/>
      <c r="AG159" s="125">
        <f t="shared" si="5"/>
        <v>0.06</v>
      </c>
    </row>
    <row r="160" spans="1:33" ht="48.75" customHeight="1">
      <c r="A160" s="179">
        <v>137</v>
      </c>
      <c r="B160" s="180" t="s">
        <v>307</v>
      </c>
      <c r="C160" s="165">
        <v>44161</v>
      </c>
      <c r="D160" s="179" t="s">
        <v>18</v>
      </c>
      <c r="E160" s="179" t="s">
        <v>87</v>
      </c>
      <c r="F160" s="181" t="s">
        <v>216</v>
      </c>
      <c r="G160" s="179" t="s">
        <v>308</v>
      </c>
      <c r="H160" s="182" t="s">
        <v>245</v>
      </c>
      <c r="I160" s="182"/>
      <c r="J160" s="228">
        <v>83023090</v>
      </c>
      <c r="K160" s="276" t="s">
        <v>309</v>
      </c>
      <c r="L160" s="229">
        <v>1</v>
      </c>
      <c r="M160" s="157" t="s">
        <v>62</v>
      </c>
      <c r="N160" s="230">
        <v>15</v>
      </c>
      <c r="O160" s="186">
        <f t="shared" si="4"/>
        <v>15</v>
      </c>
      <c r="P160" s="182" t="s">
        <v>63</v>
      </c>
      <c r="Q160" s="334"/>
      <c r="R160" s="187" t="s">
        <v>343</v>
      </c>
      <c r="S160" s="293">
        <v>44165</v>
      </c>
      <c r="T160" s="179" t="s">
        <v>64</v>
      </c>
      <c r="U160" s="334"/>
      <c r="V160" s="179" t="s">
        <v>95</v>
      </c>
      <c r="W160" s="179" t="s">
        <v>215</v>
      </c>
      <c r="X160" s="179" t="s">
        <v>193</v>
      </c>
      <c r="Y160" s="179" t="s">
        <v>193</v>
      </c>
      <c r="Z160" s="350"/>
      <c r="AA160" s="343"/>
      <c r="AB160" s="337"/>
      <c r="AC160" s="396"/>
      <c r="AD160" s="343"/>
      <c r="AE160" s="179"/>
      <c r="AG160" s="125">
        <f t="shared" si="5"/>
        <v>1.4999999999999999E-2</v>
      </c>
    </row>
    <row r="161" spans="1:33" ht="48.75" customHeight="1">
      <c r="A161" s="179">
        <v>137</v>
      </c>
      <c r="B161" s="180" t="s">
        <v>307</v>
      </c>
      <c r="C161" s="165">
        <v>44161</v>
      </c>
      <c r="D161" s="179" t="s">
        <v>18</v>
      </c>
      <c r="E161" s="179" t="s">
        <v>87</v>
      </c>
      <c r="F161" s="181" t="s">
        <v>216</v>
      </c>
      <c r="G161" s="179" t="s">
        <v>308</v>
      </c>
      <c r="H161" s="182" t="s">
        <v>245</v>
      </c>
      <c r="I161" s="182"/>
      <c r="J161" s="228">
        <v>83023090</v>
      </c>
      <c r="K161" s="276" t="s">
        <v>310</v>
      </c>
      <c r="L161" s="229">
        <v>1</v>
      </c>
      <c r="M161" s="157" t="s">
        <v>62</v>
      </c>
      <c r="N161" s="233">
        <v>7</v>
      </c>
      <c r="O161" s="186">
        <f t="shared" si="4"/>
        <v>7</v>
      </c>
      <c r="P161" s="182" t="s">
        <v>63</v>
      </c>
      <c r="Q161" s="334"/>
      <c r="R161" s="187" t="s">
        <v>343</v>
      </c>
      <c r="S161" s="293">
        <v>44165</v>
      </c>
      <c r="T161" s="179" t="s">
        <v>64</v>
      </c>
      <c r="U161" s="334"/>
      <c r="V161" s="179" t="s">
        <v>95</v>
      </c>
      <c r="W161" s="179" t="s">
        <v>215</v>
      </c>
      <c r="X161" s="179" t="s">
        <v>193</v>
      </c>
      <c r="Y161" s="179" t="s">
        <v>193</v>
      </c>
      <c r="Z161" s="350"/>
      <c r="AA161" s="343"/>
      <c r="AB161" s="337"/>
      <c r="AC161" s="396"/>
      <c r="AD161" s="343"/>
      <c r="AE161" s="179"/>
      <c r="AG161" s="125">
        <f t="shared" si="5"/>
        <v>7.0000000000000001E-3</v>
      </c>
    </row>
    <row r="162" spans="1:33" ht="48.75" customHeight="1">
      <c r="A162" s="179">
        <v>137</v>
      </c>
      <c r="B162" s="180" t="s">
        <v>307</v>
      </c>
      <c r="C162" s="165">
        <v>44161</v>
      </c>
      <c r="D162" s="179" t="s">
        <v>18</v>
      </c>
      <c r="E162" s="179" t="s">
        <v>87</v>
      </c>
      <c r="F162" s="181" t="s">
        <v>216</v>
      </c>
      <c r="G162" s="179" t="s">
        <v>308</v>
      </c>
      <c r="H162" s="182" t="s">
        <v>245</v>
      </c>
      <c r="I162" s="182"/>
      <c r="J162" s="228">
        <v>83023090</v>
      </c>
      <c r="K162" s="276" t="s">
        <v>310</v>
      </c>
      <c r="L162" s="229">
        <v>1</v>
      </c>
      <c r="M162" s="157" t="s">
        <v>62</v>
      </c>
      <c r="N162" s="233">
        <v>7</v>
      </c>
      <c r="O162" s="186">
        <f t="shared" si="4"/>
        <v>7</v>
      </c>
      <c r="P162" s="182" t="s">
        <v>63</v>
      </c>
      <c r="Q162" s="334"/>
      <c r="R162" s="187" t="s">
        <v>343</v>
      </c>
      <c r="S162" s="293">
        <v>44165</v>
      </c>
      <c r="T162" s="179" t="s">
        <v>64</v>
      </c>
      <c r="U162" s="334"/>
      <c r="V162" s="179" t="s">
        <v>95</v>
      </c>
      <c r="W162" s="179" t="s">
        <v>215</v>
      </c>
      <c r="X162" s="179" t="s">
        <v>193</v>
      </c>
      <c r="Y162" s="179" t="s">
        <v>193</v>
      </c>
      <c r="Z162" s="350"/>
      <c r="AA162" s="343"/>
      <c r="AB162" s="337"/>
      <c r="AC162" s="396"/>
      <c r="AD162" s="343"/>
      <c r="AE162" s="179"/>
      <c r="AG162" s="125">
        <f t="shared" si="5"/>
        <v>7.0000000000000001E-3</v>
      </c>
    </row>
    <row r="163" spans="1:33" ht="48.75" customHeight="1">
      <c r="A163" s="179">
        <v>137</v>
      </c>
      <c r="B163" s="180" t="s">
        <v>307</v>
      </c>
      <c r="C163" s="165">
        <v>44161</v>
      </c>
      <c r="D163" s="179" t="s">
        <v>18</v>
      </c>
      <c r="E163" s="179" t="s">
        <v>87</v>
      </c>
      <c r="F163" s="181" t="s">
        <v>216</v>
      </c>
      <c r="G163" s="179" t="s">
        <v>308</v>
      </c>
      <c r="H163" s="182" t="s">
        <v>245</v>
      </c>
      <c r="I163" s="182"/>
      <c r="J163" s="228">
        <v>83023090</v>
      </c>
      <c r="K163" s="276" t="s">
        <v>311</v>
      </c>
      <c r="L163" s="229">
        <v>1</v>
      </c>
      <c r="M163" s="157" t="s">
        <v>62</v>
      </c>
      <c r="N163" s="233">
        <v>10</v>
      </c>
      <c r="O163" s="186">
        <f t="shared" si="4"/>
        <v>10</v>
      </c>
      <c r="P163" s="182" t="s">
        <v>63</v>
      </c>
      <c r="Q163" s="334"/>
      <c r="R163" s="187" t="s">
        <v>343</v>
      </c>
      <c r="S163" s="293">
        <v>44165</v>
      </c>
      <c r="T163" s="179" t="s">
        <v>64</v>
      </c>
      <c r="U163" s="334"/>
      <c r="V163" s="179" t="s">
        <v>95</v>
      </c>
      <c r="W163" s="179" t="s">
        <v>215</v>
      </c>
      <c r="X163" s="179" t="s">
        <v>193</v>
      </c>
      <c r="Y163" s="179" t="s">
        <v>193</v>
      </c>
      <c r="Z163" s="350"/>
      <c r="AA163" s="343"/>
      <c r="AB163" s="337"/>
      <c r="AC163" s="396"/>
      <c r="AD163" s="343"/>
      <c r="AE163" s="179"/>
      <c r="AG163" s="125">
        <f t="shared" si="5"/>
        <v>0.01</v>
      </c>
    </row>
    <row r="164" spans="1:33" ht="48.75" customHeight="1">
      <c r="A164" s="179">
        <v>137</v>
      </c>
      <c r="B164" s="180" t="s">
        <v>307</v>
      </c>
      <c r="C164" s="165">
        <v>44161</v>
      </c>
      <c r="D164" s="179" t="s">
        <v>18</v>
      </c>
      <c r="E164" s="179" t="s">
        <v>87</v>
      </c>
      <c r="F164" s="181" t="s">
        <v>216</v>
      </c>
      <c r="G164" s="179" t="s">
        <v>308</v>
      </c>
      <c r="H164" s="182" t="s">
        <v>245</v>
      </c>
      <c r="I164" s="182"/>
      <c r="J164" s="228">
        <v>83023090</v>
      </c>
      <c r="K164" s="276" t="s">
        <v>311</v>
      </c>
      <c r="L164" s="229">
        <v>4</v>
      </c>
      <c r="M164" s="157" t="s">
        <v>62</v>
      </c>
      <c r="N164" s="233">
        <v>10</v>
      </c>
      <c r="O164" s="186">
        <f t="shared" si="4"/>
        <v>40</v>
      </c>
      <c r="P164" s="182" t="s">
        <v>63</v>
      </c>
      <c r="Q164" s="334"/>
      <c r="R164" s="187" t="s">
        <v>343</v>
      </c>
      <c r="S164" s="293">
        <v>44165</v>
      </c>
      <c r="T164" s="179" t="s">
        <v>64</v>
      </c>
      <c r="U164" s="334"/>
      <c r="V164" s="179" t="s">
        <v>95</v>
      </c>
      <c r="W164" s="179" t="s">
        <v>215</v>
      </c>
      <c r="X164" s="179" t="s">
        <v>193</v>
      </c>
      <c r="Y164" s="179" t="s">
        <v>193</v>
      </c>
      <c r="Z164" s="350"/>
      <c r="AA164" s="343"/>
      <c r="AB164" s="337"/>
      <c r="AC164" s="396"/>
      <c r="AD164" s="343"/>
      <c r="AE164" s="179"/>
      <c r="AG164" s="125">
        <f t="shared" si="5"/>
        <v>0.04</v>
      </c>
    </row>
    <row r="165" spans="1:33" ht="48.75" customHeight="1">
      <c r="A165" s="179">
        <v>137</v>
      </c>
      <c r="B165" s="180" t="s">
        <v>307</v>
      </c>
      <c r="C165" s="165">
        <v>44161</v>
      </c>
      <c r="D165" s="179" t="s">
        <v>18</v>
      </c>
      <c r="E165" s="179" t="s">
        <v>87</v>
      </c>
      <c r="F165" s="181" t="s">
        <v>216</v>
      </c>
      <c r="G165" s="179" t="s">
        <v>308</v>
      </c>
      <c r="H165" s="182" t="s">
        <v>245</v>
      </c>
      <c r="I165" s="182"/>
      <c r="J165" s="228">
        <v>83023090</v>
      </c>
      <c r="K165" s="276" t="s">
        <v>312</v>
      </c>
      <c r="L165" s="229">
        <v>21</v>
      </c>
      <c r="M165" s="157" t="s">
        <v>62</v>
      </c>
      <c r="N165" s="233">
        <v>5</v>
      </c>
      <c r="O165" s="186">
        <f t="shared" si="4"/>
        <v>105</v>
      </c>
      <c r="P165" s="182" t="s">
        <v>63</v>
      </c>
      <c r="Q165" s="334"/>
      <c r="R165" s="187" t="s">
        <v>343</v>
      </c>
      <c r="S165" s="293">
        <v>44165</v>
      </c>
      <c r="T165" s="179" t="s">
        <v>64</v>
      </c>
      <c r="U165" s="334"/>
      <c r="V165" s="179" t="s">
        <v>95</v>
      </c>
      <c r="W165" s="179" t="s">
        <v>215</v>
      </c>
      <c r="X165" s="179" t="s">
        <v>193</v>
      </c>
      <c r="Y165" s="179" t="s">
        <v>193</v>
      </c>
      <c r="Z165" s="350"/>
      <c r="AA165" s="343"/>
      <c r="AB165" s="337"/>
      <c r="AC165" s="396"/>
      <c r="AD165" s="343"/>
      <c r="AE165" s="179"/>
      <c r="AG165" s="125">
        <f t="shared" si="5"/>
        <v>0.105</v>
      </c>
    </row>
    <row r="166" spans="1:33" ht="48.75" customHeight="1">
      <c r="A166" s="179">
        <v>137</v>
      </c>
      <c r="B166" s="180" t="s">
        <v>307</v>
      </c>
      <c r="C166" s="165">
        <v>44161</v>
      </c>
      <c r="D166" s="179" t="s">
        <v>18</v>
      </c>
      <c r="E166" s="179" t="s">
        <v>87</v>
      </c>
      <c r="F166" s="181" t="s">
        <v>216</v>
      </c>
      <c r="G166" s="179" t="s">
        <v>308</v>
      </c>
      <c r="H166" s="182" t="s">
        <v>245</v>
      </c>
      <c r="I166" s="182"/>
      <c r="J166" s="228">
        <v>83023090</v>
      </c>
      <c r="K166" s="276" t="s">
        <v>313</v>
      </c>
      <c r="L166" s="229">
        <v>3</v>
      </c>
      <c r="M166" s="157" t="s">
        <v>62</v>
      </c>
      <c r="N166" s="233">
        <v>4</v>
      </c>
      <c r="O166" s="186">
        <f t="shared" si="4"/>
        <v>12</v>
      </c>
      <c r="P166" s="182" t="s">
        <v>63</v>
      </c>
      <c r="Q166" s="334"/>
      <c r="R166" s="187" t="s">
        <v>343</v>
      </c>
      <c r="S166" s="293">
        <v>44165</v>
      </c>
      <c r="T166" s="179" t="s">
        <v>64</v>
      </c>
      <c r="U166" s="334"/>
      <c r="V166" s="179" t="s">
        <v>95</v>
      </c>
      <c r="W166" s="179" t="s">
        <v>215</v>
      </c>
      <c r="X166" s="179" t="s">
        <v>193</v>
      </c>
      <c r="Y166" s="179" t="s">
        <v>193</v>
      </c>
      <c r="Z166" s="350"/>
      <c r="AA166" s="343"/>
      <c r="AB166" s="337"/>
      <c r="AC166" s="396"/>
      <c r="AD166" s="343"/>
      <c r="AE166" s="179"/>
      <c r="AG166" s="125">
        <f t="shared" si="5"/>
        <v>1.2E-2</v>
      </c>
    </row>
    <row r="167" spans="1:33" ht="48.75" customHeight="1">
      <c r="A167" s="179">
        <v>137</v>
      </c>
      <c r="B167" s="180" t="s">
        <v>307</v>
      </c>
      <c r="C167" s="165">
        <v>44161</v>
      </c>
      <c r="D167" s="179" t="s">
        <v>18</v>
      </c>
      <c r="E167" s="179" t="s">
        <v>87</v>
      </c>
      <c r="F167" s="181" t="s">
        <v>216</v>
      </c>
      <c r="G167" s="179" t="s">
        <v>308</v>
      </c>
      <c r="H167" s="182" t="s">
        <v>245</v>
      </c>
      <c r="I167" s="182"/>
      <c r="J167" s="228">
        <v>83023090</v>
      </c>
      <c r="K167" s="276" t="s">
        <v>314</v>
      </c>
      <c r="L167" s="229">
        <v>3</v>
      </c>
      <c r="M167" s="157" t="s">
        <v>62</v>
      </c>
      <c r="N167" s="233">
        <v>4</v>
      </c>
      <c r="O167" s="186">
        <f t="shared" si="4"/>
        <v>12</v>
      </c>
      <c r="P167" s="182" t="s">
        <v>63</v>
      </c>
      <c r="Q167" s="334"/>
      <c r="R167" s="187" t="s">
        <v>343</v>
      </c>
      <c r="S167" s="293">
        <v>44165</v>
      </c>
      <c r="T167" s="179" t="s">
        <v>64</v>
      </c>
      <c r="U167" s="334"/>
      <c r="V167" s="179" t="s">
        <v>95</v>
      </c>
      <c r="W167" s="179" t="s">
        <v>215</v>
      </c>
      <c r="X167" s="179" t="s">
        <v>193</v>
      </c>
      <c r="Y167" s="179" t="s">
        <v>193</v>
      </c>
      <c r="Z167" s="350"/>
      <c r="AA167" s="343"/>
      <c r="AB167" s="337"/>
      <c r="AC167" s="396"/>
      <c r="AD167" s="343"/>
      <c r="AE167" s="179"/>
      <c r="AG167" s="125">
        <f t="shared" si="5"/>
        <v>1.2E-2</v>
      </c>
    </row>
    <row r="168" spans="1:33" ht="48.75" customHeight="1">
      <c r="A168" s="179">
        <v>137</v>
      </c>
      <c r="B168" s="180" t="s">
        <v>307</v>
      </c>
      <c r="C168" s="165">
        <v>44161</v>
      </c>
      <c r="D168" s="179" t="s">
        <v>18</v>
      </c>
      <c r="E168" s="179" t="s">
        <v>87</v>
      </c>
      <c r="F168" s="181" t="s">
        <v>216</v>
      </c>
      <c r="G168" s="179" t="s">
        <v>308</v>
      </c>
      <c r="H168" s="182" t="s">
        <v>245</v>
      </c>
      <c r="I168" s="182"/>
      <c r="J168" s="228">
        <v>83023090</v>
      </c>
      <c r="K168" s="276" t="s">
        <v>315</v>
      </c>
      <c r="L168" s="229">
        <v>3</v>
      </c>
      <c r="M168" s="157" t="s">
        <v>62</v>
      </c>
      <c r="N168" s="233">
        <v>4</v>
      </c>
      <c r="O168" s="186">
        <f t="shared" si="4"/>
        <v>12</v>
      </c>
      <c r="P168" s="182" t="s">
        <v>63</v>
      </c>
      <c r="Q168" s="334"/>
      <c r="R168" s="187" t="s">
        <v>343</v>
      </c>
      <c r="S168" s="293">
        <v>44165</v>
      </c>
      <c r="T168" s="179" t="s">
        <v>64</v>
      </c>
      <c r="U168" s="334"/>
      <c r="V168" s="179" t="s">
        <v>95</v>
      </c>
      <c r="W168" s="179" t="s">
        <v>215</v>
      </c>
      <c r="X168" s="179" t="s">
        <v>193</v>
      </c>
      <c r="Y168" s="179" t="s">
        <v>193</v>
      </c>
      <c r="Z168" s="350"/>
      <c r="AA168" s="343"/>
      <c r="AB168" s="337"/>
      <c r="AC168" s="396"/>
      <c r="AD168" s="343"/>
      <c r="AE168" s="179"/>
      <c r="AG168" s="125">
        <f t="shared" si="5"/>
        <v>1.2E-2</v>
      </c>
    </row>
    <row r="169" spans="1:33" ht="48.75" customHeight="1">
      <c r="A169" s="179">
        <v>137</v>
      </c>
      <c r="B169" s="180" t="s">
        <v>307</v>
      </c>
      <c r="C169" s="165">
        <v>44161</v>
      </c>
      <c r="D169" s="179" t="s">
        <v>18</v>
      </c>
      <c r="E169" s="179" t="s">
        <v>87</v>
      </c>
      <c r="F169" s="181" t="s">
        <v>216</v>
      </c>
      <c r="G169" s="179" t="s">
        <v>308</v>
      </c>
      <c r="H169" s="182" t="s">
        <v>245</v>
      </c>
      <c r="I169" s="182"/>
      <c r="J169" s="228">
        <v>83023090</v>
      </c>
      <c r="K169" s="276" t="s">
        <v>316</v>
      </c>
      <c r="L169" s="229">
        <v>2</v>
      </c>
      <c r="M169" s="157" t="s">
        <v>62</v>
      </c>
      <c r="N169" s="233">
        <v>4</v>
      </c>
      <c r="O169" s="186">
        <f t="shared" si="4"/>
        <v>8</v>
      </c>
      <c r="P169" s="182" t="s">
        <v>63</v>
      </c>
      <c r="Q169" s="334"/>
      <c r="R169" s="187" t="s">
        <v>343</v>
      </c>
      <c r="S169" s="293">
        <v>44165</v>
      </c>
      <c r="T169" s="179" t="s">
        <v>64</v>
      </c>
      <c r="U169" s="334"/>
      <c r="V169" s="179" t="s">
        <v>95</v>
      </c>
      <c r="W169" s="179" t="s">
        <v>215</v>
      </c>
      <c r="X169" s="179" t="s">
        <v>193</v>
      </c>
      <c r="Y169" s="179" t="s">
        <v>193</v>
      </c>
      <c r="Z169" s="350"/>
      <c r="AA169" s="343"/>
      <c r="AB169" s="337"/>
      <c r="AC169" s="396"/>
      <c r="AD169" s="343"/>
      <c r="AE169" s="179"/>
      <c r="AG169" s="125">
        <f t="shared" si="5"/>
        <v>8.0000000000000002E-3</v>
      </c>
    </row>
    <row r="170" spans="1:33" ht="48.75" customHeight="1">
      <c r="A170" s="179">
        <v>137</v>
      </c>
      <c r="B170" s="180" t="s">
        <v>307</v>
      </c>
      <c r="C170" s="165">
        <v>44161</v>
      </c>
      <c r="D170" s="179" t="s">
        <v>18</v>
      </c>
      <c r="E170" s="179" t="s">
        <v>87</v>
      </c>
      <c r="F170" s="181" t="s">
        <v>216</v>
      </c>
      <c r="G170" s="179" t="s">
        <v>308</v>
      </c>
      <c r="H170" s="182" t="s">
        <v>245</v>
      </c>
      <c r="I170" s="182"/>
      <c r="J170" s="228">
        <v>83023090</v>
      </c>
      <c r="K170" s="276" t="s">
        <v>317</v>
      </c>
      <c r="L170" s="229">
        <v>2</v>
      </c>
      <c r="M170" s="157" t="s">
        <v>62</v>
      </c>
      <c r="N170" s="233">
        <v>5</v>
      </c>
      <c r="O170" s="186">
        <f t="shared" si="4"/>
        <v>10</v>
      </c>
      <c r="P170" s="182" t="s">
        <v>63</v>
      </c>
      <c r="Q170" s="334"/>
      <c r="R170" s="187" t="s">
        <v>343</v>
      </c>
      <c r="S170" s="293">
        <v>44165</v>
      </c>
      <c r="T170" s="179" t="s">
        <v>64</v>
      </c>
      <c r="U170" s="334"/>
      <c r="V170" s="179" t="s">
        <v>95</v>
      </c>
      <c r="W170" s="179" t="s">
        <v>215</v>
      </c>
      <c r="X170" s="179" t="s">
        <v>193</v>
      </c>
      <c r="Y170" s="179" t="s">
        <v>193</v>
      </c>
      <c r="Z170" s="350"/>
      <c r="AA170" s="343"/>
      <c r="AB170" s="337"/>
      <c r="AC170" s="396"/>
      <c r="AD170" s="343"/>
      <c r="AE170" s="179"/>
      <c r="AG170" s="125">
        <f t="shared" si="5"/>
        <v>0.01</v>
      </c>
    </row>
    <row r="171" spans="1:33" ht="48.75" customHeight="1">
      <c r="A171" s="179">
        <v>137</v>
      </c>
      <c r="B171" s="180" t="s">
        <v>307</v>
      </c>
      <c r="C171" s="165">
        <v>44161</v>
      </c>
      <c r="D171" s="179" t="s">
        <v>18</v>
      </c>
      <c r="E171" s="179" t="s">
        <v>87</v>
      </c>
      <c r="F171" s="181" t="s">
        <v>216</v>
      </c>
      <c r="G171" s="179" t="s">
        <v>308</v>
      </c>
      <c r="H171" s="182" t="s">
        <v>245</v>
      </c>
      <c r="I171" s="182"/>
      <c r="J171" s="228">
        <v>83023090</v>
      </c>
      <c r="K171" s="276" t="s">
        <v>318</v>
      </c>
      <c r="L171" s="229">
        <v>10</v>
      </c>
      <c r="M171" s="157" t="s">
        <v>62</v>
      </c>
      <c r="N171" s="233">
        <v>3</v>
      </c>
      <c r="O171" s="186">
        <f t="shared" si="4"/>
        <v>30</v>
      </c>
      <c r="P171" s="182" t="s">
        <v>63</v>
      </c>
      <c r="Q171" s="334"/>
      <c r="R171" s="187" t="s">
        <v>343</v>
      </c>
      <c r="S171" s="293">
        <v>44165</v>
      </c>
      <c r="T171" s="179" t="s">
        <v>64</v>
      </c>
      <c r="U171" s="334"/>
      <c r="V171" s="179" t="s">
        <v>95</v>
      </c>
      <c r="W171" s="179" t="s">
        <v>215</v>
      </c>
      <c r="X171" s="179" t="s">
        <v>193</v>
      </c>
      <c r="Y171" s="179" t="s">
        <v>193</v>
      </c>
      <c r="Z171" s="350"/>
      <c r="AA171" s="343"/>
      <c r="AB171" s="337"/>
      <c r="AC171" s="396"/>
      <c r="AD171" s="343"/>
      <c r="AE171" s="179"/>
      <c r="AG171" s="125">
        <f t="shared" si="5"/>
        <v>0.03</v>
      </c>
    </row>
    <row r="172" spans="1:33" ht="48.75" customHeight="1">
      <c r="A172" s="179">
        <v>137</v>
      </c>
      <c r="B172" s="180" t="s">
        <v>307</v>
      </c>
      <c r="C172" s="165">
        <v>44161</v>
      </c>
      <c r="D172" s="179" t="s">
        <v>18</v>
      </c>
      <c r="E172" s="179" t="s">
        <v>87</v>
      </c>
      <c r="F172" s="181" t="s">
        <v>216</v>
      </c>
      <c r="G172" s="179" t="s">
        <v>308</v>
      </c>
      <c r="H172" s="182" t="s">
        <v>245</v>
      </c>
      <c r="I172" s="182"/>
      <c r="J172" s="228">
        <v>83023090</v>
      </c>
      <c r="K172" s="276" t="s">
        <v>319</v>
      </c>
      <c r="L172" s="229">
        <v>9</v>
      </c>
      <c r="M172" s="157" t="s">
        <v>62</v>
      </c>
      <c r="N172" s="233">
        <v>3</v>
      </c>
      <c r="O172" s="186">
        <f t="shared" si="4"/>
        <v>27</v>
      </c>
      <c r="P172" s="182" t="s">
        <v>63</v>
      </c>
      <c r="Q172" s="334"/>
      <c r="R172" s="187" t="s">
        <v>343</v>
      </c>
      <c r="S172" s="293">
        <v>44165</v>
      </c>
      <c r="T172" s="179" t="s">
        <v>64</v>
      </c>
      <c r="U172" s="334"/>
      <c r="V172" s="179" t="s">
        <v>95</v>
      </c>
      <c r="W172" s="179" t="s">
        <v>215</v>
      </c>
      <c r="X172" s="179" t="s">
        <v>193</v>
      </c>
      <c r="Y172" s="179" t="s">
        <v>193</v>
      </c>
      <c r="Z172" s="350"/>
      <c r="AA172" s="343"/>
      <c r="AB172" s="337"/>
      <c r="AC172" s="396"/>
      <c r="AD172" s="343"/>
      <c r="AE172" s="179"/>
      <c r="AG172" s="125">
        <f t="shared" si="5"/>
        <v>2.7E-2</v>
      </c>
    </row>
    <row r="173" spans="1:33" ht="48.75" customHeight="1">
      <c r="A173" s="179">
        <v>137</v>
      </c>
      <c r="B173" s="180" t="s">
        <v>307</v>
      </c>
      <c r="C173" s="165">
        <v>44161</v>
      </c>
      <c r="D173" s="179" t="s">
        <v>18</v>
      </c>
      <c r="E173" s="179" t="s">
        <v>87</v>
      </c>
      <c r="F173" s="181" t="s">
        <v>216</v>
      </c>
      <c r="G173" s="179" t="s">
        <v>308</v>
      </c>
      <c r="H173" s="182" t="s">
        <v>245</v>
      </c>
      <c r="I173" s="182"/>
      <c r="J173" s="228">
        <v>73269099</v>
      </c>
      <c r="K173" s="276" t="s">
        <v>320</v>
      </c>
      <c r="L173" s="229">
        <v>1</v>
      </c>
      <c r="M173" s="157" t="s">
        <v>62</v>
      </c>
      <c r="N173" s="233">
        <v>20</v>
      </c>
      <c r="O173" s="186">
        <f t="shared" si="4"/>
        <v>20</v>
      </c>
      <c r="P173" s="182" t="s">
        <v>63</v>
      </c>
      <c r="Q173" s="334"/>
      <c r="R173" s="187" t="s">
        <v>343</v>
      </c>
      <c r="S173" s="293">
        <v>44165</v>
      </c>
      <c r="T173" s="179" t="s">
        <v>64</v>
      </c>
      <c r="U173" s="334"/>
      <c r="V173" s="179" t="s">
        <v>95</v>
      </c>
      <c r="W173" s="179" t="s">
        <v>215</v>
      </c>
      <c r="X173" s="179" t="s">
        <v>193</v>
      </c>
      <c r="Y173" s="179" t="s">
        <v>193</v>
      </c>
      <c r="Z173" s="350"/>
      <c r="AA173" s="343"/>
      <c r="AB173" s="337"/>
      <c r="AC173" s="396"/>
      <c r="AD173" s="343"/>
      <c r="AE173" s="179"/>
      <c r="AG173" s="125">
        <f t="shared" si="5"/>
        <v>0.02</v>
      </c>
    </row>
    <row r="174" spans="1:33" ht="48.75" customHeight="1">
      <c r="A174" s="179">
        <v>137</v>
      </c>
      <c r="B174" s="180" t="s">
        <v>307</v>
      </c>
      <c r="C174" s="165">
        <v>44161</v>
      </c>
      <c r="D174" s="179" t="s">
        <v>18</v>
      </c>
      <c r="E174" s="179" t="s">
        <v>87</v>
      </c>
      <c r="F174" s="181" t="s">
        <v>216</v>
      </c>
      <c r="G174" s="179" t="s">
        <v>308</v>
      </c>
      <c r="H174" s="182" t="s">
        <v>245</v>
      </c>
      <c r="I174" s="182"/>
      <c r="J174" s="228">
        <v>73269099</v>
      </c>
      <c r="K174" s="276" t="s">
        <v>321</v>
      </c>
      <c r="L174" s="229">
        <v>1</v>
      </c>
      <c r="M174" s="157" t="s">
        <v>62</v>
      </c>
      <c r="N174" s="233">
        <v>10</v>
      </c>
      <c r="O174" s="186">
        <f t="shared" si="4"/>
        <v>10</v>
      </c>
      <c r="P174" s="182" t="s">
        <v>63</v>
      </c>
      <c r="Q174" s="334"/>
      <c r="R174" s="187" t="s">
        <v>343</v>
      </c>
      <c r="S174" s="293">
        <v>44165</v>
      </c>
      <c r="T174" s="179" t="s">
        <v>64</v>
      </c>
      <c r="U174" s="334"/>
      <c r="V174" s="179" t="s">
        <v>95</v>
      </c>
      <c r="W174" s="179" t="s">
        <v>215</v>
      </c>
      <c r="X174" s="179" t="s">
        <v>193</v>
      </c>
      <c r="Y174" s="179" t="s">
        <v>193</v>
      </c>
      <c r="Z174" s="350"/>
      <c r="AA174" s="343"/>
      <c r="AB174" s="337"/>
      <c r="AC174" s="396"/>
      <c r="AD174" s="343"/>
      <c r="AE174" s="179"/>
      <c r="AG174" s="125">
        <f t="shared" si="5"/>
        <v>0.01</v>
      </c>
    </row>
    <row r="175" spans="1:33" ht="48.75" customHeight="1">
      <c r="A175" s="179">
        <v>137</v>
      </c>
      <c r="B175" s="180" t="s">
        <v>307</v>
      </c>
      <c r="C175" s="165">
        <v>44161</v>
      </c>
      <c r="D175" s="179" t="s">
        <v>18</v>
      </c>
      <c r="E175" s="179" t="s">
        <v>87</v>
      </c>
      <c r="F175" s="181" t="s">
        <v>216</v>
      </c>
      <c r="G175" s="179" t="s">
        <v>308</v>
      </c>
      <c r="H175" s="182" t="s">
        <v>245</v>
      </c>
      <c r="I175" s="182"/>
      <c r="J175" s="228">
        <v>73269099</v>
      </c>
      <c r="K175" s="276" t="s">
        <v>322</v>
      </c>
      <c r="L175" s="229">
        <v>1</v>
      </c>
      <c r="M175" s="157" t="s">
        <v>62</v>
      </c>
      <c r="N175" s="233">
        <v>5</v>
      </c>
      <c r="O175" s="186">
        <f t="shared" si="4"/>
        <v>5</v>
      </c>
      <c r="P175" s="182" t="s">
        <v>63</v>
      </c>
      <c r="Q175" s="334"/>
      <c r="R175" s="187" t="s">
        <v>343</v>
      </c>
      <c r="S175" s="293">
        <v>44165</v>
      </c>
      <c r="T175" s="179" t="s">
        <v>64</v>
      </c>
      <c r="U175" s="334"/>
      <c r="V175" s="179" t="s">
        <v>95</v>
      </c>
      <c r="W175" s="179" t="s">
        <v>215</v>
      </c>
      <c r="X175" s="179" t="s">
        <v>193</v>
      </c>
      <c r="Y175" s="179" t="s">
        <v>193</v>
      </c>
      <c r="Z175" s="350"/>
      <c r="AA175" s="343"/>
      <c r="AB175" s="337"/>
      <c r="AC175" s="396"/>
      <c r="AD175" s="343"/>
      <c r="AE175" s="179"/>
      <c r="AG175" s="125">
        <f t="shared" si="5"/>
        <v>5.0000000000000001E-3</v>
      </c>
    </row>
    <row r="176" spans="1:33" ht="48.75" customHeight="1">
      <c r="A176" s="179">
        <v>137</v>
      </c>
      <c r="B176" s="180" t="s">
        <v>307</v>
      </c>
      <c r="C176" s="165">
        <v>44161</v>
      </c>
      <c r="D176" s="179" t="s">
        <v>18</v>
      </c>
      <c r="E176" s="179" t="s">
        <v>87</v>
      </c>
      <c r="F176" s="181" t="s">
        <v>216</v>
      </c>
      <c r="G176" s="179" t="s">
        <v>308</v>
      </c>
      <c r="H176" s="182" t="s">
        <v>245</v>
      </c>
      <c r="I176" s="182"/>
      <c r="J176" s="228">
        <v>40082190</v>
      </c>
      <c r="K176" s="276" t="s">
        <v>323</v>
      </c>
      <c r="L176" s="274">
        <v>6</v>
      </c>
      <c r="M176" s="157" t="s">
        <v>62</v>
      </c>
      <c r="N176" s="277">
        <v>2.5000000000000001E-2</v>
      </c>
      <c r="O176" s="186">
        <f t="shared" si="4"/>
        <v>0.15000000000000002</v>
      </c>
      <c r="P176" s="182" t="s">
        <v>63</v>
      </c>
      <c r="Q176" s="334"/>
      <c r="R176" s="187" t="s">
        <v>343</v>
      </c>
      <c r="S176" s="293">
        <v>44165</v>
      </c>
      <c r="T176" s="179" t="s">
        <v>64</v>
      </c>
      <c r="U176" s="334"/>
      <c r="V176" s="179" t="s">
        <v>95</v>
      </c>
      <c r="W176" s="179" t="s">
        <v>215</v>
      </c>
      <c r="X176" s="179" t="s">
        <v>193</v>
      </c>
      <c r="Y176" s="179" t="s">
        <v>193</v>
      </c>
      <c r="Z176" s="350"/>
      <c r="AA176" s="343"/>
      <c r="AB176" s="337"/>
      <c r="AC176" s="396"/>
      <c r="AD176" s="343"/>
      <c r="AE176" s="179"/>
      <c r="AG176" s="125">
        <f t="shared" si="5"/>
        <v>1.5000000000000001E-4</v>
      </c>
    </row>
    <row r="177" spans="1:33" ht="48.75" customHeight="1">
      <c r="A177" s="179">
        <v>137</v>
      </c>
      <c r="B177" s="180" t="s">
        <v>307</v>
      </c>
      <c r="C177" s="165">
        <v>44161</v>
      </c>
      <c r="D177" s="179" t="s">
        <v>18</v>
      </c>
      <c r="E177" s="179" t="s">
        <v>87</v>
      </c>
      <c r="F177" s="181" t="s">
        <v>216</v>
      </c>
      <c r="G177" s="179" t="s">
        <v>308</v>
      </c>
      <c r="H177" s="182" t="s">
        <v>245</v>
      </c>
      <c r="I177" s="182"/>
      <c r="J177" s="228">
        <v>84833090</v>
      </c>
      <c r="K177" s="276" t="s">
        <v>324</v>
      </c>
      <c r="L177" s="274">
        <v>4</v>
      </c>
      <c r="M177" s="157" t="s">
        <v>62</v>
      </c>
      <c r="N177" s="233">
        <v>5</v>
      </c>
      <c r="O177" s="186">
        <f t="shared" si="4"/>
        <v>20</v>
      </c>
      <c r="P177" s="182" t="s">
        <v>63</v>
      </c>
      <c r="Q177" s="334"/>
      <c r="R177" s="187" t="s">
        <v>343</v>
      </c>
      <c r="S177" s="293">
        <v>44165</v>
      </c>
      <c r="T177" s="179" t="s">
        <v>64</v>
      </c>
      <c r="U177" s="334"/>
      <c r="V177" s="179" t="s">
        <v>95</v>
      </c>
      <c r="W177" s="179" t="s">
        <v>215</v>
      </c>
      <c r="X177" s="179" t="s">
        <v>193</v>
      </c>
      <c r="Y177" s="179" t="s">
        <v>193</v>
      </c>
      <c r="Z177" s="350"/>
      <c r="AA177" s="343"/>
      <c r="AB177" s="337"/>
      <c r="AC177" s="396"/>
      <c r="AD177" s="343"/>
      <c r="AE177" s="179"/>
      <c r="AG177" s="125">
        <f t="shared" si="5"/>
        <v>0.02</v>
      </c>
    </row>
    <row r="178" spans="1:33" ht="48.75" customHeight="1">
      <c r="A178" s="179">
        <v>137</v>
      </c>
      <c r="B178" s="180" t="s">
        <v>307</v>
      </c>
      <c r="C178" s="165">
        <v>44161</v>
      </c>
      <c r="D178" s="179" t="s">
        <v>18</v>
      </c>
      <c r="E178" s="179" t="s">
        <v>87</v>
      </c>
      <c r="F178" s="181" t="s">
        <v>216</v>
      </c>
      <c r="G178" s="179" t="s">
        <v>308</v>
      </c>
      <c r="H178" s="182" t="s">
        <v>245</v>
      </c>
      <c r="I178" s="182"/>
      <c r="J178" s="228">
        <v>84833090</v>
      </c>
      <c r="K178" s="276" t="s">
        <v>325</v>
      </c>
      <c r="L178" s="274">
        <v>10</v>
      </c>
      <c r="M178" s="157" t="s">
        <v>62</v>
      </c>
      <c r="N178" s="277">
        <v>2</v>
      </c>
      <c r="O178" s="186">
        <f t="shared" si="4"/>
        <v>20</v>
      </c>
      <c r="P178" s="182" t="s">
        <v>63</v>
      </c>
      <c r="Q178" s="334"/>
      <c r="R178" s="187" t="s">
        <v>343</v>
      </c>
      <c r="S178" s="293">
        <v>44165</v>
      </c>
      <c r="T178" s="179" t="s">
        <v>64</v>
      </c>
      <c r="U178" s="334"/>
      <c r="V178" s="179" t="s">
        <v>95</v>
      </c>
      <c r="W178" s="179" t="s">
        <v>215</v>
      </c>
      <c r="X178" s="179" t="s">
        <v>193</v>
      </c>
      <c r="Y178" s="179" t="s">
        <v>193</v>
      </c>
      <c r="Z178" s="350"/>
      <c r="AA178" s="343"/>
      <c r="AB178" s="337"/>
      <c r="AC178" s="396"/>
      <c r="AD178" s="343"/>
      <c r="AE178" s="179"/>
      <c r="AG178" s="125">
        <f t="shared" si="5"/>
        <v>0.02</v>
      </c>
    </row>
    <row r="179" spans="1:33" ht="48.75" customHeight="1">
      <c r="A179" s="179">
        <v>137</v>
      </c>
      <c r="B179" s="180" t="s">
        <v>307</v>
      </c>
      <c r="C179" s="165">
        <v>44161</v>
      </c>
      <c r="D179" s="179" t="s">
        <v>18</v>
      </c>
      <c r="E179" s="179" t="s">
        <v>87</v>
      </c>
      <c r="F179" s="181" t="s">
        <v>216</v>
      </c>
      <c r="G179" s="179" t="s">
        <v>308</v>
      </c>
      <c r="H179" s="182" t="s">
        <v>245</v>
      </c>
      <c r="I179" s="182"/>
      <c r="J179" s="228">
        <v>84833090</v>
      </c>
      <c r="K179" s="276" t="s">
        <v>326</v>
      </c>
      <c r="L179" s="274">
        <v>1</v>
      </c>
      <c r="M179" s="157" t="s">
        <v>62</v>
      </c>
      <c r="N179" s="233">
        <v>5</v>
      </c>
      <c r="O179" s="186">
        <f t="shared" si="4"/>
        <v>5</v>
      </c>
      <c r="P179" s="182" t="s">
        <v>63</v>
      </c>
      <c r="Q179" s="334"/>
      <c r="R179" s="187" t="s">
        <v>343</v>
      </c>
      <c r="S179" s="293">
        <v>44165</v>
      </c>
      <c r="T179" s="179" t="s">
        <v>64</v>
      </c>
      <c r="U179" s="334"/>
      <c r="V179" s="179" t="s">
        <v>95</v>
      </c>
      <c r="W179" s="179" t="s">
        <v>215</v>
      </c>
      <c r="X179" s="179" t="s">
        <v>193</v>
      </c>
      <c r="Y179" s="179" t="s">
        <v>193</v>
      </c>
      <c r="Z179" s="350"/>
      <c r="AA179" s="343"/>
      <c r="AB179" s="337"/>
      <c r="AC179" s="396"/>
      <c r="AD179" s="343"/>
      <c r="AE179" s="179"/>
      <c r="AG179" s="125">
        <f t="shared" si="5"/>
        <v>5.0000000000000001E-3</v>
      </c>
    </row>
    <row r="180" spans="1:33" ht="48.75" customHeight="1">
      <c r="A180" s="179">
        <v>137</v>
      </c>
      <c r="B180" s="180" t="s">
        <v>307</v>
      </c>
      <c r="C180" s="165">
        <v>44161</v>
      </c>
      <c r="D180" s="179" t="s">
        <v>18</v>
      </c>
      <c r="E180" s="179" t="s">
        <v>87</v>
      </c>
      <c r="F180" s="181" t="s">
        <v>216</v>
      </c>
      <c r="G180" s="179" t="s">
        <v>308</v>
      </c>
      <c r="H180" s="182" t="s">
        <v>245</v>
      </c>
      <c r="I180" s="182"/>
      <c r="J180" s="228">
        <v>84833090</v>
      </c>
      <c r="K180" s="276" t="s">
        <v>327</v>
      </c>
      <c r="L180" s="274">
        <v>1</v>
      </c>
      <c r="M180" s="157" t="s">
        <v>62</v>
      </c>
      <c r="N180" s="233">
        <v>2.5</v>
      </c>
      <c r="O180" s="186">
        <f t="shared" si="4"/>
        <v>2.5</v>
      </c>
      <c r="P180" s="182" t="s">
        <v>63</v>
      </c>
      <c r="Q180" s="334"/>
      <c r="R180" s="187" t="s">
        <v>343</v>
      </c>
      <c r="S180" s="293">
        <v>44165</v>
      </c>
      <c r="T180" s="179" t="s">
        <v>64</v>
      </c>
      <c r="U180" s="334"/>
      <c r="V180" s="179" t="s">
        <v>95</v>
      </c>
      <c r="W180" s="179" t="s">
        <v>215</v>
      </c>
      <c r="X180" s="179" t="s">
        <v>193</v>
      </c>
      <c r="Y180" s="179" t="s">
        <v>193</v>
      </c>
      <c r="Z180" s="350"/>
      <c r="AA180" s="343"/>
      <c r="AB180" s="337"/>
      <c r="AC180" s="396"/>
      <c r="AD180" s="343"/>
      <c r="AE180" s="179"/>
      <c r="AG180" s="125">
        <f t="shared" si="5"/>
        <v>2.5000000000000001E-3</v>
      </c>
    </row>
    <row r="181" spans="1:33" ht="48.75" customHeight="1">
      <c r="A181" s="179">
        <v>137</v>
      </c>
      <c r="B181" s="180" t="s">
        <v>307</v>
      </c>
      <c r="C181" s="165">
        <v>44161</v>
      </c>
      <c r="D181" s="179" t="s">
        <v>18</v>
      </c>
      <c r="E181" s="179" t="s">
        <v>87</v>
      </c>
      <c r="F181" s="181" t="s">
        <v>216</v>
      </c>
      <c r="G181" s="179" t="s">
        <v>308</v>
      </c>
      <c r="H181" s="182" t="s">
        <v>245</v>
      </c>
      <c r="I181" s="182"/>
      <c r="J181" s="228">
        <v>84833090</v>
      </c>
      <c r="K181" s="276" t="s">
        <v>328</v>
      </c>
      <c r="L181" s="274">
        <v>1</v>
      </c>
      <c r="M181" s="157" t="s">
        <v>62</v>
      </c>
      <c r="N181" s="232">
        <v>2</v>
      </c>
      <c r="O181" s="186">
        <f t="shared" si="4"/>
        <v>2</v>
      </c>
      <c r="P181" s="182" t="s">
        <v>63</v>
      </c>
      <c r="Q181" s="334"/>
      <c r="R181" s="187" t="s">
        <v>343</v>
      </c>
      <c r="S181" s="293">
        <v>44165</v>
      </c>
      <c r="T181" s="179" t="s">
        <v>64</v>
      </c>
      <c r="U181" s="334"/>
      <c r="V181" s="179" t="s">
        <v>95</v>
      </c>
      <c r="W181" s="179" t="s">
        <v>215</v>
      </c>
      <c r="X181" s="179" t="s">
        <v>193</v>
      </c>
      <c r="Y181" s="179" t="s">
        <v>193</v>
      </c>
      <c r="Z181" s="350"/>
      <c r="AA181" s="343"/>
      <c r="AB181" s="337"/>
      <c r="AC181" s="396"/>
      <c r="AD181" s="343"/>
      <c r="AE181" s="179"/>
      <c r="AG181" s="125">
        <f t="shared" si="5"/>
        <v>2E-3</v>
      </c>
    </row>
    <row r="182" spans="1:33" ht="48.75" customHeight="1">
      <c r="A182" s="179">
        <v>137</v>
      </c>
      <c r="B182" s="180" t="s">
        <v>307</v>
      </c>
      <c r="C182" s="165">
        <v>44161</v>
      </c>
      <c r="D182" s="179" t="s">
        <v>18</v>
      </c>
      <c r="E182" s="179" t="s">
        <v>87</v>
      </c>
      <c r="F182" s="181" t="s">
        <v>216</v>
      </c>
      <c r="G182" s="179" t="s">
        <v>308</v>
      </c>
      <c r="H182" s="182" t="s">
        <v>245</v>
      </c>
      <c r="I182" s="182"/>
      <c r="J182" s="228">
        <v>84833090</v>
      </c>
      <c r="K182" s="276" t="s">
        <v>329</v>
      </c>
      <c r="L182" s="274">
        <v>1</v>
      </c>
      <c r="M182" s="157" t="s">
        <v>62</v>
      </c>
      <c r="N182" s="232">
        <v>2</v>
      </c>
      <c r="O182" s="186">
        <f t="shared" si="4"/>
        <v>2</v>
      </c>
      <c r="P182" s="182" t="s">
        <v>63</v>
      </c>
      <c r="Q182" s="334"/>
      <c r="R182" s="187" t="s">
        <v>343</v>
      </c>
      <c r="S182" s="293">
        <v>44165</v>
      </c>
      <c r="T182" s="179" t="s">
        <v>64</v>
      </c>
      <c r="U182" s="334"/>
      <c r="V182" s="179" t="s">
        <v>95</v>
      </c>
      <c r="W182" s="179" t="s">
        <v>215</v>
      </c>
      <c r="X182" s="179" t="s">
        <v>193</v>
      </c>
      <c r="Y182" s="179" t="s">
        <v>193</v>
      </c>
      <c r="Z182" s="350"/>
      <c r="AA182" s="343"/>
      <c r="AB182" s="337"/>
      <c r="AC182" s="396"/>
      <c r="AD182" s="343"/>
      <c r="AE182" s="179"/>
      <c r="AG182" s="125">
        <f t="shared" si="5"/>
        <v>2E-3</v>
      </c>
    </row>
    <row r="183" spans="1:33" ht="48.75" customHeight="1">
      <c r="A183" s="179">
        <v>137</v>
      </c>
      <c r="B183" s="180" t="s">
        <v>307</v>
      </c>
      <c r="C183" s="165">
        <v>44161</v>
      </c>
      <c r="D183" s="179" t="s">
        <v>18</v>
      </c>
      <c r="E183" s="179" t="s">
        <v>87</v>
      </c>
      <c r="F183" s="181" t="s">
        <v>216</v>
      </c>
      <c r="G183" s="179" t="s">
        <v>308</v>
      </c>
      <c r="H183" s="182" t="s">
        <v>245</v>
      </c>
      <c r="I183" s="182"/>
      <c r="J183" s="228">
        <v>84833090</v>
      </c>
      <c r="K183" s="276" t="s">
        <v>330</v>
      </c>
      <c r="L183" s="274">
        <v>1</v>
      </c>
      <c r="M183" s="157" t="s">
        <v>62</v>
      </c>
      <c r="N183" s="232">
        <v>2</v>
      </c>
      <c r="O183" s="186">
        <f t="shared" si="4"/>
        <v>2</v>
      </c>
      <c r="P183" s="182" t="s">
        <v>63</v>
      </c>
      <c r="Q183" s="334"/>
      <c r="R183" s="187" t="s">
        <v>343</v>
      </c>
      <c r="S183" s="293">
        <v>44165</v>
      </c>
      <c r="T183" s="179" t="s">
        <v>64</v>
      </c>
      <c r="U183" s="334"/>
      <c r="V183" s="179" t="s">
        <v>95</v>
      </c>
      <c r="W183" s="179" t="s">
        <v>215</v>
      </c>
      <c r="X183" s="179" t="s">
        <v>193</v>
      </c>
      <c r="Y183" s="179" t="s">
        <v>193</v>
      </c>
      <c r="Z183" s="350"/>
      <c r="AA183" s="343"/>
      <c r="AB183" s="337"/>
      <c r="AC183" s="396"/>
      <c r="AD183" s="343"/>
      <c r="AE183" s="179"/>
      <c r="AG183" s="125">
        <f t="shared" si="5"/>
        <v>2E-3</v>
      </c>
    </row>
    <row r="184" spans="1:33" ht="48.75" customHeight="1">
      <c r="A184" s="179">
        <v>137</v>
      </c>
      <c r="B184" s="180" t="s">
        <v>307</v>
      </c>
      <c r="C184" s="165">
        <v>44161</v>
      </c>
      <c r="D184" s="179" t="s">
        <v>18</v>
      </c>
      <c r="E184" s="179" t="s">
        <v>87</v>
      </c>
      <c r="F184" s="181" t="s">
        <v>216</v>
      </c>
      <c r="G184" s="179" t="s">
        <v>308</v>
      </c>
      <c r="H184" s="182" t="s">
        <v>245</v>
      </c>
      <c r="I184" s="182"/>
      <c r="J184" s="228">
        <v>84833090</v>
      </c>
      <c r="K184" s="276" t="s">
        <v>331</v>
      </c>
      <c r="L184" s="274">
        <v>1</v>
      </c>
      <c r="M184" s="157" t="s">
        <v>62</v>
      </c>
      <c r="N184" s="232">
        <v>2</v>
      </c>
      <c r="O184" s="186">
        <f t="shared" si="4"/>
        <v>2</v>
      </c>
      <c r="P184" s="182" t="s">
        <v>63</v>
      </c>
      <c r="Q184" s="334"/>
      <c r="R184" s="187" t="s">
        <v>343</v>
      </c>
      <c r="S184" s="293">
        <v>44165</v>
      </c>
      <c r="T184" s="179" t="s">
        <v>64</v>
      </c>
      <c r="U184" s="334"/>
      <c r="V184" s="179" t="s">
        <v>95</v>
      </c>
      <c r="W184" s="179" t="s">
        <v>215</v>
      </c>
      <c r="X184" s="179" t="s">
        <v>193</v>
      </c>
      <c r="Y184" s="179" t="s">
        <v>193</v>
      </c>
      <c r="Z184" s="350"/>
      <c r="AA184" s="343"/>
      <c r="AB184" s="337"/>
      <c r="AC184" s="396"/>
      <c r="AD184" s="343"/>
      <c r="AE184" s="179"/>
      <c r="AG184" s="125">
        <f t="shared" si="5"/>
        <v>2E-3</v>
      </c>
    </row>
    <row r="185" spans="1:33" ht="48.75" customHeight="1">
      <c r="A185" s="179">
        <v>137</v>
      </c>
      <c r="B185" s="180" t="s">
        <v>307</v>
      </c>
      <c r="C185" s="165">
        <v>44161</v>
      </c>
      <c r="D185" s="179" t="s">
        <v>18</v>
      </c>
      <c r="E185" s="179" t="s">
        <v>87</v>
      </c>
      <c r="F185" s="181" t="s">
        <v>216</v>
      </c>
      <c r="G185" s="179" t="s">
        <v>308</v>
      </c>
      <c r="H185" s="182" t="s">
        <v>245</v>
      </c>
      <c r="I185" s="182"/>
      <c r="J185" s="228">
        <v>84833090</v>
      </c>
      <c r="K185" s="276" t="s">
        <v>332</v>
      </c>
      <c r="L185" s="274">
        <v>1</v>
      </c>
      <c r="M185" s="157" t="s">
        <v>62</v>
      </c>
      <c r="N185" s="232">
        <v>2</v>
      </c>
      <c r="O185" s="186">
        <f t="shared" si="4"/>
        <v>2</v>
      </c>
      <c r="P185" s="182" t="s">
        <v>63</v>
      </c>
      <c r="Q185" s="334"/>
      <c r="R185" s="187" t="s">
        <v>343</v>
      </c>
      <c r="S185" s="293">
        <v>44165</v>
      </c>
      <c r="T185" s="179" t="s">
        <v>64</v>
      </c>
      <c r="U185" s="334"/>
      <c r="V185" s="179" t="s">
        <v>95</v>
      </c>
      <c r="W185" s="179" t="s">
        <v>215</v>
      </c>
      <c r="X185" s="179" t="s">
        <v>193</v>
      </c>
      <c r="Y185" s="179" t="s">
        <v>193</v>
      </c>
      <c r="Z185" s="350"/>
      <c r="AA185" s="343"/>
      <c r="AB185" s="337"/>
      <c r="AC185" s="396"/>
      <c r="AD185" s="343"/>
      <c r="AE185" s="179"/>
      <c r="AG185" s="125">
        <f t="shared" si="5"/>
        <v>2E-3</v>
      </c>
    </row>
    <row r="186" spans="1:33" ht="48.75" customHeight="1">
      <c r="A186" s="179">
        <v>137</v>
      </c>
      <c r="B186" s="180" t="s">
        <v>307</v>
      </c>
      <c r="C186" s="165">
        <v>44161</v>
      </c>
      <c r="D186" s="179" t="s">
        <v>18</v>
      </c>
      <c r="E186" s="179" t="s">
        <v>87</v>
      </c>
      <c r="F186" s="181" t="s">
        <v>216</v>
      </c>
      <c r="G186" s="179" t="s">
        <v>308</v>
      </c>
      <c r="H186" s="182" t="s">
        <v>245</v>
      </c>
      <c r="I186" s="182"/>
      <c r="J186" s="228">
        <v>84833090</v>
      </c>
      <c r="K186" s="276" t="s">
        <v>333</v>
      </c>
      <c r="L186" s="274">
        <v>1</v>
      </c>
      <c r="M186" s="157" t="s">
        <v>62</v>
      </c>
      <c r="N186" s="232">
        <v>2</v>
      </c>
      <c r="O186" s="186">
        <f t="shared" si="4"/>
        <v>2</v>
      </c>
      <c r="P186" s="182" t="s">
        <v>63</v>
      </c>
      <c r="Q186" s="334"/>
      <c r="R186" s="187" t="s">
        <v>343</v>
      </c>
      <c r="S186" s="293">
        <v>44165</v>
      </c>
      <c r="T186" s="179" t="s">
        <v>64</v>
      </c>
      <c r="U186" s="334"/>
      <c r="V186" s="179" t="s">
        <v>95</v>
      </c>
      <c r="W186" s="179" t="s">
        <v>215</v>
      </c>
      <c r="X186" s="179" t="s">
        <v>193</v>
      </c>
      <c r="Y186" s="179" t="s">
        <v>193</v>
      </c>
      <c r="Z186" s="350"/>
      <c r="AA186" s="343"/>
      <c r="AB186" s="337"/>
      <c r="AC186" s="396"/>
      <c r="AD186" s="343"/>
      <c r="AE186" s="179"/>
      <c r="AG186" s="125">
        <f t="shared" si="5"/>
        <v>2E-3</v>
      </c>
    </row>
    <row r="187" spans="1:33" ht="48.75" customHeight="1">
      <c r="A187" s="179">
        <v>137</v>
      </c>
      <c r="B187" s="180" t="s">
        <v>307</v>
      </c>
      <c r="C187" s="165">
        <v>44161</v>
      </c>
      <c r="D187" s="179" t="s">
        <v>18</v>
      </c>
      <c r="E187" s="179" t="s">
        <v>87</v>
      </c>
      <c r="F187" s="181" t="s">
        <v>216</v>
      </c>
      <c r="G187" s="179" t="s">
        <v>308</v>
      </c>
      <c r="H187" s="182" t="s">
        <v>245</v>
      </c>
      <c r="I187" s="182"/>
      <c r="J187" s="228">
        <v>84833090</v>
      </c>
      <c r="K187" s="276" t="s">
        <v>334</v>
      </c>
      <c r="L187" s="274">
        <v>1</v>
      </c>
      <c r="M187" s="157" t="s">
        <v>62</v>
      </c>
      <c r="N187" s="232">
        <v>2</v>
      </c>
      <c r="O187" s="186">
        <f t="shared" si="4"/>
        <v>2</v>
      </c>
      <c r="P187" s="182" t="s">
        <v>63</v>
      </c>
      <c r="Q187" s="334"/>
      <c r="R187" s="187" t="s">
        <v>343</v>
      </c>
      <c r="S187" s="293">
        <v>44165</v>
      </c>
      <c r="T187" s="179" t="s">
        <v>64</v>
      </c>
      <c r="U187" s="334"/>
      <c r="V187" s="179" t="s">
        <v>95</v>
      </c>
      <c r="W187" s="179" t="s">
        <v>215</v>
      </c>
      <c r="X187" s="179" t="s">
        <v>193</v>
      </c>
      <c r="Y187" s="179" t="s">
        <v>193</v>
      </c>
      <c r="Z187" s="350"/>
      <c r="AA187" s="343"/>
      <c r="AB187" s="337"/>
      <c r="AC187" s="396"/>
      <c r="AD187" s="343"/>
      <c r="AE187" s="179"/>
      <c r="AG187" s="125">
        <f t="shared" si="5"/>
        <v>2E-3</v>
      </c>
    </row>
    <row r="188" spans="1:33" ht="48.75" customHeight="1">
      <c r="A188" s="179">
        <v>137</v>
      </c>
      <c r="B188" s="180" t="s">
        <v>307</v>
      </c>
      <c r="C188" s="165">
        <v>44161</v>
      </c>
      <c r="D188" s="179" t="s">
        <v>18</v>
      </c>
      <c r="E188" s="179" t="s">
        <v>87</v>
      </c>
      <c r="F188" s="181" t="s">
        <v>216</v>
      </c>
      <c r="G188" s="179" t="s">
        <v>308</v>
      </c>
      <c r="H188" s="182" t="s">
        <v>245</v>
      </c>
      <c r="I188" s="182"/>
      <c r="J188" s="228">
        <v>84833090</v>
      </c>
      <c r="K188" s="276" t="s">
        <v>335</v>
      </c>
      <c r="L188" s="274">
        <v>1</v>
      </c>
      <c r="M188" s="157" t="s">
        <v>62</v>
      </c>
      <c r="N188" s="232">
        <v>2</v>
      </c>
      <c r="O188" s="186">
        <f t="shared" si="4"/>
        <v>2</v>
      </c>
      <c r="P188" s="182" t="s">
        <v>63</v>
      </c>
      <c r="Q188" s="334"/>
      <c r="R188" s="187" t="s">
        <v>343</v>
      </c>
      <c r="S188" s="293">
        <v>44165</v>
      </c>
      <c r="T188" s="179" t="s">
        <v>64</v>
      </c>
      <c r="U188" s="334"/>
      <c r="V188" s="179" t="s">
        <v>95</v>
      </c>
      <c r="W188" s="179" t="s">
        <v>215</v>
      </c>
      <c r="X188" s="179" t="s">
        <v>193</v>
      </c>
      <c r="Y188" s="179" t="s">
        <v>193</v>
      </c>
      <c r="Z188" s="350"/>
      <c r="AA188" s="343"/>
      <c r="AB188" s="337"/>
      <c r="AC188" s="396"/>
      <c r="AD188" s="343"/>
      <c r="AE188" s="179"/>
      <c r="AG188" s="125">
        <f t="shared" si="5"/>
        <v>2E-3</v>
      </c>
    </row>
    <row r="189" spans="1:33" ht="48.75" customHeight="1">
      <c r="A189" s="179">
        <v>137</v>
      </c>
      <c r="B189" s="180" t="s">
        <v>307</v>
      </c>
      <c r="C189" s="165">
        <v>44161</v>
      </c>
      <c r="D189" s="179" t="s">
        <v>18</v>
      </c>
      <c r="E189" s="179" t="s">
        <v>87</v>
      </c>
      <c r="F189" s="181" t="s">
        <v>216</v>
      </c>
      <c r="G189" s="179" t="s">
        <v>308</v>
      </c>
      <c r="H189" s="182" t="s">
        <v>245</v>
      </c>
      <c r="I189" s="182"/>
      <c r="J189" s="228">
        <v>84833090</v>
      </c>
      <c r="K189" s="276" t="s">
        <v>336</v>
      </c>
      <c r="L189" s="274">
        <v>1</v>
      </c>
      <c r="M189" s="157" t="s">
        <v>62</v>
      </c>
      <c r="N189" s="232">
        <v>2</v>
      </c>
      <c r="O189" s="186">
        <f t="shared" si="4"/>
        <v>2</v>
      </c>
      <c r="P189" s="182" t="s">
        <v>63</v>
      </c>
      <c r="Q189" s="334"/>
      <c r="R189" s="187" t="s">
        <v>343</v>
      </c>
      <c r="S189" s="293">
        <v>44165</v>
      </c>
      <c r="T189" s="179" t="s">
        <v>64</v>
      </c>
      <c r="U189" s="334"/>
      <c r="V189" s="179" t="s">
        <v>95</v>
      </c>
      <c r="W189" s="179" t="s">
        <v>215</v>
      </c>
      <c r="X189" s="179" t="s">
        <v>193</v>
      </c>
      <c r="Y189" s="179" t="s">
        <v>193</v>
      </c>
      <c r="Z189" s="350"/>
      <c r="AA189" s="343"/>
      <c r="AB189" s="337"/>
      <c r="AC189" s="396"/>
      <c r="AD189" s="343"/>
      <c r="AE189" s="179"/>
      <c r="AG189" s="125">
        <f t="shared" si="5"/>
        <v>2E-3</v>
      </c>
    </row>
    <row r="190" spans="1:33" ht="48.75" customHeight="1">
      <c r="A190" s="179">
        <v>137</v>
      </c>
      <c r="B190" s="180" t="s">
        <v>307</v>
      </c>
      <c r="C190" s="165">
        <v>44161</v>
      </c>
      <c r="D190" s="179" t="s">
        <v>18</v>
      </c>
      <c r="E190" s="179" t="s">
        <v>87</v>
      </c>
      <c r="F190" s="181" t="s">
        <v>216</v>
      </c>
      <c r="G190" s="179" t="s">
        <v>308</v>
      </c>
      <c r="H190" s="182" t="s">
        <v>245</v>
      </c>
      <c r="I190" s="182"/>
      <c r="J190" s="228">
        <v>84833090</v>
      </c>
      <c r="K190" s="276" t="s">
        <v>337</v>
      </c>
      <c r="L190" s="274">
        <v>1</v>
      </c>
      <c r="M190" s="157" t="s">
        <v>62</v>
      </c>
      <c r="N190" s="232">
        <v>2</v>
      </c>
      <c r="O190" s="186">
        <f t="shared" si="4"/>
        <v>2</v>
      </c>
      <c r="P190" s="182" t="s">
        <v>63</v>
      </c>
      <c r="Q190" s="334"/>
      <c r="R190" s="187" t="s">
        <v>343</v>
      </c>
      <c r="S190" s="293">
        <v>44165</v>
      </c>
      <c r="T190" s="179" t="s">
        <v>64</v>
      </c>
      <c r="U190" s="334"/>
      <c r="V190" s="179" t="s">
        <v>95</v>
      </c>
      <c r="W190" s="179" t="s">
        <v>215</v>
      </c>
      <c r="X190" s="179" t="s">
        <v>193</v>
      </c>
      <c r="Y190" s="179" t="s">
        <v>193</v>
      </c>
      <c r="Z190" s="350"/>
      <c r="AA190" s="343"/>
      <c r="AB190" s="337"/>
      <c r="AC190" s="396"/>
      <c r="AD190" s="343"/>
      <c r="AE190" s="179"/>
      <c r="AG190" s="125">
        <f t="shared" si="5"/>
        <v>2E-3</v>
      </c>
    </row>
    <row r="191" spans="1:33" ht="48.75" customHeight="1">
      <c r="A191" s="179">
        <v>137</v>
      </c>
      <c r="B191" s="180" t="s">
        <v>307</v>
      </c>
      <c r="C191" s="165">
        <v>44161</v>
      </c>
      <c r="D191" s="179" t="s">
        <v>18</v>
      </c>
      <c r="E191" s="179" t="s">
        <v>87</v>
      </c>
      <c r="F191" s="181" t="s">
        <v>216</v>
      </c>
      <c r="G191" s="179" t="s">
        <v>308</v>
      </c>
      <c r="H191" s="182" t="s">
        <v>245</v>
      </c>
      <c r="I191" s="182"/>
      <c r="J191" s="228">
        <v>84833090</v>
      </c>
      <c r="K191" s="276" t="s">
        <v>338</v>
      </c>
      <c r="L191" s="274">
        <v>1</v>
      </c>
      <c r="M191" s="157" t="s">
        <v>62</v>
      </c>
      <c r="N191" s="232">
        <v>6</v>
      </c>
      <c r="O191" s="186">
        <f t="shared" si="4"/>
        <v>6</v>
      </c>
      <c r="P191" s="182" t="s">
        <v>63</v>
      </c>
      <c r="Q191" s="334"/>
      <c r="R191" s="187" t="s">
        <v>343</v>
      </c>
      <c r="S191" s="293">
        <v>44165</v>
      </c>
      <c r="T191" s="179" t="s">
        <v>64</v>
      </c>
      <c r="U191" s="334"/>
      <c r="V191" s="179" t="s">
        <v>95</v>
      </c>
      <c r="W191" s="179" t="s">
        <v>215</v>
      </c>
      <c r="X191" s="179" t="s">
        <v>193</v>
      </c>
      <c r="Y191" s="179" t="s">
        <v>193</v>
      </c>
      <c r="Z191" s="350"/>
      <c r="AA191" s="343"/>
      <c r="AB191" s="337"/>
      <c r="AC191" s="396"/>
      <c r="AD191" s="343"/>
      <c r="AE191" s="179"/>
      <c r="AG191" s="125">
        <f t="shared" si="5"/>
        <v>6.0000000000000001E-3</v>
      </c>
    </row>
    <row r="192" spans="1:33" ht="48.75" customHeight="1">
      <c r="A192" s="179">
        <v>137</v>
      </c>
      <c r="B192" s="180" t="s">
        <v>307</v>
      </c>
      <c r="C192" s="165">
        <v>44161</v>
      </c>
      <c r="D192" s="179" t="s">
        <v>18</v>
      </c>
      <c r="E192" s="179" t="s">
        <v>87</v>
      </c>
      <c r="F192" s="181" t="s">
        <v>216</v>
      </c>
      <c r="G192" s="179" t="s">
        <v>308</v>
      </c>
      <c r="H192" s="182" t="s">
        <v>245</v>
      </c>
      <c r="I192" s="182"/>
      <c r="J192" s="228">
        <v>84833090</v>
      </c>
      <c r="K192" s="276" t="s">
        <v>339</v>
      </c>
      <c r="L192" s="274">
        <v>1</v>
      </c>
      <c r="M192" s="157" t="s">
        <v>62</v>
      </c>
      <c r="N192" s="232">
        <v>6</v>
      </c>
      <c r="O192" s="186">
        <f t="shared" si="4"/>
        <v>6</v>
      </c>
      <c r="P192" s="182" t="s">
        <v>63</v>
      </c>
      <c r="Q192" s="334"/>
      <c r="R192" s="187" t="s">
        <v>343</v>
      </c>
      <c r="S192" s="293">
        <v>44165</v>
      </c>
      <c r="T192" s="179" t="s">
        <v>64</v>
      </c>
      <c r="U192" s="334"/>
      <c r="V192" s="179" t="s">
        <v>95</v>
      </c>
      <c r="W192" s="179" t="s">
        <v>215</v>
      </c>
      <c r="X192" s="179" t="s">
        <v>193</v>
      </c>
      <c r="Y192" s="179" t="s">
        <v>193</v>
      </c>
      <c r="Z192" s="350"/>
      <c r="AA192" s="343"/>
      <c r="AB192" s="337"/>
      <c r="AC192" s="396"/>
      <c r="AD192" s="343"/>
      <c r="AE192" s="179"/>
      <c r="AG192" s="125">
        <f t="shared" si="5"/>
        <v>6.0000000000000001E-3</v>
      </c>
    </row>
    <row r="193" spans="1:36" ht="48.75" customHeight="1">
      <c r="A193" s="179">
        <v>137</v>
      </c>
      <c r="B193" s="180" t="s">
        <v>307</v>
      </c>
      <c r="C193" s="165">
        <v>44161</v>
      </c>
      <c r="D193" s="179" t="s">
        <v>18</v>
      </c>
      <c r="E193" s="179" t="s">
        <v>87</v>
      </c>
      <c r="F193" s="181" t="s">
        <v>216</v>
      </c>
      <c r="G193" s="179" t="s">
        <v>308</v>
      </c>
      <c r="H193" s="182" t="s">
        <v>245</v>
      </c>
      <c r="I193" s="182"/>
      <c r="J193" s="228">
        <v>84833090</v>
      </c>
      <c r="K193" s="276" t="s">
        <v>340</v>
      </c>
      <c r="L193" s="274">
        <v>1</v>
      </c>
      <c r="M193" s="157" t="s">
        <v>62</v>
      </c>
      <c r="N193" s="232">
        <v>5</v>
      </c>
      <c r="O193" s="186">
        <f t="shared" si="4"/>
        <v>5</v>
      </c>
      <c r="P193" s="182" t="s">
        <v>63</v>
      </c>
      <c r="Q193" s="334"/>
      <c r="R193" s="187" t="s">
        <v>343</v>
      </c>
      <c r="S193" s="293">
        <v>44165</v>
      </c>
      <c r="T193" s="179" t="s">
        <v>64</v>
      </c>
      <c r="U193" s="334"/>
      <c r="V193" s="179" t="s">
        <v>95</v>
      </c>
      <c r="W193" s="179" t="s">
        <v>215</v>
      </c>
      <c r="X193" s="179" t="s">
        <v>193</v>
      </c>
      <c r="Y193" s="179" t="s">
        <v>193</v>
      </c>
      <c r="Z193" s="350"/>
      <c r="AA193" s="343"/>
      <c r="AB193" s="337"/>
      <c r="AC193" s="396"/>
      <c r="AD193" s="343"/>
      <c r="AE193" s="179"/>
      <c r="AG193" s="125">
        <f t="shared" si="5"/>
        <v>5.0000000000000001E-3</v>
      </c>
    </row>
    <row r="194" spans="1:36" ht="48.75" customHeight="1">
      <c r="A194" s="179">
        <v>137</v>
      </c>
      <c r="B194" s="180" t="s">
        <v>307</v>
      </c>
      <c r="C194" s="165">
        <v>44161</v>
      </c>
      <c r="D194" s="179" t="s">
        <v>18</v>
      </c>
      <c r="E194" s="179" t="s">
        <v>87</v>
      </c>
      <c r="F194" s="181" t="s">
        <v>216</v>
      </c>
      <c r="G194" s="179" t="s">
        <v>308</v>
      </c>
      <c r="H194" s="182" t="s">
        <v>245</v>
      </c>
      <c r="I194" s="182"/>
      <c r="J194" s="228">
        <v>84833090</v>
      </c>
      <c r="K194" s="276" t="s">
        <v>341</v>
      </c>
      <c r="L194" s="274">
        <v>1</v>
      </c>
      <c r="M194" s="157" t="s">
        <v>62</v>
      </c>
      <c r="N194" s="232">
        <v>5</v>
      </c>
      <c r="O194" s="186">
        <f t="shared" si="4"/>
        <v>5</v>
      </c>
      <c r="P194" s="182" t="s">
        <v>63</v>
      </c>
      <c r="Q194" s="334"/>
      <c r="R194" s="187" t="s">
        <v>343</v>
      </c>
      <c r="S194" s="293">
        <v>44165</v>
      </c>
      <c r="T194" s="179" t="s">
        <v>64</v>
      </c>
      <c r="U194" s="334"/>
      <c r="V194" s="179" t="s">
        <v>95</v>
      </c>
      <c r="W194" s="179" t="s">
        <v>215</v>
      </c>
      <c r="X194" s="179" t="s">
        <v>193</v>
      </c>
      <c r="Y194" s="179" t="s">
        <v>193</v>
      </c>
      <c r="Z194" s="350"/>
      <c r="AA194" s="343"/>
      <c r="AB194" s="337"/>
      <c r="AC194" s="396"/>
      <c r="AD194" s="343"/>
      <c r="AE194" s="179"/>
      <c r="AG194" s="125">
        <f t="shared" si="5"/>
        <v>5.0000000000000001E-3</v>
      </c>
    </row>
    <row r="195" spans="1:36" ht="48.75" customHeight="1">
      <c r="A195" s="179">
        <v>137</v>
      </c>
      <c r="B195" s="180" t="s">
        <v>307</v>
      </c>
      <c r="C195" s="165">
        <v>44161</v>
      </c>
      <c r="D195" s="197" t="s">
        <v>18</v>
      </c>
      <c r="E195" s="179" t="s">
        <v>87</v>
      </c>
      <c r="F195" s="181" t="s">
        <v>216</v>
      </c>
      <c r="G195" s="179" t="s">
        <v>308</v>
      </c>
      <c r="H195" s="182" t="s">
        <v>245</v>
      </c>
      <c r="I195" s="182"/>
      <c r="J195" s="228">
        <v>84833090</v>
      </c>
      <c r="K195" s="276" t="s">
        <v>342</v>
      </c>
      <c r="L195" s="274">
        <v>1</v>
      </c>
      <c r="M195" s="157" t="s">
        <v>62</v>
      </c>
      <c r="N195" s="232">
        <v>6</v>
      </c>
      <c r="O195" s="186">
        <f t="shared" si="4"/>
        <v>6</v>
      </c>
      <c r="P195" s="182" t="s">
        <v>63</v>
      </c>
      <c r="Q195" s="334"/>
      <c r="R195" s="187" t="s">
        <v>343</v>
      </c>
      <c r="S195" s="293">
        <v>44165</v>
      </c>
      <c r="T195" s="179" t="s">
        <v>64</v>
      </c>
      <c r="U195" s="334"/>
      <c r="V195" s="179" t="s">
        <v>95</v>
      </c>
      <c r="W195" s="179" t="s">
        <v>215</v>
      </c>
      <c r="X195" s="179" t="s">
        <v>193</v>
      </c>
      <c r="Y195" s="179" t="s">
        <v>193</v>
      </c>
      <c r="Z195" s="351"/>
      <c r="AA195" s="344"/>
      <c r="AB195" s="337"/>
      <c r="AC195" s="397"/>
      <c r="AD195" s="344"/>
      <c r="AE195" s="179"/>
      <c r="AG195" s="125">
        <f t="shared" si="5"/>
        <v>6.0000000000000001E-3</v>
      </c>
      <c r="AH195" s="54"/>
      <c r="AI195" s="54"/>
      <c r="AJ195" s="54"/>
    </row>
    <row r="196" spans="1:36" ht="48.75" customHeight="1">
      <c r="A196" s="170">
        <v>138</v>
      </c>
      <c r="B196" s="171" t="s">
        <v>198</v>
      </c>
      <c r="C196" s="165">
        <v>44162</v>
      </c>
      <c r="D196" s="170" t="s">
        <v>18</v>
      </c>
      <c r="E196" s="170" t="s">
        <v>87</v>
      </c>
      <c r="F196" s="172" t="s">
        <v>216</v>
      </c>
      <c r="G196" s="170">
        <v>7695758475</v>
      </c>
      <c r="H196" s="173" t="s">
        <v>66</v>
      </c>
      <c r="I196" s="173"/>
      <c r="J196" s="224">
        <v>73269099</v>
      </c>
      <c r="K196" s="225" t="s">
        <v>344</v>
      </c>
      <c r="L196" s="245">
        <v>12</v>
      </c>
      <c r="M196" s="151" t="s">
        <v>62</v>
      </c>
      <c r="N196" s="151">
        <v>0.47</v>
      </c>
      <c r="O196" s="177">
        <f t="shared" si="4"/>
        <v>5.64</v>
      </c>
      <c r="P196" s="173" t="s">
        <v>63</v>
      </c>
      <c r="Q196" s="333" t="s">
        <v>346</v>
      </c>
      <c r="R196" s="178" t="s">
        <v>347</v>
      </c>
      <c r="S196" s="292">
        <v>44165</v>
      </c>
      <c r="T196" s="170" t="s">
        <v>64</v>
      </c>
      <c r="U196" s="333" t="s">
        <v>163</v>
      </c>
      <c r="V196" s="170" t="s">
        <v>68</v>
      </c>
      <c r="W196" s="170" t="s">
        <v>24</v>
      </c>
      <c r="X196" s="170" t="s">
        <v>193</v>
      </c>
      <c r="Y196" s="170" t="s">
        <v>24</v>
      </c>
      <c r="Z196" s="220"/>
      <c r="AA196" s="342">
        <v>410000</v>
      </c>
      <c r="AB196" s="336">
        <f>AC196+AD196</f>
        <v>287386</v>
      </c>
      <c r="AC196" s="339">
        <v>155344</v>
      </c>
      <c r="AD196" s="342">
        <v>132042</v>
      </c>
      <c r="AE196" s="170"/>
      <c r="AG196" s="125">
        <f t="shared" si="5"/>
        <v>5.64E-3</v>
      </c>
      <c r="AH196" s="54"/>
      <c r="AI196" s="54"/>
      <c r="AJ196" s="54"/>
    </row>
    <row r="197" spans="1:36" ht="48.75" customHeight="1">
      <c r="A197" s="188">
        <v>138</v>
      </c>
      <c r="B197" s="189" t="s">
        <v>198</v>
      </c>
      <c r="C197" s="165">
        <v>44162</v>
      </c>
      <c r="D197" s="188" t="s">
        <v>18</v>
      </c>
      <c r="E197" s="188" t="s">
        <v>87</v>
      </c>
      <c r="F197" s="190" t="s">
        <v>216</v>
      </c>
      <c r="G197" s="188">
        <v>7695758475</v>
      </c>
      <c r="H197" s="191" t="s">
        <v>66</v>
      </c>
      <c r="I197" s="191"/>
      <c r="J197" s="234">
        <v>76169990</v>
      </c>
      <c r="K197" s="235" t="s">
        <v>345</v>
      </c>
      <c r="L197" s="236">
        <v>24</v>
      </c>
      <c r="M197" s="164" t="s">
        <v>62</v>
      </c>
      <c r="N197" s="164">
        <v>0.47</v>
      </c>
      <c r="O197" s="195">
        <f t="shared" ref="O197" si="6">N197*L197</f>
        <v>11.28</v>
      </c>
      <c r="P197" s="191" t="s">
        <v>63</v>
      </c>
      <c r="Q197" s="335"/>
      <c r="R197" s="196" t="s">
        <v>347</v>
      </c>
      <c r="S197" s="294">
        <v>44165</v>
      </c>
      <c r="T197" s="188" t="s">
        <v>64</v>
      </c>
      <c r="U197" s="335"/>
      <c r="V197" s="188" t="s">
        <v>68</v>
      </c>
      <c r="W197" s="188" t="s">
        <v>24</v>
      </c>
      <c r="X197" s="188" t="s">
        <v>193</v>
      </c>
      <c r="Y197" s="188" t="s">
        <v>24</v>
      </c>
      <c r="Z197" s="247"/>
      <c r="AA197" s="344"/>
      <c r="AB197" s="338"/>
      <c r="AC197" s="341"/>
      <c r="AD197" s="344"/>
      <c r="AE197" s="188"/>
      <c r="AG197" s="125">
        <f t="shared" si="5"/>
        <v>1.128E-2</v>
      </c>
      <c r="AH197" s="54"/>
      <c r="AI197" s="54"/>
      <c r="AJ197" s="54"/>
    </row>
    <row r="198" spans="1:36" ht="48.75" customHeight="1">
      <c r="A198" s="59">
        <v>94</v>
      </c>
      <c r="B198" s="60" t="s">
        <v>106</v>
      </c>
      <c r="C198" s="88">
        <v>44098</v>
      </c>
      <c r="D198" s="296" t="s">
        <v>18</v>
      </c>
      <c r="E198" s="61" t="s">
        <v>96</v>
      </c>
      <c r="F198" s="62" t="s">
        <v>88</v>
      </c>
      <c r="G198" s="60">
        <v>3457279980</v>
      </c>
      <c r="H198" s="296" t="s">
        <v>66</v>
      </c>
      <c r="I198" s="59"/>
      <c r="J198" s="99">
        <v>83023090</v>
      </c>
      <c r="K198" s="89" t="s">
        <v>107</v>
      </c>
      <c r="L198" s="86">
        <v>18</v>
      </c>
      <c r="M198" s="85" t="s">
        <v>62</v>
      </c>
      <c r="N198" s="85">
        <v>0.5</v>
      </c>
      <c r="O198" s="63">
        <f t="shared" ref="O198:O223" si="7">L198*N198</f>
        <v>9</v>
      </c>
      <c r="P198" s="59" t="s">
        <v>63</v>
      </c>
      <c r="Q198" s="401">
        <v>65.3</v>
      </c>
      <c r="R198" s="107" t="s">
        <v>126</v>
      </c>
      <c r="S198" s="88">
        <v>44102</v>
      </c>
      <c r="T198" s="108" t="s">
        <v>64</v>
      </c>
      <c r="U198" s="296" t="s">
        <v>69</v>
      </c>
      <c r="V198" s="70" t="s">
        <v>95</v>
      </c>
      <c r="W198" s="63" t="s">
        <v>24</v>
      </c>
      <c r="X198" s="63" t="s">
        <v>22</v>
      </c>
      <c r="Y198" s="63" t="s">
        <v>24</v>
      </c>
      <c r="Z198" s="404">
        <f>426.89*23220</f>
        <v>9912385.7999999989</v>
      </c>
      <c r="AA198" s="404"/>
      <c r="AB198" s="305"/>
      <c r="AC198" s="306"/>
      <c r="AD198" s="306"/>
      <c r="AE198" s="307"/>
      <c r="AG198" s="125"/>
      <c r="AH198" s="54"/>
      <c r="AI198" s="54"/>
      <c r="AJ198" s="54"/>
    </row>
    <row r="199" spans="1:36" ht="48.75" customHeight="1">
      <c r="A199" s="65">
        <v>94</v>
      </c>
      <c r="B199" s="66" t="s">
        <v>106</v>
      </c>
      <c r="C199" s="90">
        <v>44098</v>
      </c>
      <c r="D199" s="298" t="s">
        <v>18</v>
      </c>
      <c r="E199" s="67" t="s">
        <v>96</v>
      </c>
      <c r="F199" s="68" t="s">
        <v>88</v>
      </c>
      <c r="G199" s="66">
        <v>3457279980</v>
      </c>
      <c r="H199" s="298" t="s">
        <v>66</v>
      </c>
      <c r="I199" s="65"/>
      <c r="J199" s="82">
        <v>83023090</v>
      </c>
      <c r="K199" s="91" t="s">
        <v>108</v>
      </c>
      <c r="L199" s="87">
        <v>14</v>
      </c>
      <c r="M199" s="73" t="s">
        <v>62</v>
      </c>
      <c r="N199" s="73">
        <v>9</v>
      </c>
      <c r="O199" s="70">
        <f t="shared" si="7"/>
        <v>126</v>
      </c>
      <c r="P199" s="65" t="s">
        <v>63</v>
      </c>
      <c r="Q199" s="402"/>
      <c r="R199" s="109" t="s">
        <v>126</v>
      </c>
      <c r="S199" s="90">
        <v>44102</v>
      </c>
      <c r="T199" s="110" t="s">
        <v>64</v>
      </c>
      <c r="U199" s="298" t="s">
        <v>69</v>
      </c>
      <c r="V199" s="70" t="s">
        <v>95</v>
      </c>
      <c r="W199" s="70" t="s">
        <v>24</v>
      </c>
      <c r="X199" s="70" t="s">
        <v>22</v>
      </c>
      <c r="Y199" s="70" t="s">
        <v>24</v>
      </c>
      <c r="Z199" s="405"/>
      <c r="AA199" s="405"/>
      <c r="AB199" s="57"/>
      <c r="AC199" s="133"/>
      <c r="AD199" s="133"/>
      <c r="AE199" s="304"/>
      <c r="AG199" s="125"/>
    </row>
    <row r="200" spans="1:36" ht="48.75" customHeight="1">
      <c r="A200" s="65">
        <v>94</v>
      </c>
      <c r="B200" s="66" t="s">
        <v>106</v>
      </c>
      <c r="C200" s="90">
        <v>44098</v>
      </c>
      <c r="D200" s="298" t="s">
        <v>18</v>
      </c>
      <c r="E200" s="67" t="s">
        <v>96</v>
      </c>
      <c r="F200" s="68" t="s">
        <v>88</v>
      </c>
      <c r="G200" s="66">
        <v>3457279980</v>
      </c>
      <c r="H200" s="298" t="s">
        <v>66</v>
      </c>
      <c r="I200" s="65"/>
      <c r="J200" s="82">
        <v>83023090</v>
      </c>
      <c r="K200" s="91" t="s">
        <v>108</v>
      </c>
      <c r="L200" s="87">
        <v>2</v>
      </c>
      <c r="M200" s="73" t="s">
        <v>62</v>
      </c>
      <c r="N200" s="73">
        <v>9</v>
      </c>
      <c r="O200" s="70">
        <f t="shared" si="7"/>
        <v>18</v>
      </c>
      <c r="P200" s="65" t="s">
        <v>63</v>
      </c>
      <c r="Q200" s="402"/>
      <c r="R200" s="109" t="s">
        <v>126</v>
      </c>
      <c r="S200" s="90">
        <v>44102</v>
      </c>
      <c r="T200" s="110" t="s">
        <v>64</v>
      </c>
      <c r="U200" s="298" t="s">
        <v>69</v>
      </c>
      <c r="V200" s="70" t="s">
        <v>95</v>
      </c>
      <c r="W200" s="70" t="s">
        <v>24</v>
      </c>
      <c r="X200" s="70" t="s">
        <v>22</v>
      </c>
      <c r="Y200" s="70" t="s">
        <v>24</v>
      </c>
      <c r="Z200" s="405"/>
      <c r="AA200" s="405"/>
      <c r="AB200" s="57"/>
      <c r="AC200" s="133"/>
      <c r="AD200" s="133"/>
      <c r="AE200" s="304"/>
      <c r="AG200" s="125"/>
    </row>
    <row r="201" spans="1:36" ht="48.75" customHeight="1">
      <c r="A201" s="65">
        <v>94</v>
      </c>
      <c r="B201" s="66" t="s">
        <v>106</v>
      </c>
      <c r="C201" s="90">
        <v>44098</v>
      </c>
      <c r="D201" s="298" t="s">
        <v>18</v>
      </c>
      <c r="E201" s="67" t="s">
        <v>96</v>
      </c>
      <c r="F201" s="68" t="s">
        <v>88</v>
      </c>
      <c r="G201" s="66">
        <v>3457279980</v>
      </c>
      <c r="H201" s="298" t="s">
        <v>66</v>
      </c>
      <c r="I201" s="65"/>
      <c r="J201" s="82">
        <v>83023090</v>
      </c>
      <c r="K201" s="91" t="s">
        <v>109</v>
      </c>
      <c r="L201" s="87">
        <v>4</v>
      </c>
      <c r="M201" s="73" t="s">
        <v>62</v>
      </c>
      <c r="N201" s="73">
        <v>5</v>
      </c>
      <c r="O201" s="70">
        <f t="shared" si="7"/>
        <v>20</v>
      </c>
      <c r="P201" s="65" t="s">
        <v>63</v>
      </c>
      <c r="Q201" s="402"/>
      <c r="R201" s="109" t="s">
        <v>126</v>
      </c>
      <c r="S201" s="90">
        <v>44102</v>
      </c>
      <c r="T201" s="110" t="s">
        <v>64</v>
      </c>
      <c r="U201" s="298" t="s">
        <v>69</v>
      </c>
      <c r="V201" s="70" t="s">
        <v>95</v>
      </c>
      <c r="W201" s="70" t="s">
        <v>24</v>
      </c>
      <c r="X201" s="70" t="s">
        <v>22</v>
      </c>
      <c r="Y201" s="70" t="s">
        <v>24</v>
      </c>
      <c r="Z201" s="405"/>
      <c r="AA201" s="405"/>
      <c r="AB201" s="83"/>
      <c r="AC201" s="134"/>
      <c r="AD201" s="134"/>
      <c r="AE201" s="97"/>
      <c r="AG201" s="125"/>
    </row>
    <row r="202" spans="1:36" ht="48.75" customHeight="1">
      <c r="A202" s="65">
        <v>94</v>
      </c>
      <c r="B202" s="66" t="s">
        <v>106</v>
      </c>
      <c r="C202" s="90">
        <v>44098</v>
      </c>
      <c r="D202" s="298" t="s">
        <v>18</v>
      </c>
      <c r="E202" s="67" t="s">
        <v>96</v>
      </c>
      <c r="F202" s="68" t="s">
        <v>88</v>
      </c>
      <c r="G202" s="66">
        <v>3457279980</v>
      </c>
      <c r="H202" s="298" t="s">
        <v>66</v>
      </c>
      <c r="I202" s="65"/>
      <c r="J202" s="82">
        <v>83023090</v>
      </c>
      <c r="K202" s="91" t="s">
        <v>110</v>
      </c>
      <c r="L202" s="87">
        <v>4</v>
      </c>
      <c r="M202" s="73" t="s">
        <v>62</v>
      </c>
      <c r="N202" s="73">
        <v>11</v>
      </c>
      <c r="O202" s="70">
        <f t="shared" si="7"/>
        <v>44</v>
      </c>
      <c r="P202" s="65" t="s">
        <v>63</v>
      </c>
      <c r="Q202" s="402"/>
      <c r="R202" s="109" t="s">
        <v>126</v>
      </c>
      <c r="S202" s="90">
        <v>44102</v>
      </c>
      <c r="T202" s="110" t="s">
        <v>64</v>
      </c>
      <c r="U202" s="298" t="s">
        <v>69</v>
      </c>
      <c r="V202" s="70" t="s">
        <v>95</v>
      </c>
      <c r="W202" s="70" t="s">
        <v>24</v>
      </c>
      <c r="X202" s="70" t="s">
        <v>22</v>
      </c>
      <c r="Y202" s="70" t="s">
        <v>24</v>
      </c>
      <c r="Z202" s="405"/>
      <c r="AA202" s="405"/>
      <c r="AB202" s="57"/>
      <c r="AC202" s="133"/>
      <c r="AD202" s="133"/>
      <c r="AE202" s="304"/>
      <c r="AG202" s="125"/>
    </row>
    <row r="203" spans="1:36" ht="48.75" customHeight="1">
      <c r="A203" s="65">
        <v>94</v>
      </c>
      <c r="B203" s="66" t="s">
        <v>106</v>
      </c>
      <c r="C203" s="90">
        <v>44098</v>
      </c>
      <c r="D203" s="298" t="s">
        <v>18</v>
      </c>
      <c r="E203" s="67" t="s">
        <v>96</v>
      </c>
      <c r="F203" s="68" t="s">
        <v>88</v>
      </c>
      <c r="G203" s="66">
        <v>3457279980</v>
      </c>
      <c r="H203" s="298" t="s">
        <v>66</v>
      </c>
      <c r="I203" s="65"/>
      <c r="J203" s="82">
        <v>83023090</v>
      </c>
      <c r="K203" s="91" t="s">
        <v>111</v>
      </c>
      <c r="L203" s="87">
        <v>2</v>
      </c>
      <c r="M203" s="73" t="s">
        <v>62</v>
      </c>
      <c r="N203" s="73">
        <v>11</v>
      </c>
      <c r="O203" s="70">
        <f t="shared" si="7"/>
        <v>22</v>
      </c>
      <c r="P203" s="65" t="s">
        <v>63</v>
      </c>
      <c r="Q203" s="402"/>
      <c r="R203" s="109" t="s">
        <v>126</v>
      </c>
      <c r="S203" s="90">
        <v>44102</v>
      </c>
      <c r="T203" s="110" t="s">
        <v>64</v>
      </c>
      <c r="U203" s="298" t="s">
        <v>69</v>
      </c>
      <c r="V203" s="70" t="s">
        <v>95</v>
      </c>
      <c r="W203" s="70" t="s">
        <v>24</v>
      </c>
      <c r="X203" s="70" t="s">
        <v>22</v>
      </c>
      <c r="Y203" s="70" t="s">
        <v>24</v>
      </c>
      <c r="Z203" s="405"/>
      <c r="AA203" s="405"/>
      <c r="AB203" s="57"/>
      <c r="AC203" s="133"/>
      <c r="AD203" s="133"/>
      <c r="AE203" s="304"/>
      <c r="AG203" s="125"/>
    </row>
    <row r="204" spans="1:36" ht="48.75" customHeight="1">
      <c r="A204" s="65">
        <v>94</v>
      </c>
      <c r="B204" s="66" t="s">
        <v>106</v>
      </c>
      <c r="C204" s="90">
        <v>44098</v>
      </c>
      <c r="D204" s="298" t="s">
        <v>18</v>
      </c>
      <c r="E204" s="67" t="s">
        <v>96</v>
      </c>
      <c r="F204" s="68" t="s">
        <v>88</v>
      </c>
      <c r="G204" s="66">
        <v>3457279980</v>
      </c>
      <c r="H204" s="298" t="s">
        <v>66</v>
      </c>
      <c r="I204" s="65"/>
      <c r="J204" s="82">
        <v>83023090</v>
      </c>
      <c r="K204" s="91" t="s">
        <v>112</v>
      </c>
      <c r="L204" s="87">
        <v>1</v>
      </c>
      <c r="M204" s="73" t="s">
        <v>62</v>
      </c>
      <c r="N204" s="73">
        <v>2.5</v>
      </c>
      <c r="O204" s="70">
        <f t="shared" si="7"/>
        <v>2.5</v>
      </c>
      <c r="P204" s="65" t="s">
        <v>63</v>
      </c>
      <c r="Q204" s="402"/>
      <c r="R204" s="109" t="s">
        <v>126</v>
      </c>
      <c r="S204" s="90">
        <v>44102</v>
      </c>
      <c r="T204" s="110" t="s">
        <v>64</v>
      </c>
      <c r="U204" s="298" t="s">
        <v>69</v>
      </c>
      <c r="V204" s="70" t="s">
        <v>95</v>
      </c>
      <c r="W204" s="70" t="s">
        <v>24</v>
      </c>
      <c r="X204" s="70" t="s">
        <v>22</v>
      </c>
      <c r="Y204" s="70" t="s">
        <v>24</v>
      </c>
      <c r="Z204" s="405"/>
      <c r="AA204" s="405"/>
      <c r="AB204" s="57"/>
      <c r="AC204" s="133"/>
      <c r="AD204" s="133"/>
      <c r="AE204" s="304"/>
      <c r="AG204" s="125"/>
    </row>
    <row r="205" spans="1:36" ht="48.75" customHeight="1">
      <c r="A205" s="65">
        <v>94</v>
      </c>
      <c r="B205" s="66" t="s">
        <v>106</v>
      </c>
      <c r="C205" s="90">
        <v>44098</v>
      </c>
      <c r="D205" s="298" t="s">
        <v>18</v>
      </c>
      <c r="E205" s="67" t="s">
        <v>96</v>
      </c>
      <c r="F205" s="68" t="s">
        <v>88</v>
      </c>
      <c r="G205" s="66">
        <v>3457279980</v>
      </c>
      <c r="H205" s="298" t="s">
        <v>66</v>
      </c>
      <c r="I205" s="65"/>
      <c r="J205" s="82">
        <v>83023090</v>
      </c>
      <c r="K205" s="91" t="s">
        <v>113</v>
      </c>
      <c r="L205" s="87">
        <v>1</v>
      </c>
      <c r="M205" s="73" t="s">
        <v>62</v>
      </c>
      <c r="N205" s="73">
        <v>2.5</v>
      </c>
      <c r="O205" s="70">
        <f t="shared" si="7"/>
        <v>2.5</v>
      </c>
      <c r="P205" s="65" t="s">
        <v>63</v>
      </c>
      <c r="Q205" s="402"/>
      <c r="R205" s="109" t="s">
        <v>126</v>
      </c>
      <c r="S205" s="90">
        <v>44102</v>
      </c>
      <c r="T205" s="110" t="s">
        <v>64</v>
      </c>
      <c r="U205" s="298" t="s">
        <v>69</v>
      </c>
      <c r="V205" s="70" t="s">
        <v>95</v>
      </c>
      <c r="W205" s="70" t="s">
        <v>24</v>
      </c>
      <c r="X205" s="70" t="s">
        <v>22</v>
      </c>
      <c r="Y205" s="70" t="s">
        <v>24</v>
      </c>
      <c r="Z205" s="405"/>
      <c r="AA205" s="405"/>
      <c r="AB205" s="57"/>
      <c r="AC205" s="133"/>
      <c r="AD205" s="133"/>
      <c r="AE205" s="304"/>
      <c r="AG205" s="125"/>
    </row>
    <row r="206" spans="1:36" ht="48.75" customHeight="1">
      <c r="A206" s="65">
        <v>94</v>
      </c>
      <c r="B206" s="66" t="s">
        <v>106</v>
      </c>
      <c r="C206" s="90">
        <v>44098</v>
      </c>
      <c r="D206" s="298" t="s">
        <v>18</v>
      </c>
      <c r="E206" s="67" t="s">
        <v>96</v>
      </c>
      <c r="F206" s="68" t="s">
        <v>88</v>
      </c>
      <c r="G206" s="66">
        <v>3457279980</v>
      </c>
      <c r="H206" s="298" t="s">
        <v>66</v>
      </c>
      <c r="I206" s="65"/>
      <c r="J206" s="82">
        <v>83023090</v>
      </c>
      <c r="K206" s="91" t="s">
        <v>114</v>
      </c>
      <c r="L206" s="87">
        <v>4</v>
      </c>
      <c r="M206" s="73" t="s">
        <v>62</v>
      </c>
      <c r="N206" s="73">
        <v>4</v>
      </c>
      <c r="O206" s="70">
        <f t="shared" si="7"/>
        <v>16</v>
      </c>
      <c r="P206" s="65" t="s">
        <v>63</v>
      </c>
      <c r="Q206" s="402"/>
      <c r="R206" s="109" t="s">
        <v>126</v>
      </c>
      <c r="S206" s="90">
        <v>44102</v>
      </c>
      <c r="T206" s="110" t="s">
        <v>64</v>
      </c>
      <c r="U206" s="298" t="s">
        <v>69</v>
      </c>
      <c r="V206" s="70" t="s">
        <v>95</v>
      </c>
      <c r="W206" s="70" t="s">
        <v>24</v>
      </c>
      <c r="X206" s="70" t="s">
        <v>22</v>
      </c>
      <c r="Y206" s="70" t="s">
        <v>24</v>
      </c>
      <c r="Z206" s="405"/>
      <c r="AA206" s="405"/>
      <c r="AB206" s="57"/>
      <c r="AC206" s="133"/>
      <c r="AD206" s="133"/>
      <c r="AE206" s="304"/>
      <c r="AG206" s="125"/>
    </row>
    <row r="207" spans="1:36" ht="48.75" customHeight="1">
      <c r="A207" s="65">
        <v>94</v>
      </c>
      <c r="B207" s="66" t="s">
        <v>106</v>
      </c>
      <c r="C207" s="90">
        <v>44098</v>
      </c>
      <c r="D207" s="298" t="s">
        <v>18</v>
      </c>
      <c r="E207" s="67" t="s">
        <v>96</v>
      </c>
      <c r="F207" s="68" t="s">
        <v>88</v>
      </c>
      <c r="G207" s="66">
        <v>3457279980</v>
      </c>
      <c r="H207" s="298" t="s">
        <v>66</v>
      </c>
      <c r="I207" s="65"/>
      <c r="J207" s="82">
        <v>83023090</v>
      </c>
      <c r="K207" s="91" t="s">
        <v>115</v>
      </c>
      <c r="L207" s="87">
        <v>5</v>
      </c>
      <c r="M207" s="73" t="s">
        <v>62</v>
      </c>
      <c r="N207" s="73">
        <v>4</v>
      </c>
      <c r="O207" s="70">
        <f t="shared" si="7"/>
        <v>20</v>
      </c>
      <c r="P207" s="65" t="s">
        <v>63</v>
      </c>
      <c r="Q207" s="402"/>
      <c r="R207" s="109" t="s">
        <v>126</v>
      </c>
      <c r="S207" s="90">
        <v>44102</v>
      </c>
      <c r="T207" s="110" t="s">
        <v>64</v>
      </c>
      <c r="U207" s="298" t="s">
        <v>69</v>
      </c>
      <c r="V207" s="70" t="s">
        <v>95</v>
      </c>
      <c r="W207" s="70" t="s">
        <v>24</v>
      </c>
      <c r="X207" s="70" t="s">
        <v>22</v>
      </c>
      <c r="Y207" s="70" t="s">
        <v>24</v>
      </c>
      <c r="Z207" s="405"/>
      <c r="AA207" s="405"/>
      <c r="AB207" s="57"/>
      <c r="AC207" s="133"/>
      <c r="AD207" s="133"/>
      <c r="AE207" s="304"/>
      <c r="AG207" s="125"/>
    </row>
    <row r="208" spans="1:36" ht="48.75" customHeight="1">
      <c r="A208" s="65">
        <v>94</v>
      </c>
      <c r="B208" s="66" t="s">
        <v>106</v>
      </c>
      <c r="C208" s="90">
        <v>44098</v>
      </c>
      <c r="D208" s="298" t="s">
        <v>18</v>
      </c>
      <c r="E208" s="67" t="s">
        <v>96</v>
      </c>
      <c r="F208" s="68" t="s">
        <v>88</v>
      </c>
      <c r="G208" s="66">
        <v>3457279980</v>
      </c>
      <c r="H208" s="298" t="s">
        <v>66</v>
      </c>
      <c r="I208" s="65"/>
      <c r="J208" s="82">
        <v>83023090</v>
      </c>
      <c r="K208" s="91" t="s">
        <v>116</v>
      </c>
      <c r="L208" s="87">
        <v>3</v>
      </c>
      <c r="M208" s="73" t="s">
        <v>62</v>
      </c>
      <c r="N208" s="73">
        <v>5</v>
      </c>
      <c r="O208" s="70">
        <f t="shared" si="7"/>
        <v>15</v>
      </c>
      <c r="P208" s="65" t="s">
        <v>63</v>
      </c>
      <c r="Q208" s="402"/>
      <c r="R208" s="109" t="s">
        <v>126</v>
      </c>
      <c r="S208" s="90">
        <v>44102</v>
      </c>
      <c r="T208" s="110" t="s">
        <v>64</v>
      </c>
      <c r="U208" s="298" t="s">
        <v>69</v>
      </c>
      <c r="V208" s="70" t="s">
        <v>95</v>
      </c>
      <c r="W208" s="70" t="s">
        <v>24</v>
      </c>
      <c r="X208" s="70" t="s">
        <v>22</v>
      </c>
      <c r="Y208" s="70" t="s">
        <v>24</v>
      </c>
      <c r="Z208" s="405"/>
      <c r="AA208" s="405"/>
      <c r="AB208" s="57"/>
      <c r="AC208" s="133"/>
      <c r="AD208" s="133"/>
      <c r="AE208" s="304"/>
      <c r="AG208" s="125"/>
    </row>
    <row r="209" spans="1:33" ht="48.75" customHeight="1">
      <c r="A209" s="65">
        <v>94</v>
      </c>
      <c r="B209" s="66" t="s">
        <v>106</v>
      </c>
      <c r="C209" s="90">
        <v>44098</v>
      </c>
      <c r="D209" s="298" t="s">
        <v>18</v>
      </c>
      <c r="E209" s="67" t="s">
        <v>96</v>
      </c>
      <c r="F209" s="68" t="s">
        <v>88</v>
      </c>
      <c r="G209" s="66">
        <v>3457279980</v>
      </c>
      <c r="H209" s="298" t="s">
        <v>66</v>
      </c>
      <c r="I209" s="65"/>
      <c r="J209" s="82">
        <v>83023090</v>
      </c>
      <c r="K209" s="91" t="s">
        <v>117</v>
      </c>
      <c r="L209" s="87">
        <v>4</v>
      </c>
      <c r="M209" s="73" t="s">
        <v>62</v>
      </c>
      <c r="N209" s="73">
        <v>5</v>
      </c>
      <c r="O209" s="70">
        <f t="shared" si="7"/>
        <v>20</v>
      </c>
      <c r="P209" s="65" t="s">
        <v>63</v>
      </c>
      <c r="Q209" s="402"/>
      <c r="R209" s="109" t="s">
        <v>126</v>
      </c>
      <c r="S209" s="90">
        <v>44102</v>
      </c>
      <c r="T209" s="110" t="s">
        <v>64</v>
      </c>
      <c r="U209" s="298" t="s">
        <v>69</v>
      </c>
      <c r="V209" s="70" t="s">
        <v>95</v>
      </c>
      <c r="W209" s="70" t="s">
        <v>24</v>
      </c>
      <c r="X209" s="70" t="s">
        <v>22</v>
      </c>
      <c r="Y209" s="70" t="s">
        <v>24</v>
      </c>
      <c r="Z209" s="405"/>
      <c r="AA209" s="405"/>
      <c r="AB209" s="57"/>
      <c r="AC209" s="133"/>
      <c r="AD209" s="133"/>
      <c r="AE209" s="304"/>
      <c r="AG209" s="125"/>
    </row>
    <row r="210" spans="1:33" ht="48.75" customHeight="1">
      <c r="A210" s="65">
        <v>94</v>
      </c>
      <c r="B210" s="66" t="s">
        <v>106</v>
      </c>
      <c r="C210" s="90">
        <v>44098</v>
      </c>
      <c r="D210" s="298" t="s">
        <v>18</v>
      </c>
      <c r="E210" s="67" t="s">
        <v>96</v>
      </c>
      <c r="F210" s="68" t="s">
        <v>88</v>
      </c>
      <c r="G210" s="66">
        <v>3457279980</v>
      </c>
      <c r="H210" s="298" t="s">
        <v>66</v>
      </c>
      <c r="I210" s="65"/>
      <c r="J210" s="82">
        <v>84833090</v>
      </c>
      <c r="K210" s="91" t="s">
        <v>118</v>
      </c>
      <c r="L210" s="87">
        <v>10</v>
      </c>
      <c r="M210" s="73" t="s">
        <v>62</v>
      </c>
      <c r="N210" s="73">
        <v>1</v>
      </c>
      <c r="O210" s="70">
        <f t="shared" si="7"/>
        <v>10</v>
      </c>
      <c r="P210" s="65" t="s">
        <v>63</v>
      </c>
      <c r="Q210" s="402"/>
      <c r="R210" s="109" t="s">
        <v>126</v>
      </c>
      <c r="S210" s="90">
        <v>44102</v>
      </c>
      <c r="T210" s="110" t="s">
        <v>64</v>
      </c>
      <c r="U210" s="298" t="s">
        <v>69</v>
      </c>
      <c r="V210" s="70" t="s">
        <v>95</v>
      </c>
      <c r="W210" s="70" t="s">
        <v>24</v>
      </c>
      <c r="X210" s="70" t="s">
        <v>22</v>
      </c>
      <c r="Y210" s="70" t="s">
        <v>24</v>
      </c>
      <c r="Z210" s="405"/>
      <c r="AA210" s="405"/>
      <c r="AB210" s="57"/>
      <c r="AC210" s="133"/>
      <c r="AD210" s="133"/>
      <c r="AE210" s="304"/>
      <c r="AG210" s="125"/>
    </row>
    <row r="211" spans="1:33" ht="48.75" customHeight="1">
      <c r="A211" s="65">
        <v>94</v>
      </c>
      <c r="B211" s="66" t="s">
        <v>106</v>
      </c>
      <c r="C211" s="90">
        <v>44098</v>
      </c>
      <c r="D211" s="298" t="s">
        <v>18</v>
      </c>
      <c r="E211" s="67" t="s">
        <v>96</v>
      </c>
      <c r="F211" s="68" t="s">
        <v>88</v>
      </c>
      <c r="G211" s="66">
        <v>3457279980</v>
      </c>
      <c r="H211" s="298" t="s">
        <v>66</v>
      </c>
      <c r="I211" s="65"/>
      <c r="J211" s="82">
        <v>84833090</v>
      </c>
      <c r="K211" s="91" t="s">
        <v>119</v>
      </c>
      <c r="L211" s="87">
        <v>10</v>
      </c>
      <c r="M211" s="73" t="s">
        <v>62</v>
      </c>
      <c r="N211" s="73">
        <v>1</v>
      </c>
      <c r="O211" s="70">
        <f t="shared" si="7"/>
        <v>10</v>
      </c>
      <c r="P211" s="65" t="s">
        <v>63</v>
      </c>
      <c r="Q211" s="402"/>
      <c r="R211" s="109" t="s">
        <v>126</v>
      </c>
      <c r="S211" s="90">
        <v>44102</v>
      </c>
      <c r="T211" s="110" t="s">
        <v>64</v>
      </c>
      <c r="U211" s="298" t="s">
        <v>69</v>
      </c>
      <c r="V211" s="70" t="s">
        <v>95</v>
      </c>
      <c r="W211" s="70" t="s">
        <v>24</v>
      </c>
      <c r="X211" s="70" t="s">
        <v>22</v>
      </c>
      <c r="Y211" s="70" t="s">
        <v>24</v>
      </c>
      <c r="Z211" s="405"/>
      <c r="AA211" s="405"/>
      <c r="AB211" s="57"/>
      <c r="AC211" s="133"/>
      <c r="AD211" s="133"/>
      <c r="AE211" s="304"/>
      <c r="AG211" s="125"/>
    </row>
    <row r="212" spans="1:33" ht="48.75" customHeight="1">
      <c r="A212" s="65">
        <v>94</v>
      </c>
      <c r="B212" s="66" t="s">
        <v>106</v>
      </c>
      <c r="C212" s="90">
        <v>44098</v>
      </c>
      <c r="D212" s="298" t="s">
        <v>18</v>
      </c>
      <c r="E212" s="67" t="s">
        <v>96</v>
      </c>
      <c r="F212" s="68" t="s">
        <v>88</v>
      </c>
      <c r="G212" s="66">
        <v>3457279980</v>
      </c>
      <c r="H212" s="298" t="s">
        <v>66</v>
      </c>
      <c r="I212" s="65"/>
      <c r="J212" s="82">
        <v>84833090</v>
      </c>
      <c r="K212" s="91" t="s">
        <v>120</v>
      </c>
      <c r="L212" s="87">
        <v>6</v>
      </c>
      <c r="M212" s="73" t="s">
        <v>62</v>
      </c>
      <c r="N212" s="73">
        <v>1</v>
      </c>
      <c r="O212" s="70">
        <f t="shared" si="7"/>
        <v>6</v>
      </c>
      <c r="P212" s="65" t="s">
        <v>63</v>
      </c>
      <c r="Q212" s="402"/>
      <c r="R212" s="109" t="s">
        <v>126</v>
      </c>
      <c r="S212" s="90">
        <v>44102</v>
      </c>
      <c r="T212" s="110" t="s">
        <v>64</v>
      </c>
      <c r="U212" s="298" t="s">
        <v>69</v>
      </c>
      <c r="V212" s="70" t="s">
        <v>95</v>
      </c>
      <c r="W212" s="70" t="s">
        <v>24</v>
      </c>
      <c r="X212" s="70" t="s">
        <v>22</v>
      </c>
      <c r="Y212" s="70" t="s">
        <v>24</v>
      </c>
      <c r="Z212" s="405"/>
      <c r="AA212" s="405"/>
      <c r="AB212" s="57"/>
      <c r="AC212" s="133"/>
      <c r="AD212" s="133"/>
      <c r="AE212" s="304"/>
      <c r="AG212" s="125"/>
    </row>
    <row r="213" spans="1:33" ht="48.75" customHeight="1">
      <c r="A213" s="65">
        <v>94</v>
      </c>
      <c r="B213" s="66" t="s">
        <v>106</v>
      </c>
      <c r="C213" s="90">
        <v>44098</v>
      </c>
      <c r="D213" s="298" t="s">
        <v>18</v>
      </c>
      <c r="E213" s="67" t="s">
        <v>96</v>
      </c>
      <c r="F213" s="68" t="s">
        <v>88</v>
      </c>
      <c r="G213" s="66">
        <v>3457279980</v>
      </c>
      <c r="H213" s="298" t="s">
        <v>66</v>
      </c>
      <c r="I213" s="65"/>
      <c r="J213" s="82">
        <v>84833090</v>
      </c>
      <c r="K213" s="91" t="s">
        <v>121</v>
      </c>
      <c r="L213" s="87">
        <v>12</v>
      </c>
      <c r="M213" s="73" t="s">
        <v>62</v>
      </c>
      <c r="N213" s="73">
        <v>2</v>
      </c>
      <c r="O213" s="70">
        <f t="shared" si="7"/>
        <v>24</v>
      </c>
      <c r="P213" s="65" t="s">
        <v>63</v>
      </c>
      <c r="Q213" s="402"/>
      <c r="R213" s="109" t="s">
        <v>126</v>
      </c>
      <c r="S213" s="90">
        <v>44102</v>
      </c>
      <c r="T213" s="110" t="s">
        <v>64</v>
      </c>
      <c r="U213" s="298" t="s">
        <v>69</v>
      </c>
      <c r="V213" s="70" t="s">
        <v>95</v>
      </c>
      <c r="W213" s="70" t="s">
        <v>24</v>
      </c>
      <c r="X213" s="70" t="s">
        <v>22</v>
      </c>
      <c r="Y213" s="70" t="s">
        <v>24</v>
      </c>
      <c r="Z213" s="405"/>
      <c r="AA213" s="405"/>
      <c r="AB213" s="57"/>
      <c r="AC213" s="133"/>
      <c r="AD213" s="133"/>
      <c r="AE213" s="304"/>
      <c r="AG213" s="125"/>
    </row>
    <row r="214" spans="1:33" ht="48.75" customHeight="1">
      <c r="A214" s="65">
        <v>94</v>
      </c>
      <c r="B214" s="66" t="s">
        <v>106</v>
      </c>
      <c r="C214" s="90">
        <v>44098</v>
      </c>
      <c r="D214" s="298" t="s">
        <v>18</v>
      </c>
      <c r="E214" s="67" t="s">
        <v>96</v>
      </c>
      <c r="F214" s="68" t="s">
        <v>88</v>
      </c>
      <c r="G214" s="66">
        <v>3457279980</v>
      </c>
      <c r="H214" s="298" t="s">
        <v>66</v>
      </c>
      <c r="I214" s="65"/>
      <c r="J214" s="82">
        <v>83023090</v>
      </c>
      <c r="K214" s="91" t="s">
        <v>122</v>
      </c>
      <c r="L214" s="87">
        <v>6</v>
      </c>
      <c r="M214" s="73" t="s">
        <v>62</v>
      </c>
      <c r="N214" s="73">
        <v>7</v>
      </c>
      <c r="O214" s="70">
        <f t="shared" si="7"/>
        <v>42</v>
      </c>
      <c r="P214" s="65" t="s">
        <v>63</v>
      </c>
      <c r="Q214" s="402"/>
      <c r="R214" s="109" t="s">
        <v>126</v>
      </c>
      <c r="S214" s="90">
        <v>44102</v>
      </c>
      <c r="T214" s="110" t="s">
        <v>64</v>
      </c>
      <c r="U214" s="298" t="s">
        <v>69</v>
      </c>
      <c r="V214" s="70" t="s">
        <v>95</v>
      </c>
      <c r="W214" s="70" t="s">
        <v>24</v>
      </c>
      <c r="X214" s="70" t="s">
        <v>22</v>
      </c>
      <c r="Y214" s="70" t="s">
        <v>24</v>
      </c>
      <c r="Z214" s="405"/>
      <c r="AA214" s="405"/>
      <c r="AB214" s="57"/>
      <c r="AC214" s="133"/>
      <c r="AD214" s="133"/>
      <c r="AE214" s="304"/>
      <c r="AG214" s="125"/>
    </row>
    <row r="215" spans="1:33" ht="48.75" customHeight="1">
      <c r="A215" s="65">
        <v>94</v>
      </c>
      <c r="B215" s="66" t="s">
        <v>106</v>
      </c>
      <c r="C215" s="90">
        <v>44098</v>
      </c>
      <c r="D215" s="298" t="s">
        <v>18</v>
      </c>
      <c r="E215" s="67" t="s">
        <v>96</v>
      </c>
      <c r="F215" s="68" t="s">
        <v>88</v>
      </c>
      <c r="G215" s="66">
        <v>3457279980</v>
      </c>
      <c r="H215" s="298" t="s">
        <v>66</v>
      </c>
      <c r="I215" s="65"/>
      <c r="J215" s="82">
        <v>83023090</v>
      </c>
      <c r="K215" s="91" t="s">
        <v>123</v>
      </c>
      <c r="L215" s="87">
        <v>2</v>
      </c>
      <c r="M215" s="73" t="s">
        <v>62</v>
      </c>
      <c r="N215" s="73">
        <v>7</v>
      </c>
      <c r="O215" s="70">
        <f t="shared" si="7"/>
        <v>14</v>
      </c>
      <c r="P215" s="65" t="s">
        <v>63</v>
      </c>
      <c r="Q215" s="402"/>
      <c r="R215" s="109" t="s">
        <v>126</v>
      </c>
      <c r="S215" s="90">
        <v>44102</v>
      </c>
      <c r="T215" s="110" t="s">
        <v>64</v>
      </c>
      <c r="U215" s="298" t="s">
        <v>69</v>
      </c>
      <c r="V215" s="70" t="s">
        <v>95</v>
      </c>
      <c r="W215" s="70" t="s">
        <v>24</v>
      </c>
      <c r="X215" s="70" t="s">
        <v>22</v>
      </c>
      <c r="Y215" s="70" t="s">
        <v>24</v>
      </c>
      <c r="Z215" s="405"/>
      <c r="AA215" s="405"/>
      <c r="AB215" s="57"/>
      <c r="AC215" s="133"/>
      <c r="AD215" s="133"/>
      <c r="AE215" s="304"/>
      <c r="AG215" s="125"/>
    </row>
    <row r="216" spans="1:33" ht="48.75" customHeight="1">
      <c r="A216" s="65">
        <v>94</v>
      </c>
      <c r="B216" s="66" t="s">
        <v>106</v>
      </c>
      <c r="C216" s="90">
        <v>44098</v>
      </c>
      <c r="D216" s="298" t="s">
        <v>18</v>
      </c>
      <c r="E216" s="67" t="s">
        <v>96</v>
      </c>
      <c r="F216" s="68" t="s">
        <v>88</v>
      </c>
      <c r="G216" s="66">
        <v>3457279980</v>
      </c>
      <c r="H216" s="298" t="s">
        <v>66</v>
      </c>
      <c r="I216" s="65"/>
      <c r="J216" s="82">
        <v>83023090</v>
      </c>
      <c r="K216" s="91" t="s">
        <v>124</v>
      </c>
      <c r="L216" s="87">
        <v>1</v>
      </c>
      <c r="M216" s="73" t="s">
        <v>62</v>
      </c>
      <c r="N216" s="73">
        <v>15</v>
      </c>
      <c r="O216" s="70">
        <f t="shared" si="7"/>
        <v>15</v>
      </c>
      <c r="P216" s="65" t="s">
        <v>63</v>
      </c>
      <c r="Q216" s="402"/>
      <c r="R216" s="109" t="s">
        <v>126</v>
      </c>
      <c r="S216" s="90">
        <v>44102</v>
      </c>
      <c r="T216" s="110" t="s">
        <v>64</v>
      </c>
      <c r="U216" s="298" t="s">
        <v>69</v>
      </c>
      <c r="V216" s="70" t="s">
        <v>95</v>
      </c>
      <c r="W216" s="70" t="s">
        <v>24</v>
      </c>
      <c r="X216" s="70" t="s">
        <v>22</v>
      </c>
      <c r="Y216" s="70" t="s">
        <v>24</v>
      </c>
      <c r="Z216" s="405"/>
      <c r="AA216" s="405"/>
      <c r="AB216" s="57"/>
      <c r="AC216" s="133"/>
      <c r="AD216" s="133"/>
      <c r="AE216" s="304"/>
      <c r="AG216" s="125"/>
    </row>
    <row r="217" spans="1:33" ht="48.75" customHeight="1">
      <c r="A217" s="74">
        <v>94</v>
      </c>
      <c r="B217" s="75" t="s">
        <v>106</v>
      </c>
      <c r="C217" s="92">
        <v>44098</v>
      </c>
      <c r="D217" s="297" t="s">
        <v>18</v>
      </c>
      <c r="E217" s="76" t="s">
        <v>96</v>
      </c>
      <c r="F217" s="77" t="s">
        <v>88</v>
      </c>
      <c r="G217" s="75">
        <v>3457279980</v>
      </c>
      <c r="H217" s="297" t="s">
        <v>66</v>
      </c>
      <c r="I217" s="74"/>
      <c r="J217" s="100">
        <v>83023090</v>
      </c>
      <c r="K217" s="93" t="s">
        <v>125</v>
      </c>
      <c r="L217" s="94">
        <v>1</v>
      </c>
      <c r="M217" s="79" t="s">
        <v>62</v>
      </c>
      <c r="N217" s="79">
        <v>10</v>
      </c>
      <c r="O217" s="80">
        <f t="shared" si="7"/>
        <v>10</v>
      </c>
      <c r="P217" s="74" t="s">
        <v>63</v>
      </c>
      <c r="Q217" s="403"/>
      <c r="R217" s="111" t="s">
        <v>126</v>
      </c>
      <c r="S217" s="92">
        <v>44102</v>
      </c>
      <c r="T217" s="112" t="s">
        <v>64</v>
      </c>
      <c r="U217" s="297" t="s">
        <v>69</v>
      </c>
      <c r="V217" s="80" t="s">
        <v>95</v>
      </c>
      <c r="W217" s="80" t="s">
        <v>24</v>
      </c>
      <c r="X217" s="80" t="s">
        <v>22</v>
      </c>
      <c r="Y217" s="80" t="s">
        <v>24</v>
      </c>
      <c r="Z217" s="406"/>
      <c r="AA217" s="406"/>
      <c r="AB217" s="83"/>
      <c r="AC217" s="134"/>
      <c r="AD217" s="134"/>
      <c r="AE217" s="97"/>
      <c r="AG217" s="125"/>
    </row>
    <row r="218" spans="1:33" ht="48.75" customHeight="1">
      <c r="A218" s="59">
        <v>96</v>
      </c>
      <c r="B218" s="60" t="s">
        <v>127</v>
      </c>
      <c r="C218" s="88">
        <v>44102</v>
      </c>
      <c r="D218" s="296" t="s">
        <v>18</v>
      </c>
      <c r="E218" s="61" t="s">
        <v>96</v>
      </c>
      <c r="F218" s="62" t="s">
        <v>88</v>
      </c>
      <c r="G218" s="60">
        <v>6062820212</v>
      </c>
      <c r="H218" s="296" t="s">
        <v>66</v>
      </c>
      <c r="I218" s="59"/>
      <c r="J218" s="99">
        <v>83023090</v>
      </c>
      <c r="K218" s="89" t="s">
        <v>128</v>
      </c>
      <c r="L218" s="86">
        <v>7</v>
      </c>
      <c r="M218" s="85" t="s">
        <v>62</v>
      </c>
      <c r="N218" s="84">
        <v>15</v>
      </c>
      <c r="O218" s="63">
        <f t="shared" si="7"/>
        <v>105</v>
      </c>
      <c r="P218" s="59" t="s">
        <v>63</v>
      </c>
      <c r="Q218" s="401">
        <v>30.9</v>
      </c>
      <c r="R218" s="107" t="s">
        <v>134</v>
      </c>
      <c r="S218" s="88">
        <v>44104</v>
      </c>
      <c r="T218" s="108" t="s">
        <v>64</v>
      </c>
      <c r="U218" s="296" t="s">
        <v>79</v>
      </c>
      <c r="V218" s="63" t="s">
        <v>95</v>
      </c>
      <c r="W218" s="63" t="s">
        <v>24</v>
      </c>
      <c r="X218" s="63" t="s">
        <v>22</v>
      </c>
      <c r="Y218" s="63" t="s">
        <v>24</v>
      </c>
      <c r="Z218" s="412">
        <f>267.17*23220</f>
        <v>6203687.4000000004</v>
      </c>
      <c r="AA218" s="409"/>
      <c r="AB218" s="302"/>
      <c r="AC218" s="303"/>
      <c r="AD218" s="303"/>
      <c r="AE218" s="96"/>
      <c r="AG218" s="125"/>
    </row>
    <row r="219" spans="1:33" ht="48.75" customHeight="1">
      <c r="A219" s="65">
        <v>96</v>
      </c>
      <c r="B219" s="66" t="s">
        <v>127</v>
      </c>
      <c r="C219" s="90">
        <v>44102</v>
      </c>
      <c r="D219" s="298" t="s">
        <v>18</v>
      </c>
      <c r="E219" s="67" t="s">
        <v>96</v>
      </c>
      <c r="F219" s="68" t="s">
        <v>88</v>
      </c>
      <c r="G219" s="66">
        <v>6062820212</v>
      </c>
      <c r="H219" s="298" t="s">
        <v>66</v>
      </c>
      <c r="I219" s="65"/>
      <c r="J219" s="82">
        <v>83023090</v>
      </c>
      <c r="K219" s="91" t="s">
        <v>129</v>
      </c>
      <c r="L219" s="87">
        <v>4</v>
      </c>
      <c r="M219" s="73" t="s">
        <v>62</v>
      </c>
      <c r="N219" s="72">
        <v>9</v>
      </c>
      <c r="O219" s="70">
        <f t="shared" si="7"/>
        <v>36</v>
      </c>
      <c r="P219" s="65" t="s">
        <v>63</v>
      </c>
      <c r="Q219" s="402"/>
      <c r="R219" s="109" t="s">
        <v>134</v>
      </c>
      <c r="S219" s="90">
        <v>44104</v>
      </c>
      <c r="T219" s="110" t="s">
        <v>64</v>
      </c>
      <c r="U219" s="298" t="s">
        <v>79</v>
      </c>
      <c r="V219" s="70" t="s">
        <v>95</v>
      </c>
      <c r="W219" s="70" t="s">
        <v>24</v>
      </c>
      <c r="X219" s="70" t="s">
        <v>22</v>
      </c>
      <c r="Y219" s="70" t="s">
        <v>24</v>
      </c>
      <c r="Z219" s="413"/>
      <c r="AA219" s="410"/>
      <c r="AB219" s="57"/>
      <c r="AC219" s="133"/>
      <c r="AD219" s="133"/>
      <c r="AE219" s="304"/>
      <c r="AG219" s="125"/>
    </row>
    <row r="220" spans="1:33" ht="48.75" customHeight="1">
      <c r="A220" s="65">
        <v>96</v>
      </c>
      <c r="B220" s="66" t="s">
        <v>127</v>
      </c>
      <c r="C220" s="90">
        <v>44102</v>
      </c>
      <c r="D220" s="298" t="s">
        <v>18</v>
      </c>
      <c r="E220" s="67" t="s">
        <v>96</v>
      </c>
      <c r="F220" s="68" t="s">
        <v>88</v>
      </c>
      <c r="G220" s="66">
        <v>6062820212</v>
      </c>
      <c r="H220" s="298" t="s">
        <v>66</v>
      </c>
      <c r="I220" s="65"/>
      <c r="J220" s="82">
        <v>83023090</v>
      </c>
      <c r="K220" s="91" t="s">
        <v>130</v>
      </c>
      <c r="L220" s="87">
        <v>1</v>
      </c>
      <c r="M220" s="73" t="s">
        <v>62</v>
      </c>
      <c r="N220" s="72">
        <v>7</v>
      </c>
      <c r="O220" s="70">
        <f t="shared" si="7"/>
        <v>7</v>
      </c>
      <c r="P220" s="65" t="s">
        <v>63</v>
      </c>
      <c r="Q220" s="402"/>
      <c r="R220" s="109" t="s">
        <v>134</v>
      </c>
      <c r="S220" s="90">
        <v>44104</v>
      </c>
      <c r="T220" s="110" t="s">
        <v>64</v>
      </c>
      <c r="U220" s="298" t="s">
        <v>79</v>
      </c>
      <c r="V220" s="70" t="s">
        <v>95</v>
      </c>
      <c r="W220" s="70" t="s">
        <v>24</v>
      </c>
      <c r="X220" s="70" t="s">
        <v>22</v>
      </c>
      <c r="Y220" s="70" t="s">
        <v>24</v>
      </c>
      <c r="Z220" s="413"/>
      <c r="AA220" s="410"/>
      <c r="AB220" s="57"/>
      <c r="AC220" s="133"/>
      <c r="AD220" s="133"/>
      <c r="AE220" s="304"/>
      <c r="AG220" s="125"/>
    </row>
    <row r="221" spans="1:33" ht="48.75" customHeight="1">
      <c r="A221" s="65">
        <v>96</v>
      </c>
      <c r="B221" s="66" t="s">
        <v>127</v>
      </c>
      <c r="C221" s="90">
        <v>44102</v>
      </c>
      <c r="D221" s="298" t="s">
        <v>18</v>
      </c>
      <c r="E221" s="67" t="s">
        <v>96</v>
      </c>
      <c r="F221" s="68" t="s">
        <v>88</v>
      </c>
      <c r="G221" s="66">
        <v>6062820212</v>
      </c>
      <c r="H221" s="298" t="s">
        <v>66</v>
      </c>
      <c r="I221" s="65"/>
      <c r="J221" s="82">
        <v>83023090</v>
      </c>
      <c r="K221" s="91" t="s">
        <v>131</v>
      </c>
      <c r="L221" s="87">
        <v>4</v>
      </c>
      <c r="M221" s="73" t="s">
        <v>62</v>
      </c>
      <c r="N221" s="72">
        <v>4</v>
      </c>
      <c r="O221" s="70">
        <f t="shared" si="7"/>
        <v>16</v>
      </c>
      <c r="P221" s="65" t="s">
        <v>63</v>
      </c>
      <c r="Q221" s="402"/>
      <c r="R221" s="109" t="s">
        <v>134</v>
      </c>
      <c r="S221" s="90">
        <v>44104</v>
      </c>
      <c r="T221" s="110" t="s">
        <v>64</v>
      </c>
      <c r="U221" s="298" t="s">
        <v>79</v>
      </c>
      <c r="V221" s="70" t="s">
        <v>95</v>
      </c>
      <c r="W221" s="70" t="s">
        <v>24</v>
      </c>
      <c r="X221" s="70" t="s">
        <v>22</v>
      </c>
      <c r="Y221" s="70" t="s">
        <v>24</v>
      </c>
      <c r="Z221" s="413"/>
      <c r="AA221" s="410"/>
      <c r="AB221" s="57"/>
      <c r="AC221" s="133"/>
      <c r="AD221" s="133"/>
      <c r="AE221" s="304"/>
      <c r="AG221" s="125"/>
    </row>
    <row r="222" spans="1:33" ht="48.75" customHeight="1">
      <c r="A222" s="65">
        <v>96</v>
      </c>
      <c r="B222" s="66" t="s">
        <v>127</v>
      </c>
      <c r="C222" s="90">
        <v>44102</v>
      </c>
      <c r="D222" s="298" t="s">
        <v>18</v>
      </c>
      <c r="E222" s="67" t="s">
        <v>96</v>
      </c>
      <c r="F222" s="68" t="s">
        <v>88</v>
      </c>
      <c r="G222" s="66">
        <v>6062820212</v>
      </c>
      <c r="H222" s="298" t="s">
        <v>66</v>
      </c>
      <c r="I222" s="65"/>
      <c r="J222" s="82">
        <v>83023090</v>
      </c>
      <c r="K222" s="91" t="s">
        <v>132</v>
      </c>
      <c r="L222" s="87">
        <v>1</v>
      </c>
      <c r="M222" s="73" t="s">
        <v>62</v>
      </c>
      <c r="N222" s="72">
        <v>2.5</v>
      </c>
      <c r="O222" s="70">
        <f t="shared" si="7"/>
        <v>2.5</v>
      </c>
      <c r="P222" s="65" t="s">
        <v>63</v>
      </c>
      <c r="Q222" s="402"/>
      <c r="R222" s="109" t="s">
        <v>134</v>
      </c>
      <c r="S222" s="90">
        <v>44104</v>
      </c>
      <c r="T222" s="110" t="s">
        <v>64</v>
      </c>
      <c r="U222" s="298" t="s">
        <v>79</v>
      </c>
      <c r="V222" s="70" t="s">
        <v>95</v>
      </c>
      <c r="W222" s="70" t="s">
        <v>24</v>
      </c>
      <c r="X222" s="70" t="s">
        <v>22</v>
      </c>
      <c r="Y222" s="70" t="s">
        <v>24</v>
      </c>
      <c r="Z222" s="413"/>
      <c r="AA222" s="410"/>
      <c r="AB222" s="57"/>
      <c r="AC222" s="133"/>
      <c r="AD222" s="133"/>
      <c r="AE222" s="304"/>
      <c r="AG222" s="125"/>
    </row>
    <row r="223" spans="1:33" ht="48.75" customHeight="1">
      <c r="A223" s="74">
        <v>96</v>
      </c>
      <c r="B223" s="75" t="s">
        <v>127</v>
      </c>
      <c r="C223" s="92">
        <v>44102</v>
      </c>
      <c r="D223" s="297" t="s">
        <v>18</v>
      </c>
      <c r="E223" s="76" t="s">
        <v>96</v>
      </c>
      <c r="F223" s="77" t="s">
        <v>88</v>
      </c>
      <c r="G223" s="75">
        <v>6062820212</v>
      </c>
      <c r="H223" s="297" t="s">
        <v>66</v>
      </c>
      <c r="I223" s="74"/>
      <c r="J223" s="100">
        <v>83023090</v>
      </c>
      <c r="K223" s="93" t="s">
        <v>133</v>
      </c>
      <c r="L223" s="94">
        <v>1</v>
      </c>
      <c r="M223" s="79" t="s">
        <v>62</v>
      </c>
      <c r="N223" s="78">
        <v>2.5</v>
      </c>
      <c r="O223" s="80">
        <f t="shared" si="7"/>
        <v>2.5</v>
      </c>
      <c r="P223" s="74" t="s">
        <v>63</v>
      </c>
      <c r="Q223" s="403"/>
      <c r="R223" s="111" t="s">
        <v>134</v>
      </c>
      <c r="S223" s="92">
        <v>44104</v>
      </c>
      <c r="T223" s="112" t="s">
        <v>64</v>
      </c>
      <c r="U223" s="297" t="s">
        <v>79</v>
      </c>
      <c r="V223" s="80" t="s">
        <v>95</v>
      </c>
      <c r="W223" s="80" t="s">
        <v>24</v>
      </c>
      <c r="X223" s="80" t="s">
        <v>22</v>
      </c>
      <c r="Y223" s="80" t="s">
        <v>24</v>
      </c>
      <c r="Z223" s="414"/>
      <c r="AA223" s="411"/>
      <c r="AB223" s="83"/>
      <c r="AC223" s="134"/>
      <c r="AD223" s="134"/>
      <c r="AE223" s="97"/>
      <c r="AG223" s="125"/>
    </row>
    <row r="224" spans="1:33" ht="48.75" customHeight="1">
      <c r="A224" s="308">
        <v>99</v>
      </c>
      <c r="B224" s="308" t="s">
        <v>157</v>
      </c>
      <c r="C224" s="309">
        <v>44109</v>
      </c>
      <c r="D224" s="296" t="s">
        <v>18</v>
      </c>
      <c r="E224" s="61" t="s">
        <v>96</v>
      </c>
      <c r="F224" s="62" t="s">
        <v>137</v>
      </c>
      <c r="G224" s="308">
        <v>2880688263</v>
      </c>
      <c r="H224" s="296" t="s">
        <v>66</v>
      </c>
      <c r="I224" s="308"/>
      <c r="J224" s="296">
        <v>83023090</v>
      </c>
      <c r="K224" s="310" t="s">
        <v>158</v>
      </c>
      <c r="L224" s="308">
        <v>14</v>
      </c>
      <c r="M224" s="299" t="s">
        <v>156</v>
      </c>
      <c r="N224" s="308">
        <v>4</v>
      </c>
      <c r="O224" s="63">
        <f t="shared" ref="O224:O228" si="8">N224*L224</f>
        <v>56</v>
      </c>
      <c r="P224" s="59" t="s">
        <v>63</v>
      </c>
      <c r="Q224" s="415">
        <v>22.6</v>
      </c>
      <c r="R224" s="311">
        <v>103580212850</v>
      </c>
      <c r="S224" s="309">
        <v>44111</v>
      </c>
      <c r="T224" s="308" t="s">
        <v>64</v>
      </c>
      <c r="U224" s="296" t="s">
        <v>163</v>
      </c>
      <c r="V224" s="63" t="s">
        <v>95</v>
      </c>
      <c r="W224" s="63" t="s">
        <v>24</v>
      </c>
      <c r="X224" s="308" t="s">
        <v>22</v>
      </c>
      <c r="Y224" s="308" t="s">
        <v>22</v>
      </c>
      <c r="Z224" s="418">
        <f>211.48*23220</f>
        <v>4910565.5999999996</v>
      </c>
      <c r="AA224" s="409"/>
      <c r="AB224" s="302"/>
      <c r="AC224" s="303"/>
      <c r="AD224" s="303"/>
      <c r="AE224" s="96"/>
      <c r="AG224" s="125"/>
    </row>
    <row r="225" spans="1:33" ht="48.75" customHeight="1">
      <c r="A225" s="312">
        <v>99</v>
      </c>
      <c r="B225" s="312" t="s">
        <v>157</v>
      </c>
      <c r="C225" s="313">
        <v>44109</v>
      </c>
      <c r="D225" s="298" t="s">
        <v>18</v>
      </c>
      <c r="E225" s="67" t="s">
        <v>96</v>
      </c>
      <c r="F225" s="68" t="s">
        <v>137</v>
      </c>
      <c r="G225" s="312">
        <v>2880688263</v>
      </c>
      <c r="H225" s="298" t="s">
        <v>66</v>
      </c>
      <c r="I225" s="312"/>
      <c r="J225" s="298">
        <v>76169990</v>
      </c>
      <c r="K225" s="314" t="s">
        <v>159</v>
      </c>
      <c r="L225" s="312">
        <v>1</v>
      </c>
      <c r="M225" s="300" t="s">
        <v>156</v>
      </c>
      <c r="N225" s="312">
        <v>10</v>
      </c>
      <c r="O225" s="70">
        <f t="shared" si="8"/>
        <v>10</v>
      </c>
      <c r="P225" s="65" t="s">
        <v>63</v>
      </c>
      <c r="Q225" s="416"/>
      <c r="R225" s="315">
        <v>103580212850</v>
      </c>
      <c r="S225" s="313">
        <v>44111</v>
      </c>
      <c r="T225" s="312" t="s">
        <v>64</v>
      </c>
      <c r="U225" s="298" t="s">
        <v>163</v>
      </c>
      <c r="V225" s="70" t="s">
        <v>95</v>
      </c>
      <c r="W225" s="70" t="s">
        <v>24</v>
      </c>
      <c r="X225" s="308" t="s">
        <v>22</v>
      </c>
      <c r="Y225" s="308" t="s">
        <v>22</v>
      </c>
      <c r="Z225" s="419"/>
      <c r="AA225" s="410"/>
      <c r="AB225" s="57"/>
      <c r="AC225" s="133"/>
      <c r="AD225" s="133"/>
      <c r="AE225" s="304"/>
      <c r="AG225" s="125"/>
    </row>
    <row r="226" spans="1:33" ht="48.75" customHeight="1">
      <c r="A226" s="312">
        <v>99</v>
      </c>
      <c r="B226" s="312" t="s">
        <v>157</v>
      </c>
      <c r="C226" s="313">
        <v>44109</v>
      </c>
      <c r="D226" s="298" t="s">
        <v>18</v>
      </c>
      <c r="E226" s="67" t="s">
        <v>96</v>
      </c>
      <c r="F226" s="68" t="s">
        <v>137</v>
      </c>
      <c r="G226" s="312">
        <v>2880688263</v>
      </c>
      <c r="H226" s="298" t="s">
        <v>66</v>
      </c>
      <c r="I226" s="312"/>
      <c r="J226" s="298">
        <v>83023090</v>
      </c>
      <c r="K226" s="314" t="s">
        <v>160</v>
      </c>
      <c r="L226" s="312">
        <v>2</v>
      </c>
      <c r="M226" s="300" t="s">
        <v>156</v>
      </c>
      <c r="N226" s="312">
        <v>2.5</v>
      </c>
      <c r="O226" s="70">
        <f t="shared" si="8"/>
        <v>5</v>
      </c>
      <c r="P226" s="65" t="s">
        <v>63</v>
      </c>
      <c r="Q226" s="416"/>
      <c r="R226" s="315">
        <v>103580212850</v>
      </c>
      <c r="S226" s="313">
        <v>44111</v>
      </c>
      <c r="T226" s="312" t="s">
        <v>64</v>
      </c>
      <c r="U226" s="298" t="s">
        <v>163</v>
      </c>
      <c r="V226" s="70" t="s">
        <v>95</v>
      </c>
      <c r="W226" s="70" t="s">
        <v>24</v>
      </c>
      <c r="X226" s="308" t="s">
        <v>22</v>
      </c>
      <c r="Y226" s="308" t="s">
        <v>22</v>
      </c>
      <c r="Z226" s="419"/>
      <c r="AA226" s="410"/>
      <c r="AB226" s="57"/>
      <c r="AC226" s="133"/>
      <c r="AD226" s="133"/>
      <c r="AE226" s="304"/>
      <c r="AG226" s="125"/>
    </row>
    <row r="227" spans="1:33" ht="48.75" customHeight="1">
      <c r="A227" s="312">
        <v>99</v>
      </c>
      <c r="B227" s="312" t="s">
        <v>157</v>
      </c>
      <c r="C227" s="313">
        <v>44109</v>
      </c>
      <c r="D227" s="298" t="s">
        <v>18</v>
      </c>
      <c r="E227" s="67" t="s">
        <v>96</v>
      </c>
      <c r="F227" s="68" t="s">
        <v>137</v>
      </c>
      <c r="G227" s="312">
        <v>2880688263</v>
      </c>
      <c r="H227" s="298" t="s">
        <v>66</v>
      </c>
      <c r="I227" s="312"/>
      <c r="J227" s="298">
        <v>83023090</v>
      </c>
      <c r="K227" s="314" t="s">
        <v>161</v>
      </c>
      <c r="L227" s="312">
        <v>1</v>
      </c>
      <c r="M227" s="300" t="s">
        <v>156</v>
      </c>
      <c r="N227" s="312">
        <v>15</v>
      </c>
      <c r="O227" s="70">
        <f t="shared" si="8"/>
        <v>15</v>
      </c>
      <c r="P227" s="65" t="s">
        <v>63</v>
      </c>
      <c r="Q227" s="416"/>
      <c r="R227" s="315">
        <v>103580212850</v>
      </c>
      <c r="S227" s="313">
        <v>44111</v>
      </c>
      <c r="T227" s="312" t="s">
        <v>64</v>
      </c>
      <c r="U227" s="298" t="s">
        <v>163</v>
      </c>
      <c r="V227" s="70" t="s">
        <v>95</v>
      </c>
      <c r="W227" s="70" t="s">
        <v>24</v>
      </c>
      <c r="X227" s="308" t="s">
        <v>22</v>
      </c>
      <c r="Y227" s="308" t="s">
        <v>22</v>
      </c>
      <c r="Z227" s="419"/>
      <c r="AA227" s="410"/>
      <c r="AB227" s="57"/>
      <c r="AC227" s="133"/>
      <c r="AD227" s="133"/>
      <c r="AE227" s="304"/>
      <c r="AG227" s="125"/>
    </row>
    <row r="228" spans="1:33" ht="48.75" customHeight="1">
      <c r="A228" s="316">
        <v>99</v>
      </c>
      <c r="B228" s="316" t="s">
        <v>157</v>
      </c>
      <c r="C228" s="317">
        <v>44109</v>
      </c>
      <c r="D228" s="297" t="s">
        <v>18</v>
      </c>
      <c r="E228" s="76" t="s">
        <v>96</v>
      </c>
      <c r="F228" s="77" t="s">
        <v>137</v>
      </c>
      <c r="G228" s="316">
        <v>2880688263</v>
      </c>
      <c r="H228" s="297" t="s">
        <v>66</v>
      </c>
      <c r="I228" s="316"/>
      <c r="J228" s="297">
        <v>83023090</v>
      </c>
      <c r="K228" s="318" t="s">
        <v>162</v>
      </c>
      <c r="L228" s="316">
        <v>2</v>
      </c>
      <c r="M228" s="301" t="s">
        <v>156</v>
      </c>
      <c r="N228" s="316">
        <v>10</v>
      </c>
      <c r="O228" s="80">
        <f t="shared" si="8"/>
        <v>20</v>
      </c>
      <c r="P228" s="74" t="s">
        <v>63</v>
      </c>
      <c r="Q228" s="417"/>
      <c r="R228" s="319">
        <v>103580212850</v>
      </c>
      <c r="S228" s="317">
        <v>44111</v>
      </c>
      <c r="T228" s="316" t="s">
        <v>64</v>
      </c>
      <c r="U228" s="297" t="s">
        <v>163</v>
      </c>
      <c r="V228" s="80" t="s">
        <v>95</v>
      </c>
      <c r="W228" s="80" t="s">
        <v>24</v>
      </c>
      <c r="X228" s="320" t="s">
        <v>22</v>
      </c>
      <c r="Y228" s="320" t="s">
        <v>22</v>
      </c>
      <c r="Z228" s="420"/>
      <c r="AA228" s="411"/>
      <c r="AB228" s="83"/>
      <c r="AC228" s="134"/>
      <c r="AD228" s="134"/>
      <c r="AE228" s="97"/>
      <c r="AG228" s="125"/>
    </row>
    <row r="229" spans="1:33" ht="48.75" customHeight="1">
      <c r="A229" s="65">
        <v>101</v>
      </c>
      <c r="B229" s="69" t="s">
        <v>136</v>
      </c>
      <c r="C229" s="90">
        <v>44112</v>
      </c>
      <c r="D229" s="298" t="s">
        <v>18</v>
      </c>
      <c r="E229" s="67" t="s">
        <v>96</v>
      </c>
      <c r="F229" s="68" t="s">
        <v>137</v>
      </c>
      <c r="G229" s="66">
        <v>2050557025</v>
      </c>
      <c r="H229" s="298" t="s">
        <v>66</v>
      </c>
      <c r="I229" s="65"/>
      <c r="J229" s="327">
        <v>83023090</v>
      </c>
      <c r="K229" s="91" t="s">
        <v>138</v>
      </c>
      <c r="L229" s="321">
        <v>12</v>
      </c>
      <c r="M229" s="300" t="s">
        <v>62</v>
      </c>
      <c r="N229" s="73">
        <v>4</v>
      </c>
      <c r="O229" s="70">
        <f>N229*L229</f>
        <v>48</v>
      </c>
      <c r="P229" s="65" t="s">
        <v>63</v>
      </c>
      <c r="Q229" s="401">
        <v>46.4</v>
      </c>
      <c r="R229" s="71">
        <v>103587286940</v>
      </c>
      <c r="S229" s="90">
        <v>44116</v>
      </c>
      <c r="T229" s="70" t="s">
        <v>64</v>
      </c>
      <c r="U229" s="298" t="s">
        <v>69</v>
      </c>
      <c r="V229" s="70" t="s">
        <v>95</v>
      </c>
      <c r="W229" s="70" t="s">
        <v>24</v>
      </c>
      <c r="X229" s="308" t="s">
        <v>22</v>
      </c>
      <c r="Y229" s="308" t="s">
        <v>22</v>
      </c>
      <c r="Z229" s="404">
        <f>340.56*23220</f>
        <v>7907803.2000000002</v>
      </c>
      <c r="AA229" s="404"/>
      <c r="AG229" s="125"/>
    </row>
    <row r="230" spans="1:33" ht="48.75" customHeight="1">
      <c r="A230" s="65">
        <v>101</v>
      </c>
      <c r="B230" s="66" t="s">
        <v>136</v>
      </c>
      <c r="C230" s="90">
        <v>44112</v>
      </c>
      <c r="D230" s="298" t="s">
        <v>18</v>
      </c>
      <c r="E230" s="67" t="s">
        <v>96</v>
      </c>
      <c r="F230" s="68" t="s">
        <v>137</v>
      </c>
      <c r="G230" s="66">
        <v>2050557025</v>
      </c>
      <c r="H230" s="298" t="s">
        <v>66</v>
      </c>
      <c r="I230" s="65"/>
      <c r="J230" s="327">
        <v>83023090</v>
      </c>
      <c r="K230" s="91" t="s">
        <v>139</v>
      </c>
      <c r="L230" s="321">
        <v>4</v>
      </c>
      <c r="M230" s="300" t="s">
        <v>62</v>
      </c>
      <c r="N230" s="73">
        <v>2.5</v>
      </c>
      <c r="O230" s="70">
        <f t="shared" ref="O230:O245" si="9">N230*L230</f>
        <v>10</v>
      </c>
      <c r="P230" s="65" t="s">
        <v>63</v>
      </c>
      <c r="Q230" s="402"/>
      <c r="R230" s="71">
        <v>103587286940</v>
      </c>
      <c r="S230" s="90">
        <v>44116</v>
      </c>
      <c r="T230" s="70" t="s">
        <v>64</v>
      </c>
      <c r="U230" s="298" t="s">
        <v>69</v>
      </c>
      <c r="V230" s="70" t="s">
        <v>95</v>
      </c>
      <c r="W230" s="70" t="s">
        <v>24</v>
      </c>
      <c r="X230" s="308" t="s">
        <v>22</v>
      </c>
      <c r="Y230" s="308" t="s">
        <v>22</v>
      </c>
      <c r="Z230" s="405"/>
      <c r="AA230" s="405"/>
      <c r="AG230" s="125"/>
    </row>
    <row r="231" spans="1:33" ht="48.75" customHeight="1">
      <c r="A231" s="65">
        <v>101</v>
      </c>
      <c r="B231" s="66" t="s">
        <v>136</v>
      </c>
      <c r="C231" s="90">
        <v>44112</v>
      </c>
      <c r="D231" s="298" t="s">
        <v>18</v>
      </c>
      <c r="E231" s="67" t="s">
        <v>96</v>
      </c>
      <c r="F231" s="68" t="s">
        <v>137</v>
      </c>
      <c r="G231" s="66">
        <v>2050557025</v>
      </c>
      <c r="H231" s="298" t="s">
        <v>66</v>
      </c>
      <c r="I231" s="65"/>
      <c r="J231" s="327">
        <v>83023090</v>
      </c>
      <c r="K231" s="91" t="s">
        <v>140</v>
      </c>
      <c r="L231" s="321">
        <v>3</v>
      </c>
      <c r="M231" s="300" t="s">
        <v>62</v>
      </c>
      <c r="N231" s="73">
        <v>4</v>
      </c>
      <c r="O231" s="70">
        <f t="shared" si="9"/>
        <v>12</v>
      </c>
      <c r="P231" s="65" t="s">
        <v>63</v>
      </c>
      <c r="Q231" s="402"/>
      <c r="R231" s="71">
        <v>103587286940</v>
      </c>
      <c r="S231" s="90">
        <v>44116</v>
      </c>
      <c r="T231" s="70" t="s">
        <v>64</v>
      </c>
      <c r="U231" s="298" t="s">
        <v>69</v>
      </c>
      <c r="V231" s="70" t="s">
        <v>95</v>
      </c>
      <c r="W231" s="70" t="s">
        <v>24</v>
      </c>
      <c r="X231" s="308" t="s">
        <v>22</v>
      </c>
      <c r="Y231" s="308" t="s">
        <v>22</v>
      </c>
      <c r="Z231" s="405"/>
      <c r="AA231" s="405"/>
      <c r="AG231" s="125"/>
    </row>
    <row r="232" spans="1:33" ht="48.75" customHeight="1">
      <c r="A232" s="65">
        <v>101</v>
      </c>
      <c r="B232" s="66" t="s">
        <v>136</v>
      </c>
      <c r="C232" s="90">
        <v>44112</v>
      </c>
      <c r="D232" s="298" t="s">
        <v>18</v>
      </c>
      <c r="E232" s="67" t="s">
        <v>96</v>
      </c>
      <c r="F232" s="68" t="s">
        <v>137</v>
      </c>
      <c r="G232" s="66">
        <v>2050557025</v>
      </c>
      <c r="H232" s="298" t="s">
        <v>66</v>
      </c>
      <c r="I232" s="65"/>
      <c r="J232" s="327">
        <v>83023090</v>
      </c>
      <c r="K232" s="91" t="s">
        <v>141</v>
      </c>
      <c r="L232" s="321">
        <v>2</v>
      </c>
      <c r="M232" s="300" t="s">
        <v>62</v>
      </c>
      <c r="N232" s="322">
        <v>10</v>
      </c>
      <c r="O232" s="70">
        <f t="shared" si="9"/>
        <v>20</v>
      </c>
      <c r="P232" s="65" t="s">
        <v>63</v>
      </c>
      <c r="Q232" s="402"/>
      <c r="R232" s="71">
        <v>103587286940</v>
      </c>
      <c r="S232" s="90">
        <v>44116</v>
      </c>
      <c r="T232" s="70" t="s">
        <v>64</v>
      </c>
      <c r="U232" s="298" t="s">
        <v>69</v>
      </c>
      <c r="V232" s="70" t="s">
        <v>95</v>
      </c>
      <c r="W232" s="70" t="s">
        <v>24</v>
      </c>
      <c r="X232" s="308" t="s">
        <v>22</v>
      </c>
      <c r="Y232" s="308" t="s">
        <v>22</v>
      </c>
      <c r="Z232" s="405"/>
      <c r="AA232" s="405"/>
      <c r="AG232" s="125"/>
    </row>
    <row r="233" spans="1:33" ht="48.75" customHeight="1">
      <c r="A233" s="65">
        <v>101</v>
      </c>
      <c r="B233" s="66" t="s">
        <v>136</v>
      </c>
      <c r="C233" s="90">
        <v>44112</v>
      </c>
      <c r="D233" s="298" t="s">
        <v>18</v>
      </c>
      <c r="E233" s="67" t="s">
        <v>96</v>
      </c>
      <c r="F233" s="68" t="s">
        <v>137</v>
      </c>
      <c r="G233" s="66">
        <v>2050557025</v>
      </c>
      <c r="H233" s="298" t="s">
        <v>66</v>
      </c>
      <c r="I233" s="65"/>
      <c r="J233" s="327">
        <v>40082190</v>
      </c>
      <c r="K233" s="91" t="s">
        <v>142</v>
      </c>
      <c r="L233" s="321">
        <v>4</v>
      </c>
      <c r="M233" s="300" t="s">
        <v>62</v>
      </c>
      <c r="N233" s="322">
        <v>0.3</v>
      </c>
      <c r="O233" s="70">
        <f t="shared" si="9"/>
        <v>1.2</v>
      </c>
      <c r="P233" s="65" t="s">
        <v>63</v>
      </c>
      <c r="Q233" s="402"/>
      <c r="R233" s="71">
        <v>103587286940</v>
      </c>
      <c r="S233" s="90">
        <v>44116</v>
      </c>
      <c r="T233" s="70" t="s">
        <v>64</v>
      </c>
      <c r="U233" s="298" t="s">
        <v>69</v>
      </c>
      <c r="V233" s="70" t="s">
        <v>95</v>
      </c>
      <c r="W233" s="70" t="s">
        <v>24</v>
      </c>
      <c r="X233" s="308" t="s">
        <v>22</v>
      </c>
      <c r="Y233" s="308" t="s">
        <v>22</v>
      </c>
      <c r="Z233" s="405"/>
      <c r="AA233" s="405"/>
      <c r="AG233" s="125"/>
    </row>
    <row r="234" spans="1:33" ht="48.75" customHeight="1">
      <c r="A234" s="65">
        <v>101</v>
      </c>
      <c r="B234" s="66" t="s">
        <v>136</v>
      </c>
      <c r="C234" s="90">
        <v>44112</v>
      </c>
      <c r="D234" s="298" t="s">
        <v>18</v>
      </c>
      <c r="E234" s="67" t="s">
        <v>96</v>
      </c>
      <c r="F234" s="68" t="s">
        <v>137</v>
      </c>
      <c r="G234" s="66">
        <v>2050557025</v>
      </c>
      <c r="H234" s="298" t="s">
        <v>66</v>
      </c>
      <c r="I234" s="65"/>
      <c r="J234" s="328">
        <v>73269099</v>
      </c>
      <c r="K234" s="91" t="s">
        <v>143</v>
      </c>
      <c r="L234" s="321">
        <v>1</v>
      </c>
      <c r="M234" s="300" t="s">
        <v>62</v>
      </c>
      <c r="N234" s="73">
        <v>10</v>
      </c>
      <c r="O234" s="70">
        <f t="shared" si="9"/>
        <v>10</v>
      </c>
      <c r="P234" s="65" t="s">
        <v>63</v>
      </c>
      <c r="Q234" s="402"/>
      <c r="R234" s="71">
        <v>103587286940</v>
      </c>
      <c r="S234" s="90">
        <v>44116</v>
      </c>
      <c r="T234" s="70" t="s">
        <v>64</v>
      </c>
      <c r="U234" s="298" t="s">
        <v>69</v>
      </c>
      <c r="V234" s="70" t="s">
        <v>95</v>
      </c>
      <c r="W234" s="70" t="s">
        <v>24</v>
      </c>
      <c r="X234" s="308" t="s">
        <v>22</v>
      </c>
      <c r="Y234" s="308" t="s">
        <v>22</v>
      </c>
      <c r="Z234" s="405"/>
      <c r="AA234" s="405"/>
      <c r="AG234" s="125"/>
    </row>
    <row r="235" spans="1:33" ht="48.75" customHeight="1">
      <c r="A235" s="65">
        <v>101</v>
      </c>
      <c r="B235" s="66" t="s">
        <v>136</v>
      </c>
      <c r="C235" s="90">
        <v>44112</v>
      </c>
      <c r="D235" s="298" t="s">
        <v>18</v>
      </c>
      <c r="E235" s="67" t="s">
        <v>96</v>
      </c>
      <c r="F235" s="68" t="s">
        <v>137</v>
      </c>
      <c r="G235" s="66">
        <v>2050557025</v>
      </c>
      <c r="H235" s="298" t="s">
        <v>66</v>
      </c>
      <c r="I235" s="65"/>
      <c r="J235" s="327">
        <v>84833090</v>
      </c>
      <c r="K235" s="91" t="s">
        <v>144</v>
      </c>
      <c r="L235" s="321">
        <v>36</v>
      </c>
      <c r="M235" s="300" t="s">
        <v>62</v>
      </c>
      <c r="N235" s="73">
        <v>2</v>
      </c>
      <c r="O235" s="70">
        <f t="shared" si="9"/>
        <v>72</v>
      </c>
      <c r="P235" s="65" t="s">
        <v>63</v>
      </c>
      <c r="Q235" s="402"/>
      <c r="R235" s="71">
        <v>103587286940</v>
      </c>
      <c r="S235" s="90">
        <v>44116</v>
      </c>
      <c r="T235" s="70" t="s">
        <v>64</v>
      </c>
      <c r="U235" s="298" t="s">
        <v>69</v>
      </c>
      <c r="V235" s="70" t="s">
        <v>95</v>
      </c>
      <c r="W235" s="70" t="s">
        <v>24</v>
      </c>
      <c r="X235" s="308" t="s">
        <v>22</v>
      </c>
      <c r="Y235" s="308" t="s">
        <v>22</v>
      </c>
      <c r="Z235" s="405"/>
      <c r="AA235" s="405"/>
      <c r="AG235" s="125"/>
    </row>
    <row r="236" spans="1:33" ht="48.75" customHeight="1">
      <c r="A236" s="65">
        <v>101</v>
      </c>
      <c r="B236" s="66" t="s">
        <v>136</v>
      </c>
      <c r="C236" s="90">
        <v>44112</v>
      </c>
      <c r="D236" s="298" t="s">
        <v>18</v>
      </c>
      <c r="E236" s="67" t="s">
        <v>96</v>
      </c>
      <c r="F236" s="68" t="s">
        <v>137</v>
      </c>
      <c r="G236" s="66">
        <v>2050557025</v>
      </c>
      <c r="H236" s="298" t="s">
        <v>66</v>
      </c>
      <c r="I236" s="65"/>
      <c r="J236" s="327">
        <v>84833090</v>
      </c>
      <c r="K236" s="91" t="s">
        <v>145</v>
      </c>
      <c r="L236" s="321">
        <v>9</v>
      </c>
      <c r="M236" s="300" t="s">
        <v>62</v>
      </c>
      <c r="N236" s="73">
        <v>2</v>
      </c>
      <c r="O236" s="70">
        <f t="shared" si="9"/>
        <v>18</v>
      </c>
      <c r="P236" s="65" t="s">
        <v>63</v>
      </c>
      <c r="Q236" s="402"/>
      <c r="R236" s="71">
        <v>103587286940</v>
      </c>
      <c r="S236" s="90">
        <v>44116</v>
      </c>
      <c r="T236" s="70" t="s">
        <v>64</v>
      </c>
      <c r="U236" s="298" t="s">
        <v>69</v>
      </c>
      <c r="V236" s="70" t="s">
        <v>95</v>
      </c>
      <c r="W236" s="70" t="s">
        <v>24</v>
      </c>
      <c r="X236" s="308" t="s">
        <v>22</v>
      </c>
      <c r="Y236" s="308" t="s">
        <v>22</v>
      </c>
      <c r="Z236" s="405"/>
      <c r="AA236" s="405"/>
      <c r="AG236" s="125"/>
    </row>
    <row r="237" spans="1:33" ht="48.75" customHeight="1">
      <c r="A237" s="65">
        <v>101</v>
      </c>
      <c r="B237" s="66" t="s">
        <v>136</v>
      </c>
      <c r="C237" s="90">
        <v>44112</v>
      </c>
      <c r="D237" s="298" t="s">
        <v>18</v>
      </c>
      <c r="E237" s="67" t="s">
        <v>96</v>
      </c>
      <c r="F237" s="68" t="s">
        <v>137</v>
      </c>
      <c r="G237" s="66">
        <v>2050557025</v>
      </c>
      <c r="H237" s="298" t="s">
        <v>66</v>
      </c>
      <c r="I237" s="65"/>
      <c r="J237" s="327">
        <v>84833090</v>
      </c>
      <c r="K237" s="91" t="s">
        <v>146</v>
      </c>
      <c r="L237" s="321">
        <v>4</v>
      </c>
      <c r="M237" s="300" t="s">
        <v>62</v>
      </c>
      <c r="N237" s="73">
        <v>0.5</v>
      </c>
      <c r="O237" s="70">
        <f t="shared" si="9"/>
        <v>2</v>
      </c>
      <c r="P237" s="65" t="s">
        <v>63</v>
      </c>
      <c r="Q237" s="402"/>
      <c r="R237" s="71">
        <v>103587286940</v>
      </c>
      <c r="S237" s="90">
        <v>44116</v>
      </c>
      <c r="T237" s="70" t="s">
        <v>64</v>
      </c>
      <c r="U237" s="298" t="s">
        <v>69</v>
      </c>
      <c r="V237" s="70" t="s">
        <v>95</v>
      </c>
      <c r="W237" s="70" t="s">
        <v>24</v>
      </c>
      <c r="X237" s="308" t="s">
        <v>22</v>
      </c>
      <c r="Y237" s="308" t="s">
        <v>22</v>
      </c>
      <c r="Z237" s="405"/>
      <c r="AA237" s="405"/>
      <c r="AG237" s="125"/>
    </row>
    <row r="238" spans="1:33" ht="48.75" customHeight="1">
      <c r="A238" s="65">
        <v>101</v>
      </c>
      <c r="B238" s="66" t="s">
        <v>136</v>
      </c>
      <c r="C238" s="90">
        <v>44112</v>
      </c>
      <c r="D238" s="298" t="s">
        <v>18</v>
      </c>
      <c r="E238" s="67" t="s">
        <v>96</v>
      </c>
      <c r="F238" s="68" t="s">
        <v>137</v>
      </c>
      <c r="G238" s="66">
        <v>2050557025</v>
      </c>
      <c r="H238" s="298" t="s">
        <v>66</v>
      </c>
      <c r="I238" s="65"/>
      <c r="J238" s="327">
        <v>84833090</v>
      </c>
      <c r="K238" s="91" t="s">
        <v>147</v>
      </c>
      <c r="L238" s="321">
        <v>6</v>
      </c>
      <c r="M238" s="300" t="s">
        <v>62</v>
      </c>
      <c r="N238" s="73">
        <v>6</v>
      </c>
      <c r="O238" s="70">
        <f t="shared" si="9"/>
        <v>36</v>
      </c>
      <c r="P238" s="65" t="s">
        <v>63</v>
      </c>
      <c r="Q238" s="402"/>
      <c r="R238" s="71">
        <v>103587286940</v>
      </c>
      <c r="S238" s="90">
        <v>44116</v>
      </c>
      <c r="T238" s="70" t="s">
        <v>64</v>
      </c>
      <c r="U238" s="298" t="s">
        <v>69</v>
      </c>
      <c r="V238" s="70" t="s">
        <v>95</v>
      </c>
      <c r="W238" s="70" t="s">
        <v>24</v>
      </c>
      <c r="X238" s="308" t="s">
        <v>22</v>
      </c>
      <c r="Y238" s="308" t="s">
        <v>22</v>
      </c>
      <c r="Z238" s="405"/>
      <c r="AA238" s="405"/>
      <c r="AG238" s="125"/>
    </row>
    <row r="239" spans="1:33" ht="48.75" customHeight="1">
      <c r="A239" s="74">
        <v>101</v>
      </c>
      <c r="B239" s="75" t="s">
        <v>136</v>
      </c>
      <c r="C239" s="92">
        <v>44112</v>
      </c>
      <c r="D239" s="297" t="s">
        <v>18</v>
      </c>
      <c r="E239" s="76" t="s">
        <v>96</v>
      </c>
      <c r="F239" s="77" t="s">
        <v>137</v>
      </c>
      <c r="G239" s="75">
        <v>2050557025</v>
      </c>
      <c r="H239" s="297" t="s">
        <v>66</v>
      </c>
      <c r="I239" s="74"/>
      <c r="J239" s="327">
        <v>84833090</v>
      </c>
      <c r="K239" s="93" t="s">
        <v>148</v>
      </c>
      <c r="L239" s="323">
        <v>26</v>
      </c>
      <c r="M239" s="301" t="s">
        <v>62</v>
      </c>
      <c r="N239" s="79">
        <v>6</v>
      </c>
      <c r="O239" s="80">
        <f t="shared" si="9"/>
        <v>156</v>
      </c>
      <c r="P239" s="74" t="s">
        <v>63</v>
      </c>
      <c r="Q239" s="403"/>
      <c r="R239" s="81">
        <v>103587286940</v>
      </c>
      <c r="S239" s="92">
        <v>44116</v>
      </c>
      <c r="T239" s="80" t="s">
        <v>64</v>
      </c>
      <c r="U239" s="297" t="s">
        <v>69</v>
      </c>
      <c r="V239" s="80" t="s">
        <v>95</v>
      </c>
      <c r="W239" s="80" t="s">
        <v>24</v>
      </c>
      <c r="X239" s="308" t="s">
        <v>22</v>
      </c>
      <c r="Y239" s="308" t="s">
        <v>22</v>
      </c>
      <c r="Z239" s="406"/>
      <c r="AA239" s="406"/>
      <c r="AG239" s="125"/>
    </row>
    <row r="240" spans="1:33" ht="48.75" customHeight="1">
      <c r="A240" s="59">
        <v>103</v>
      </c>
      <c r="B240" s="60" t="s">
        <v>149</v>
      </c>
      <c r="C240" s="88">
        <v>44116</v>
      </c>
      <c r="D240" s="296" t="s">
        <v>18</v>
      </c>
      <c r="E240" s="61" t="s">
        <v>96</v>
      </c>
      <c r="F240" s="62" t="s">
        <v>137</v>
      </c>
      <c r="G240" s="60">
        <v>5955241725</v>
      </c>
      <c r="H240" s="296" t="s">
        <v>66</v>
      </c>
      <c r="I240" s="59"/>
      <c r="J240" s="99">
        <v>83023090</v>
      </c>
      <c r="K240" s="89" t="s">
        <v>150</v>
      </c>
      <c r="L240" s="324">
        <v>1</v>
      </c>
      <c r="M240" s="299" t="s">
        <v>62</v>
      </c>
      <c r="N240" s="85">
        <v>15</v>
      </c>
      <c r="O240" s="63">
        <f t="shared" si="9"/>
        <v>15</v>
      </c>
      <c r="P240" s="59" t="s">
        <v>63</v>
      </c>
      <c r="Q240" s="407">
        <v>13.4</v>
      </c>
      <c r="R240" s="64">
        <v>103593060910</v>
      </c>
      <c r="S240" s="88">
        <v>44118</v>
      </c>
      <c r="T240" s="63" t="s">
        <v>64</v>
      </c>
      <c r="U240" s="296" t="s">
        <v>69</v>
      </c>
      <c r="V240" s="63" t="s">
        <v>95</v>
      </c>
      <c r="W240" s="63" t="s">
        <v>24</v>
      </c>
      <c r="X240" s="63" t="s">
        <v>22</v>
      </c>
      <c r="Y240" s="63" t="s">
        <v>22</v>
      </c>
      <c r="Z240" s="404">
        <f>160.71*23220</f>
        <v>3731686.2</v>
      </c>
      <c r="AA240" s="404"/>
      <c r="AG240" s="125"/>
    </row>
    <row r="241" spans="1:33" ht="48.75" customHeight="1">
      <c r="A241" s="65">
        <v>103</v>
      </c>
      <c r="B241" s="66" t="s">
        <v>149</v>
      </c>
      <c r="C241" s="90">
        <v>44116</v>
      </c>
      <c r="D241" s="298" t="s">
        <v>18</v>
      </c>
      <c r="E241" s="67" t="s">
        <v>96</v>
      </c>
      <c r="F241" s="68" t="s">
        <v>137</v>
      </c>
      <c r="G241" s="66">
        <v>5955241725</v>
      </c>
      <c r="H241" s="298" t="s">
        <v>66</v>
      </c>
      <c r="I241" s="65"/>
      <c r="J241" s="82">
        <v>83023090</v>
      </c>
      <c r="K241" s="91" t="s">
        <v>151</v>
      </c>
      <c r="L241" s="321">
        <v>1</v>
      </c>
      <c r="M241" s="300" t="s">
        <v>62</v>
      </c>
      <c r="N241" s="73">
        <v>10</v>
      </c>
      <c r="O241" s="70">
        <f t="shared" si="9"/>
        <v>10</v>
      </c>
      <c r="P241" s="65" t="s">
        <v>63</v>
      </c>
      <c r="Q241" s="408"/>
      <c r="R241" s="71">
        <v>103593060910</v>
      </c>
      <c r="S241" s="90">
        <v>44118</v>
      </c>
      <c r="T241" s="70" t="s">
        <v>64</v>
      </c>
      <c r="U241" s="298" t="s">
        <v>69</v>
      </c>
      <c r="V241" s="70" t="s">
        <v>95</v>
      </c>
      <c r="W241" s="70" t="s">
        <v>24</v>
      </c>
      <c r="X241" s="70" t="s">
        <v>22</v>
      </c>
      <c r="Y241" s="70" t="s">
        <v>22</v>
      </c>
      <c r="Z241" s="405"/>
      <c r="AA241" s="405"/>
      <c r="AG241" s="125"/>
    </row>
    <row r="242" spans="1:33" ht="48.75" customHeight="1">
      <c r="A242" s="65">
        <v>103</v>
      </c>
      <c r="B242" s="66" t="s">
        <v>149</v>
      </c>
      <c r="C242" s="90">
        <v>44116</v>
      </c>
      <c r="D242" s="298" t="s">
        <v>18</v>
      </c>
      <c r="E242" s="67" t="s">
        <v>96</v>
      </c>
      <c r="F242" s="68" t="s">
        <v>137</v>
      </c>
      <c r="G242" s="66">
        <v>5955241725</v>
      </c>
      <c r="H242" s="298" t="s">
        <v>66</v>
      </c>
      <c r="I242" s="65"/>
      <c r="J242" s="82">
        <v>83023090</v>
      </c>
      <c r="K242" s="91" t="s">
        <v>152</v>
      </c>
      <c r="L242" s="321">
        <v>9</v>
      </c>
      <c r="M242" s="300" t="s">
        <v>62</v>
      </c>
      <c r="N242" s="73">
        <v>2.5</v>
      </c>
      <c r="O242" s="70">
        <f t="shared" si="9"/>
        <v>22.5</v>
      </c>
      <c r="P242" s="65" t="s">
        <v>63</v>
      </c>
      <c r="Q242" s="408"/>
      <c r="R242" s="71">
        <v>103593060910</v>
      </c>
      <c r="S242" s="90">
        <v>44118</v>
      </c>
      <c r="T242" s="70" t="s">
        <v>64</v>
      </c>
      <c r="U242" s="298" t="s">
        <v>69</v>
      </c>
      <c r="V242" s="70" t="s">
        <v>95</v>
      </c>
      <c r="W242" s="70" t="s">
        <v>24</v>
      </c>
      <c r="X242" s="70" t="s">
        <v>22</v>
      </c>
      <c r="Y242" s="70" t="s">
        <v>22</v>
      </c>
      <c r="Z242" s="405"/>
      <c r="AA242" s="405"/>
      <c r="AG242" s="125"/>
    </row>
    <row r="243" spans="1:33" ht="48.75" customHeight="1">
      <c r="A243" s="65">
        <v>103</v>
      </c>
      <c r="B243" s="66" t="s">
        <v>149</v>
      </c>
      <c r="C243" s="90">
        <v>44116</v>
      </c>
      <c r="D243" s="298" t="s">
        <v>18</v>
      </c>
      <c r="E243" s="67" t="s">
        <v>96</v>
      </c>
      <c r="F243" s="68" t="s">
        <v>137</v>
      </c>
      <c r="G243" s="66">
        <v>5955241725</v>
      </c>
      <c r="H243" s="298" t="s">
        <v>66</v>
      </c>
      <c r="I243" s="65"/>
      <c r="J243" s="82">
        <v>83023090</v>
      </c>
      <c r="K243" s="91" t="s">
        <v>153</v>
      </c>
      <c r="L243" s="321">
        <v>3</v>
      </c>
      <c r="M243" s="300" t="s">
        <v>62</v>
      </c>
      <c r="N243" s="73">
        <v>2.5</v>
      </c>
      <c r="O243" s="70">
        <f t="shared" si="9"/>
        <v>7.5</v>
      </c>
      <c r="P243" s="65" t="s">
        <v>63</v>
      </c>
      <c r="Q243" s="408"/>
      <c r="R243" s="71">
        <v>103593060910</v>
      </c>
      <c r="S243" s="90">
        <v>44118</v>
      </c>
      <c r="T243" s="70" t="s">
        <v>64</v>
      </c>
      <c r="U243" s="298" t="s">
        <v>69</v>
      </c>
      <c r="V243" s="70" t="s">
        <v>95</v>
      </c>
      <c r="W243" s="70" t="s">
        <v>24</v>
      </c>
      <c r="X243" s="70" t="s">
        <v>22</v>
      </c>
      <c r="Y243" s="70" t="s">
        <v>22</v>
      </c>
      <c r="Z243" s="405"/>
      <c r="AA243" s="405"/>
      <c r="AG243" s="125"/>
    </row>
    <row r="244" spans="1:33" ht="48.75" customHeight="1">
      <c r="A244" s="65">
        <v>103</v>
      </c>
      <c r="B244" s="66" t="s">
        <v>149</v>
      </c>
      <c r="C244" s="90">
        <v>44116</v>
      </c>
      <c r="D244" s="298" t="s">
        <v>18</v>
      </c>
      <c r="E244" s="67" t="s">
        <v>96</v>
      </c>
      <c r="F244" s="68" t="s">
        <v>137</v>
      </c>
      <c r="G244" s="66">
        <v>5955241725</v>
      </c>
      <c r="H244" s="298" t="s">
        <v>66</v>
      </c>
      <c r="I244" s="65"/>
      <c r="J244" s="82">
        <v>84833090</v>
      </c>
      <c r="K244" s="91" t="s">
        <v>154</v>
      </c>
      <c r="L244" s="321">
        <v>10</v>
      </c>
      <c r="M244" s="300" t="s">
        <v>62</v>
      </c>
      <c r="N244" s="73">
        <v>2</v>
      </c>
      <c r="O244" s="70">
        <f t="shared" si="9"/>
        <v>20</v>
      </c>
      <c r="P244" s="65" t="s">
        <v>63</v>
      </c>
      <c r="Q244" s="408"/>
      <c r="R244" s="71">
        <v>103593060910</v>
      </c>
      <c r="S244" s="90">
        <v>44118</v>
      </c>
      <c r="T244" s="70" t="s">
        <v>64</v>
      </c>
      <c r="U244" s="298" t="s">
        <v>69</v>
      </c>
      <c r="V244" s="70" t="s">
        <v>95</v>
      </c>
      <c r="W244" s="70" t="s">
        <v>24</v>
      </c>
      <c r="X244" s="70" t="s">
        <v>22</v>
      </c>
      <c r="Y244" s="70" t="s">
        <v>22</v>
      </c>
      <c r="Z244" s="405"/>
      <c r="AA244" s="405"/>
      <c r="AG244" s="125"/>
    </row>
    <row r="245" spans="1:33" ht="48.75" customHeight="1">
      <c r="A245" s="74">
        <v>103</v>
      </c>
      <c r="B245" s="75" t="s">
        <v>149</v>
      </c>
      <c r="C245" s="92">
        <v>44116</v>
      </c>
      <c r="D245" s="297" t="s">
        <v>18</v>
      </c>
      <c r="E245" s="76" t="s">
        <v>96</v>
      </c>
      <c r="F245" s="77" t="s">
        <v>137</v>
      </c>
      <c r="G245" s="75">
        <v>5955241725</v>
      </c>
      <c r="H245" s="297" t="s">
        <v>66</v>
      </c>
      <c r="I245" s="65"/>
      <c r="J245" s="82">
        <v>84833090</v>
      </c>
      <c r="K245" s="91" t="s">
        <v>155</v>
      </c>
      <c r="L245" s="321">
        <v>1</v>
      </c>
      <c r="M245" s="300" t="s">
        <v>62</v>
      </c>
      <c r="N245" s="73">
        <v>2</v>
      </c>
      <c r="O245" s="70">
        <f t="shared" si="9"/>
        <v>2</v>
      </c>
      <c r="P245" s="65" t="s">
        <v>63</v>
      </c>
      <c r="Q245" s="408"/>
      <c r="R245" s="71">
        <v>103593060910</v>
      </c>
      <c r="S245" s="90">
        <v>44118</v>
      </c>
      <c r="T245" s="70" t="s">
        <v>64</v>
      </c>
      <c r="U245" s="298" t="s">
        <v>69</v>
      </c>
      <c r="V245" s="70" t="s">
        <v>95</v>
      </c>
      <c r="W245" s="70" t="s">
        <v>24</v>
      </c>
      <c r="X245" s="70" t="s">
        <v>22</v>
      </c>
      <c r="Y245" s="70" t="s">
        <v>22</v>
      </c>
      <c r="Z245" s="406"/>
      <c r="AA245" s="406"/>
      <c r="AG245" s="125"/>
    </row>
  </sheetData>
  <autoFilter ref="A17:AO245"/>
  <mergeCells count="161">
    <mergeCell ref="B18:B25"/>
    <mergeCell ref="C18:C25"/>
    <mergeCell ref="D18:D25"/>
    <mergeCell ref="E18:E25"/>
    <mergeCell ref="F18:F25"/>
    <mergeCell ref="G18:G25"/>
    <mergeCell ref="H18:H25"/>
    <mergeCell ref="R18:R25"/>
    <mergeCell ref="S18:S25"/>
    <mergeCell ref="Q229:Q239"/>
    <mergeCell ref="Z229:Z239"/>
    <mergeCell ref="AA229:AA239"/>
    <mergeCell ref="Q240:Q245"/>
    <mergeCell ref="Z240:Z245"/>
    <mergeCell ref="AA240:AA245"/>
    <mergeCell ref="Q198:Q217"/>
    <mergeCell ref="AA198:AA217"/>
    <mergeCell ref="Z198:Z217"/>
    <mergeCell ref="Q218:Q223"/>
    <mergeCell ref="AA218:AA223"/>
    <mergeCell ref="Z218:Z223"/>
    <mergeCell ref="Q224:Q228"/>
    <mergeCell ref="Z224:Z228"/>
    <mergeCell ref="AA224:AA228"/>
    <mergeCell ref="AA154:AA158"/>
    <mergeCell ref="Z154:Z158"/>
    <mergeCell ref="AA159:AA195"/>
    <mergeCell ref="Z159:Z195"/>
    <mergeCell ref="AA196:AA197"/>
    <mergeCell ref="AE18:AE25"/>
    <mergeCell ref="AA49:AA51"/>
    <mergeCell ref="Z49:Z51"/>
    <mergeCell ref="AA92:AA98"/>
    <mergeCell ref="Z92:Z98"/>
    <mergeCell ref="AA101:AA116"/>
    <mergeCell ref="Z101:Z116"/>
    <mergeCell ref="AA117:AA132"/>
    <mergeCell ref="Z117:Z132"/>
    <mergeCell ref="AE135:AE136"/>
    <mergeCell ref="AC154:AC158"/>
    <mergeCell ref="AB152:AB153"/>
    <mergeCell ref="AC152:AC153"/>
    <mergeCell ref="AD152:AD153"/>
    <mergeCell ref="AB78:AB90"/>
    <mergeCell ref="AA139:AA140"/>
    <mergeCell ref="AA141:AA151"/>
    <mergeCell ref="Z141:Z151"/>
    <mergeCell ref="Q117:Q132"/>
    <mergeCell ref="AB117:AB132"/>
    <mergeCell ref="AC117:AC132"/>
    <mergeCell ref="AD117:AD132"/>
    <mergeCell ref="AE117:AE132"/>
    <mergeCell ref="AC49:AC51"/>
    <mergeCell ref="AD49:AD51"/>
    <mergeCell ref="AC78:AC90"/>
    <mergeCell ref="AD78:AD90"/>
    <mergeCell ref="Q54:Q71"/>
    <mergeCell ref="AB54:AB71"/>
    <mergeCell ref="AC54:AC71"/>
    <mergeCell ref="AD54:AD71"/>
    <mergeCell ref="AB92:AB98"/>
    <mergeCell ref="AC92:AC98"/>
    <mergeCell ref="AD92:AD98"/>
    <mergeCell ref="Q92:Q98"/>
    <mergeCell ref="AA54:AA71"/>
    <mergeCell ref="Z54:Z71"/>
    <mergeCell ref="Q73:Q76"/>
    <mergeCell ref="AC73:AC76"/>
    <mergeCell ref="AD73:AD76"/>
    <mergeCell ref="AB73:AB76"/>
    <mergeCell ref="Q78:Q91"/>
    <mergeCell ref="Q133:Q134"/>
    <mergeCell ref="Q135:Q136"/>
    <mergeCell ref="AB135:AB136"/>
    <mergeCell ref="AC135:AC136"/>
    <mergeCell ref="AD135:AD136"/>
    <mergeCell ref="AA133:AA134"/>
    <mergeCell ref="AC133:AC134"/>
    <mergeCell ref="AD133:AD134"/>
    <mergeCell ref="AB133:AB134"/>
    <mergeCell ref="AA135:AA136"/>
    <mergeCell ref="Q141:Q151"/>
    <mergeCell ref="U141:U151"/>
    <mergeCell ref="Q152:Q153"/>
    <mergeCell ref="Q139:Q140"/>
    <mergeCell ref="AB139:AB140"/>
    <mergeCell ref="AC139:AC140"/>
    <mergeCell ref="AD196:AD197"/>
    <mergeCell ref="U135:U136"/>
    <mergeCell ref="Q196:Q197"/>
    <mergeCell ref="U196:U197"/>
    <mergeCell ref="AB196:AB197"/>
    <mergeCell ref="AC196:AC197"/>
    <mergeCell ref="AD154:AD158"/>
    <mergeCell ref="Q159:Q195"/>
    <mergeCell ref="U159:U195"/>
    <mergeCell ref="AB159:AB195"/>
    <mergeCell ref="Q154:Q158"/>
    <mergeCell ref="U154:U158"/>
    <mergeCell ref="AB154:AB158"/>
    <mergeCell ref="AC159:AC195"/>
    <mergeCell ref="AD159:AD195"/>
    <mergeCell ref="AB141:AB151"/>
    <mergeCell ref="AC141:AC151"/>
    <mergeCell ref="AD141:AD151"/>
    <mergeCell ref="A16:A17"/>
    <mergeCell ref="B16:D16"/>
    <mergeCell ref="E16:E17"/>
    <mergeCell ref="F16:F17"/>
    <mergeCell ref="G16:G17"/>
    <mergeCell ref="AD139:AD140"/>
    <mergeCell ref="AB99:AB100"/>
    <mergeCell ref="AC99:AC100"/>
    <mergeCell ref="AD99:AD100"/>
    <mergeCell ref="Q99:Q100"/>
    <mergeCell ref="Q101:Q116"/>
    <mergeCell ref="AB101:AB116"/>
    <mergeCell ref="AC101:AC116"/>
    <mergeCell ref="AD101:AD116"/>
    <mergeCell ref="Z99:Z100"/>
    <mergeCell ref="AA99:AA100"/>
    <mergeCell ref="U133:U134"/>
    <mergeCell ref="AD41:AD48"/>
    <mergeCell ref="Q49:Q51"/>
    <mergeCell ref="Q41:Q48"/>
    <mergeCell ref="Z41:Z48"/>
    <mergeCell ref="AA41:AA48"/>
    <mergeCell ref="AB41:AB48"/>
    <mergeCell ref="AC41:AC48"/>
    <mergeCell ref="AG16:AG17"/>
    <mergeCell ref="H16:H17"/>
    <mergeCell ref="I16:I17"/>
    <mergeCell ref="J16:Q16"/>
    <mergeCell ref="R16:U16"/>
    <mergeCell ref="V16:V17"/>
    <mergeCell ref="W16:Y16"/>
    <mergeCell ref="T2:V2"/>
    <mergeCell ref="W2:W3"/>
    <mergeCell ref="I3:I8"/>
    <mergeCell ref="H10:H11"/>
    <mergeCell ref="H3:H9"/>
    <mergeCell ref="Q26:Q39"/>
    <mergeCell ref="AB26:AB39"/>
    <mergeCell ref="AC26:AC39"/>
    <mergeCell ref="AD26:AD39"/>
    <mergeCell ref="Z16:Z17"/>
    <mergeCell ref="AA16:AA17"/>
    <mergeCell ref="AC16:AC17"/>
    <mergeCell ref="Z26:Z39"/>
    <mergeCell ref="AA26:AA39"/>
    <mergeCell ref="Q18:Q25"/>
    <mergeCell ref="Z18:Z25"/>
    <mergeCell ref="AA18:AA25"/>
    <mergeCell ref="AB18:AB25"/>
    <mergeCell ref="AC18:AC25"/>
    <mergeCell ref="AD18:AD25"/>
    <mergeCell ref="T18:T25"/>
    <mergeCell ref="U18:U25"/>
    <mergeCell ref="W18:W25"/>
    <mergeCell ref="X18:X25"/>
    <mergeCell ref="Y18:Y25"/>
  </mergeCells>
  <conditionalFormatting sqref="U1 U137:U141 U152:U154 U159 U196 U246:U1048576 U12:U17 U26:U101">
    <cfRule type="containsText" dxfId="35" priority="73" operator="containsText" text="Green">
      <formula>NOT(ISERROR(SEARCH("Green",U1)))</formula>
    </cfRule>
    <cfRule type="containsText" dxfId="34" priority="74" operator="containsText" text="Yellow">
      <formula>NOT(ISERROR(SEARCH("Yellow",U1)))</formula>
    </cfRule>
    <cfRule type="containsText" dxfId="33" priority="75" operator="containsText" text="Red">
      <formula>NOT(ISERROR(SEARCH("Red",U1)))</formula>
    </cfRule>
  </conditionalFormatting>
  <conditionalFormatting sqref="U102:U116">
    <cfRule type="containsText" dxfId="32" priority="38" operator="containsText" text="Green">
      <formula>NOT(ISERROR(SEARCH("Green",U102)))</formula>
    </cfRule>
    <cfRule type="containsText" dxfId="31" priority="39" operator="containsText" text="Yellow">
      <formula>NOT(ISERROR(SEARCH("Yellow",U102)))</formula>
    </cfRule>
    <cfRule type="containsText" dxfId="30" priority="40" operator="containsText" text="Red">
      <formula>NOT(ISERROR(SEARCH("Red",U102)))</formula>
    </cfRule>
  </conditionalFormatting>
  <conditionalFormatting sqref="U117">
    <cfRule type="containsText" dxfId="29" priority="35" operator="containsText" text="Green">
      <formula>NOT(ISERROR(SEARCH("Green",U117)))</formula>
    </cfRule>
    <cfRule type="containsText" dxfId="28" priority="36" operator="containsText" text="Yellow">
      <formula>NOT(ISERROR(SEARCH("Yellow",U117)))</formula>
    </cfRule>
    <cfRule type="containsText" dxfId="27" priority="37" operator="containsText" text="Red">
      <formula>NOT(ISERROR(SEARCH("Red",U117)))</formula>
    </cfRule>
  </conditionalFormatting>
  <conditionalFormatting sqref="U118:U132">
    <cfRule type="containsText" dxfId="26" priority="32" operator="containsText" text="Green">
      <formula>NOT(ISERROR(SEARCH("Green",U118)))</formula>
    </cfRule>
    <cfRule type="containsText" dxfId="25" priority="33" operator="containsText" text="Yellow">
      <formula>NOT(ISERROR(SEARCH("Yellow",U118)))</formula>
    </cfRule>
    <cfRule type="containsText" dxfId="24" priority="34" operator="containsText" text="Red">
      <formula>NOT(ISERROR(SEARCH("Red",U118)))</formula>
    </cfRule>
  </conditionalFormatting>
  <conditionalFormatting sqref="U18">
    <cfRule type="containsText" dxfId="23" priority="29" operator="containsText" text="Green">
      <formula>NOT(ISERROR(SEARCH("Green",U18)))</formula>
    </cfRule>
    <cfRule type="containsText" dxfId="22" priority="30" operator="containsText" text="Yellow">
      <formula>NOT(ISERROR(SEARCH("Yellow",U18)))</formula>
    </cfRule>
    <cfRule type="containsText" dxfId="21" priority="31" operator="containsText" text="Red">
      <formula>NOT(ISERROR(SEARCH("Red",U18)))</formula>
    </cfRule>
  </conditionalFormatting>
  <conditionalFormatting sqref="U198">
    <cfRule type="containsText" dxfId="20" priority="25" operator="containsText" text="Red">
      <formula>NOT(ISERROR(SEARCH("Red",U198)))</formula>
    </cfRule>
    <cfRule type="containsText" dxfId="19" priority="26" operator="containsText" text="Yellow">
      <formula>NOT(ISERROR(SEARCH("Yellow",U198)))</formula>
    </cfRule>
    <cfRule type="containsText" dxfId="18" priority="27" operator="containsText" text="Green">
      <formula>NOT(ISERROR(SEARCH("Green",U198)))</formula>
    </cfRule>
  </conditionalFormatting>
  <conditionalFormatting sqref="U198">
    <cfRule type="colorScale" priority="28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199:U217">
    <cfRule type="containsText" dxfId="17" priority="21" operator="containsText" text="Red">
      <formula>NOT(ISERROR(SEARCH("Red",U199)))</formula>
    </cfRule>
    <cfRule type="containsText" dxfId="16" priority="22" operator="containsText" text="Yellow">
      <formula>NOT(ISERROR(SEARCH("Yellow",U199)))</formula>
    </cfRule>
    <cfRule type="containsText" dxfId="15" priority="23" operator="containsText" text="Green">
      <formula>NOT(ISERROR(SEARCH("Green",U199)))</formula>
    </cfRule>
  </conditionalFormatting>
  <conditionalFormatting sqref="U199:U217">
    <cfRule type="colorScale" priority="24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218">
    <cfRule type="containsText" dxfId="14" priority="17" operator="containsText" text="Red">
      <formula>NOT(ISERROR(SEARCH("Red",U218)))</formula>
    </cfRule>
    <cfRule type="containsText" dxfId="13" priority="18" operator="containsText" text="Yellow">
      <formula>NOT(ISERROR(SEARCH("Yellow",U218)))</formula>
    </cfRule>
    <cfRule type="containsText" dxfId="12" priority="19" operator="containsText" text="Green">
      <formula>NOT(ISERROR(SEARCH("Green",U218)))</formula>
    </cfRule>
  </conditionalFormatting>
  <conditionalFormatting sqref="U218">
    <cfRule type="colorScale" priority="20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219:U223">
    <cfRule type="containsText" dxfId="11" priority="13" operator="containsText" text="Red">
      <formula>NOT(ISERROR(SEARCH("Red",U219)))</formula>
    </cfRule>
    <cfRule type="containsText" dxfId="10" priority="14" operator="containsText" text="Yellow">
      <formula>NOT(ISERROR(SEARCH("Yellow",U219)))</formula>
    </cfRule>
    <cfRule type="containsText" dxfId="9" priority="15" operator="containsText" text="Green">
      <formula>NOT(ISERROR(SEARCH("Green",U219)))</formula>
    </cfRule>
  </conditionalFormatting>
  <conditionalFormatting sqref="U219:U223">
    <cfRule type="colorScale" priority="16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224:U228">
    <cfRule type="containsText" dxfId="8" priority="9" operator="containsText" text="Red">
      <formula>NOT(ISERROR(SEARCH("Red",U224)))</formula>
    </cfRule>
    <cfRule type="containsText" dxfId="7" priority="10" operator="containsText" text="Yellow">
      <formula>NOT(ISERROR(SEARCH("Yellow",U224)))</formula>
    </cfRule>
    <cfRule type="containsText" dxfId="6" priority="11" operator="containsText" text="Green">
      <formula>NOT(ISERROR(SEARCH("Green",U224)))</formula>
    </cfRule>
  </conditionalFormatting>
  <conditionalFormatting sqref="U224:U228">
    <cfRule type="colorScale" priority="12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229:U239">
    <cfRule type="containsText" dxfId="5" priority="5" operator="containsText" text="Red">
      <formula>NOT(ISERROR(SEARCH("Red",U229)))</formula>
    </cfRule>
    <cfRule type="containsText" dxfId="4" priority="6" operator="containsText" text="Yellow">
      <formula>NOT(ISERROR(SEARCH("Yellow",U229)))</formula>
    </cfRule>
    <cfRule type="containsText" dxfId="3" priority="7" operator="containsText" text="Green">
      <formula>NOT(ISERROR(SEARCH("Green",U229)))</formula>
    </cfRule>
  </conditionalFormatting>
  <conditionalFormatting sqref="U229:U239">
    <cfRule type="colorScale" priority="8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conditionalFormatting sqref="U240:U245">
    <cfRule type="containsText" dxfId="2" priority="1" operator="containsText" text="Red">
      <formula>NOT(ISERROR(SEARCH("Red",U240)))</formula>
    </cfRule>
    <cfRule type="containsText" dxfId="1" priority="2" operator="containsText" text="Yellow">
      <formula>NOT(ISERROR(SEARCH("Yellow",U240)))</formula>
    </cfRule>
    <cfRule type="containsText" dxfId="0" priority="3" operator="containsText" text="Green">
      <formula>NOT(ISERROR(SEARCH("Green",U240)))</formula>
    </cfRule>
  </conditionalFormatting>
  <conditionalFormatting sqref="U240:U245">
    <cfRule type="colorScale" priority="4">
      <colorScale>
        <cfvo type="formula" val="&quot;Green&quot;"/>
        <cfvo type="formula" val="&quot;Yellow&quot;"/>
        <cfvo type="formula" val="&quot;Red&quot;"/>
        <color rgb="FF00B050"/>
        <color rgb="FFFFFF00"/>
        <color rgb="FFFF0000"/>
      </colorScale>
    </cfRule>
  </conditionalFormatting>
  <dataValidations count="1">
    <dataValidation type="list" allowBlank="1" showInputMessage="1" showErrorMessage="1" sqref="D198:D245">
      <formula1>"Non-Commercial, Commercial"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2017</vt:lpstr>
      <vt:lpstr>Total fee</vt:lpstr>
      <vt:lpstr>Nov-20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Manh Cuong</dc:creator>
  <cp:lastModifiedBy>Vu Duc Phong</cp:lastModifiedBy>
  <dcterms:created xsi:type="dcterms:W3CDTF">2016-05-06T08:24:49Z</dcterms:created>
  <dcterms:modified xsi:type="dcterms:W3CDTF">2021-02-22T04:29:39Z</dcterms:modified>
</cp:coreProperties>
</file>