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bhb35\Documents\data\investments\PycharmProjects\Investments\"/>
    </mc:Choice>
  </mc:AlternateContent>
  <xr:revisionPtr revIDLastSave="0" documentId="13_ncr:1_{D33812AE-D834-43D1-B872-772D6917F6C9}" xr6:coauthVersionLast="47" xr6:coauthVersionMax="47" xr10:uidLastSave="{00000000-0000-0000-0000-000000000000}"/>
  <bookViews>
    <workbookView xWindow="-120" yWindow="-120" windowWidth="29040" windowHeight="15720" firstSheet="20" activeTab="29" xr2:uid="{00000000-000D-0000-FFFF-FFFF00000000}"/>
  </bookViews>
  <sheets>
    <sheet name="5-Three Stocks" sheetId="29" r:id="rId1"/>
    <sheet name="5-Exxon" sheetId="30" r:id="rId2"/>
    <sheet name="5-IBM &amp; Ford" sheetId="1" r:id="rId3"/>
    <sheet name="5-Momentum" sheetId="2" r:id="rId4"/>
    <sheet name="7-Var" sheetId="79" r:id="rId5"/>
    <sheet name="7-Football" sheetId="31" r:id="rId6"/>
    <sheet name="7-IBM" sheetId="5" r:id="rId7"/>
    <sheet name="7-Cars" sheetId="6" r:id="rId8"/>
    <sheet name="7-Newmont" sheetId="19" r:id="rId9"/>
    <sheet name="7-smallcap" sheetId="80" r:id="rId10"/>
    <sheet name="7-AAPL" sheetId="53" r:id="rId11"/>
    <sheet name="8-Var0" sheetId="87" r:id="rId12"/>
    <sheet name="8-Var" sheetId="76" r:id="rId13"/>
    <sheet name="8-Eff1" sheetId="65" r:id="rId14"/>
    <sheet name="8-Eff2" sheetId="66" r:id="rId15"/>
    <sheet name="8-Eff3" sheetId="67" r:id="rId16"/>
    <sheet name="8-Eff4" sheetId="68" r:id="rId17"/>
    <sheet name="8-Eff5" sheetId="69" r:id="rId18"/>
    <sheet name="8-endowment" sheetId="70" r:id="rId19"/>
    <sheet name="8-Sharpe1" sheetId="71" r:id="rId20"/>
    <sheet name="8-Sharpe2" sheetId="72" r:id="rId21"/>
    <sheet name="8-Sharpe3" sheetId="73" r:id="rId22"/>
    <sheet name="8-active portfolio" sheetId="83" r:id="rId23"/>
    <sheet name="8-Merk" sheetId="74" r:id="rId24"/>
    <sheet name="8-Tesla" sheetId="75" r:id="rId25"/>
    <sheet name="9-sim1" sheetId="54" r:id="rId26"/>
    <sheet name="9-sim2" sheetId="55" r:id="rId27"/>
    <sheet name="9-sim3" sheetId="56" r:id="rId28"/>
    <sheet name="9-Max Corr" sheetId="92" r:id="rId29"/>
    <sheet name="9-GE" sheetId="57" r:id="rId30"/>
    <sheet name="9-alphatest" sheetId="82" r:id="rId31"/>
    <sheet name="10-CAPM" sheetId="84" r:id="rId32"/>
    <sheet name="10-T-weights6" sheetId="85" r:id="rId33"/>
    <sheet name="10-alphas6" sheetId="86" r:id="rId34"/>
    <sheet name="10-Diversify" sheetId="61" r:id="rId35"/>
    <sheet name="11-anom1" sheetId="78" r:id="rId36"/>
    <sheet name="13-Consensus Model" sheetId="89" r:id="rId37"/>
    <sheet name="14-alpha and leverage" sheetId="90" r:id="rId38"/>
    <sheet name="14-Tracking Error" sheetId="91" r:id="rId39"/>
    <sheet name="16-Strangle" sheetId="49" r:id="rId40"/>
    <sheet name="16-BullSpread" sheetId="50" r:id="rId41"/>
    <sheet name="16-BearSpread" sheetId="52" r:id="rId4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45702.9475694444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31" hidden="1">'10-CAPM'!$B$26</definedName>
    <definedName name="solver_adj" localSheetId="32" hidden="1">'10-T-weights6'!$L$16:$P$16</definedName>
    <definedName name="solver_adj" localSheetId="35" hidden="1">'11-anom1'!$C$864</definedName>
    <definedName name="solver_adj" localSheetId="36" hidden="1">'13-Consensus Model'!$U$23</definedName>
    <definedName name="solver_adj" localSheetId="22" hidden="1">'8-active portfolio'!$C$13:$E$13</definedName>
    <definedName name="solver_adj" localSheetId="13" hidden="1">'8-Eff1'!$K$23:$L$23</definedName>
    <definedName name="solver_adj" localSheetId="15" hidden="1">'8-Eff3'!$B$40</definedName>
    <definedName name="solver_adj" localSheetId="16" hidden="1">'8-Eff4'!$B$52</definedName>
    <definedName name="solver_adj" localSheetId="17" hidden="1">'8-Eff5'!$B$18:$D$18</definedName>
    <definedName name="solver_adj" localSheetId="18" hidden="1">'8-endowment'!$B$35</definedName>
    <definedName name="solver_adj" localSheetId="23" hidden="1">'8-Merk'!$H$63</definedName>
    <definedName name="solver_adj" localSheetId="20" hidden="1">'8-Sharpe2'!$C$15:$E$15</definedName>
    <definedName name="solver_adj" localSheetId="21" hidden="1">'8-Sharpe3'!$I$3:$J$3</definedName>
    <definedName name="solver_cvg" localSheetId="31" hidden="1">0.0001</definedName>
    <definedName name="solver_cvg" localSheetId="32" hidden="1">0.0001</definedName>
    <definedName name="solver_cvg" localSheetId="35" hidden="1">0.0001</definedName>
    <definedName name="solver_cvg" localSheetId="36" hidden="1">0.0001</definedName>
    <definedName name="solver_cvg" localSheetId="22" hidden="1">0.0001</definedName>
    <definedName name="solver_cvg" localSheetId="13" hidden="1">0.0001</definedName>
    <definedName name="solver_cvg" localSheetId="15" hidden="1">0.0001</definedName>
    <definedName name="solver_cvg" localSheetId="16" hidden="1">0.0001</definedName>
    <definedName name="solver_cvg" localSheetId="17" hidden="1">0.0001</definedName>
    <definedName name="solver_cvg" localSheetId="18" hidden="1">0.0001</definedName>
    <definedName name="solver_cvg" localSheetId="23" hidden="1">0.0001</definedName>
    <definedName name="solver_cvg" localSheetId="20" hidden="1">0.0001</definedName>
    <definedName name="solver_cvg" localSheetId="21" hidden="1">0.0001</definedName>
    <definedName name="solver_drv" localSheetId="31" hidden="1">1</definedName>
    <definedName name="solver_drv" localSheetId="32" hidden="1">1</definedName>
    <definedName name="solver_drv" localSheetId="35" hidden="1">1</definedName>
    <definedName name="solver_drv" localSheetId="36" hidden="1">1</definedName>
    <definedName name="solver_drv" localSheetId="22" hidden="1">1</definedName>
    <definedName name="solver_drv" localSheetId="13" hidden="1">1</definedName>
    <definedName name="solver_drv" localSheetId="15" hidden="1">2</definedName>
    <definedName name="solver_drv" localSheetId="16" hidden="1">2</definedName>
    <definedName name="solver_drv" localSheetId="17" hidden="1">1</definedName>
    <definedName name="solver_drv" localSheetId="18" hidden="1">1</definedName>
    <definedName name="solver_drv" localSheetId="23" hidden="1">1</definedName>
    <definedName name="solver_drv" localSheetId="20" hidden="1">1</definedName>
    <definedName name="solver_drv" localSheetId="21" hidden="1">1</definedName>
    <definedName name="solver_eng" localSheetId="31" hidden="1">1</definedName>
    <definedName name="solver_eng" localSheetId="32" hidden="1">1</definedName>
    <definedName name="solver_eng" localSheetId="35" hidden="1">1</definedName>
    <definedName name="solver_eng" localSheetId="36" hidden="1">1</definedName>
    <definedName name="solver_eng" localSheetId="22" hidden="1">1</definedName>
    <definedName name="solver_eng" localSheetId="13" hidden="1">1</definedName>
    <definedName name="solver_eng" localSheetId="15" hidden="1">1</definedName>
    <definedName name="solver_eng" localSheetId="16" hidden="1">1</definedName>
    <definedName name="solver_eng" localSheetId="17" hidden="1">1</definedName>
    <definedName name="solver_eng" localSheetId="18" hidden="1">1</definedName>
    <definedName name="solver_eng" localSheetId="23" hidden="1">1</definedName>
    <definedName name="solver_eng" localSheetId="20" hidden="1">1</definedName>
    <definedName name="solver_eng" localSheetId="21" hidden="1">1</definedName>
    <definedName name="solver_est" localSheetId="31" hidden="1">1</definedName>
    <definedName name="solver_est" localSheetId="32" hidden="1">1</definedName>
    <definedName name="solver_est" localSheetId="35" hidden="1">1</definedName>
    <definedName name="solver_est" localSheetId="36" hidden="1">1</definedName>
    <definedName name="solver_est" localSheetId="22" hidden="1">1</definedName>
    <definedName name="solver_est" localSheetId="13" hidden="1">1</definedName>
    <definedName name="solver_est" localSheetId="15" hidden="1">1</definedName>
    <definedName name="solver_est" localSheetId="16" hidden="1">1</definedName>
    <definedName name="solver_est" localSheetId="17" hidden="1">1</definedName>
    <definedName name="solver_est" localSheetId="18" hidden="1">1</definedName>
    <definedName name="solver_est" localSheetId="23" hidden="1">1</definedName>
    <definedName name="solver_est" localSheetId="20" hidden="1">1</definedName>
    <definedName name="solver_est" localSheetId="21" hidden="1">1</definedName>
    <definedName name="solver_itr" localSheetId="31" hidden="1">2147483647</definedName>
    <definedName name="solver_itr" localSheetId="32" hidden="1">2147483647</definedName>
    <definedName name="solver_itr" localSheetId="35" hidden="1">2147483647</definedName>
    <definedName name="solver_itr" localSheetId="36" hidden="1">2147483647</definedName>
    <definedName name="solver_itr" localSheetId="22" hidden="1">2147483647</definedName>
    <definedName name="solver_itr" localSheetId="13" hidden="1">2147483647</definedName>
    <definedName name="solver_itr" localSheetId="15" hidden="1">2147483647</definedName>
    <definedName name="solver_itr" localSheetId="16" hidden="1">2147483647</definedName>
    <definedName name="solver_itr" localSheetId="17" hidden="1">2147483647</definedName>
    <definedName name="solver_itr" localSheetId="18" hidden="1">2147483647</definedName>
    <definedName name="solver_itr" localSheetId="23" hidden="1">2147483647</definedName>
    <definedName name="solver_itr" localSheetId="20" hidden="1">2147483647</definedName>
    <definedName name="solver_itr" localSheetId="21" hidden="1">2147483647</definedName>
    <definedName name="solver_lhs1" localSheetId="22" hidden="1">'8-active portfolio'!$B$16</definedName>
    <definedName name="solver_lhs1" localSheetId="13" hidden="1">'8-Eff1'!$N$23</definedName>
    <definedName name="solver_lhs1" localSheetId="16" hidden="1">'8-Eff4'!$E$19:$E$32</definedName>
    <definedName name="solver_lhs1" localSheetId="18" hidden="1">'8-endowment'!$E$44:$E$53</definedName>
    <definedName name="solver_mip" localSheetId="31" hidden="1">2147483647</definedName>
    <definedName name="solver_mip" localSheetId="32" hidden="1">2147483647</definedName>
    <definedName name="solver_mip" localSheetId="35" hidden="1">2147483647</definedName>
    <definedName name="solver_mip" localSheetId="36" hidden="1">2147483647</definedName>
    <definedName name="solver_mip" localSheetId="22" hidden="1">2147483647</definedName>
    <definedName name="solver_mip" localSheetId="13" hidden="1">2147483647</definedName>
    <definedName name="solver_mip" localSheetId="15" hidden="1">2147483647</definedName>
    <definedName name="solver_mip" localSheetId="16" hidden="1">2147483647</definedName>
    <definedName name="solver_mip" localSheetId="17" hidden="1">2147483647</definedName>
    <definedName name="solver_mip" localSheetId="18" hidden="1">2147483647</definedName>
    <definedName name="solver_mip" localSheetId="23" hidden="1">2147483647</definedName>
    <definedName name="solver_mip" localSheetId="20" hidden="1">2147483647</definedName>
    <definedName name="solver_mip" localSheetId="21" hidden="1">2147483647</definedName>
    <definedName name="solver_mni" localSheetId="31" hidden="1">30</definedName>
    <definedName name="solver_mni" localSheetId="32" hidden="1">30</definedName>
    <definedName name="solver_mni" localSheetId="35" hidden="1">30</definedName>
    <definedName name="solver_mni" localSheetId="36" hidden="1">30</definedName>
    <definedName name="solver_mni" localSheetId="22" hidden="1">30</definedName>
    <definedName name="solver_mni" localSheetId="13" hidden="1">30</definedName>
    <definedName name="solver_mni" localSheetId="15" hidden="1">30</definedName>
    <definedName name="solver_mni" localSheetId="16" hidden="1">30</definedName>
    <definedName name="solver_mni" localSheetId="17" hidden="1">30</definedName>
    <definedName name="solver_mni" localSheetId="18" hidden="1">30</definedName>
    <definedName name="solver_mni" localSheetId="23" hidden="1">30</definedName>
    <definedName name="solver_mni" localSheetId="20" hidden="1">30</definedName>
    <definedName name="solver_mni" localSheetId="21" hidden="1">30</definedName>
    <definedName name="solver_mrt" localSheetId="31" hidden="1">0.075</definedName>
    <definedName name="solver_mrt" localSheetId="32" hidden="1">0.075</definedName>
    <definedName name="solver_mrt" localSheetId="35" hidden="1">0.075</definedName>
    <definedName name="solver_mrt" localSheetId="36" hidden="1">0.075</definedName>
    <definedName name="solver_mrt" localSheetId="22" hidden="1">0.075</definedName>
    <definedName name="solver_mrt" localSheetId="13" hidden="1">0.075</definedName>
    <definedName name="solver_mrt" localSheetId="15" hidden="1">0.075</definedName>
    <definedName name="solver_mrt" localSheetId="16" hidden="1">0.075</definedName>
    <definedName name="solver_mrt" localSheetId="17" hidden="1">0.075</definedName>
    <definedName name="solver_mrt" localSheetId="18" hidden="1">0.075</definedName>
    <definedName name="solver_mrt" localSheetId="23" hidden="1">0.075</definedName>
    <definedName name="solver_mrt" localSheetId="20" hidden="1">0.075</definedName>
    <definedName name="solver_mrt" localSheetId="21" hidden="1">0.075</definedName>
    <definedName name="solver_msl" localSheetId="31" hidden="1">2</definedName>
    <definedName name="solver_msl" localSheetId="32" hidden="1">2</definedName>
    <definedName name="solver_msl" localSheetId="35" hidden="1">2</definedName>
    <definedName name="solver_msl" localSheetId="36" hidden="1">2</definedName>
    <definedName name="solver_msl" localSheetId="22" hidden="1">2</definedName>
    <definedName name="solver_msl" localSheetId="13" hidden="1">2</definedName>
    <definedName name="solver_msl" localSheetId="15" hidden="1">2</definedName>
    <definedName name="solver_msl" localSheetId="16" hidden="1">2</definedName>
    <definedName name="solver_msl" localSheetId="17" hidden="1">2</definedName>
    <definedName name="solver_msl" localSheetId="18" hidden="1">2</definedName>
    <definedName name="solver_msl" localSheetId="23" hidden="1">2</definedName>
    <definedName name="solver_msl" localSheetId="20" hidden="1">2</definedName>
    <definedName name="solver_msl" localSheetId="21" hidden="1">2</definedName>
    <definedName name="solver_neg" localSheetId="31" hidden="1">2</definedName>
    <definedName name="solver_neg" localSheetId="32" hidden="1">2</definedName>
    <definedName name="solver_neg" localSheetId="35" hidden="1">2</definedName>
    <definedName name="solver_neg" localSheetId="36" hidden="1">2</definedName>
    <definedName name="solver_neg" localSheetId="22" hidden="1">2</definedName>
    <definedName name="solver_neg" localSheetId="13" hidden="1">2</definedName>
    <definedName name="solver_neg" localSheetId="15" hidden="1">2</definedName>
    <definedName name="solver_neg" localSheetId="16" hidden="1">2</definedName>
    <definedName name="solver_neg" localSheetId="17" hidden="1">2</definedName>
    <definedName name="solver_neg" localSheetId="18" hidden="1">2</definedName>
    <definedName name="solver_neg" localSheetId="23" hidden="1">2</definedName>
    <definedName name="solver_neg" localSheetId="20" hidden="1">2</definedName>
    <definedName name="solver_neg" localSheetId="21" hidden="1">2</definedName>
    <definedName name="solver_nod" localSheetId="31" hidden="1">2147483647</definedName>
    <definedName name="solver_nod" localSheetId="32" hidden="1">2147483647</definedName>
    <definedName name="solver_nod" localSheetId="35" hidden="1">2147483647</definedName>
    <definedName name="solver_nod" localSheetId="36" hidden="1">2147483647</definedName>
    <definedName name="solver_nod" localSheetId="22" hidden="1">2147483647</definedName>
    <definedName name="solver_nod" localSheetId="13" hidden="1">2147483647</definedName>
    <definedName name="solver_nod" localSheetId="15" hidden="1">2147483647</definedName>
    <definedName name="solver_nod" localSheetId="16" hidden="1">2147483647</definedName>
    <definedName name="solver_nod" localSheetId="17" hidden="1">2147483647</definedName>
    <definedName name="solver_nod" localSheetId="18" hidden="1">2147483647</definedName>
    <definedName name="solver_nod" localSheetId="23" hidden="1">2147483647</definedName>
    <definedName name="solver_nod" localSheetId="20" hidden="1">2147483647</definedName>
    <definedName name="solver_nod" localSheetId="21" hidden="1">2147483647</definedName>
    <definedName name="solver_num" localSheetId="31" hidden="1">0</definedName>
    <definedName name="solver_num" localSheetId="32" hidden="1">0</definedName>
    <definedName name="solver_num" localSheetId="35" hidden="1">0</definedName>
    <definedName name="solver_num" localSheetId="36" hidden="1">0</definedName>
    <definedName name="solver_num" localSheetId="22" hidden="1">1</definedName>
    <definedName name="solver_num" localSheetId="13" hidden="1">1</definedName>
    <definedName name="solver_num" localSheetId="15" hidden="1">0</definedName>
    <definedName name="solver_num" localSheetId="16" hidden="1">0</definedName>
    <definedName name="solver_num" localSheetId="17" hidden="1">0</definedName>
    <definedName name="solver_num" localSheetId="18" hidden="1">0</definedName>
    <definedName name="solver_num" localSheetId="23" hidden="1">0</definedName>
    <definedName name="solver_num" localSheetId="20" hidden="1">0</definedName>
    <definedName name="solver_num" localSheetId="21" hidden="1">0</definedName>
    <definedName name="solver_nwt" localSheetId="31" hidden="1">1</definedName>
    <definedName name="solver_nwt" localSheetId="32" hidden="1">1</definedName>
    <definedName name="solver_nwt" localSheetId="35" hidden="1">1</definedName>
    <definedName name="solver_nwt" localSheetId="36" hidden="1">1</definedName>
    <definedName name="solver_nwt" localSheetId="22" hidden="1">1</definedName>
    <definedName name="solver_nwt" localSheetId="13" hidden="1">1</definedName>
    <definedName name="solver_nwt" localSheetId="15" hidden="1">1</definedName>
    <definedName name="solver_nwt" localSheetId="16" hidden="1">1</definedName>
    <definedName name="solver_nwt" localSheetId="17" hidden="1">1</definedName>
    <definedName name="solver_nwt" localSheetId="18" hidden="1">1</definedName>
    <definedName name="solver_nwt" localSheetId="23" hidden="1">1</definedName>
    <definedName name="solver_nwt" localSheetId="20" hidden="1">1</definedName>
    <definedName name="solver_nwt" localSheetId="21" hidden="1">1</definedName>
    <definedName name="solver_opt" localSheetId="31" hidden="1">'10-CAPM'!$B$30</definedName>
    <definedName name="solver_opt" localSheetId="32" hidden="1">'10-T-weights6'!$J$22</definedName>
    <definedName name="solver_opt" localSheetId="35" hidden="1">'11-anom1'!$G$864</definedName>
    <definedName name="solver_opt" localSheetId="36" hidden="1">'13-Consensus Model'!$L$28</definedName>
    <definedName name="solver_opt" localSheetId="22" hidden="1">'8-active portfolio'!$B$17</definedName>
    <definedName name="solver_opt" localSheetId="13" hidden="1">'8-Eff1'!$O$23</definedName>
    <definedName name="solver_opt" localSheetId="15" hidden="1">'8-Eff3'!$F$40</definedName>
    <definedName name="solver_opt" localSheetId="16" hidden="1">'8-Eff4'!$E$52</definedName>
    <definedName name="solver_opt" localSheetId="17" hidden="1">'8-Eff5'!$H$18</definedName>
    <definedName name="solver_opt" localSheetId="18" hidden="1">'8-endowment'!$H$35</definedName>
    <definedName name="solver_opt" localSheetId="23" hidden="1">'8-Merk'!$H$72</definedName>
    <definedName name="solver_opt" localSheetId="20" hidden="1">'8-Sharpe2'!$C$25</definedName>
    <definedName name="solver_opt" localSheetId="21" hidden="1">'8-Sharpe3'!$J$8</definedName>
    <definedName name="solver_pre" localSheetId="31" hidden="1">0.000001</definedName>
    <definedName name="solver_pre" localSheetId="32" hidden="1">0.000001</definedName>
    <definedName name="solver_pre" localSheetId="35" hidden="1">0.000001</definedName>
    <definedName name="solver_pre" localSheetId="36" hidden="1">0.000001</definedName>
    <definedName name="solver_pre" localSheetId="22" hidden="1">0.000001</definedName>
    <definedName name="solver_pre" localSheetId="13" hidden="1">0.000001</definedName>
    <definedName name="solver_pre" localSheetId="15" hidden="1">0.000001</definedName>
    <definedName name="solver_pre" localSheetId="16" hidden="1">0.000001</definedName>
    <definedName name="solver_pre" localSheetId="17" hidden="1">0.000001</definedName>
    <definedName name="solver_pre" localSheetId="18" hidden="1">0.000001</definedName>
    <definedName name="solver_pre" localSheetId="23" hidden="1">0.000001</definedName>
    <definedName name="solver_pre" localSheetId="20" hidden="1">0.000001</definedName>
    <definedName name="solver_pre" localSheetId="21" hidden="1">0.000001</definedName>
    <definedName name="solver_rbv" localSheetId="31" hidden="1">1</definedName>
    <definedName name="solver_rbv" localSheetId="32" hidden="1">1</definedName>
    <definedName name="solver_rbv" localSheetId="35" hidden="1">1</definedName>
    <definedName name="solver_rbv" localSheetId="36" hidden="1">1</definedName>
    <definedName name="solver_rbv" localSheetId="22" hidden="1">1</definedName>
    <definedName name="solver_rbv" localSheetId="13" hidden="1">1</definedName>
    <definedName name="solver_rbv" localSheetId="15" hidden="1">2</definedName>
    <definedName name="solver_rbv" localSheetId="16" hidden="1">2</definedName>
    <definedName name="solver_rbv" localSheetId="17" hidden="1">1</definedName>
    <definedName name="solver_rbv" localSheetId="18" hidden="1">1</definedName>
    <definedName name="solver_rbv" localSheetId="23" hidden="1">1</definedName>
    <definedName name="solver_rbv" localSheetId="20" hidden="1">1</definedName>
    <definedName name="solver_rbv" localSheetId="21" hidden="1">1</definedName>
    <definedName name="solver_rel1" localSheetId="22" hidden="1">2</definedName>
    <definedName name="solver_rel1" localSheetId="13" hidden="1">2</definedName>
    <definedName name="solver_rel1" localSheetId="16" hidden="1">2</definedName>
    <definedName name="solver_rel1" localSheetId="18" hidden="1">2</definedName>
    <definedName name="solver_rhs1" localSheetId="22" hidden="1">0.25</definedName>
    <definedName name="solver_rhs1" localSheetId="13" hidden="1">'8-Eff1'!$P$23</definedName>
    <definedName name="solver_rhs1" localSheetId="16" hidden="1">'8-Eff4'!$G$19:$G$32</definedName>
    <definedName name="solver_rhs1" localSheetId="18" hidden="1">'8-endowment'!$G$44:$G$53</definedName>
    <definedName name="solver_rlx" localSheetId="31" hidden="1">2</definedName>
    <definedName name="solver_rlx" localSheetId="32" hidden="1">2</definedName>
    <definedName name="solver_rlx" localSheetId="35" hidden="1">2</definedName>
    <definedName name="solver_rlx" localSheetId="36" hidden="1">2</definedName>
    <definedName name="solver_rlx" localSheetId="22" hidden="1">2</definedName>
    <definedName name="solver_rlx" localSheetId="13" hidden="1">2</definedName>
    <definedName name="solver_rlx" localSheetId="15" hidden="1">2</definedName>
    <definedName name="solver_rlx" localSheetId="16" hidden="1">2</definedName>
    <definedName name="solver_rlx" localSheetId="17" hidden="1">2</definedName>
    <definedName name="solver_rlx" localSheetId="18" hidden="1">2</definedName>
    <definedName name="solver_rlx" localSheetId="23" hidden="1">2</definedName>
    <definedName name="solver_rlx" localSheetId="20" hidden="1">2</definedName>
    <definedName name="solver_rlx" localSheetId="21" hidden="1">2</definedName>
    <definedName name="solver_rsd" localSheetId="31" hidden="1">0</definedName>
    <definedName name="solver_rsd" localSheetId="32" hidden="1">0</definedName>
    <definedName name="solver_rsd" localSheetId="35" hidden="1">0</definedName>
    <definedName name="solver_rsd" localSheetId="36" hidden="1">0</definedName>
    <definedName name="solver_rsd" localSheetId="22" hidden="1">0</definedName>
    <definedName name="solver_rsd" localSheetId="13" hidden="1">0</definedName>
    <definedName name="solver_rsd" localSheetId="15" hidden="1">0</definedName>
    <definedName name="solver_rsd" localSheetId="16" hidden="1">0</definedName>
    <definedName name="solver_rsd" localSheetId="17" hidden="1">0</definedName>
    <definedName name="solver_rsd" localSheetId="18" hidden="1">0</definedName>
    <definedName name="solver_rsd" localSheetId="23" hidden="1">0</definedName>
    <definedName name="solver_rsd" localSheetId="20" hidden="1">0</definedName>
    <definedName name="solver_rsd" localSheetId="21" hidden="1">0</definedName>
    <definedName name="solver_scl" localSheetId="31" hidden="1">1</definedName>
    <definedName name="solver_scl" localSheetId="32" hidden="1">1</definedName>
    <definedName name="solver_scl" localSheetId="35" hidden="1">1</definedName>
    <definedName name="solver_scl" localSheetId="36" hidden="1">1</definedName>
    <definedName name="solver_scl" localSheetId="22" hidden="1">1</definedName>
    <definedName name="solver_scl" localSheetId="13" hidden="1">1</definedName>
    <definedName name="solver_scl" localSheetId="15" hidden="1">2</definedName>
    <definedName name="solver_scl" localSheetId="16" hidden="1">2</definedName>
    <definedName name="solver_scl" localSheetId="17" hidden="1">1</definedName>
    <definedName name="solver_scl" localSheetId="18" hidden="1">1</definedName>
    <definedName name="solver_scl" localSheetId="23" hidden="1">1</definedName>
    <definedName name="solver_scl" localSheetId="20" hidden="1">1</definedName>
    <definedName name="solver_scl" localSheetId="21" hidden="1">1</definedName>
    <definedName name="solver_sho" localSheetId="31" hidden="1">2</definedName>
    <definedName name="solver_sho" localSheetId="32" hidden="1">2</definedName>
    <definedName name="solver_sho" localSheetId="35" hidden="1">2</definedName>
    <definedName name="solver_sho" localSheetId="36" hidden="1">2</definedName>
    <definedName name="solver_sho" localSheetId="22" hidden="1">2</definedName>
    <definedName name="solver_sho" localSheetId="13" hidden="1">2</definedName>
    <definedName name="solver_sho" localSheetId="15" hidden="1">2</definedName>
    <definedName name="solver_sho" localSheetId="16" hidden="1">2</definedName>
    <definedName name="solver_sho" localSheetId="17" hidden="1">2</definedName>
    <definedName name="solver_sho" localSheetId="18" hidden="1">2</definedName>
    <definedName name="solver_sho" localSheetId="23" hidden="1">2</definedName>
    <definedName name="solver_sho" localSheetId="20" hidden="1">2</definedName>
    <definedName name="solver_sho" localSheetId="21" hidden="1">2</definedName>
    <definedName name="solver_ssz" localSheetId="31" hidden="1">100</definedName>
    <definedName name="solver_ssz" localSheetId="32" hidden="1">100</definedName>
    <definedName name="solver_ssz" localSheetId="35" hidden="1">100</definedName>
    <definedName name="solver_ssz" localSheetId="36" hidden="1">100</definedName>
    <definedName name="solver_ssz" localSheetId="22" hidden="1">100</definedName>
    <definedName name="solver_ssz" localSheetId="13" hidden="1">100</definedName>
    <definedName name="solver_ssz" localSheetId="15" hidden="1">100</definedName>
    <definedName name="solver_ssz" localSheetId="16" hidden="1">100</definedName>
    <definedName name="solver_ssz" localSheetId="17" hidden="1">100</definedName>
    <definedName name="solver_ssz" localSheetId="18" hidden="1">100</definedName>
    <definedName name="solver_ssz" localSheetId="23" hidden="1">100</definedName>
    <definedName name="solver_ssz" localSheetId="20" hidden="1">100</definedName>
    <definedName name="solver_ssz" localSheetId="21" hidden="1">100</definedName>
    <definedName name="solver_tim" localSheetId="31" hidden="1">2147483647</definedName>
    <definedName name="solver_tim" localSheetId="32" hidden="1">2147483647</definedName>
    <definedName name="solver_tim" localSheetId="35" hidden="1">2147483647</definedName>
    <definedName name="solver_tim" localSheetId="36" hidden="1">2147483647</definedName>
    <definedName name="solver_tim" localSheetId="22" hidden="1">2147483647</definedName>
    <definedName name="solver_tim" localSheetId="13" hidden="1">2147483647</definedName>
    <definedName name="solver_tim" localSheetId="15" hidden="1">2147483647</definedName>
    <definedName name="solver_tim" localSheetId="16" hidden="1">2147483647</definedName>
    <definedName name="solver_tim" localSheetId="17" hidden="1">2147483647</definedName>
    <definedName name="solver_tim" localSheetId="18" hidden="1">2147483647</definedName>
    <definedName name="solver_tim" localSheetId="23" hidden="1">2147483647</definedName>
    <definedName name="solver_tim" localSheetId="20" hidden="1">2147483647</definedName>
    <definedName name="solver_tim" localSheetId="21" hidden="1">2147483647</definedName>
    <definedName name="solver_tol" localSheetId="31" hidden="1">0.01</definedName>
    <definedName name="solver_tol" localSheetId="32" hidden="1">0.01</definedName>
    <definedName name="solver_tol" localSheetId="35" hidden="1">0.01</definedName>
    <definedName name="solver_tol" localSheetId="36" hidden="1">0.01</definedName>
    <definedName name="solver_tol" localSheetId="22" hidden="1">0.01</definedName>
    <definedName name="solver_tol" localSheetId="13" hidden="1">0.01</definedName>
    <definedName name="solver_tol" localSheetId="15" hidden="1">0.01</definedName>
    <definedName name="solver_tol" localSheetId="16" hidden="1">0.01</definedName>
    <definedName name="solver_tol" localSheetId="17" hidden="1">0.01</definedName>
    <definedName name="solver_tol" localSheetId="18" hidden="1">0.01</definedName>
    <definedName name="solver_tol" localSheetId="23" hidden="1">0.01</definedName>
    <definedName name="solver_tol" localSheetId="20" hidden="1">0.01</definedName>
    <definedName name="solver_tol" localSheetId="21" hidden="1">0.01</definedName>
    <definedName name="solver_typ" localSheetId="31" hidden="1">1</definedName>
    <definedName name="solver_typ" localSheetId="32" hidden="1">1</definedName>
    <definedName name="solver_typ" localSheetId="35" hidden="1">1</definedName>
    <definedName name="solver_typ" localSheetId="36" hidden="1">3</definedName>
    <definedName name="solver_typ" localSheetId="22" hidden="1">1</definedName>
    <definedName name="solver_typ" localSheetId="13" hidden="1">3</definedName>
    <definedName name="solver_typ" localSheetId="15" hidden="1">3</definedName>
    <definedName name="solver_typ" localSheetId="16" hidden="1">3</definedName>
    <definedName name="solver_typ" localSheetId="17" hidden="1">1</definedName>
    <definedName name="solver_typ" localSheetId="18" hidden="1">3</definedName>
    <definedName name="solver_typ" localSheetId="23" hidden="1">1</definedName>
    <definedName name="solver_typ" localSheetId="20" hidden="1">1</definedName>
    <definedName name="solver_typ" localSheetId="21" hidden="1">1</definedName>
    <definedName name="solver_val" localSheetId="31" hidden="1">0</definedName>
    <definedName name="solver_val" localSheetId="32" hidden="1">0</definedName>
    <definedName name="solver_val" localSheetId="35" hidden="1">0</definedName>
    <definedName name="solver_val" localSheetId="36" hidden="1">90.33</definedName>
    <definedName name="solver_val" localSheetId="22" hidden="1">0</definedName>
    <definedName name="solver_val" localSheetId="13" hidden="1">0.1</definedName>
    <definedName name="solver_val" localSheetId="16" hidden="1">0.06</definedName>
    <definedName name="solver_val" localSheetId="17" hidden="1">0</definedName>
    <definedName name="solver_val" localSheetId="18" hidden="1">0.0555</definedName>
    <definedName name="solver_val" localSheetId="23" hidden="1">0</definedName>
    <definedName name="solver_val" localSheetId="20" hidden="1">0</definedName>
    <definedName name="solver_val" localSheetId="21" hidden="1">0</definedName>
    <definedName name="solver_ver" localSheetId="31" hidden="1">3</definedName>
    <definedName name="solver_ver" localSheetId="32" hidden="1">3</definedName>
    <definedName name="solver_ver" localSheetId="35" hidden="1">3</definedName>
    <definedName name="solver_ver" localSheetId="36" hidden="1">3</definedName>
    <definedName name="solver_ver" localSheetId="22" hidden="1">3</definedName>
    <definedName name="solver_ver" localSheetId="13" hidden="1">3</definedName>
    <definedName name="solver_ver" localSheetId="15" hidden="1">3</definedName>
    <definedName name="solver_ver" localSheetId="16" hidden="1">3</definedName>
    <definedName name="solver_ver" localSheetId="17" hidden="1">3</definedName>
    <definedName name="solver_ver" localSheetId="18" hidden="1">3</definedName>
    <definedName name="solver_ver" localSheetId="23" hidden="1">3</definedName>
    <definedName name="solver_ver" localSheetId="20" hidden="1">3</definedName>
    <definedName name="solver_ver" localSheetId="2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2" l="1"/>
  <c r="C4" i="52"/>
  <c r="D4" i="52"/>
  <c r="A5" i="52"/>
  <c r="B5" i="52"/>
  <c r="C5" i="52"/>
  <c r="D5" i="52" s="1"/>
  <c r="A6" i="52"/>
  <c r="C6" i="52" s="1"/>
  <c r="D6" i="52" s="1"/>
  <c r="B6" i="52"/>
  <c r="B4" i="50"/>
  <c r="C4" i="50"/>
  <c r="D4" i="50"/>
  <c r="A5" i="50"/>
  <c r="B5" i="50" s="1"/>
  <c r="B4" i="49"/>
  <c r="D4" i="49" s="1"/>
  <c r="C4" i="49"/>
  <c r="A5" i="49"/>
  <c r="B5" i="49" s="1"/>
  <c r="D3" i="89"/>
  <c r="C3" i="89"/>
  <c r="B3" i="89"/>
  <c r="F3" i="89"/>
  <c r="G3" i="89"/>
  <c r="N3" i="89"/>
  <c r="M3" i="89" s="1"/>
  <c r="L3" i="89" s="1"/>
  <c r="P3" i="89"/>
  <c r="Q3" i="89"/>
  <c r="R3" i="89" s="1"/>
  <c r="B9" i="89"/>
  <c r="B10" i="89" s="1"/>
  <c r="B17" i="89"/>
  <c r="C9" i="89"/>
  <c r="C13" i="89" s="1"/>
  <c r="C17" i="89"/>
  <c r="D9" i="89"/>
  <c r="D13" i="89"/>
  <c r="D14" i="89" s="1"/>
  <c r="D17" i="89"/>
  <c r="E9" i="89"/>
  <c r="E13" i="89" s="1"/>
  <c r="E17" i="89"/>
  <c r="F9" i="89"/>
  <c r="F10" i="89" s="1"/>
  <c r="F17" i="89"/>
  <c r="G9" i="89"/>
  <c r="G13" i="89" s="1"/>
  <c r="G17" i="89"/>
  <c r="H9" i="89"/>
  <c r="H10" i="89" s="1"/>
  <c r="H17" i="89"/>
  <c r="I9" i="89"/>
  <c r="I13" i="89" s="1"/>
  <c r="I17" i="89"/>
  <c r="C5" i="89"/>
  <c r="D5" i="89"/>
  <c r="E5" i="89"/>
  <c r="F5" i="89"/>
  <c r="G5" i="89"/>
  <c r="H5" i="89"/>
  <c r="I5" i="89"/>
  <c r="L9" i="89"/>
  <c r="M9" i="89"/>
  <c r="N9" i="89"/>
  <c r="O9" i="89"/>
  <c r="P9" i="89"/>
  <c r="Q9" i="89"/>
  <c r="R9" i="89"/>
  <c r="S9" i="89"/>
  <c r="D10" i="89"/>
  <c r="E10" i="89"/>
  <c r="I10" i="89"/>
  <c r="L11" i="89"/>
  <c r="M11" i="89"/>
  <c r="N11" i="89"/>
  <c r="O11" i="89"/>
  <c r="P11" i="89"/>
  <c r="Q11" i="89"/>
  <c r="R11" i="89"/>
  <c r="S11" i="89"/>
  <c r="J3" i="85"/>
  <c r="K3" i="85"/>
  <c r="L3" i="85"/>
  <c r="M3" i="85"/>
  <c r="N3" i="85"/>
  <c r="O3" i="85"/>
  <c r="J4" i="85"/>
  <c r="K4" i="85"/>
  <c r="L4" i="85"/>
  <c r="M4" i="85"/>
  <c r="N4" i="85"/>
  <c r="O4" i="85"/>
  <c r="J5" i="85"/>
  <c r="K5" i="85"/>
  <c r="L5" i="85"/>
  <c r="M5" i="85"/>
  <c r="N5" i="85"/>
  <c r="O5" i="85"/>
  <c r="J6" i="85"/>
  <c r="K6" i="85"/>
  <c r="L6" i="85"/>
  <c r="M6" i="85"/>
  <c r="N6" i="85"/>
  <c r="O6" i="85"/>
  <c r="J7" i="85"/>
  <c r="K7" i="85"/>
  <c r="L7" i="85"/>
  <c r="M7" i="85"/>
  <c r="N7" i="85"/>
  <c r="O7" i="85"/>
  <c r="J8" i="85"/>
  <c r="K8" i="85"/>
  <c r="L8" i="85"/>
  <c r="M8" i="85"/>
  <c r="N8" i="85"/>
  <c r="O8" i="85"/>
  <c r="J12" i="85"/>
  <c r="K12" i="85"/>
  <c r="L12" i="85"/>
  <c r="M12" i="85"/>
  <c r="N12" i="85"/>
  <c r="O12" i="85"/>
  <c r="E3" i="82"/>
  <c r="D5" i="92"/>
  <c r="B15" i="92"/>
  <c r="C15" i="92"/>
  <c r="D15" i="92"/>
  <c r="B16" i="92"/>
  <c r="C16" i="92"/>
  <c r="D16" i="92"/>
  <c r="B17" i="92"/>
  <c r="C17" i="92"/>
  <c r="D17" i="92"/>
  <c r="C41" i="56"/>
  <c r="C42" i="56"/>
  <c r="C7" i="70"/>
  <c r="D7" i="70"/>
  <c r="E7" i="70"/>
  <c r="G46" i="70"/>
  <c r="G47" i="70"/>
  <c r="G48" i="70"/>
  <c r="G49" i="70" s="1"/>
  <c r="G50" i="70" s="1"/>
  <c r="G51" i="70" s="1"/>
  <c r="G11" i="68"/>
  <c r="G12" i="68"/>
  <c r="G13" i="68"/>
  <c r="G14" i="68"/>
  <c r="J4" i="76"/>
  <c r="K4" i="76"/>
  <c r="L4" i="76"/>
  <c r="J6" i="76" s="1"/>
  <c r="J5" i="76"/>
  <c r="K5" i="76"/>
  <c r="L5" i="76"/>
  <c r="K6" i="76" s="1"/>
  <c r="L6" i="76"/>
  <c r="H7" i="87"/>
  <c r="I7" i="87"/>
  <c r="H8" i="87" s="1"/>
  <c r="J7" i="87"/>
  <c r="H9" i="87" s="1"/>
  <c r="I8" i="87"/>
  <c r="J8" i="87"/>
  <c r="I9" i="87" s="1"/>
  <c r="J9" i="87"/>
  <c r="E3" i="80"/>
  <c r="I19" i="89" l="1"/>
  <c r="I14" i="89"/>
  <c r="C14" i="89"/>
  <c r="C19" i="89"/>
  <c r="G14" i="89"/>
  <c r="G19" i="89"/>
  <c r="E14" i="89"/>
  <c r="E19" i="89"/>
  <c r="F13" i="89"/>
  <c r="A6" i="50"/>
  <c r="B13" i="89"/>
  <c r="C5" i="50"/>
  <c r="D5" i="50" s="1"/>
  <c r="H13" i="89"/>
  <c r="A7" i="52"/>
  <c r="G10" i="89"/>
  <c r="D19" i="89"/>
  <c r="C10" i="89"/>
  <c r="A6" i="49"/>
  <c r="C5" i="49"/>
  <c r="D5" i="49" s="1"/>
  <c r="XFD1048575" i="83" a="1"/>
  <c r="XFD1048575" i="83" s="1"/>
  <c r="XFD1048574" i="83" a="1"/>
  <c r="XFD1048574" i="83" s="1"/>
  <c r="XFD1048573" i="83" a="1"/>
  <c r="XFD1048573" i="83" s="1"/>
  <c r="XFD1048572" i="83" a="1"/>
  <c r="XFD1048572" i="83" s="1"/>
  <c r="XFD1048571" i="83" a="1"/>
  <c r="XFD1048571" i="83" s="1"/>
  <c r="XFD1048570" i="83" a="1"/>
  <c r="XFD1048570" i="83" s="1"/>
  <c r="XFD1048569" i="83" a="1"/>
  <c r="XFD1048569" i="83" s="1"/>
  <c r="XFD1048568" i="83" a="1"/>
  <c r="XFD1048568" i="83" s="1"/>
  <c r="XFD1048567" i="83" a="1"/>
  <c r="XFD1048567" i="83" s="1"/>
  <c r="XFD1048566" i="83" a="1"/>
  <c r="XFD1048566" i="83" s="1"/>
  <c r="XFD1048565" i="83" a="1"/>
  <c r="XFD1048565" i="83" s="1"/>
  <c r="XFD1048564" i="83" a="1"/>
  <c r="XFD1048564" i="83" s="1"/>
  <c r="XFD1048563" i="83" a="1"/>
  <c r="XFD1048563" i="83" s="1"/>
  <c r="XFD1048562" i="83" a="1"/>
  <c r="XFD1048562" i="83" s="1"/>
  <c r="XFD1048561" i="83" a="1"/>
  <c r="XFD1048561" i="83" s="1"/>
  <c r="XFD1048560" i="83" a="1"/>
  <c r="XFD1048560" i="83" s="1"/>
  <c r="XFD1048559" i="83" a="1"/>
  <c r="XFD1048559" i="83" s="1"/>
  <c r="XFD1048558" i="83" a="1"/>
  <c r="XFD1048558" i="83" s="1"/>
  <c r="XFD1048557" i="83" a="1"/>
  <c r="XFD1048557" i="83" s="1"/>
  <c r="XFD1048556" i="83" a="1"/>
  <c r="XFD1048556" i="83" s="1"/>
  <c r="XFD1048555" i="83" a="1"/>
  <c r="XFD1048555" i="83" s="1"/>
  <c r="XFD1048554" i="83" a="1"/>
  <c r="XFD1048554" i="83" s="1"/>
  <c r="XFD1048553" i="83" a="1"/>
  <c r="XFD1048553" i="83" s="1"/>
  <c r="XFD1048552" i="83" a="1"/>
  <c r="XFD1048552" i="83" s="1"/>
  <c r="XFD1048551" i="83" a="1"/>
  <c r="XFD1048551" i="83" s="1"/>
  <c r="XFD1048550" i="83" a="1"/>
  <c r="XFD1048550" i="83" s="1"/>
  <c r="B6" i="49" l="1"/>
  <c r="C6" i="49"/>
  <c r="A7" i="49"/>
  <c r="F19" i="89"/>
  <c r="F14" i="89"/>
  <c r="G20" i="89"/>
  <c r="G21" i="89"/>
  <c r="Q4" i="89" s="1"/>
  <c r="Q7" i="89" s="1"/>
  <c r="B6" i="50"/>
  <c r="C6" i="50"/>
  <c r="D6" i="50" s="1"/>
  <c r="A7" i="50"/>
  <c r="C20" i="89"/>
  <c r="C21" i="89"/>
  <c r="M4" i="89" s="1"/>
  <c r="M7" i="89" s="1"/>
  <c r="I20" i="89"/>
  <c r="I21" i="89"/>
  <c r="S4" i="89" s="1"/>
  <c r="S7" i="89" s="1"/>
  <c r="D20" i="89"/>
  <c r="D21" i="89"/>
  <c r="N4" i="89" s="1"/>
  <c r="N7" i="89" s="1"/>
  <c r="B7" i="52"/>
  <c r="C7" i="52"/>
  <c r="A8" i="52"/>
  <c r="H14" i="89"/>
  <c r="H19" i="89"/>
  <c r="B19" i="89"/>
  <c r="B14" i="89"/>
  <c r="E20" i="89"/>
  <c r="E21" i="89"/>
  <c r="O4" i="89" s="1"/>
  <c r="O7" i="89" s="1"/>
  <c r="B8" i="52" l="1"/>
  <c r="C8" i="52"/>
  <c r="D8" i="52" s="1"/>
  <c r="A9" i="52"/>
  <c r="D7" i="52"/>
  <c r="H20" i="89"/>
  <c r="H21" i="89"/>
  <c r="R4" i="89" s="1"/>
  <c r="R7" i="89" s="1"/>
  <c r="B20" i="89"/>
  <c r="B21" i="89" s="1"/>
  <c r="L4" i="89" s="1"/>
  <c r="L7" i="89" s="1"/>
  <c r="F20" i="89"/>
  <c r="F21" i="89"/>
  <c r="P4" i="89" s="1"/>
  <c r="P7" i="89" s="1"/>
  <c r="C7" i="50"/>
  <c r="A8" i="50"/>
  <c r="B7" i="50"/>
  <c r="B7" i="49"/>
  <c r="C7" i="49"/>
  <c r="A8" i="49"/>
  <c r="D6" i="49"/>
  <c r="D7" i="49" l="1"/>
  <c r="B8" i="50"/>
  <c r="C8" i="50"/>
  <c r="D8" i="50" s="1"/>
  <c r="A9" i="50"/>
  <c r="B8" i="49"/>
  <c r="C8" i="49"/>
  <c r="A9" i="49"/>
  <c r="D7" i="50"/>
  <c r="A10" i="52"/>
  <c r="B9" i="52"/>
  <c r="C9" i="52"/>
  <c r="D9" i="52" s="1"/>
  <c r="B10" i="52" l="1"/>
  <c r="C10" i="52"/>
  <c r="A11" i="52"/>
  <c r="B9" i="49"/>
  <c r="C9" i="49"/>
  <c r="A10" i="49"/>
  <c r="D8" i="49"/>
  <c r="B9" i="50"/>
  <c r="C9" i="50"/>
  <c r="D9" i="50" s="1"/>
  <c r="A10" i="50"/>
  <c r="B11" i="52" l="1"/>
  <c r="C11" i="52"/>
  <c r="D11" i="52" s="1"/>
  <c r="A12" i="52"/>
  <c r="B10" i="50"/>
  <c r="C10" i="50"/>
  <c r="A11" i="50"/>
  <c r="A11" i="49"/>
  <c r="B10" i="49"/>
  <c r="C10" i="49"/>
  <c r="D9" i="49"/>
  <c r="D10" i="52"/>
  <c r="D10" i="49" l="1"/>
  <c r="B11" i="49"/>
  <c r="C11" i="49"/>
  <c r="A12" i="49"/>
  <c r="D10" i="50"/>
  <c r="B12" i="52"/>
  <c r="C12" i="52"/>
  <c r="D12" i="52" s="1"/>
  <c r="A13" i="52"/>
  <c r="B11" i="50"/>
  <c r="C11" i="50"/>
  <c r="D11" i="50" s="1"/>
  <c r="A12" i="50"/>
  <c r="B13" i="52" l="1"/>
  <c r="C13" i="52"/>
  <c r="D13" i="52" s="1"/>
  <c r="A14" i="52"/>
  <c r="A13" i="50"/>
  <c r="B12" i="50"/>
  <c r="C12" i="50"/>
  <c r="D12" i="50" s="1"/>
  <c r="B12" i="49"/>
  <c r="C12" i="49"/>
  <c r="A13" i="49"/>
  <c r="D11" i="49"/>
  <c r="B13" i="49" l="1"/>
  <c r="C13" i="49"/>
  <c r="A14" i="49"/>
  <c r="D12" i="49"/>
  <c r="B13" i="50"/>
  <c r="C13" i="50"/>
  <c r="D13" i="50" s="1"/>
  <c r="A14" i="50"/>
  <c r="B14" i="52"/>
  <c r="C14" i="52"/>
  <c r="D14" i="52" s="1"/>
  <c r="A15" i="52"/>
  <c r="B15" i="52" l="1"/>
  <c r="C15" i="52"/>
  <c r="D15" i="52" s="1"/>
  <c r="A16" i="52"/>
  <c r="B14" i="50"/>
  <c r="C14" i="50"/>
  <c r="D14" i="50" s="1"/>
  <c r="A15" i="50"/>
  <c r="B14" i="49"/>
  <c r="C14" i="49"/>
  <c r="A15" i="49"/>
  <c r="D13" i="49"/>
  <c r="B15" i="50" l="1"/>
  <c r="C15" i="50"/>
  <c r="D15" i="50" s="1"/>
  <c r="A16" i="50"/>
  <c r="B15" i="49"/>
  <c r="C15" i="49"/>
  <c r="A16" i="49"/>
  <c r="D14" i="49"/>
  <c r="B16" i="52"/>
  <c r="C16" i="52"/>
  <c r="D16" i="52" s="1"/>
  <c r="A17" i="52"/>
  <c r="B17" i="52" l="1"/>
  <c r="C17" i="52"/>
  <c r="D17" i="52" s="1"/>
  <c r="A18" i="52"/>
  <c r="B16" i="49"/>
  <c r="C16" i="49"/>
  <c r="A17" i="49"/>
  <c r="D15" i="49"/>
  <c r="B16" i="50"/>
  <c r="C16" i="50"/>
  <c r="D16" i="50" s="1"/>
  <c r="A17" i="50"/>
  <c r="B17" i="50" l="1"/>
  <c r="C17" i="50"/>
  <c r="D17" i="50" s="1"/>
  <c r="A18" i="50"/>
  <c r="B17" i="49"/>
  <c r="C17" i="49"/>
  <c r="A18" i="49"/>
  <c r="D16" i="49"/>
  <c r="B18" i="52"/>
  <c r="C18" i="52"/>
  <c r="D18" i="52" s="1"/>
  <c r="A19" i="52"/>
  <c r="B19" i="52" l="1"/>
  <c r="C19" i="52"/>
  <c r="D19" i="52" s="1"/>
  <c r="A20" i="52"/>
  <c r="B18" i="49"/>
  <c r="C18" i="49"/>
  <c r="A19" i="49"/>
  <c r="D17" i="49"/>
  <c r="C18" i="50"/>
  <c r="A19" i="50"/>
  <c r="B18" i="50"/>
  <c r="B19" i="50" l="1"/>
  <c r="C19" i="50"/>
  <c r="D19" i="50" s="1"/>
  <c r="A20" i="50"/>
  <c r="D18" i="50"/>
  <c r="B19" i="49"/>
  <c r="C19" i="49"/>
  <c r="A20" i="49"/>
  <c r="D18" i="49"/>
  <c r="A21" i="52"/>
  <c r="B20" i="52"/>
  <c r="C20" i="52"/>
  <c r="D20" i="52" s="1"/>
  <c r="B21" i="52" l="1"/>
  <c r="C21" i="52"/>
  <c r="D21" i="52" s="1"/>
  <c r="A22" i="52"/>
  <c r="B20" i="49"/>
  <c r="C20" i="49"/>
  <c r="A21" i="49"/>
  <c r="D19" i="49"/>
  <c r="B20" i="50"/>
  <c r="C20" i="50"/>
  <c r="D20" i="50" s="1"/>
  <c r="A21" i="50"/>
  <c r="B21" i="50" l="1"/>
  <c r="C21" i="50"/>
  <c r="D21" i="50" s="1"/>
  <c r="A22" i="50"/>
  <c r="A22" i="49"/>
  <c r="B21" i="49"/>
  <c r="C21" i="49"/>
  <c r="D20" i="49"/>
  <c r="B22" i="52"/>
  <c r="C22" i="52"/>
  <c r="D22" i="52" s="1"/>
  <c r="A23" i="52"/>
  <c r="B23" i="52" l="1"/>
  <c r="C23" i="52"/>
  <c r="D23" i="52" s="1"/>
  <c r="A24" i="52"/>
  <c r="D21" i="49"/>
  <c r="B22" i="49"/>
  <c r="D22" i="49" s="1"/>
  <c r="C22" i="49"/>
  <c r="A23" i="49"/>
  <c r="B22" i="50"/>
  <c r="C22" i="50"/>
  <c r="D22" i="50" s="1"/>
  <c r="A23" i="50"/>
  <c r="B23" i="49" l="1"/>
  <c r="C23" i="49"/>
  <c r="A24" i="49"/>
  <c r="B24" i="52"/>
  <c r="C24" i="52"/>
  <c r="D24" i="52" s="1"/>
  <c r="A25" i="52"/>
  <c r="A24" i="50"/>
  <c r="B23" i="50"/>
  <c r="C23" i="50"/>
  <c r="D23" i="50" s="1"/>
  <c r="B25" i="52" l="1"/>
  <c r="C25" i="52"/>
  <c r="D25" i="52" s="1"/>
  <c r="A26" i="52"/>
  <c r="B24" i="50"/>
  <c r="C24" i="50"/>
  <c r="D24" i="50" s="1"/>
  <c r="A25" i="50"/>
  <c r="B24" i="49"/>
  <c r="C24" i="49"/>
  <c r="A25" i="49"/>
  <c r="D23" i="49"/>
  <c r="B25" i="49" l="1"/>
  <c r="C25" i="49"/>
  <c r="A26" i="49"/>
  <c r="B25" i="50"/>
  <c r="C25" i="50"/>
  <c r="D25" i="50" s="1"/>
  <c r="A26" i="50"/>
  <c r="D24" i="49"/>
  <c r="B26" i="52"/>
  <c r="C26" i="52"/>
  <c r="D26" i="52" s="1"/>
  <c r="A27" i="52"/>
  <c r="B27" i="52" l="1"/>
  <c r="C27" i="52"/>
  <c r="A28" i="52"/>
  <c r="B26" i="50"/>
  <c r="C26" i="50"/>
  <c r="D26" i="50" s="1"/>
  <c r="A27" i="50"/>
  <c r="B26" i="49"/>
  <c r="C26" i="49"/>
  <c r="A27" i="49"/>
  <c r="D25" i="49"/>
  <c r="B27" i="49" l="1"/>
  <c r="C27" i="49"/>
  <c r="A28" i="49"/>
  <c r="D26" i="49"/>
  <c r="B27" i="50"/>
  <c r="C27" i="50"/>
  <c r="D27" i="50" s="1"/>
  <c r="A28" i="50"/>
  <c r="B28" i="52"/>
  <c r="C28" i="52"/>
  <c r="D28" i="52" s="1"/>
  <c r="A29" i="52"/>
  <c r="D27" i="52"/>
  <c r="B28" i="50" l="1"/>
  <c r="C28" i="50"/>
  <c r="D28" i="50" s="1"/>
  <c r="A29" i="50"/>
  <c r="B29" i="52"/>
  <c r="C29" i="52"/>
  <c r="D29" i="52" s="1"/>
  <c r="A30" i="52"/>
  <c r="B28" i="49"/>
  <c r="C28" i="49"/>
  <c r="A29" i="49"/>
  <c r="D27" i="49"/>
  <c r="D28" i="49" l="1"/>
  <c r="B30" i="52"/>
  <c r="C30" i="52"/>
  <c r="D30" i="52" s="1"/>
  <c r="A31" i="52"/>
  <c r="B29" i="49"/>
  <c r="C29" i="49"/>
  <c r="A30" i="49"/>
  <c r="C29" i="50"/>
  <c r="A30" i="50"/>
  <c r="B29" i="50"/>
  <c r="D29" i="50" l="1"/>
  <c r="B30" i="50"/>
  <c r="C30" i="50"/>
  <c r="D30" i="50" s="1"/>
  <c r="A31" i="50"/>
  <c r="B30" i="49"/>
  <c r="C30" i="49"/>
  <c r="A31" i="49"/>
  <c r="D29" i="49"/>
  <c r="A32" i="52"/>
  <c r="B31" i="52"/>
  <c r="C31" i="52"/>
  <c r="B31" i="49" l="1"/>
  <c r="D31" i="49" s="1"/>
  <c r="C31" i="49"/>
  <c r="A32" i="49"/>
  <c r="D31" i="52"/>
  <c r="B32" i="52"/>
  <c r="C32" i="52"/>
  <c r="D32" i="52" s="1"/>
  <c r="A33" i="52"/>
  <c r="D30" i="49"/>
  <c r="B31" i="50"/>
  <c r="C31" i="50"/>
  <c r="D31" i="50" s="1"/>
  <c r="A32" i="50"/>
  <c r="B32" i="50" l="1"/>
  <c r="C32" i="50"/>
  <c r="D32" i="50" s="1"/>
  <c r="A33" i="50"/>
  <c r="A33" i="49"/>
  <c r="B32" i="49"/>
  <c r="D32" i="49" s="1"/>
  <c r="C32" i="49"/>
  <c r="B33" i="52"/>
  <c r="C33" i="52"/>
  <c r="D33" i="52" s="1"/>
  <c r="A34" i="52"/>
  <c r="B34" i="52" l="1"/>
  <c r="C34" i="52"/>
  <c r="D34" i="52" s="1"/>
  <c r="A35" i="52"/>
  <c r="B33" i="49"/>
  <c r="C33" i="49"/>
  <c r="A34" i="49"/>
  <c r="B33" i="50"/>
  <c r="C33" i="50"/>
  <c r="A34" i="50"/>
  <c r="D33" i="50" l="1"/>
  <c r="B34" i="49"/>
  <c r="C34" i="49"/>
  <c r="A35" i="49"/>
  <c r="A35" i="50"/>
  <c r="B34" i="50"/>
  <c r="C34" i="50"/>
  <c r="D34" i="50" s="1"/>
  <c r="D33" i="49"/>
  <c r="B35" i="52"/>
  <c r="C35" i="52"/>
  <c r="D35" i="52" s="1"/>
  <c r="A36" i="52"/>
  <c r="B36" i="52" l="1"/>
  <c r="C36" i="52"/>
  <c r="D36" i="52" s="1"/>
  <c r="A37" i="52"/>
  <c r="B35" i="50"/>
  <c r="C35" i="50"/>
  <c r="A36" i="50"/>
  <c r="B35" i="49"/>
  <c r="C35" i="49"/>
  <c r="A36" i="49"/>
  <c r="D34" i="49"/>
  <c r="B36" i="50" l="1"/>
  <c r="C36" i="50"/>
  <c r="D36" i="50" s="1"/>
  <c r="A37" i="50"/>
  <c r="B36" i="49"/>
  <c r="C36" i="49"/>
  <c r="A37" i="49"/>
  <c r="D35" i="49"/>
  <c r="D35" i="50"/>
  <c r="B37" i="52"/>
  <c r="C37" i="52"/>
  <c r="A38" i="52"/>
  <c r="B37" i="49" l="1"/>
  <c r="C37" i="49"/>
  <c r="A38" i="49"/>
  <c r="B38" i="52"/>
  <c r="C38" i="52"/>
  <c r="D38" i="52" s="1"/>
  <c r="A39" i="52"/>
  <c r="D36" i="49"/>
  <c r="D37" i="52"/>
  <c r="B37" i="50"/>
  <c r="C37" i="50"/>
  <c r="D37" i="50" s="1"/>
  <c r="A38" i="50"/>
  <c r="B39" i="52" l="1"/>
  <c r="C39" i="52"/>
  <c r="D39" i="52" s="1"/>
  <c r="A40" i="52"/>
  <c r="B38" i="50"/>
  <c r="C38" i="50"/>
  <c r="D38" i="50" s="1"/>
  <c r="A39" i="50"/>
  <c r="B38" i="49"/>
  <c r="C38" i="49"/>
  <c r="A39" i="49"/>
  <c r="D37" i="49"/>
  <c r="B39" i="49" l="1"/>
  <c r="C39" i="49"/>
  <c r="A40" i="49"/>
  <c r="D38" i="49"/>
  <c r="B39" i="50"/>
  <c r="C39" i="50"/>
  <c r="D39" i="50" s="1"/>
  <c r="A40" i="50"/>
  <c r="B40" i="52"/>
  <c r="C40" i="52"/>
  <c r="D40" i="52" s="1"/>
  <c r="A41" i="52"/>
  <c r="B41" i="52" l="1"/>
  <c r="C41" i="52"/>
  <c r="D41" i="52" s="1"/>
  <c r="A42" i="52"/>
  <c r="C40" i="50"/>
  <c r="A41" i="50"/>
  <c r="B40" i="50"/>
  <c r="C40" i="49"/>
  <c r="A41" i="49"/>
  <c r="B40" i="49"/>
  <c r="D40" i="49" s="1"/>
  <c r="D39" i="49"/>
  <c r="B41" i="50" l="1"/>
  <c r="C41" i="50"/>
  <c r="D41" i="50" s="1"/>
  <c r="A42" i="50"/>
  <c r="B41" i="49"/>
  <c r="C41" i="49"/>
  <c r="A42" i="49"/>
  <c r="D40" i="50"/>
  <c r="A43" i="52"/>
  <c r="B42" i="52"/>
  <c r="C42" i="52"/>
  <c r="D42" i="52" s="1"/>
  <c r="B43" i="52" l="1"/>
  <c r="C43" i="52"/>
  <c r="D43" i="52" s="1"/>
  <c r="A44" i="52"/>
  <c r="B42" i="49"/>
  <c r="D42" i="49" s="1"/>
  <c r="C42" i="49"/>
  <c r="A43" i="49"/>
  <c r="D41" i="49"/>
  <c r="B42" i="50"/>
  <c r="C42" i="50"/>
  <c r="D42" i="50" s="1"/>
  <c r="A43" i="50"/>
  <c r="A44" i="49" l="1"/>
  <c r="B43" i="49"/>
  <c r="C43" i="49"/>
  <c r="B43" i="50"/>
  <c r="C43" i="50"/>
  <c r="D43" i="50" s="1"/>
  <c r="A44" i="50"/>
  <c r="B44" i="52"/>
  <c r="C44" i="52"/>
  <c r="B44" i="50" l="1"/>
  <c r="C44" i="50"/>
  <c r="D44" i="50" s="1"/>
  <c r="D44" i="52"/>
  <c r="D43" i="49"/>
  <c r="B44" i="49"/>
  <c r="D44" i="49" s="1"/>
  <c r="C44" i="49"/>
  <c r="A45" i="49"/>
  <c r="B45" i="49" l="1"/>
  <c r="C45" i="49"/>
  <c r="A46" i="49"/>
  <c r="B46" i="49" l="1"/>
  <c r="C46" i="49"/>
  <c r="A47" i="49"/>
  <c r="D45" i="49"/>
  <c r="B47" i="49" l="1"/>
  <c r="C47" i="49"/>
  <c r="A48" i="49"/>
  <c r="D46" i="49"/>
  <c r="B48" i="49" l="1"/>
  <c r="C48" i="49"/>
  <c r="A49" i="49"/>
  <c r="D47" i="49"/>
  <c r="B49" i="49" l="1"/>
  <c r="C49" i="49"/>
  <c r="D48" i="49"/>
  <c r="D49" i="49"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<sst xmlns="http://schemas.openxmlformats.org/spreadsheetml/2006/main" count="722" uniqueCount="258">
  <si>
    <t>IBM</t>
  </si>
  <si>
    <t>Winner</t>
  </si>
  <si>
    <t>Loser</t>
  </si>
  <si>
    <t>E[r]</t>
  </si>
  <si>
    <t>Date</t>
  </si>
  <si>
    <t>D</t>
  </si>
  <si>
    <t>Market</t>
  </si>
  <si>
    <t>Miles Per Gallon</t>
  </si>
  <si>
    <t>Cylinders</t>
  </si>
  <si>
    <t>Weight</t>
  </si>
  <si>
    <t>risk-free</t>
  </si>
  <si>
    <t xml:space="preserve"> Date</t>
  </si>
  <si>
    <t>Merck Returns</t>
  </si>
  <si>
    <t>Mid-Cap Portfolio Returns</t>
  </si>
  <si>
    <t>Portfolio</t>
  </si>
  <si>
    <t>Mean</t>
  </si>
  <si>
    <t>A</t>
  </si>
  <si>
    <t>B</t>
  </si>
  <si>
    <t>C</t>
  </si>
  <si>
    <t>Expected Returns</t>
  </si>
  <si>
    <t>Covariance Matrix</t>
  </si>
  <si>
    <t>E[rp]</t>
  </si>
  <si>
    <t>Problem #2</t>
  </si>
  <si>
    <t>Small Cap</t>
  </si>
  <si>
    <t>Large Cap</t>
  </si>
  <si>
    <t>Momentum</t>
  </si>
  <si>
    <t>rf</t>
  </si>
  <si>
    <t>Target E[r]</t>
  </si>
  <si>
    <t>Stdev</t>
  </si>
  <si>
    <t>E</t>
  </si>
  <si>
    <t>Large-Cap</t>
  </si>
  <si>
    <t>DATE</t>
  </si>
  <si>
    <t>GE</t>
  </si>
  <si>
    <t>SMB</t>
  </si>
  <si>
    <t>HML</t>
  </si>
  <si>
    <t>RMW</t>
  </si>
  <si>
    <t>CMA</t>
  </si>
  <si>
    <t>Exxon</t>
  </si>
  <si>
    <t>J&amp;J</t>
  </si>
  <si>
    <t>AT&amp;T</t>
  </si>
  <si>
    <t>Average Returns</t>
  </si>
  <si>
    <t>Risk-free</t>
  </si>
  <si>
    <t>Offensive yards</t>
  </si>
  <si>
    <t>Given: covariance matrix and expected returns</t>
  </si>
  <si>
    <t>Expected returns</t>
  </si>
  <si>
    <t>riskfree</t>
  </si>
  <si>
    <t>5% VAR</t>
  </si>
  <si>
    <t>Weight in tangent portfolio</t>
  </si>
  <si>
    <t>Given: Covariance matrix and expected returns</t>
  </si>
  <si>
    <t>Expected Return</t>
  </si>
  <si>
    <t>Target</t>
  </si>
  <si>
    <t>Given: covariance matrix and expected returns for 4 companies</t>
  </si>
  <si>
    <r>
      <t xml:space="preserve">A colleague on the university endowment board argues that it is not prudent to invest anything in Private Equity, because it is too risky.  To illustrate the benefit of investing in private equity, create the efficient frontier (with no risk-free asset) with </t>
    </r>
    <r>
      <rPr>
        <u/>
        <sz val="11"/>
        <rFont val="Calibri"/>
        <family val="2"/>
        <scheme val="minor"/>
      </rPr>
      <t>and</t>
    </r>
    <r>
      <rPr>
        <sz val="11"/>
        <rFont val="Calibri"/>
        <family val="2"/>
        <scheme val="minor"/>
      </rPr>
      <t xml:space="preserve"> without private equity.  Plot each frontier on the </t>
    </r>
    <r>
      <rPr>
        <u/>
        <sz val="11"/>
        <rFont val="Calibri"/>
        <family val="2"/>
        <scheme val="minor"/>
      </rPr>
      <t>same</t>
    </r>
    <r>
      <rPr>
        <sz val="11"/>
        <rFont val="Calibri"/>
        <family val="2"/>
        <scheme val="minor"/>
      </rPr>
      <t xml:space="preserve"> chart.  Use the column of target expected returns below.  </t>
    </r>
    <r>
      <rPr>
        <b/>
        <sz val="11"/>
        <rFont val="Calibri"/>
        <family val="2"/>
        <scheme val="minor"/>
      </rPr>
      <t>(4 points)</t>
    </r>
  </si>
  <si>
    <t>(D)</t>
  </si>
  <si>
    <t>E[r] of Efficient Portfolio</t>
  </si>
  <si>
    <t>Standard Deviation of Efficient Portfolio</t>
  </si>
  <si>
    <t>Private Equity</t>
  </si>
  <si>
    <t>Corp. Bonds</t>
  </si>
  <si>
    <t>Small-Cap</t>
  </si>
  <si>
    <t>dollar amounts</t>
  </si>
  <si>
    <t>(C)</t>
  </si>
  <si>
    <r>
      <t xml:space="preserve">Identify the weights of the tangent portfolio using all four assets.  Specify the weights of this portfolio in the cells shaded blue below. </t>
    </r>
    <r>
      <rPr>
        <b/>
        <sz val="11"/>
        <rFont val="Calibri"/>
        <family val="2"/>
        <scheme val="minor"/>
      </rPr>
      <t>(4 points)</t>
    </r>
  </si>
  <si>
    <t>(B)</t>
  </si>
  <si>
    <t>Stdev[rp]</t>
  </si>
  <si>
    <r>
      <t xml:space="preserve">You are a consultant for a university endowment that is holding a portfolio worth $10 billion.  Currently the university has 10% in Small-Cap stocks, 30% in Large-Cap stocks, 25% in Corporate Bonds, nothing invested in Private Equity, and 35% in risk-free (US) bonds.  Determine the expected return, standard deviation, and 5% VAR for this portfolio.  Specify your answers in the shaded blue cells below.  </t>
    </r>
    <r>
      <rPr>
        <b/>
        <sz val="11"/>
        <rFont val="Calibri"/>
        <family val="2"/>
        <scheme val="minor"/>
      </rPr>
      <t>(4 points)</t>
    </r>
  </si>
  <si>
    <t>(A)</t>
  </si>
  <si>
    <r>
      <t xml:space="preserve">Above you are given the covariance matrix and expected returns for four asset classes.  You re also given the risk-free rate.  Below you are asked to use this information to analyze how to reorganize the assets of a university endowment.  Your answers should go in the shaded blue cells.  If you do the calculations somewhere else on the spreadsheet, use the shaded cells to point to your solutions so I can follow your work.  </t>
    </r>
    <r>
      <rPr>
        <b/>
        <u/>
        <sz val="11"/>
        <rFont val="Calibri"/>
        <family val="2"/>
        <scheme val="minor"/>
      </rPr>
      <t>Do not copy solutions</t>
    </r>
    <r>
      <rPr>
        <b/>
        <sz val="11"/>
        <rFont val="Calibri"/>
        <family val="2"/>
        <scheme val="minor"/>
      </rPr>
      <t xml:space="preserve"> into the blue cells from another location in the workbook or else it is difficult for me to follow what you are doing.</t>
    </r>
  </si>
  <si>
    <t>Call</t>
  </si>
  <si>
    <r>
      <t>S</t>
    </r>
    <r>
      <rPr>
        <vertAlign val="subscript"/>
        <sz val="11"/>
        <color theme="1"/>
        <rFont val="Calibri"/>
        <family val="2"/>
        <scheme val="minor"/>
      </rPr>
      <t>T</t>
    </r>
  </si>
  <si>
    <t>Put</t>
  </si>
  <si>
    <t>Strangle</t>
  </si>
  <si>
    <t>Call(50)</t>
  </si>
  <si>
    <t>Call(60)</t>
  </si>
  <si>
    <t>Long</t>
  </si>
  <si>
    <t>Short</t>
  </si>
  <si>
    <t>Put(25)</t>
  </si>
  <si>
    <t>Put(35)</t>
  </si>
  <si>
    <t>Bull Spread</t>
  </si>
  <si>
    <t>Bear Spread</t>
  </si>
  <si>
    <t>Ford</t>
  </si>
  <si>
    <t>Game</t>
  </si>
  <si>
    <t>Points Scored</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</si>
  <si>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</si>
  <si>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</si>
  <si>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</si>
  <si>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</si>
  <si>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</si>
  <si>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</si>
  <si>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</si>
  <si>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</si>
  <si>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</si>
  <si>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</si>
  <si>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</si>
  <si>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</si>
  <si>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</si>
  <si>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</si>
  <si>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</si>
  <si>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</si>
  <si>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</si>
  <si>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</si>
  <si>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</si>
  <si>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</si>
  <si>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</si>
  <si>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</si>
  <si>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</si>
  <si>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</si>
  <si>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</si>
  <si>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</si>
  <si>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</si>
  <si>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</si>
  <si>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</si>
  <si>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</si>
  <si>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</si>
  <si>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</si>
  <si>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</si>
  <si>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</si>
  <si>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</si>
  <si>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</si>
  <si>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</si>
  <si>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</si>
  <si>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</si>
  <si>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</si>
  <si>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</si>
  <si>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</si>
  <si>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</si>
  <si>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</si>
  <si>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</si>
  <si>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</si>
  <si>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</si>
  <si>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</si>
  <si>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</si>
  <si>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</si>
  <si>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</si>
  <si>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</si>
  <si>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</si>
  <si>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</si>
  <si>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</si>
  <si>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</si>
  <si>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</si>
  <si>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</si>
  <si>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</si>
  <si>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Newmont</t>
  </si>
  <si>
    <t>AAPL</t>
  </si>
  <si>
    <t>TECH</t>
  </si>
  <si>
    <t>OIL</t>
  </si>
  <si>
    <t>t-bills</t>
  </si>
  <si>
    <t>Return</t>
  </si>
  <si>
    <t>Probability</t>
  </si>
  <si>
    <t>*Your asnwers will vary slightly based on</t>
  </si>
  <si>
    <t>random sampling error.</t>
  </si>
  <si>
    <t>10 stocks</t>
  </si>
  <si>
    <t>100 stocks</t>
  </si>
  <si>
    <t>ALL</t>
  </si>
  <si>
    <t>MOM</t>
  </si>
  <si>
    <t>Mkt-RF</t>
  </si>
  <si>
    <t>Total Returns</t>
  </si>
  <si>
    <t>Apple</t>
  </si>
  <si>
    <t>Port1</t>
  </si>
  <si>
    <t>Port2</t>
  </si>
  <si>
    <t xml:space="preserve">Low-PE </t>
  </si>
  <si>
    <t>Ratio</t>
  </si>
  <si>
    <t>Tesla</t>
  </si>
  <si>
    <t>Small CAP</t>
  </si>
  <si>
    <t>Benchmark</t>
  </si>
  <si>
    <t>Covariance matrix</t>
  </si>
  <si>
    <t>Small-rf</t>
  </si>
  <si>
    <t>tech-healthcare</t>
  </si>
  <si>
    <t>International-Domestic</t>
  </si>
  <si>
    <t>stock</t>
  </si>
  <si>
    <t>Price</t>
  </si>
  <si>
    <t>Small</t>
  </si>
  <si>
    <t>Large</t>
  </si>
  <si>
    <t>B&amp;B Fund</t>
  </si>
  <si>
    <t>Shares Outstanding($bn)</t>
  </si>
  <si>
    <t>MKT-rf</t>
  </si>
  <si>
    <r>
      <t xml:space="preserve">Given your answer to B, determine the efficient portfolio that has the same E[r] as the university's current portfolio.  Calculate the standard deviation of the efficient portfolio you create.  Specify the weight in the tangent portfolio and dollar amounts invested in each asset class. (Recall the university endowment is worth $10 billion.) </t>
    </r>
    <r>
      <rPr>
        <b/>
        <sz val="11"/>
        <rFont val="Calibri"/>
        <family val="2"/>
        <scheme val="minor"/>
      </rPr>
      <t>(4 points)</t>
    </r>
  </si>
  <si>
    <t xml:space="preserve">Revenue </t>
  </si>
  <si>
    <t xml:space="preserve">   Net Income</t>
  </si>
  <si>
    <t>Revenue Growth</t>
  </si>
  <si>
    <t xml:space="preserve">     Depreciation</t>
  </si>
  <si>
    <t xml:space="preserve">    Change in NOWC</t>
  </si>
  <si>
    <t>Expenses</t>
  </si>
  <si>
    <t>Operating Cash Flow</t>
  </si>
  <si>
    <t>Cost of Goods Sold</t>
  </si>
  <si>
    <t>Capital Expenditures</t>
  </si>
  <si>
    <t>Gross Profit</t>
  </si>
  <si>
    <t>Net Interest Expense</t>
  </si>
  <si>
    <t>Gross Profit Margin</t>
  </si>
  <si>
    <t>Effective Tax Rate</t>
  </si>
  <si>
    <t>After-Tax Interest Expense</t>
  </si>
  <si>
    <t>Total Operating Expenses</t>
  </si>
  <si>
    <t>FCFF</t>
  </si>
  <si>
    <t>EBIT</t>
  </si>
  <si>
    <t>EBIT Margin</t>
  </si>
  <si>
    <t>Interest Expense</t>
  </si>
  <si>
    <t>Total Other Income and Expenses</t>
  </si>
  <si>
    <t>Net Income</t>
  </si>
  <si>
    <t>Income Before Taxes</t>
  </si>
  <si>
    <t>Income Tax Expense</t>
  </si>
  <si>
    <t>WAAC</t>
  </si>
  <si>
    <t>DCF1</t>
  </si>
  <si>
    <t>PV1</t>
  </si>
  <si>
    <t>Net Debt</t>
  </si>
  <si>
    <t>Mcap</t>
  </si>
  <si>
    <t>Shares (MM)</t>
  </si>
  <si>
    <t>Implied Price</t>
  </si>
  <si>
    <t>Actual Price</t>
  </si>
  <si>
    <t>Terminal EV/EBITDA</t>
  </si>
  <si>
    <t>Model for Wok this Way</t>
  </si>
  <si>
    <t>Active</t>
  </si>
  <si>
    <t>Client's Portfolio</t>
  </si>
  <si>
    <t>Strategy</t>
  </si>
  <si>
    <t>2022-1</t>
  </si>
  <si>
    <t>2022-2</t>
  </si>
  <si>
    <t>2022-3</t>
  </si>
  <si>
    <t>2022-4</t>
  </si>
  <si>
    <t>2022-5</t>
  </si>
  <si>
    <t>2022-6</t>
  </si>
  <si>
    <t>2022-7</t>
  </si>
  <si>
    <t>2022-8</t>
  </si>
  <si>
    <t>2022-9</t>
  </si>
  <si>
    <t>2022-10</t>
  </si>
  <si>
    <t>2022-11</t>
  </si>
  <si>
    <t>2022-12</t>
  </si>
  <si>
    <t>2023-1</t>
  </si>
  <si>
    <t>2023-2</t>
  </si>
  <si>
    <t>2023-3</t>
  </si>
  <si>
    <t>2023-4</t>
  </si>
  <si>
    <t>2023-5</t>
  </si>
  <si>
    <t>2023-6</t>
  </si>
  <si>
    <t>2023-7</t>
  </si>
  <si>
    <t>2023-8</t>
  </si>
  <si>
    <t>2023-9</t>
  </si>
  <si>
    <t>2023-10</t>
  </si>
  <si>
    <t>2023-11</t>
  </si>
  <si>
    <t>2023-12</t>
  </si>
  <si>
    <t>2024-1</t>
  </si>
  <si>
    <t>2024-2</t>
  </si>
  <si>
    <t>2024-3</t>
  </si>
  <si>
    <t>2024-4</t>
  </si>
  <si>
    <t>2024-5</t>
  </si>
  <si>
    <t>2024-6</t>
  </si>
  <si>
    <t>2024-7</t>
  </si>
  <si>
    <t>2024-8</t>
  </si>
  <si>
    <t>2024-9</t>
  </si>
  <si>
    <t>2024-10</t>
  </si>
  <si>
    <t>2024-11</t>
  </si>
  <si>
    <t>2024-12</t>
  </si>
  <si>
    <t>State Variable X</t>
  </si>
  <si>
    <t>lambda</t>
  </si>
  <si>
    <t>Var</t>
  </si>
  <si>
    <t>Vol</t>
  </si>
  <si>
    <t>Beta_X</t>
  </si>
  <si>
    <t>Variance</t>
  </si>
  <si>
    <t>Excess A</t>
  </si>
  <si>
    <t>Excess B</t>
  </si>
  <si>
    <t>Excess C</t>
  </si>
  <si>
    <t>Tangent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</si>
</sst>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0"/>
    <numFmt numFmtId="165" formatCode="yyyymmdd"/>
    <numFmt numFmtId="166" formatCode="0.00000"/>
    <numFmt numFmtId="167" formatCode="0.000"/>
    <numFmt numFmtId="168" formatCode="0.000000"/>
    <numFmt numFmtId="169" formatCode="0.0000000"/>
    <numFmt numFmtId="170" formatCode="0.000%"/>
    <numFmt numFmtId="171" formatCode="###,###"/>
    <numFmt numFmtId="172" formatCode="mmmm\ yyyy"/>
    <numFmt numFmtId="173" formatCode="0.0"/>
    <numFmt numFmtId="174" formatCode="0.0%"/>
    <numFmt numFmtId="175" formatCode="0.0_);\(0.0\)"/>
  </numFmts>
  <fonts count="27">
    <font>
      <sz val="11"/>
      <color theme="1"/>
      <name val="Calibri"/>
      <family val="2"/>
      <scheme val="minor"/>
    </font>
    <font>
      <b/>
      <sz val="11"/>
      <color theme="1"/>
      <name val="Calibri"/>
      <family val="2"/>
      <scheme val="minor"/>
    </font>
    <font>
      <vertAlign val="subscript"/>
      <sz val="11"/>
      <color theme="1"/>
      <name val="Calibri"/>
      <family val="2"/>
      <scheme val="minor"/>
    </font>
    <font>
      <b/>
      <sz val="11"/>
      <color rgb="FFFF0000"/>
      <name val="Calibri"/>
      <family val="2"/>
      <scheme val="minor"/>
    </font>
    <font>
      <sz val="10"/>
      <name val="Arial"/>
      <family val="2"/>
    </font>
    <font>
      <sz val="10"/>
      <color rgb="FF000000"/>
      <name val="Arial Unicode MS"/>
      <family val="2"/>
    </font>
    <font>
      <i/>
      <sz val="10"/>
      <name val="Arial"/>
      <family val="2"/>
    </font>
    <font>
      <b/>
      <sz val="12"/>
      <color indexed="9"/>
      <name val="Arial"/>
      <family val="2"/>
    </font>
    <font>
      <sz val="11"/>
      <color theme="1"/>
      <name val="Calibri"/>
      <family val="2"/>
      <scheme val="minor"/>
    </font>
    <font>
      <sz val="11"/>
      <color rgb="FFFF0000"/>
      <name val="Calibri"/>
      <family val="2"/>
      <scheme val="minor"/>
    </font>
    <font>
      <sz val="12"/>
      <color indexed="8"/>
      <name val="Times New Roman"/>
      <family val="1"/>
    </font>
    <font>
      <sz val="11"/>
      <color indexed="8"/>
      <name val="Calibri"/>
      <family val="2"/>
      <scheme val="minor"/>
    </font>
    <font>
      <b/>
      <sz val="24"/>
      <color theme="1"/>
      <name val="Calibri"/>
      <family val="2"/>
      <scheme val="minor"/>
    </font>
    <font>
      <i/>
      <sz val="11"/>
      <color theme="1"/>
      <name val="Calibri"/>
      <family val="2"/>
      <scheme val="minor"/>
    </font>
    <font>
      <b/>
      <sz val="10"/>
      <name val="Arial"/>
      <family val="2"/>
    </font>
    <font>
      <b/>
      <sz val="11"/>
      <name val="Calibri"/>
      <family val="2"/>
      <scheme val="minor"/>
    </font>
    <font>
      <b/>
      <i/>
      <sz val="11"/>
      <color theme="1"/>
      <name val="Calibri"/>
      <family val="2"/>
      <scheme val="minor"/>
    </font>
    <font>
      <b/>
      <sz val="11"/>
      <color theme="9" tint="-0.249977111117893"/>
      <name val="Calibri"/>
      <family val="2"/>
      <scheme val="minor"/>
    </font>
    <font>
      <sz val="11"/>
      <name val="Calibri"/>
      <family val="2"/>
      <scheme val="minor"/>
    </font>
    <font>
      <sz val="18"/>
      <name val="Calibri"/>
      <family val="2"/>
      <scheme val="minor"/>
    </font>
    <font>
      <u/>
      <sz val="11"/>
      <name val="Calibri"/>
      <family val="2"/>
      <scheme val="minor"/>
    </font>
    <font>
      <sz val="11"/>
      <color theme="8" tint="-0.249977111117893"/>
      <name val="Calibri"/>
      <family val="2"/>
      <scheme val="minor"/>
    </font>
    <font>
      <b/>
      <u/>
      <sz val="1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s>
  <fills count="5">
    <fill>
      <patternFill patternType="none"/>
    </fill>
    <fill>
      <patternFill patternType="gray125"/>
    </fill>
    <fill>
      <patternFill patternType="solid">
        <fgColor indexed="18"/>
        <bgColor indexed="18"/>
      </patternFill>
    </fill>
    <fill>
      <patternFill patternType="solid">
        <fgColor theme="8" tint="0.59999389629810485"/>
        <bgColor indexed="64"/>
      </patternFill>
    </fill>
    <fill>
      <patternFill patternType="solid">
        <fgColor theme="0" tint="-0.249977111117893"/>
        <bgColor indexed="64"/>
      </patternFill>
    </fill>
  </fills>
  <borders count="3">
    <border>
      <left/>
      <right/>
      <top/>
      <bottom/>
      <diagonal/>
    </border>
    <border>
      <left/>
      <right/>
      <top/>
      <bottom style="thin">
        <color indexed="64"/>
      </bottom>
      <diagonal/>
    </border>
    <border>
      <left/>
      <right/>
      <top/>
      <bottom style="thick">
        <color indexed="64"/>
      </bottom>
      <diagonal/>
    </border>
  </borders>
  <cellStyleXfs count="4">
    <xf numFmtId="0" fontId="0" fillId="0" borderId="0"/>
    <xf numFmtId="0" fontId="8" fillId="0" borderId="0"/>
    <xf numFmtId="0" fontId="11" fillId="0" borderId="0"/>
    <xf numFmtId="9" fontId="8" fillId="0" borderId="0" applyFont="0" applyFill="0" applyBorder="0" applyAlignment="0" applyProtection="0"/>
  </cellStyleXfs>
  <cellXfs count="91">
    <xf numFmtId="0" fontId="0" fillId="0" borderId="0" xfId="0"/>
    <xf numFmtId="14" fontId="0" fillId="0" borderId="0" xfId="0" applyNumberFormat="1"/>
    <xf numFmtId="0" fontId="1" fillId="0" borderId="0" xfId="0" applyFont="1"/>
    <xf numFmtId="0" fontId="0" fillId="0" borderId="0" xfId="0" applyAlignment="1">
      <alignment horizontal="center"/>
    </xf>
    <xf numFmtId="165" fontId="0" fillId="0" borderId="0" xfId="0" applyNumberFormat="1"/>
    <xf numFmtId="166" fontId="0" fillId="0" borderId="0" xfId="0" applyNumberFormat="1"/>
    <xf numFmtId="0" fontId="3" fillId="0" borderId="0" xfId="0" applyFont="1"/>
    <xf numFmtId="0" fontId="4" fillId="0" borderId="0" xfId="0" applyFont="1" applyAlignment="1">
      <alignment horizontal="center"/>
    </xf>
    <xf numFmtId="0" fontId="4" fillId="0" borderId="0" xfId="0" applyFont="1"/>
    <xf numFmtId="167" fontId="0" fillId="0" borderId="0" xfId="0" applyNumberFormat="1"/>
    <xf numFmtId="0" fontId="5" fillId="0" borderId="0" xfId="0" applyFont="1" applyAlignment="1">
      <alignment horizontal="center" vertical="center"/>
    </xf>
    <xf numFmtId="4" fontId="0" fillId="0" borderId="0" xfId="0" applyNumberFormat="1" applyAlignment="1">
      <alignment horizontal="center"/>
    </xf>
    <xf numFmtId="0" fontId="7" fillId="2" borderId="0" xfId="0" applyFont="1" applyFill="1" applyAlignment="1">
      <alignment wrapText="1"/>
    </xf>
    <xf numFmtId="2" fontId="0" fillId="0" borderId="0" xfId="0" applyNumberFormat="1"/>
    <xf numFmtId="0" fontId="10" fillId="0" borderId="0" xfId="0" applyFont="1"/>
    <xf numFmtId="166" fontId="0" fillId="0" borderId="0" xfId="0" applyNumberFormat="1" applyAlignment="1">
      <alignment horizontal="center"/>
    </xf>
    <xf numFmtId="164" fontId="0" fillId="0" borderId="0" xfId="0" applyNumberFormat="1" applyAlignment="1">
      <alignment horizontal="center"/>
    </xf>
    <xf numFmtId="167" fontId="0" fillId="0" borderId="0" xfId="0" applyNumberFormat="1" applyAlignment="1">
      <alignment horizontal="center"/>
    </xf>
    <xf numFmtId="0" fontId="0" fillId="0" borderId="0" xfId="0" applyAlignment="1">
      <alignment horizontal="left"/>
    </xf>
    <xf numFmtId="0" fontId="8" fillId="0" borderId="0" xfId="1"/>
    <xf numFmtId="0" fontId="12" fillId="0" borderId="0" xfId="0" applyFont="1"/>
    <xf numFmtId="0" fontId="13" fillId="0" borderId="0" xfId="0" applyFont="1"/>
    <xf numFmtId="0" fontId="13" fillId="0" borderId="0" xfId="0" applyFont="1" applyAlignment="1">
      <alignment horizontal="center"/>
    </xf>
    <xf numFmtId="2" fontId="0" fillId="0" borderId="0" xfId="0" applyNumberFormat="1" applyAlignment="1">
      <alignment horizontal="center"/>
    </xf>
    <xf numFmtId="168" fontId="0" fillId="0" borderId="0" xfId="0" applyNumberFormat="1" applyAlignment="1">
      <alignment horizontal="center"/>
    </xf>
    <xf numFmtId="0" fontId="14" fillId="0" borderId="0" xfId="0" applyFont="1" applyAlignment="1">
      <alignment horizontal="right"/>
    </xf>
    <xf numFmtId="169" fontId="0" fillId="0" borderId="0" xfId="0" applyNumberFormat="1" applyAlignment="1">
      <alignment horizontal="center"/>
    </xf>
    <xf numFmtId="0" fontId="13" fillId="0" borderId="0" xfId="0" applyFont="1" applyAlignment="1">
      <alignment horizontal="centerContinuous"/>
    </xf>
    <xf numFmtId="0" fontId="0" fillId="0" borderId="1" xfId="0" applyBorder="1"/>
    <xf numFmtId="0" fontId="9" fillId="0" borderId="0" xfId="0" applyFont="1"/>
    <xf numFmtId="0" fontId="1" fillId="0" borderId="0" xfId="0" applyFont="1" applyAlignment="1">
      <alignment horizontal="center"/>
    </xf>
    <xf numFmtId="168" fontId="0" fillId="0" borderId="0" xfId="0" applyNumberFormat="1"/>
    <xf numFmtId="0" fontId="17" fillId="0" borderId="0" xfId="0" applyFont="1"/>
    <xf numFmtId="0" fontId="1" fillId="0" borderId="0" xfId="0" applyFont="1" applyAlignment="1">
      <alignment horizontal="right"/>
    </xf>
    <xf numFmtId="0" fontId="0" fillId="0" borderId="2" xfId="0" applyBorder="1"/>
    <xf numFmtId="0" fontId="0" fillId="0" borderId="0" xfId="0" applyAlignment="1">
      <alignment horizontal="right"/>
    </xf>
    <xf numFmtId="0" fontId="18" fillId="0" borderId="0" xfId="0" applyFont="1"/>
    <xf numFmtId="0" fontId="15" fillId="0" borderId="0" xfId="0" applyFont="1"/>
    <xf numFmtId="0" fontId="19" fillId="0" borderId="0" xfId="0" quotePrefix="1" applyFont="1"/>
    <xf numFmtId="0" fontId="18" fillId="3" borderId="0" xfId="0" applyFont="1" applyFill="1"/>
    <xf numFmtId="0" fontId="15" fillId="3" borderId="0" xfId="0" applyFont="1" applyFill="1"/>
    <xf numFmtId="0" fontId="1" fillId="3" borderId="0" xfId="0" applyFont="1" applyFill="1"/>
    <xf numFmtId="0" fontId="15" fillId="3" borderId="0" xfId="0" applyFont="1" applyFill="1" applyAlignment="1">
      <alignment horizontal="left" wrapText="1"/>
    </xf>
    <xf numFmtId="0" fontId="21" fillId="0" borderId="0" xfId="0" applyFont="1"/>
    <xf numFmtId="11" fontId="0" fillId="0" borderId="0" xfId="0" applyNumberFormat="1"/>
    <xf numFmtId="170" fontId="0" fillId="0" borderId="0" xfId="3" applyNumberFormat="1" applyFont="1"/>
    <xf numFmtId="171" fontId="1" fillId="0" borderId="0" xfId="0" applyNumberFormat="1" applyFont="1"/>
    <xf numFmtId="0" fontId="1" fillId="0" borderId="0" xfId="0" applyFont="1" applyAlignment="1">
      <alignment horizontal="left"/>
    </xf>
    <xf numFmtId="0" fontId="15" fillId="0" borderId="0" xfId="0" applyFont="1" applyAlignment="1">
      <alignment horizontal="left" wrapText="1"/>
    </xf>
    <xf numFmtId="0" fontId="18" fillId="0" borderId="0" xfId="0" applyFont="1" applyAlignment="1">
      <alignment horizontal="left" wrapText="1"/>
    </xf>
    <xf numFmtId="0" fontId="0" fillId="0" borderId="0" xfId="0" applyAlignment="1">
      <alignment wrapText="1"/>
    </xf>
    <xf numFmtId="168" fontId="9" fillId="0" borderId="0" xfId="0" applyNumberFormat="1" applyFont="1"/>
    <xf numFmtId="0" fontId="1" fillId="0" borderId="1" xfId="0" applyFont="1" applyBorder="1"/>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centerContinuous"/>
    </xf>
    <xf numFmtId="0" fontId="6" fillId="0" borderId="0" xfId="0" applyFont="1" applyAlignment="1">
      <alignment horizontal="center"/>
    </xf>
    <xf numFmtId="164" fontId="0" fillId="0" borderId="0" xfId="0" applyNumberFormat="1"/>
    <xf numFmtId="0" fontId="7" fillId="0" borderId="0" xfId="0" applyFont="1" applyAlignment="1">
      <alignment wrapText="1"/>
    </xf>
    <xf numFmtId="0" fontId="0" fillId="0" borderId="1" xfId="0" applyBorder="1" applyAlignment="1">
      <alignment horizontal="center"/>
    </xf>
    <xf numFmtId="0" fontId="16" fillId="0" borderId="0" xfId="0" applyFont="1"/>
    <xf numFmtId="0" fontId="0" fillId="0" borderId="0" xfId="0" quotePrefix="1"/>
    <xf numFmtId="172" fontId="23" fillId="0" borderId="0" xfId="0" applyNumberFormat="1" applyFont="1" applyAlignment="1">
      <alignment horizontal="center"/>
    </xf>
    <xf numFmtId="0" fontId="24" fillId="0" borderId="0" xfId="0" applyFont="1"/>
    <xf numFmtId="0" fontId="23" fillId="0" borderId="0" xfId="0" applyFont="1"/>
    <xf numFmtId="0" fontId="24" fillId="0" borderId="0" xfId="0" applyFont="1" applyAlignment="1">
      <alignment horizontal="right"/>
    </xf>
    <xf numFmtId="173" fontId="24" fillId="0" borderId="0" xfId="0" applyNumberFormat="1" applyFont="1"/>
    <xf numFmtId="173" fontId="24" fillId="0" borderId="0" xfId="0" applyNumberFormat="1" applyFont="1" applyAlignment="1">
      <alignment horizontal="right"/>
    </xf>
    <xf numFmtId="1" fontId="24" fillId="0" borderId="0" xfId="0" applyNumberFormat="1" applyFont="1"/>
    <xf numFmtId="0" fontId="25" fillId="0" borderId="0" xfId="0" applyFont="1"/>
    <xf numFmtId="9" fontId="25" fillId="0" borderId="0" xfId="3" applyFont="1" applyFill="1" applyBorder="1"/>
    <xf numFmtId="2" fontId="24" fillId="0" borderId="0" xfId="0" applyNumberFormat="1" applyFont="1"/>
    <xf numFmtId="174" fontId="24" fillId="0" borderId="0" xfId="3" applyNumberFormat="1" applyFont="1" applyFill="1" applyBorder="1"/>
    <xf numFmtId="167" fontId="24" fillId="0" borderId="0" xfId="0" applyNumberFormat="1" applyFont="1"/>
    <xf numFmtId="174" fontId="24" fillId="0" borderId="0" xfId="3" applyNumberFormat="1" applyFont="1"/>
    <xf numFmtId="175" fontId="24" fillId="0" borderId="0" xfId="0" applyNumberFormat="1" applyFont="1"/>
    <xf numFmtId="9" fontId="24" fillId="0" borderId="0" xfId="3" applyFont="1"/>
    <xf numFmtId="0" fontId="26" fillId="0" borderId="0" xfId="0" applyFont="1"/>
    <xf numFmtId="1" fontId="23" fillId="0" borderId="0" xfId="0" applyNumberFormat="1" applyFont="1"/>
    <xf numFmtId="173" fontId="24" fillId="4" borderId="0" xfId="0" applyNumberFormat="1" applyFont="1" applyFill="1"/>
    <xf numFmtId="2" fontId="24" fillId="4" borderId="0" xfId="0" applyNumberFormat="1" applyFont="1" applyFill="1"/>
    <xf numFmtId="0" fontId="24" fillId="4" borderId="0" xfId="0" applyFont="1" applyFill="1"/>
    <xf numFmtId="0" fontId="16"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18" fillId="0" borderId="0" xfId="0" applyFont="1" applyAlignment="1">
      <alignment wrapText="1"/>
    </xf>
    <xf numFmtId="0" fontId="15"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xf>
    <xf numFmtId="172" fontId="23" fillId="0" borderId="0" xfId="0" applyNumberFormat="1" applyFont="1" applyAlignment="1">
      <alignment horizontal="left"/>
    </xf>
    <xf numFmtId="172" fontId="23" fillId="0" borderId="0" xfId="0" applyNumberFormat="1" applyFont="1" applyAlignment="1">
      <alignment horizont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eetMetadata" Target="metadata.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Call</c:v>
          </c:tx>
          <c:spPr>
            <a:ln w="19050" cap="rnd">
              <a:solidFill>
                <a:schemeClr val="accent1"/>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'16-Strangle'!$B$4:$B$49</c:f>
              <c:numCache>
                <c:formatCode>General</c:formatCode>
                <c:ptCount val="46"/>
                <c:pt idx="0">
                  <c:v>-9.15</c:v>
                </c:pt>
                <c:pt idx="1">
                  <c:v>-9.15</c:v>
                </c:pt>
                <c:pt idx="2">
                  <c:v>-9.15</c:v>
                </c:pt>
                <c:pt idx="3">
                  <c:v>-9.15</c:v>
                </c:pt>
                <c:pt idx="4">
                  <c:v>-9.15</c:v>
                </c:pt>
                <c:pt idx="5">
                  <c:v>-9.15</c:v>
                </c:pt>
                <c:pt idx="6">
                  <c:v>-9.15</c:v>
                </c:pt>
                <c:pt idx="7">
                  <c:v>-9.15</c:v>
                </c:pt>
                <c:pt idx="8">
                  <c:v>-9.15</c:v>
                </c:pt>
                <c:pt idx="9">
                  <c:v>-9.15</c:v>
                </c:pt>
                <c:pt idx="10">
                  <c:v>-9.15</c:v>
                </c:pt>
                <c:pt idx="11">
                  <c:v>-9.15</c:v>
                </c:pt>
                <c:pt idx="12">
                  <c:v>-9.15</c:v>
                </c:pt>
                <c:pt idx="13">
                  <c:v>-9.15</c:v>
                </c:pt>
                <c:pt idx="14">
                  <c:v>-9.15</c:v>
                </c:pt>
                <c:pt idx="15">
                  <c:v>-9.15</c:v>
                </c:pt>
                <c:pt idx="16">
                  <c:v>-9.15</c:v>
                </c:pt>
                <c:pt idx="17">
                  <c:v>-9.15</c:v>
                </c:pt>
                <c:pt idx="18">
                  <c:v>-9.15</c:v>
                </c:pt>
                <c:pt idx="19">
                  <c:v>-9.15</c:v>
                </c:pt>
                <c:pt idx="20">
                  <c:v>-9.15</c:v>
                </c:pt>
                <c:pt idx="21">
                  <c:v>-8.15</c:v>
                </c:pt>
                <c:pt idx="22">
                  <c:v>-7.15</c:v>
                </c:pt>
                <c:pt idx="23">
                  <c:v>-6.15</c:v>
                </c:pt>
                <c:pt idx="24">
                  <c:v>-5.15</c:v>
                </c:pt>
                <c:pt idx="25">
                  <c:v>-4.1500000000000004</c:v>
                </c:pt>
                <c:pt idx="26">
                  <c:v>-3.1500000000000004</c:v>
                </c:pt>
                <c:pt idx="27">
                  <c:v>-2.1500000000000004</c:v>
                </c:pt>
                <c:pt idx="28">
                  <c:v>-1.1500000000000004</c:v>
                </c:pt>
                <c:pt idx="29">
                  <c:v>-0.15000000000000036</c:v>
                </c:pt>
                <c:pt idx="30">
                  <c:v>0.84999999999999964</c:v>
                </c:pt>
                <c:pt idx="31">
                  <c:v>1.8499999999999996</c:v>
                </c:pt>
                <c:pt idx="32">
                  <c:v>2.8499999999999996</c:v>
                </c:pt>
                <c:pt idx="33">
                  <c:v>3.8499999999999996</c:v>
                </c:pt>
                <c:pt idx="34">
                  <c:v>4.8499999999999996</c:v>
                </c:pt>
                <c:pt idx="35">
                  <c:v>5.85</c:v>
                </c:pt>
                <c:pt idx="36">
                  <c:v>6.85</c:v>
                </c:pt>
                <c:pt idx="37">
                  <c:v>7.85</c:v>
                </c:pt>
                <c:pt idx="38">
                  <c:v>8.85</c:v>
                </c:pt>
                <c:pt idx="39">
                  <c:v>9.85</c:v>
                </c:pt>
                <c:pt idx="40">
                  <c:v>10.85</c:v>
                </c:pt>
                <c:pt idx="41">
                  <c:v>11.85</c:v>
                </c:pt>
                <c:pt idx="42">
                  <c:v>12.85</c:v>
                </c:pt>
                <c:pt idx="43">
                  <c:v>13.85</c:v>
                </c:pt>
                <c:pt idx="44">
                  <c:v>14.85</c:v>
                </c:pt>
                <c:pt idx="45">
                  <c:v>15.85</c:v>
                </c:pt>
              </c:numCache>
            </c:numRef>
          </c:yVal>
          <c:smooth val="0"/>
          <c:extLst>
            <c:ext xmlns:c16="http://schemas.microsoft.com/office/drawing/2014/chart" uri="{C3380CC4-5D6E-409C-BE32-E72D297353CC}">
              <c16:uniqueId val="{00000000-C545-46A5-9A76-4FAA52416A17}"/>
            </c:ext>
          </c:extLst>
        </c:ser>
        <c:ser>
          <c:idx val="1"/>
          <c:order val="1"/>
          <c:tx>
            <c:v>Put</c:v>
          </c:tx>
          <c:spPr>
            <a:ln w="19050" cap="rnd">
              <a:solidFill>
                <a:schemeClr val="accent2"/>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'16-Strangle'!$C$4:$C$49</c:f>
              <c:numCache>
                <c:formatCode>General</c:formatCode>
                <c:ptCount val="46"/>
                <c:pt idx="0">
                  <c:v>15.38</c:v>
                </c:pt>
                <c:pt idx="1">
                  <c:v>14.38</c:v>
                </c:pt>
                <c:pt idx="2">
                  <c:v>13.38</c:v>
                </c:pt>
                <c:pt idx="3">
                  <c:v>12.38</c:v>
                </c:pt>
                <c:pt idx="4">
                  <c:v>11.38</c:v>
                </c:pt>
                <c:pt idx="5">
                  <c:v>10.38</c:v>
                </c:pt>
                <c:pt idx="6">
                  <c:v>9.3800000000000008</c:v>
                </c:pt>
                <c:pt idx="7">
                  <c:v>8.3800000000000008</c:v>
                </c:pt>
                <c:pt idx="8">
                  <c:v>7.3800000000000008</c:v>
                </c:pt>
                <c:pt idx="9">
                  <c:v>6.3800000000000008</c:v>
                </c:pt>
                <c:pt idx="10">
                  <c:v>5.3800000000000008</c:v>
                </c:pt>
                <c:pt idx="11">
                  <c:v>4.3800000000000008</c:v>
                </c:pt>
                <c:pt idx="12">
                  <c:v>3.3800000000000008</c:v>
                </c:pt>
                <c:pt idx="13">
                  <c:v>2.3800000000000008</c:v>
                </c:pt>
                <c:pt idx="14">
                  <c:v>1.3800000000000008</c:v>
                </c:pt>
                <c:pt idx="15">
                  <c:v>0.38000000000000078</c:v>
                </c:pt>
                <c:pt idx="16">
                  <c:v>-0.61999999999999922</c:v>
                </c:pt>
                <c:pt idx="17">
                  <c:v>-1.6199999999999992</c:v>
                </c:pt>
                <c:pt idx="18">
                  <c:v>-2.6199999999999992</c:v>
                </c:pt>
                <c:pt idx="19">
                  <c:v>-3.6199999999999992</c:v>
                </c:pt>
                <c:pt idx="20">
                  <c:v>-4.6199999999999992</c:v>
                </c:pt>
                <c:pt idx="21">
                  <c:v>-5.6199999999999992</c:v>
                </c:pt>
                <c:pt idx="22">
                  <c:v>-6.6199999999999992</c:v>
                </c:pt>
                <c:pt idx="23">
                  <c:v>-7.6199999999999992</c:v>
                </c:pt>
                <c:pt idx="24">
                  <c:v>-8.6199999999999992</c:v>
                </c:pt>
                <c:pt idx="25">
                  <c:v>-9.6199999999999992</c:v>
                </c:pt>
                <c:pt idx="26">
                  <c:v>-9.6199999999999992</c:v>
                </c:pt>
                <c:pt idx="27">
                  <c:v>-9.6199999999999992</c:v>
                </c:pt>
                <c:pt idx="28">
                  <c:v>-9.6199999999999992</c:v>
                </c:pt>
                <c:pt idx="29">
                  <c:v>-9.6199999999999992</c:v>
                </c:pt>
                <c:pt idx="30">
                  <c:v>-9.6199999999999992</c:v>
                </c:pt>
                <c:pt idx="31">
                  <c:v>-9.6199999999999992</c:v>
                </c:pt>
                <c:pt idx="32">
                  <c:v>-9.6199999999999992</c:v>
                </c:pt>
                <c:pt idx="33">
                  <c:v>-9.6199999999999992</c:v>
                </c:pt>
                <c:pt idx="34">
                  <c:v>-9.6199999999999992</c:v>
                </c:pt>
                <c:pt idx="35">
                  <c:v>-9.6199999999999992</c:v>
                </c:pt>
                <c:pt idx="36">
                  <c:v>-9.6199999999999992</c:v>
                </c:pt>
                <c:pt idx="37">
                  <c:v>-9.6199999999999992</c:v>
                </c:pt>
                <c:pt idx="38">
                  <c:v>-9.6199999999999992</c:v>
                </c:pt>
                <c:pt idx="39">
                  <c:v>-9.6199999999999992</c:v>
                </c:pt>
                <c:pt idx="40">
                  <c:v>-9.6199999999999992</c:v>
                </c:pt>
                <c:pt idx="41">
                  <c:v>-9.6199999999999992</c:v>
                </c:pt>
                <c:pt idx="42">
                  <c:v>-9.6199999999999992</c:v>
                </c:pt>
                <c:pt idx="43">
                  <c:v>-9.6199999999999992</c:v>
                </c:pt>
                <c:pt idx="44">
                  <c:v>-9.6199999999999992</c:v>
                </c:pt>
                <c:pt idx="45">
                  <c:v>-9.6199999999999992</c:v>
                </c:pt>
              </c:numCache>
            </c:numRef>
          </c:yVal>
          <c:smooth val="0"/>
          <c:extLst>
            <c:ext xmlns:c16="http://schemas.microsoft.com/office/drawing/2014/chart" uri="{C3380CC4-5D6E-409C-BE32-E72D297353CC}">
              <c16:uniqueId val="{00000001-C545-46A5-9A76-4FAA52416A17}"/>
            </c:ext>
          </c:extLst>
        </c:ser>
        <c:ser>
          <c:idx val="2"/>
          <c:order val="2"/>
          <c:tx>
            <c:v>Strangle</c:v>
          </c:tx>
          <c:spPr>
            <a:ln w="19050" cap="rnd">
              <a:solidFill>
                <a:schemeClr val="accent3"/>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'16-Strangle'!$D$4:$D$49</c:f>
              <c:numCache>
                <c:formatCode>General</c:formatCode>
                <c:ptCount val="46"/>
                <c:pt idx="0">
                  <c:v>6.23</c:v>
                </c:pt>
                <c:pt idx="1">
                  <c:v>5.23</c:v>
                </c:pt>
                <c:pt idx="2">
                  <c:v>4.2300000000000004</c:v>
                </c:pt>
                <c:pt idx="3">
                  <c:v>3.2300000000000004</c:v>
                </c:pt>
                <c:pt idx="4">
                  <c:v>2.2300000000000004</c:v>
                </c:pt>
                <c:pt idx="5">
                  <c:v>1.2300000000000004</c:v>
                </c:pt>
                <c:pt idx="6">
                  <c:v>0.23000000000000043</c:v>
                </c:pt>
                <c:pt idx="7">
                  <c:v>-0.76999999999999957</c:v>
                </c:pt>
                <c:pt idx="8">
                  <c:v>-1.7699999999999996</c:v>
                </c:pt>
                <c:pt idx="9">
                  <c:v>-2.7699999999999996</c:v>
                </c:pt>
                <c:pt idx="10">
                  <c:v>-3.7699999999999996</c:v>
                </c:pt>
                <c:pt idx="11">
                  <c:v>-4.7699999999999996</c:v>
                </c:pt>
                <c:pt idx="12">
                  <c:v>-5.77</c:v>
                </c:pt>
                <c:pt idx="13">
                  <c:v>-6.77</c:v>
                </c:pt>
                <c:pt idx="14">
                  <c:v>-7.77</c:v>
                </c:pt>
                <c:pt idx="15">
                  <c:v>-8.77</c:v>
                </c:pt>
                <c:pt idx="16">
                  <c:v>-9.77</c:v>
                </c:pt>
                <c:pt idx="17">
                  <c:v>-10.77</c:v>
                </c:pt>
                <c:pt idx="18">
                  <c:v>-11.77</c:v>
                </c:pt>
                <c:pt idx="19">
                  <c:v>-12.77</c:v>
                </c:pt>
                <c:pt idx="20">
                  <c:v>-13.77</c:v>
                </c:pt>
                <c:pt idx="21">
                  <c:v>-13.77</c:v>
                </c:pt>
                <c:pt idx="22">
                  <c:v>-13.77</c:v>
                </c:pt>
                <c:pt idx="23">
                  <c:v>-13.77</c:v>
                </c:pt>
                <c:pt idx="24">
                  <c:v>-13.77</c:v>
                </c:pt>
                <c:pt idx="25">
                  <c:v>-13.77</c:v>
                </c:pt>
                <c:pt idx="26">
                  <c:v>-12.77</c:v>
                </c:pt>
                <c:pt idx="27">
                  <c:v>-11.77</c:v>
                </c:pt>
                <c:pt idx="28">
                  <c:v>-10.77</c:v>
                </c:pt>
                <c:pt idx="29">
                  <c:v>-9.77</c:v>
                </c:pt>
                <c:pt idx="30">
                  <c:v>-8.77</c:v>
                </c:pt>
                <c:pt idx="31">
                  <c:v>-7.77</c:v>
                </c:pt>
                <c:pt idx="32">
                  <c:v>-6.77</c:v>
                </c:pt>
                <c:pt idx="33">
                  <c:v>-5.77</c:v>
                </c:pt>
                <c:pt idx="34">
                  <c:v>-4.7699999999999996</c:v>
                </c:pt>
                <c:pt idx="35">
                  <c:v>-3.7699999999999996</c:v>
                </c:pt>
                <c:pt idx="36">
                  <c:v>-2.7699999999999996</c:v>
                </c:pt>
                <c:pt idx="37">
                  <c:v>-1.7699999999999996</c:v>
                </c:pt>
                <c:pt idx="38">
                  <c:v>-0.76999999999999957</c:v>
                </c:pt>
                <c:pt idx="39">
                  <c:v>0.23000000000000043</c:v>
                </c:pt>
                <c:pt idx="40">
                  <c:v>1.2300000000000004</c:v>
                </c:pt>
                <c:pt idx="41">
                  <c:v>2.2300000000000004</c:v>
                </c:pt>
                <c:pt idx="42">
                  <c:v>3.2300000000000004</c:v>
                </c:pt>
                <c:pt idx="43">
                  <c:v>4.2300000000000004</c:v>
                </c:pt>
                <c:pt idx="44">
                  <c:v>5.23</c:v>
                </c:pt>
                <c:pt idx="45">
                  <c:v>6.23</c:v>
                </c:pt>
              </c:numCache>
            </c:numRef>
          </c:yVal>
          <c:smooth val="0"/>
          <c:extLst>
            <c:ext xmlns:c16="http://schemas.microsoft.com/office/drawing/2014/chart" uri="{C3380CC4-5D6E-409C-BE32-E72D297353CC}">
              <c16:uniqueId val="{00000002-C545-46A5-9A76-4FAA52416A17}"/>
            </c:ext>
          </c:extLst>
        </c:ser>
        <c:dLbls>
          <c:showLegendKey val="0"/>
          <c:showVal val="0"/>
          <c:showCatName val="0"/>
          <c:showSerName val="0"/>
          <c:showPercent val="0"/>
          <c:showBubbleSize val="0"/>
        </c:dLbls>
        <c:axId val="671454928"/>
        <c:axId val="671456568"/>
      </c:scatterChart>
      <c:valAx>
        <c:axId val="671454928"/>
        <c:scaling>
          <c:orientation val="minMax"/>
          <c:min val="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6568"/>
        <c:crosses val="autoZero"/>
        <c:crossBetween val="midCat"/>
      </c:valAx>
      <c:valAx>
        <c:axId val="67145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'16-BullSpread'!$B$4:$B$44</c:f>
              <c:numCache>
                <c:formatCode>General</c:formatCode>
                <c:ptCount val="41"/>
                <c:pt idx="0">
                  <c:v>-7.21</c:v>
                </c:pt>
                <c:pt idx="1">
                  <c:v>-7.21</c:v>
                </c:pt>
                <c:pt idx="2">
                  <c:v>-7.21</c:v>
                </c:pt>
                <c:pt idx="3">
                  <c:v>-7.21</c:v>
                </c:pt>
                <c:pt idx="4">
                  <c:v>-7.21</c:v>
                </c:pt>
                <c:pt idx="5">
                  <c:v>-7.21</c:v>
                </c:pt>
                <c:pt idx="6">
                  <c:v>-7.21</c:v>
                </c:pt>
                <c:pt idx="7">
                  <c:v>-7.21</c:v>
                </c:pt>
                <c:pt idx="8">
                  <c:v>-7.21</c:v>
                </c:pt>
                <c:pt idx="9">
                  <c:v>-7.21</c:v>
                </c:pt>
                <c:pt idx="10">
                  <c:v>-7.21</c:v>
                </c:pt>
                <c:pt idx="11">
                  <c:v>-7.21</c:v>
                </c:pt>
                <c:pt idx="12">
                  <c:v>-7.21</c:v>
                </c:pt>
                <c:pt idx="13">
                  <c:v>-7.21</c:v>
                </c:pt>
                <c:pt idx="14">
                  <c:v>-7.21</c:v>
                </c:pt>
                <c:pt idx="15">
                  <c:v>-7.21</c:v>
                </c:pt>
                <c:pt idx="16">
                  <c:v>-6.21</c:v>
                </c:pt>
                <c:pt idx="17">
                  <c:v>-5.21</c:v>
                </c:pt>
                <c:pt idx="18">
                  <c:v>-4.21</c:v>
                </c:pt>
                <c:pt idx="19">
                  <c:v>-3.21</c:v>
                </c:pt>
                <c:pt idx="20">
                  <c:v>-2.21</c:v>
                </c:pt>
                <c:pt idx="21">
                  <c:v>-1.21</c:v>
                </c:pt>
                <c:pt idx="22">
                  <c:v>-0.20999999999999996</c:v>
                </c:pt>
                <c:pt idx="23">
                  <c:v>0.79</c:v>
                </c:pt>
                <c:pt idx="24">
                  <c:v>1.79</c:v>
                </c:pt>
                <c:pt idx="25">
                  <c:v>2.79</c:v>
                </c:pt>
                <c:pt idx="26">
                  <c:v>3.79</c:v>
                </c:pt>
                <c:pt idx="27">
                  <c:v>4.79</c:v>
                </c:pt>
                <c:pt idx="28">
                  <c:v>5.79</c:v>
                </c:pt>
                <c:pt idx="29">
                  <c:v>6.79</c:v>
                </c:pt>
                <c:pt idx="30">
                  <c:v>7.79</c:v>
                </c:pt>
                <c:pt idx="31">
                  <c:v>8.7899999999999991</c:v>
                </c:pt>
                <c:pt idx="32">
                  <c:v>9.7899999999999991</c:v>
                </c:pt>
                <c:pt idx="33">
                  <c:v>10.79</c:v>
                </c:pt>
                <c:pt idx="34">
                  <c:v>11.79</c:v>
                </c:pt>
                <c:pt idx="35">
                  <c:v>12.79</c:v>
                </c:pt>
                <c:pt idx="36">
                  <c:v>13.79</c:v>
                </c:pt>
                <c:pt idx="37">
                  <c:v>14.79</c:v>
                </c:pt>
                <c:pt idx="38">
                  <c:v>15.79</c:v>
                </c:pt>
                <c:pt idx="39">
                  <c:v>16.79</c:v>
                </c:pt>
                <c:pt idx="40">
                  <c:v>17.79</c:v>
                </c:pt>
              </c:numCache>
            </c:numRef>
          </c:yVal>
          <c:smooth val="0"/>
          <c:extLst>
            <c:ext xmlns:c16="http://schemas.microsoft.com/office/drawing/2014/chart" uri="{C3380CC4-5D6E-409C-BE32-E72D297353CC}">
              <c16:uniqueId val="{00000000-F922-4EA5-B385-6D66E7A0C3A6}"/>
            </c:ext>
          </c:extLst>
        </c:ser>
        <c:ser>
          <c:idx val="1"/>
          <c:order val="1"/>
          <c:tx>
            <c:v>Call(60)</c:v>
          </c:tx>
          <c:spPr>
            <a:ln w="19050" cap="rnd">
              <a:solidFill>
                <a:schemeClr val="accent2"/>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'16-BullSpread'!$C$4:$C$44</c:f>
              <c:numCache>
                <c:formatCode>General</c:formatCode>
                <c:ptCount val="41"/>
                <c:pt idx="0">
                  <c:v>2.52</c:v>
                </c:pt>
                <c:pt idx="1">
                  <c:v>2.52</c:v>
                </c:pt>
                <c:pt idx="2">
                  <c:v>2.52</c:v>
                </c:pt>
                <c:pt idx="3">
                  <c:v>2.52</c:v>
                </c:pt>
                <c:pt idx="4">
                  <c:v>2.52</c:v>
                </c:pt>
                <c:pt idx="5">
                  <c:v>2.52</c:v>
                </c:pt>
                <c:pt idx="6">
                  <c:v>2.52</c:v>
                </c:pt>
                <c:pt idx="7">
                  <c:v>2.52</c:v>
                </c:pt>
                <c:pt idx="8">
                  <c:v>2.52</c:v>
                </c:pt>
                <c:pt idx="9">
                  <c:v>2.52</c:v>
                </c:pt>
                <c:pt idx="10">
                  <c:v>2.52</c:v>
                </c:pt>
                <c:pt idx="11">
                  <c:v>2.52</c:v>
                </c:pt>
                <c:pt idx="12">
                  <c:v>2.52</c:v>
                </c:pt>
                <c:pt idx="13">
                  <c:v>2.52</c:v>
                </c:pt>
                <c:pt idx="14">
                  <c:v>2.52</c:v>
                </c:pt>
                <c:pt idx="15">
                  <c:v>2.52</c:v>
                </c:pt>
                <c:pt idx="16">
                  <c:v>2.52</c:v>
                </c:pt>
                <c:pt idx="17">
                  <c:v>2.52</c:v>
                </c:pt>
                <c:pt idx="18">
                  <c:v>2.52</c:v>
                </c:pt>
                <c:pt idx="19">
                  <c:v>2.52</c:v>
                </c:pt>
                <c:pt idx="20">
                  <c:v>2.52</c:v>
                </c:pt>
                <c:pt idx="21">
                  <c:v>2.52</c:v>
                </c:pt>
                <c:pt idx="22">
                  <c:v>2.52</c:v>
                </c:pt>
                <c:pt idx="23">
                  <c:v>2.52</c:v>
                </c:pt>
                <c:pt idx="24">
                  <c:v>2.52</c:v>
                </c:pt>
                <c:pt idx="25">
                  <c:v>2.52</c:v>
                </c:pt>
                <c:pt idx="26">
                  <c:v>1.52</c:v>
                </c:pt>
                <c:pt idx="27">
                  <c:v>0.52</c:v>
                </c:pt>
                <c:pt idx="28">
                  <c:v>-0.48</c:v>
                </c:pt>
                <c:pt idx="29">
                  <c:v>-1.48</c:v>
                </c:pt>
                <c:pt idx="30">
                  <c:v>-2.48</c:v>
                </c:pt>
                <c:pt idx="31">
                  <c:v>-3.48</c:v>
                </c:pt>
                <c:pt idx="32">
                  <c:v>-4.4800000000000004</c:v>
                </c:pt>
                <c:pt idx="33">
                  <c:v>-5.48</c:v>
                </c:pt>
                <c:pt idx="34">
                  <c:v>-6.48</c:v>
                </c:pt>
                <c:pt idx="35">
                  <c:v>-7.48</c:v>
                </c:pt>
                <c:pt idx="36">
                  <c:v>-8.48</c:v>
                </c:pt>
                <c:pt idx="37">
                  <c:v>-9.48</c:v>
                </c:pt>
                <c:pt idx="38">
                  <c:v>-10.48</c:v>
                </c:pt>
                <c:pt idx="39">
                  <c:v>-11.48</c:v>
                </c:pt>
                <c:pt idx="40">
                  <c:v>-12.48</c:v>
                </c:pt>
              </c:numCache>
            </c:numRef>
          </c:yVal>
          <c:smooth val="0"/>
          <c:extLst>
            <c:ext xmlns:c16="http://schemas.microsoft.com/office/drawing/2014/chart" uri="{C3380CC4-5D6E-409C-BE32-E72D297353CC}">
              <c16:uniqueId val="{00000001-F922-4EA5-B385-6D66E7A0C3A6}"/>
            </c:ext>
          </c:extLst>
        </c:ser>
        <c:ser>
          <c:idx val="2"/>
          <c:order val="2"/>
          <c:tx>
            <c:v>Bull Spread</c:v>
          </c:tx>
          <c:spPr>
            <a:ln w="19050" cap="rnd">
              <a:solidFill>
                <a:schemeClr val="accent3"/>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'16-BullSpread'!$D$4:$D$44</c:f>
              <c:numCache>
                <c:formatCode>General</c:formatCode>
                <c:ptCount val="41"/>
                <c:pt idx="0">
                  <c:v>-4.6899999999999995</c:v>
                </c:pt>
                <c:pt idx="1">
                  <c:v>-4.6899999999999995</c:v>
                </c:pt>
                <c:pt idx="2">
                  <c:v>-4.6899999999999995</c:v>
                </c:pt>
                <c:pt idx="3">
                  <c:v>-4.6899999999999995</c:v>
                </c:pt>
                <c:pt idx="4">
                  <c:v>-4.6899999999999995</c:v>
                </c:pt>
                <c:pt idx="5">
                  <c:v>-4.6899999999999995</c:v>
                </c:pt>
                <c:pt idx="6">
                  <c:v>-4.6899999999999995</c:v>
                </c:pt>
                <c:pt idx="7">
                  <c:v>-4.6899999999999995</c:v>
                </c:pt>
                <c:pt idx="8">
                  <c:v>-4.6899999999999995</c:v>
                </c:pt>
                <c:pt idx="9">
                  <c:v>-4.6899999999999995</c:v>
                </c:pt>
                <c:pt idx="10">
                  <c:v>-4.6899999999999995</c:v>
                </c:pt>
                <c:pt idx="11">
                  <c:v>-4.6899999999999995</c:v>
                </c:pt>
                <c:pt idx="12">
                  <c:v>-4.6899999999999995</c:v>
                </c:pt>
                <c:pt idx="13">
                  <c:v>-4.6899999999999995</c:v>
                </c:pt>
                <c:pt idx="14">
                  <c:v>-4.6899999999999995</c:v>
                </c:pt>
                <c:pt idx="15">
                  <c:v>-4.6899999999999995</c:v>
                </c:pt>
                <c:pt idx="16">
                  <c:v>-3.69</c:v>
                </c:pt>
                <c:pt idx="17">
                  <c:v>-2.69</c:v>
                </c:pt>
                <c:pt idx="18">
                  <c:v>-1.69</c:v>
                </c:pt>
                <c:pt idx="19">
                  <c:v>-0.69</c:v>
                </c:pt>
                <c:pt idx="20">
                  <c:v>0.31000000000000005</c:v>
                </c:pt>
                <c:pt idx="21">
                  <c:v>1.31</c:v>
                </c:pt>
                <c:pt idx="22">
                  <c:v>2.31</c:v>
                </c:pt>
                <c:pt idx="23">
                  <c:v>3.31</c:v>
                </c:pt>
                <c:pt idx="24">
                  <c:v>4.3100000000000005</c:v>
                </c:pt>
                <c:pt idx="25">
                  <c:v>5.3100000000000005</c:v>
                </c:pt>
                <c:pt idx="26">
                  <c:v>5.3100000000000005</c:v>
                </c:pt>
                <c:pt idx="27">
                  <c:v>5.3100000000000005</c:v>
                </c:pt>
                <c:pt idx="28">
                  <c:v>5.3100000000000005</c:v>
                </c:pt>
                <c:pt idx="29">
                  <c:v>5.3100000000000005</c:v>
                </c:pt>
                <c:pt idx="30">
                  <c:v>5.3100000000000005</c:v>
                </c:pt>
                <c:pt idx="31">
                  <c:v>5.3099999999999987</c:v>
                </c:pt>
                <c:pt idx="32">
                  <c:v>5.3099999999999987</c:v>
                </c:pt>
                <c:pt idx="33">
                  <c:v>5.3099999999999987</c:v>
                </c:pt>
                <c:pt idx="34">
                  <c:v>5.3099999999999987</c:v>
                </c:pt>
                <c:pt idx="35">
                  <c:v>5.3099999999999987</c:v>
                </c:pt>
                <c:pt idx="36">
                  <c:v>5.3099999999999987</c:v>
                </c:pt>
                <c:pt idx="37">
                  <c:v>5.3099999999999987</c:v>
                </c:pt>
                <c:pt idx="38">
                  <c:v>5.3099999999999987</c:v>
                </c:pt>
                <c:pt idx="39">
                  <c:v>5.3099999999999987</c:v>
                </c:pt>
                <c:pt idx="40">
                  <c:v>5.3099999999999987</c:v>
                </c:pt>
              </c:numCache>
            </c:numRef>
          </c:yVal>
          <c:smooth val="0"/>
          <c:extLst>
            <c:ext xmlns:c16="http://schemas.microsoft.com/office/drawing/2014/chart" uri="{C3380CC4-5D6E-409C-BE32-E72D297353CC}">
              <c16:uniqueId val="{00000002-F922-4EA5-B385-6D66E7A0C3A6}"/>
            </c:ext>
          </c:extLst>
        </c:ser>
        <c:dLbls>
          <c:showLegendKey val="0"/>
          <c:showVal val="0"/>
          <c:showCatName val="0"/>
          <c:showSerName val="0"/>
          <c:showPercent val="0"/>
          <c:showBubbleSize val="0"/>
        </c:dLbls>
        <c:axId val="545401520"/>
        <c:axId val="545401848"/>
      </c:scatterChart>
      <c:valAx>
        <c:axId val="545401520"/>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'16-BearSpread'!$B$4:$B$44</c:f>
              <c:numCache>
                <c:formatCode>General</c:formatCode>
                <c:ptCount val="41"/>
                <c:pt idx="0">
                  <c:v>-19.489999999999998</c:v>
                </c:pt>
                <c:pt idx="1">
                  <c:v>-18.489999999999998</c:v>
                </c:pt>
                <c:pt idx="2">
                  <c:v>-17.489999999999998</c:v>
                </c:pt>
                <c:pt idx="3">
                  <c:v>-16.489999999999998</c:v>
                </c:pt>
                <c:pt idx="4">
                  <c:v>-15.49</c:v>
                </c:pt>
                <c:pt idx="5">
                  <c:v>-14.49</c:v>
                </c:pt>
                <c:pt idx="6">
                  <c:v>-13.49</c:v>
                </c:pt>
                <c:pt idx="7">
                  <c:v>-12.49</c:v>
                </c:pt>
                <c:pt idx="8">
                  <c:v>-11.49</c:v>
                </c:pt>
                <c:pt idx="9">
                  <c:v>-10.49</c:v>
                </c:pt>
                <c:pt idx="10">
                  <c:v>-9.49</c:v>
                </c:pt>
                <c:pt idx="11">
                  <c:v>-8.49</c:v>
                </c:pt>
                <c:pt idx="12">
                  <c:v>-7.49</c:v>
                </c:pt>
                <c:pt idx="13">
                  <c:v>-6.49</c:v>
                </c:pt>
                <c:pt idx="14">
                  <c:v>-5.49</c:v>
                </c:pt>
                <c:pt idx="15">
                  <c:v>-4.49</c:v>
                </c:pt>
                <c:pt idx="16">
                  <c:v>-3.49</c:v>
                </c:pt>
                <c:pt idx="17">
                  <c:v>-2.4900000000000002</c:v>
                </c:pt>
                <c:pt idx="18">
                  <c:v>-1.49</c:v>
                </c:pt>
                <c:pt idx="19">
                  <c:v>-0.49</c:v>
                </c:pt>
                <c:pt idx="20">
                  <c:v>0.51</c:v>
                </c:pt>
                <c:pt idx="21">
                  <c:v>0.51</c:v>
                </c:pt>
                <c:pt idx="22">
                  <c:v>0.51</c:v>
                </c:pt>
                <c:pt idx="23">
                  <c:v>0.51</c:v>
                </c:pt>
                <c:pt idx="24">
                  <c:v>0.51</c:v>
                </c:pt>
                <c:pt idx="25">
                  <c:v>0.51</c:v>
                </c:pt>
                <c:pt idx="26">
                  <c:v>0.51</c:v>
                </c:pt>
                <c:pt idx="27">
                  <c:v>0.51</c:v>
                </c:pt>
                <c:pt idx="28">
                  <c:v>0.51</c:v>
                </c:pt>
                <c:pt idx="29">
                  <c:v>0.51</c:v>
                </c:pt>
                <c:pt idx="30">
                  <c:v>0.51</c:v>
                </c:pt>
                <c:pt idx="31">
                  <c:v>0.51</c:v>
                </c:pt>
                <c:pt idx="32">
                  <c:v>0.51</c:v>
                </c:pt>
                <c:pt idx="33">
                  <c:v>0.51</c:v>
                </c:pt>
                <c:pt idx="34">
                  <c:v>0.51</c:v>
                </c:pt>
                <c:pt idx="35">
                  <c:v>0.51</c:v>
                </c:pt>
                <c:pt idx="36">
                  <c:v>0.51</c:v>
                </c:pt>
                <c:pt idx="37">
                  <c:v>0.51</c:v>
                </c:pt>
                <c:pt idx="38">
                  <c:v>0.51</c:v>
                </c:pt>
                <c:pt idx="39">
                  <c:v>0.51</c:v>
                </c:pt>
                <c:pt idx="40">
                  <c:v>0.51</c:v>
                </c:pt>
              </c:numCache>
            </c:numRef>
          </c:yVal>
          <c:smooth val="0"/>
          <c:extLst>
            <c:ext xmlns:c16="http://schemas.microsoft.com/office/drawing/2014/chart" uri="{C3380CC4-5D6E-409C-BE32-E72D297353CC}">
              <c16:uniqueId val="{00000000-FA17-436A-83FA-08685458476D}"/>
            </c:ext>
          </c:extLst>
        </c:ser>
        <c:ser>
          <c:idx val="1"/>
          <c:order val="1"/>
          <c:tx>
            <c:v>Call(60)</c:v>
          </c:tx>
          <c:spPr>
            <a:ln w="19050" cap="rnd">
              <a:solidFill>
                <a:schemeClr val="accent2"/>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'16-BearSpread'!$C$4:$C$44</c:f>
              <c:numCache>
                <c:formatCode>General</c:formatCode>
                <c:ptCount val="41"/>
                <c:pt idx="0">
                  <c:v>24.259999999999998</c:v>
                </c:pt>
                <c:pt idx="1">
                  <c:v>23.259999999999998</c:v>
                </c:pt>
                <c:pt idx="2">
                  <c:v>22.259999999999998</c:v>
                </c:pt>
                <c:pt idx="3">
                  <c:v>21.259999999999998</c:v>
                </c:pt>
                <c:pt idx="4">
                  <c:v>20.259999999999998</c:v>
                </c:pt>
                <c:pt idx="5">
                  <c:v>19.259999999999998</c:v>
                </c:pt>
                <c:pt idx="6">
                  <c:v>18.259999999999998</c:v>
                </c:pt>
                <c:pt idx="7">
                  <c:v>17.259999999999998</c:v>
                </c:pt>
                <c:pt idx="8">
                  <c:v>16.259999999999998</c:v>
                </c:pt>
                <c:pt idx="9">
                  <c:v>15.26</c:v>
                </c:pt>
                <c:pt idx="10">
                  <c:v>14.26</c:v>
                </c:pt>
                <c:pt idx="11">
                  <c:v>13.26</c:v>
                </c:pt>
                <c:pt idx="12">
                  <c:v>12.26</c:v>
                </c:pt>
                <c:pt idx="13">
                  <c:v>11.26</c:v>
                </c:pt>
                <c:pt idx="14">
                  <c:v>10.26</c:v>
                </c:pt>
                <c:pt idx="15">
                  <c:v>9.26</c:v>
                </c:pt>
                <c:pt idx="16">
                  <c:v>8.26</c:v>
                </c:pt>
                <c:pt idx="17">
                  <c:v>7.26</c:v>
                </c:pt>
                <c:pt idx="18">
                  <c:v>6.26</c:v>
                </c:pt>
                <c:pt idx="19">
                  <c:v>5.26</c:v>
                </c:pt>
                <c:pt idx="20">
                  <c:v>4.26</c:v>
                </c:pt>
                <c:pt idx="21">
                  <c:v>3.26</c:v>
                </c:pt>
                <c:pt idx="22">
                  <c:v>2.2599999999999998</c:v>
                </c:pt>
                <c:pt idx="23">
                  <c:v>1.2599999999999998</c:v>
                </c:pt>
                <c:pt idx="24">
                  <c:v>0.25999999999999979</c:v>
                </c:pt>
                <c:pt idx="25">
                  <c:v>-0.74000000000000021</c:v>
                </c:pt>
                <c:pt idx="26">
                  <c:v>-1.7400000000000002</c:v>
                </c:pt>
                <c:pt idx="27">
                  <c:v>-2.74</c:v>
                </c:pt>
                <c:pt idx="28">
                  <c:v>-3.74</c:v>
                </c:pt>
                <c:pt idx="29">
                  <c:v>-4.74</c:v>
                </c:pt>
                <c:pt idx="30">
                  <c:v>-5.74</c:v>
                </c:pt>
                <c:pt idx="31">
                  <c:v>-5.74</c:v>
                </c:pt>
                <c:pt idx="32">
                  <c:v>-5.74</c:v>
                </c:pt>
                <c:pt idx="33">
                  <c:v>-5.74</c:v>
                </c:pt>
                <c:pt idx="34">
                  <c:v>-5.74</c:v>
                </c:pt>
                <c:pt idx="35">
                  <c:v>-5.74</c:v>
                </c:pt>
                <c:pt idx="36">
                  <c:v>-5.74</c:v>
                </c:pt>
                <c:pt idx="37">
                  <c:v>-5.74</c:v>
                </c:pt>
                <c:pt idx="38">
                  <c:v>-5.74</c:v>
                </c:pt>
                <c:pt idx="39">
                  <c:v>-5.74</c:v>
                </c:pt>
                <c:pt idx="40">
                  <c:v>-5.74</c:v>
                </c:pt>
              </c:numCache>
            </c:numRef>
          </c:yVal>
          <c:smooth val="0"/>
          <c:extLst>
            <c:ext xmlns:c16="http://schemas.microsoft.com/office/drawing/2014/chart" uri="{C3380CC4-5D6E-409C-BE32-E72D297353CC}">
              <c16:uniqueId val="{00000001-FA17-436A-83FA-08685458476D}"/>
            </c:ext>
          </c:extLst>
        </c:ser>
        <c:ser>
          <c:idx val="2"/>
          <c:order val="2"/>
          <c:tx>
            <c:v>Bull Spread</c:v>
          </c:tx>
          <c:spPr>
            <a:ln w="19050" cap="rnd">
              <a:solidFill>
                <a:schemeClr val="accent3"/>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'16-BearSpread'!$D$4:$D$44</c:f>
              <c:numCache>
                <c:formatCode>General</c:formatCode>
                <c:ptCount val="41"/>
                <c:pt idx="0">
                  <c:v>4.7699999999999996</c:v>
                </c:pt>
                <c:pt idx="1">
                  <c:v>4.7699999999999996</c:v>
                </c:pt>
                <c:pt idx="2">
                  <c:v>4.7699999999999996</c:v>
                </c:pt>
                <c:pt idx="3">
                  <c:v>4.7699999999999996</c:v>
                </c:pt>
                <c:pt idx="4">
                  <c:v>4.7699999999999978</c:v>
                </c:pt>
                <c:pt idx="5">
                  <c:v>4.7699999999999978</c:v>
                </c:pt>
                <c:pt idx="6">
                  <c:v>4.7699999999999978</c:v>
                </c:pt>
                <c:pt idx="7">
                  <c:v>4.7699999999999978</c:v>
                </c:pt>
                <c:pt idx="8">
                  <c:v>4.7699999999999978</c:v>
                </c:pt>
                <c:pt idx="9">
                  <c:v>4.7699999999999996</c:v>
                </c:pt>
                <c:pt idx="10">
                  <c:v>4.7699999999999996</c:v>
                </c:pt>
                <c:pt idx="11">
                  <c:v>4.7699999999999996</c:v>
                </c:pt>
                <c:pt idx="12">
                  <c:v>4.7699999999999996</c:v>
                </c:pt>
                <c:pt idx="13">
                  <c:v>4.7699999999999996</c:v>
                </c:pt>
                <c:pt idx="14">
                  <c:v>4.7699999999999996</c:v>
                </c:pt>
                <c:pt idx="15">
                  <c:v>4.7699999999999996</c:v>
                </c:pt>
                <c:pt idx="16">
                  <c:v>4.7699999999999996</c:v>
                </c:pt>
                <c:pt idx="17">
                  <c:v>4.7699999999999996</c:v>
                </c:pt>
                <c:pt idx="18">
                  <c:v>4.7699999999999996</c:v>
                </c:pt>
                <c:pt idx="19">
                  <c:v>4.7699999999999996</c:v>
                </c:pt>
                <c:pt idx="20">
                  <c:v>4.7699999999999996</c:v>
                </c:pt>
                <c:pt idx="21">
                  <c:v>3.7699999999999996</c:v>
                </c:pt>
                <c:pt idx="22">
                  <c:v>2.7699999999999996</c:v>
                </c:pt>
                <c:pt idx="23">
                  <c:v>1.7699999999999998</c:v>
                </c:pt>
                <c:pt idx="24">
                  <c:v>0.7699999999999998</c:v>
                </c:pt>
                <c:pt idx="25">
                  <c:v>-0.2300000000000002</c:v>
                </c:pt>
                <c:pt idx="26">
                  <c:v>-1.2300000000000002</c:v>
                </c:pt>
                <c:pt idx="27">
                  <c:v>-2.2300000000000004</c:v>
                </c:pt>
                <c:pt idx="28">
                  <c:v>-3.2300000000000004</c:v>
                </c:pt>
                <c:pt idx="29">
                  <c:v>-4.2300000000000004</c:v>
                </c:pt>
                <c:pt idx="30">
                  <c:v>-5.23</c:v>
                </c:pt>
                <c:pt idx="31">
                  <c:v>-5.23</c:v>
                </c:pt>
                <c:pt idx="32">
                  <c:v>-5.23</c:v>
                </c:pt>
                <c:pt idx="33">
                  <c:v>-5.23</c:v>
                </c:pt>
                <c:pt idx="34">
                  <c:v>-5.23</c:v>
                </c:pt>
                <c:pt idx="35">
                  <c:v>-5.23</c:v>
                </c:pt>
                <c:pt idx="36">
                  <c:v>-5.23</c:v>
                </c:pt>
                <c:pt idx="37">
                  <c:v>-5.23</c:v>
                </c:pt>
                <c:pt idx="38">
                  <c:v>-5.23</c:v>
                </c:pt>
                <c:pt idx="39">
                  <c:v>-5.23</c:v>
                </c:pt>
                <c:pt idx="40">
                  <c:v>-5.23</c:v>
                </c:pt>
              </c:numCache>
            </c:numRef>
          </c:yVal>
          <c:smooth val="0"/>
          <c:extLst>
            <c:ext xmlns:c16="http://schemas.microsoft.com/office/drawing/2014/chart" uri="{C3380CC4-5D6E-409C-BE32-E72D297353CC}">
              <c16:uniqueId val="{00000002-FA17-436A-83FA-08685458476D}"/>
            </c:ext>
          </c:extLst>
        </c:ser>
        <c:dLbls>
          <c:showLegendKey val="0"/>
          <c:showVal val="0"/>
          <c:showCatName val="0"/>
          <c:showSerName val="0"/>
          <c:showPercent val="0"/>
          <c:showBubbleSize val="0"/>
        </c:dLbls>
        <c:axId val="545401520"/>
        <c:axId val="545401848"/>
      </c:scatterChart>
      <c:valAx>
        <c:axId val="545401520"/>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66675</xdr:colOff>
      <xdr:row>3</xdr:row>
      <xdr:rowOff>142874</xdr:rowOff>
    </xdr:from>
    <xdr:to>
      <xdr:col>13</xdr:col>
      <xdr:colOff>314325</xdr:colOff>
      <xdr:row>23</xdr:row>
      <xdr:rowOff>133349</xdr:rowOff>
    </xdr:to>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1"/>
  <sheetViews>
    <sheetView workbookViewId="0">
      <selection activeCell="C1" sqref="C1"/>
    </sheetView>
  </sheetViews>
  <sheetFormatPr defaultRowHeight="15"/>
  <cols>
    <col min="1" max="2" width="12" customWidth="1"/>
    <col min="6" max="6" width="12.7109375" customWidth="1"/>
  </cols>
  <sheetData>
    <row r="1" spans="1:10">
      <c r="B1" s="30" t="s">
        <v>37</v>
      </c>
      <c r="C1" s="30" t="s">
        <v>38</v>
      </c>
      <c r="D1" s="30" t="s">
        <v>39</v>
      </c>
      <c r="F1" s="82"/>
      <c r="G1" s="82"/>
      <c r="H1" s="82"/>
      <c r="J1" s="2"/>
    </row>
    <row r="2" spans="1:10">
      <c r="A2" s="1">
        <v>42766</v>
      </c>
      <c r="B2">
        <v>-7.0574055148009907E-2</v>
      </c>
      <c r="C2">
        <v>-1.70121942373418E-2</v>
      </c>
      <c r="D2">
        <v>2.8215629108672702E-3</v>
      </c>
      <c r="F2" s="2"/>
      <c r="G2" s="2"/>
      <c r="H2" s="2"/>
    </row>
    <row r="3" spans="1:10">
      <c r="A3" s="1">
        <v>42794</v>
      </c>
      <c r="B3">
        <v>-2.1771150426759301E-2</v>
      </c>
      <c r="C3">
        <v>8.6257593701613899E-2</v>
      </c>
      <c r="D3">
        <v>-8.7760722808362893E-3</v>
      </c>
    </row>
    <row r="4" spans="1:10">
      <c r="A4" s="1">
        <v>42825</v>
      </c>
      <c r="B4">
        <v>8.4847766343103606E-3</v>
      </c>
      <c r="C4">
        <v>1.9147289323135301E-2</v>
      </c>
      <c r="D4">
        <v>-5.7429798635546397E-3</v>
      </c>
    </row>
    <row r="5" spans="1:10">
      <c r="A5" s="1">
        <v>42853</v>
      </c>
      <c r="B5">
        <v>-4.3894937540320004E-3</v>
      </c>
      <c r="C5">
        <v>-8.6712769886413896E-3</v>
      </c>
      <c r="D5">
        <v>-3.4815820626179703E-2</v>
      </c>
      <c r="F5" s="2"/>
    </row>
    <row r="6" spans="1:10">
      <c r="A6" s="1">
        <v>42886</v>
      </c>
      <c r="B6">
        <v>-4.7741911358591396E-3</v>
      </c>
      <c r="C6">
        <v>4.5602037998207903E-2</v>
      </c>
      <c r="D6">
        <v>-2.7757030561306201E-2</v>
      </c>
    </row>
    <row r="7" spans="1:10">
      <c r="A7" s="1">
        <v>42916</v>
      </c>
      <c r="B7">
        <v>2.8569804468246101E-3</v>
      </c>
      <c r="C7">
        <v>3.1501089145694099E-2</v>
      </c>
      <c r="D7">
        <v>-2.0762922899511899E-2</v>
      </c>
      <c r="F7" s="31"/>
      <c r="G7" s="31"/>
    </row>
    <row r="8" spans="1:10">
      <c r="A8" s="1">
        <v>42947</v>
      </c>
      <c r="B8">
        <v>-8.5470662084104997E-3</v>
      </c>
      <c r="C8">
        <v>3.2503231327737801E-3</v>
      </c>
      <c r="D8">
        <v>4.7119894012564598E-2</v>
      </c>
    </row>
    <row r="9" spans="1:10">
      <c r="A9" s="1">
        <v>42978</v>
      </c>
      <c r="B9">
        <v>-3.7108088705965402E-2</v>
      </c>
      <c r="C9">
        <v>3.7071514751672902E-3</v>
      </c>
      <c r="D9">
        <v>-3.9486990345887499E-2</v>
      </c>
      <c r="F9" s="83"/>
      <c r="G9" s="83"/>
      <c r="H9" s="83"/>
    </row>
    <row r="10" spans="1:10">
      <c r="A10" s="1">
        <v>43007</v>
      </c>
      <c r="B10">
        <v>7.4020582494279702E-2</v>
      </c>
      <c r="C10">
        <v>-1.7828696108272798E-2</v>
      </c>
      <c r="D10">
        <v>4.5648755224001698E-2</v>
      </c>
      <c r="F10" s="2"/>
      <c r="G10" s="2"/>
      <c r="H10" s="2"/>
    </row>
    <row r="11" spans="1:10">
      <c r="A11" s="1">
        <v>43039</v>
      </c>
      <c r="B11">
        <v>1.6711602774441801E-2</v>
      </c>
      <c r="C11">
        <v>7.2302077942834095E-2</v>
      </c>
      <c r="D11">
        <v>-0.130136293809409</v>
      </c>
    </row>
    <row r="12" spans="1:10">
      <c r="A12" s="1">
        <v>43069</v>
      </c>
      <c r="B12">
        <v>8.5280540562716299E-3</v>
      </c>
      <c r="C12">
        <v>5.54663085300629E-3</v>
      </c>
      <c r="D12">
        <v>8.1129239508493406E-2</v>
      </c>
    </row>
    <row r="13" spans="1:10">
      <c r="A13" s="1">
        <v>43098</v>
      </c>
      <c r="B13">
        <v>4.2023604904319898E-3</v>
      </c>
      <c r="C13">
        <v>2.7989712949240101E-3</v>
      </c>
      <c r="D13">
        <v>6.8719071284525202E-2</v>
      </c>
    </row>
    <row r="14" spans="1:10">
      <c r="A14" s="1">
        <v>43131</v>
      </c>
      <c r="B14">
        <v>4.3758816222511203E-2</v>
      </c>
      <c r="C14">
        <v>-1.0950206762071601E-2</v>
      </c>
      <c r="D14">
        <v>-2.4022149729329E-2</v>
      </c>
    </row>
    <row r="15" spans="1:10">
      <c r="A15" s="1">
        <v>43159</v>
      </c>
      <c r="B15">
        <v>-0.12354525917437501</v>
      </c>
      <c r="C15">
        <v>-5.4116315187173199E-2</v>
      </c>
      <c r="D15">
        <v>-3.07074474914413E-2</v>
      </c>
    </row>
    <row r="16" spans="1:10">
      <c r="A16" s="1">
        <v>43188</v>
      </c>
      <c r="B16">
        <v>-1.49194715503107E-2</v>
      </c>
      <c r="C16">
        <v>-1.33201534562481E-2</v>
      </c>
      <c r="D16">
        <v>-1.79063006720162E-2</v>
      </c>
    </row>
    <row r="17" spans="1:4">
      <c r="A17" s="1">
        <v>43220</v>
      </c>
      <c r="B17">
        <v>4.2085540635011499E-2</v>
      </c>
      <c r="C17">
        <v>-1.29534657070064E-2</v>
      </c>
      <c r="D17">
        <v>-6.96936776699872E-2</v>
      </c>
    </row>
    <row r="18" spans="1:4">
      <c r="A18" s="1">
        <v>43251</v>
      </c>
      <c r="B18">
        <v>5.5478410737910502E-2</v>
      </c>
      <c r="C18">
        <v>-4.7298950997679903E-2</v>
      </c>
      <c r="D18">
        <v>-1.16208809858711E-2</v>
      </c>
    </row>
    <row r="19" spans="1:4">
      <c r="A19" s="1">
        <v>43280</v>
      </c>
      <c r="B19">
        <v>1.8340603310228201E-2</v>
      </c>
      <c r="C19">
        <v>1.43788410622621E-2</v>
      </c>
      <c r="D19">
        <v>-6.4974796727527498E-3</v>
      </c>
    </row>
    <row r="20" spans="1:4">
      <c r="A20" s="1">
        <v>43312</v>
      </c>
      <c r="B20">
        <v>-1.4746673081818901E-2</v>
      </c>
      <c r="C20">
        <v>9.2138013836309901E-2</v>
      </c>
      <c r="D20">
        <v>1.11097679156402E-2</v>
      </c>
    </row>
    <row r="21" spans="1:4">
      <c r="A21" s="1">
        <v>43343</v>
      </c>
      <c r="B21">
        <v>-6.2948070853497597E-3</v>
      </c>
      <c r="C21">
        <v>2.3148004596143398E-2</v>
      </c>
      <c r="D21">
        <v>-9.3830694057660702E-4</v>
      </c>
    </row>
    <row r="22" spans="1:4">
      <c r="A22" s="1">
        <v>43371</v>
      </c>
      <c r="B22">
        <v>6.0496618061622397E-2</v>
      </c>
      <c r="C22">
        <v>2.5836888339915799E-2</v>
      </c>
      <c r="D22">
        <v>5.1346286690457599E-2</v>
      </c>
    </row>
    <row r="23" spans="1:4">
      <c r="A23" s="1">
        <v>43404</v>
      </c>
      <c r="B23">
        <v>-6.2808949664777305E-2</v>
      </c>
      <c r="C23">
        <v>1.3172555117092101E-2</v>
      </c>
      <c r="D23">
        <v>-7.2769191549758305E-2</v>
      </c>
    </row>
    <row r="24" spans="1:4">
      <c r="A24" s="1">
        <v>43434</v>
      </c>
      <c r="B24">
        <v>7.8553723881017497E-3</v>
      </c>
      <c r="C24">
        <v>5.6043164322636799E-2</v>
      </c>
      <c r="D24">
        <v>1.8252796160842098E-2</v>
      </c>
    </row>
    <row r="25" spans="1:4">
      <c r="A25" s="1">
        <v>43465</v>
      </c>
      <c r="B25">
        <v>-0.14226406612027501</v>
      </c>
      <c r="C25">
        <v>-0.121511293379538</v>
      </c>
      <c r="D25">
        <v>-8.6427563851178904E-2</v>
      </c>
    </row>
    <row r="26" spans="1:4">
      <c r="A26" s="1">
        <v>43496</v>
      </c>
      <c r="B26">
        <v>7.4644282413053695E-2</v>
      </c>
      <c r="C26">
        <v>3.1228083786476402E-2</v>
      </c>
      <c r="D26">
        <v>7.0715868712263305E-2</v>
      </c>
    </row>
    <row r="27" spans="1:4">
      <c r="A27" s="1">
        <v>43524</v>
      </c>
      <c r="B27">
        <v>9.0439548249961907E-2</v>
      </c>
      <c r="C27">
        <v>3.3560604353574899E-2</v>
      </c>
      <c r="D27">
        <v>3.52628358447655E-2</v>
      </c>
    </row>
    <row r="28" spans="1:4">
      <c r="A28" s="1">
        <v>43553</v>
      </c>
      <c r="B28">
        <v>2.23964359657262E-2</v>
      </c>
      <c r="C28">
        <v>2.3053185739740901E-2</v>
      </c>
      <c r="D28">
        <v>7.7121349419816496E-3</v>
      </c>
    </row>
    <row r="29" spans="1:4">
      <c r="A29" s="1">
        <v>43585</v>
      </c>
      <c r="B29">
        <v>-6.4357828359082898E-3</v>
      </c>
      <c r="C29">
        <v>1.0086681353857801E-2</v>
      </c>
      <c r="D29">
        <v>3.0382727164853102E-3</v>
      </c>
    </row>
    <row r="30" spans="1:4">
      <c r="A30" s="1">
        <v>43616</v>
      </c>
      <c r="B30">
        <v>-0.108355772020678</v>
      </c>
      <c r="C30">
        <v>-6.4820316719054805E-2</v>
      </c>
      <c r="D30">
        <v>-1.2273865972211501E-2</v>
      </c>
    </row>
    <row r="31" spans="1:4">
      <c r="A31" s="1">
        <v>43644</v>
      </c>
      <c r="B31">
        <v>8.2803475234346294E-2</v>
      </c>
      <c r="C31">
        <v>6.19901801364812E-2</v>
      </c>
      <c r="D31">
        <v>9.5814235630360803E-2</v>
      </c>
    </row>
    <row r="32" spans="1:4">
      <c r="A32" s="1">
        <v>43677</v>
      </c>
      <c r="B32">
        <v>-2.9622810515373001E-2</v>
      </c>
      <c r="C32">
        <v>-6.5048954461904701E-2</v>
      </c>
      <c r="D32">
        <v>3.1473591041949599E-2</v>
      </c>
    </row>
    <row r="33" spans="1:4">
      <c r="A33" s="1">
        <v>43707</v>
      </c>
      <c r="B33">
        <v>-6.7623961909033498E-2</v>
      </c>
      <c r="C33">
        <v>-6.89720914488752E-3</v>
      </c>
      <c r="D33">
        <v>3.55362074166609E-2</v>
      </c>
    </row>
    <row r="34" spans="1:4">
      <c r="A34" s="1">
        <v>43738</v>
      </c>
      <c r="B34">
        <v>3.1103974142512002E-2</v>
      </c>
      <c r="C34">
        <v>7.9463994614584598E-3</v>
      </c>
      <c r="D34">
        <v>7.3170896214701006E-2</v>
      </c>
    </row>
    <row r="35" spans="1:4">
      <c r="A35" s="1">
        <v>43769</v>
      </c>
      <c r="B35">
        <v>-4.30535325026443E-2</v>
      </c>
      <c r="C35">
        <v>2.05595836934729E-2</v>
      </c>
      <c r="D35">
        <v>3.1209220912436299E-2</v>
      </c>
    </row>
    <row r="36" spans="1:4">
      <c r="A36" s="1">
        <v>43798</v>
      </c>
      <c r="B36">
        <v>2.04474205210219E-2</v>
      </c>
      <c r="C36">
        <v>4.8489774891812498E-2</v>
      </c>
      <c r="D36">
        <v>-2.8838461776892199E-2</v>
      </c>
    </row>
    <row r="37" spans="1:4">
      <c r="A37" s="1">
        <v>43830</v>
      </c>
      <c r="B37">
        <v>2.4218517393924301E-2</v>
      </c>
      <c r="C37">
        <v>6.0949587398111703E-2</v>
      </c>
      <c r="D37">
        <v>4.5478735421551203E-2</v>
      </c>
    </row>
    <row r="38" spans="1:4">
      <c r="A38" s="1">
        <v>43861</v>
      </c>
      <c r="B38">
        <v>-0.109773637202414</v>
      </c>
      <c r="C38">
        <v>2.0566333143973201E-2</v>
      </c>
      <c r="D38">
        <v>-2.4474566201760101E-2</v>
      </c>
    </row>
    <row r="39" spans="1:4">
      <c r="A39" s="1">
        <v>43889</v>
      </c>
      <c r="B39">
        <v>-0.16003713235609801</v>
      </c>
      <c r="C39">
        <v>-9.0901074115861694E-2</v>
      </c>
      <c r="D39">
        <v>-6.3795805041324996E-2</v>
      </c>
    </row>
    <row r="40" spans="1:4">
      <c r="A40" s="1">
        <v>43921</v>
      </c>
      <c r="B40">
        <v>-0.26185833569235401</v>
      </c>
      <c r="C40">
        <v>-2.4910783371685001E-2</v>
      </c>
      <c r="D40">
        <v>-0.172345232925084</v>
      </c>
    </row>
    <row r="41" spans="1:4">
      <c r="A41" s="1">
        <v>43951</v>
      </c>
      <c r="B41">
        <v>0.223860749455534</v>
      </c>
      <c r="C41">
        <v>0.14420803523435399</v>
      </c>
      <c r="D41">
        <v>6.3670922139437494E-2</v>
      </c>
    </row>
    <row r="42" spans="1:4">
      <c r="A42" s="1">
        <v>43980</v>
      </c>
      <c r="B42">
        <v>-2.5469418469614099E-3</v>
      </c>
      <c r="C42">
        <v>-1.7252316404418001E-3</v>
      </c>
      <c r="D42">
        <v>1.27995108068664E-2</v>
      </c>
    </row>
    <row r="43" spans="1:4">
      <c r="A43" s="1">
        <v>44012</v>
      </c>
      <c r="B43">
        <v>-1.6494442099260102E-2</v>
      </c>
      <c r="C43">
        <v>-5.4588277081656297E-2</v>
      </c>
      <c r="D43">
        <v>-2.0414789763568301E-2</v>
      </c>
    </row>
    <row r="44" spans="1:4">
      <c r="A44" s="1">
        <v>44043</v>
      </c>
      <c r="B44">
        <v>-5.9034016839817398E-2</v>
      </c>
      <c r="C44">
        <v>3.6478715158671397E-2</v>
      </c>
      <c r="D44">
        <v>-4.5072101386929202E-3</v>
      </c>
    </row>
    <row r="45" spans="1:4">
      <c r="A45" s="1">
        <v>44074</v>
      </c>
      <c r="B45">
        <v>-3.21309303429375E-2</v>
      </c>
      <c r="C45">
        <v>5.9488535147910297E-2</v>
      </c>
      <c r="D45">
        <v>7.7754209787557604E-3</v>
      </c>
    </row>
    <row r="46" spans="1:4">
      <c r="A46" s="1">
        <v>44104</v>
      </c>
      <c r="B46">
        <v>-0.14046072181634001</v>
      </c>
      <c r="C46">
        <v>-2.95286289011348E-2</v>
      </c>
      <c r="D46">
        <v>-4.3609472342093801E-2</v>
      </c>
    </row>
    <row r="47" spans="1:4">
      <c r="A47" s="1">
        <v>44134</v>
      </c>
      <c r="B47">
        <v>-4.9810771470160102E-2</v>
      </c>
      <c r="C47">
        <v>-7.9057070028003995E-2</v>
      </c>
      <c r="D47">
        <v>-3.4835757458645498E-2</v>
      </c>
    </row>
    <row r="48" spans="1:4">
      <c r="A48" s="1">
        <v>44165</v>
      </c>
      <c r="B48">
        <v>0.19711672986482701</v>
      </c>
      <c r="C48">
        <v>6.25434413224773E-2</v>
      </c>
      <c r="D48">
        <v>6.40266588718921E-2</v>
      </c>
    </row>
    <row r="49" spans="1:4">
      <c r="A49" s="1">
        <v>44196</v>
      </c>
      <c r="B49">
        <v>8.1038545135415696E-2</v>
      </c>
      <c r="C49">
        <v>8.7780020143447698E-2</v>
      </c>
      <c r="D49">
        <v>3.4781227388929099E-4</v>
      </c>
    </row>
    <row r="50" spans="1:4">
      <c r="A50" s="1">
        <v>44225</v>
      </c>
      <c r="B50">
        <v>8.7821451095423997E-2</v>
      </c>
      <c r="C50">
        <v>3.6535711449306799E-2</v>
      </c>
      <c r="D50">
        <v>1.3092883902647E-2</v>
      </c>
    </row>
    <row r="51" spans="1:4">
      <c r="A51" s="1">
        <v>44253</v>
      </c>
      <c r="B51">
        <v>0.233124991138841</v>
      </c>
      <c r="C51">
        <v>-2.2570212103262301E-2</v>
      </c>
      <c r="D51">
        <v>-2.5846992590312999E-2</v>
      </c>
    </row>
    <row r="52" spans="1:4">
      <c r="A52" s="1">
        <v>44286</v>
      </c>
      <c r="B52">
        <v>2.6853030623477801E-2</v>
      </c>
      <c r="C52">
        <v>3.7170363898065599E-2</v>
      </c>
      <c r="D52">
        <v>8.5335265921288303E-2</v>
      </c>
    </row>
    <row r="53" spans="1:4">
      <c r="A53" s="1">
        <v>44316</v>
      </c>
      <c r="B53">
        <v>2.52552698913821E-2</v>
      </c>
      <c r="C53">
        <v>-9.8570848039423401E-3</v>
      </c>
      <c r="D53">
        <v>5.5404672664753699E-2</v>
      </c>
    </row>
    <row r="54" spans="1:4">
      <c r="A54" s="1">
        <v>44344</v>
      </c>
      <c r="B54">
        <v>3.4597015529615999E-2</v>
      </c>
      <c r="C54">
        <v>4.6555302908206503E-2</v>
      </c>
      <c r="D54">
        <v>-6.3037226800404605E-2</v>
      </c>
    </row>
    <row r="55" spans="1:4">
      <c r="A55" s="1">
        <v>44377</v>
      </c>
      <c r="B55">
        <v>8.06920931418387E-2</v>
      </c>
      <c r="C55">
        <v>-2.6646940566374702E-2</v>
      </c>
      <c r="D55">
        <v>-2.2086276587967399E-2</v>
      </c>
    </row>
    <row r="56" spans="1:4">
      <c r="A56" s="1">
        <v>44407</v>
      </c>
      <c r="B56">
        <v>-8.7349375290657394E-2</v>
      </c>
      <c r="C56">
        <v>4.5283397897471697E-2</v>
      </c>
      <c r="D56">
        <v>-7.5257451760347496E-3</v>
      </c>
    </row>
    <row r="57" spans="1:4">
      <c r="A57" s="1">
        <v>44439</v>
      </c>
      <c r="B57">
        <v>-3.8645166862572397E-2</v>
      </c>
      <c r="C57">
        <v>1.13752216227545E-2</v>
      </c>
      <c r="D57">
        <v>-2.2459869901239399E-2</v>
      </c>
    </row>
    <row r="58" spans="1:4">
      <c r="A58" s="1">
        <v>44469</v>
      </c>
      <c r="B58">
        <v>7.8870131620755707E-2</v>
      </c>
      <c r="C58">
        <v>-6.7174969547336497E-2</v>
      </c>
      <c r="D58">
        <v>-1.4952546024307799E-2</v>
      </c>
    </row>
    <row r="59" spans="1:4">
      <c r="A59" s="1">
        <v>44498</v>
      </c>
      <c r="B59">
        <v>9.6055796599555404E-2</v>
      </c>
      <c r="C59">
        <v>8.5448773198465496E-3</v>
      </c>
      <c r="D59">
        <v>-4.6638246951260898E-2</v>
      </c>
    </row>
    <row r="60" spans="1:4">
      <c r="A60" s="1">
        <v>44530</v>
      </c>
      <c r="B60">
        <v>-5.9342275241154999E-2</v>
      </c>
      <c r="C60">
        <v>-3.6398919758907002E-2</v>
      </c>
      <c r="D60">
        <v>-9.6199544521624394E-2</v>
      </c>
    </row>
    <row r="61" spans="1:4">
      <c r="A61" s="1">
        <v>44560</v>
      </c>
      <c r="B61">
        <v>1.5875681158372599E-2</v>
      </c>
      <c r="C61">
        <v>0.105047172783947</v>
      </c>
      <c r="D61">
        <v>8.5413975638969603E-2</v>
      </c>
    </row>
  </sheetData>
  <mergeCells count="2">
    <mergeCell ref="F1:H1"/>
    <mergeCell ref="F9:H9"/>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66BF-5795-4352-B1AB-DF408205767E}">
  <dimension ref="A1:H62"/>
  <sheetViews>
    <sheetView workbookViewId="0">
      <selection activeCell="B1" sqref="B1:C1"/>
    </sheetView>
  </sheetViews>
  <sheetFormatPr defaultRowHeight="15"/>
  <cols>
    <col min="2" max="2" width="9.85546875" bestFit="1" customWidth="1"/>
    <col min="11" max="11" width="12.7109375" bestFit="1" customWidth="1"/>
  </cols>
  <sheetData>
    <row r="1" spans="1:8">
      <c r="B1" s="84" t="s">
        <v>155</v>
      </c>
      <c r="C1" s="84"/>
      <c r="G1" s="84"/>
      <c r="H1" s="84"/>
    </row>
    <row r="2" spans="1:8">
      <c r="B2" t="s">
        <v>162</v>
      </c>
      <c r="C2" t="s">
        <v>6</v>
      </c>
      <c r="E2" t="s">
        <v>10</v>
      </c>
    </row>
    <row r="3" spans="1:8">
      <c r="A3">
        <v>201701</v>
      </c>
      <c r="B3">
        <v>-3.4000000000000002E-3</v>
      </c>
      <c r="C3">
        <v>1.9800000000000002E-2</v>
      </c>
      <c r="E3">
        <f>0.009</f>
        <v>8.9999999999999993E-3</v>
      </c>
    </row>
    <row r="4" spans="1:8">
      <c r="A4">
        <v>201702</v>
      </c>
      <c r="B4">
        <v>1.1599999999999999E-2</v>
      </c>
      <c r="C4">
        <v>3.61E-2</v>
      </c>
    </row>
    <row r="5" spans="1:8">
      <c r="A5">
        <v>201703</v>
      </c>
      <c r="B5">
        <v>2.3100000000000002E-2</v>
      </c>
      <c r="C5">
        <v>2E-3</v>
      </c>
    </row>
    <row r="6" spans="1:8">
      <c r="A6">
        <v>201704</v>
      </c>
      <c r="B6">
        <v>2.3999999999999998E-3</v>
      </c>
      <c r="C6">
        <v>1.1400000000000002E-2</v>
      </c>
    </row>
    <row r="7" spans="1:8">
      <c r="A7">
        <v>201705</v>
      </c>
      <c r="B7">
        <v>-2.0299999999999999E-2</v>
      </c>
      <c r="C7">
        <v>1.1200000000000002E-2</v>
      </c>
    </row>
    <row r="8" spans="1:8">
      <c r="A8">
        <v>201706</v>
      </c>
      <c r="B8">
        <v>4.7599999999999996E-2</v>
      </c>
      <c r="C8">
        <v>8.4000000000000012E-3</v>
      </c>
    </row>
    <row r="9" spans="1:8">
      <c r="A9">
        <v>201707</v>
      </c>
      <c r="B9">
        <v>-1.2200000000000001E-2</v>
      </c>
      <c r="C9">
        <v>1.9400000000000001E-2</v>
      </c>
    </row>
    <row r="10" spans="1:8">
      <c r="A10">
        <v>201708</v>
      </c>
      <c r="B10">
        <v>-1.9E-2</v>
      </c>
      <c r="C10">
        <v>2.5000000000000001E-3</v>
      </c>
    </row>
    <row r="11" spans="1:8">
      <c r="A11">
        <v>201709</v>
      </c>
      <c r="B11">
        <v>9.2300000000000007E-2</v>
      </c>
      <c r="C11">
        <v>2.5999999999999995E-2</v>
      </c>
    </row>
    <row r="12" spans="1:8">
      <c r="A12">
        <v>201710</v>
      </c>
      <c r="B12">
        <v>-1.0800000000000001E-2</v>
      </c>
      <c r="C12">
        <v>2.3400000000000001E-2</v>
      </c>
    </row>
    <row r="13" spans="1:8">
      <c r="A13">
        <v>201711</v>
      </c>
      <c r="B13">
        <v>2.98E-2</v>
      </c>
      <c r="C13">
        <v>3.2000000000000001E-2</v>
      </c>
    </row>
    <row r="14" spans="1:8">
      <c r="A14">
        <v>201712</v>
      </c>
      <c r="B14">
        <v>8.0000000000000002E-3</v>
      </c>
      <c r="C14">
        <v>1.1500000000000002E-2</v>
      </c>
    </row>
    <row r="15" spans="1:8">
      <c r="A15">
        <v>201801</v>
      </c>
      <c r="B15">
        <v>2.3199999999999998E-2</v>
      </c>
      <c r="C15">
        <v>5.6900000000000006E-2</v>
      </c>
    </row>
    <row r="16" spans="1:8">
      <c r="A16">
        <v>201802</v>
      </c>
      <c r="B16">
        <v>-3.9900000000000005E-2</v>
      </c>
      <c r="C16">
        <v>-3.5400000000000001E-2</v>
      </c>
    </row>
    <row r="17" spans="1:3">
      <c r="A17">
        <v>201803</v>
      </c>
      <c r="B17">
        <v>1.3999999999999999E-2</v>
      </c>
      <c r="C17">
        <v>-2.2400000000000003E-2</v>
      </c>
    </row>
    <row r="18" spans="1:3">
      <c r="A18">
        <v>201804</v>
      </c>
      <c r="B18">
        <v>1.4800000000000001E-2</v>
      </c>
      <c r="C18">
        <v>4.2000000000000006E-3</v>
      </c>
    </row>
    <row r="19" spans="1:3">
      <c r="A19">
        <v>201805</v>
      </c>
      <c r="B19">
        <v>7.7300000000000008E-2</v>
      </c>
      <c r="C19">
        <v>2.7900000000000001E-2</v>
      </c>
    </row>
    <row r="20" spans="1:3">
      <c r="A20">
        <v>201806</v>
      </c>
      <c r="B20">
        <v>1.15E-2</v>
      </c>
      <c r="C20">
        <v>6.1999999999999998E-3</v>
      </c>
    </row>
    <row r="21" spans="1:3">
      <c r="A21">
        <v>201807</v>
      </c>
      <c r="B21">
        <v>-1.01E-2</v>
      </c>
      <c r="C21">
        <v>3.3500000000000002E-2</v>
      </c>
    </row>
    <row r="22" spans="1:3">
      <c r="A22">
        <v>201808</v>
      </c>
      <c r="B22">
        <v>2.9399999999999999E-2</v>
      </c>
      <c r="C22">
        <v>3.6000000000000004E-2</v>
      </c>
    </row>
    <row r="23" spans="1:3">
      <c r="A23">
        <v>201809</v>
      </c>
      <c r="B23">
        <v>-1.8700000000000001E-2</v>
      </c>
      <c r="C23">
        <v>2.0999999999999999E-3</v>
      </c>
    </row>
    <row r="24" spans="1:3">
      <c r="A24">
        <v>201810</v>
      </c>
      <c r="B24">
        <v>-0.10730000000000001</v>
      </c>
      <c r="C24">
        <v>-7.4899999999999994E-2</v>
      </c>
    </row>
    <row r="25" spans="1:3">
      <c r="A25">
        <v>201811</v>
      </c>
      <c r="B25">
        <v>-2.1400000000000002E-2</v>
      </c>
      <c r="C25">
        <v>1.8699999999999998E-2</v>
      </c>
    </row>
    <row r="26" spans="1:3">
      <c r="A26">
        <v>201812</v>
      </c>
      <c r="B26">
        <v>-0.1295</v>
      </c>
      <c r="C26">
        <v>-9.3700000000000006E-2</v>
      </c>
    </row>
    <row r="27" spans="1:3">
      <c r="A27">
        <v>201901</v>
      </c>
      <c r="B27">
        <v>0.1038</v>
      </c>
      <c r="C27">
        <v>8.610000000000001E-2</v>
      </c>
    </row>
    <row r="28" spans="1:3">
      <c r="A28">
        <v>201902</v>
      </c>
      <c r="B28">
        <v>5.7300000000000004E-2</v>
      </c>
      <c r="C28">
        <v>3.5799999999999998E-2</v>
      </c>
    </row>
    <row r="29" spans="1:3">
      <c r="A29">
        <v>201903</v>
      </c>
      <c r="B29">
        <v>-2.98E-2</v>
      </c>
      <c r="C29">
        <v>1.29E-2</v>
      </c>
    </row>
    <row r="30" spans="1:3">
      <c r="A30">
        <v>201904</v>
      </c>
      <c r="B30">
        <v>1.34E-2</v>
      </c>
      <c r="C30">
        <v>4.1800000000000004E-2</v>
      </c>
    </row>
    <row r="31" spans="1:3">
      <c r="A31">
        <v>201905</v>
      </c>
      <c r="B31">
        <v>-6.4899999999999999E-2</v>
      </c>
      <c r="C31">
        <v>-6.7300000000000013E-2</v>
      </c>
    </row>
    <row r="32" spans="1:3">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B6AB-F2C5-4BFB-8DF5-3F0D4BF0618C}">
  <dimension ref="A2:U62"/>
  <sheetViews>
    <sheetView workbookViewId="0">
      <selection activeCell="D1" sqref="D1"/>
    </sheetView>
  </sheetViews>
  <sheetFormatPr defaultRowHeight="15"/>
  <cols>
    <col min="1" max="1" width="10.7109375" bestFit="1" customWidth="1"/>
    <col min="13" max="13" width="11.7109375" customWidth="1"/>
    <col min="14" max="14" width="12" bestFit="1" customWidth="1"/>
  </cols>
  <sheetData>
    <row r="2" spans="1:18">
      <c r="B2" t="s">
        <v>142</v>
      </c>
      <c r="C2" t="s">
        <v>143</v>
      </c>
      <c r="D2" t="s">
        <v>144</v>
      </c>
      <c r="E2" t="s">
        <v>145</v>
      </c>
    </row>
    <row r="3" spans="1:18">
      <c r="A3" s="1">
        <v>42766</v>
      </c>
      <c r="B3">
        <v>4.7746601617859603E-2</v>
      </c>
      <c r="C3">
        <v>4.3127402385891203E-2</v>
      </c>
      <c r="D3">
        <v>-3.46770888893492E-2</v>
      </c>
      <c r="E3">
        <v>4.0000000000000002E-4</v>
      </c>
    </row>
    <row r="4" spans="1:18">
      <c r="A4" s="1">
        <v>42794</v>
      </c>
      <c r="B4">
        <v>0.13377784480820401</v>
      </c>
      <c r="C4">
        <v>4.9392467758179598E-2</v>
      </c>
      <c r="D4">
        <v>-2.65216390988793E-2</v>
      </c>
      <c r="E4">
        <v>4.0000000000000002E-4</v>
      </c>
    </row>
    <row r="5" spans="1:18">
      <c r="A5" s="1">
        <v>42825</v>
      </c>
      <c r="B5">
        <v>4.8689341127605597E-2</v>
      </c>
      <c r="C5">
        <v>2.2535206836800999E-2</v>
      </c>
      <c r="D5">
        <v>-1.0781433969765501E-2</v>
      </c>
      <c r="E5">
        <v>4.0000000000000002E-4</v>
      </c>
      <c r="M5" s="27"/>
      <c r="N5" s="27"/>
    </row>
    <row r="6" spans="1:18">
      <c r="A6" s="1">
        <v>42853</v>
      </c>
      <c r="B6" s="44">
        <v>-6.9434324847252897E-5</v>
      </c>
      <c r="C6">
        <v>2.33722436856958E-2</v>
      </c>
      <c r="D6">
        <v>-3.4949718918888199E-2</v>
      </c>
      <c r="E6">
        <v>4.0000000000000002E-4</v>
      </c>
    </row>
    <row r="7" spans="1:18">
      <c r="A7" s="1">
        <v>42886</v>
      </c>
      <c r="B7">
        <v>6.7807101647112206E-2</v>
      </c>
      <c r="C7">
        <v>4.4092144712940901E-2</v>
      </c>
      <c r="D7">
        <v>-4.0501612085518703E-2</v>
      </c>
      <c r="E7">
        <v>4.0000000000000002E-4</v>
      </c>
    </row>
    <row r="8" spans="1:18">
      <c r="A8" s="1">
        <v>42916</v>
      </c>
      <c r="B8">
        <v>-5.7213800517164702E-2</v>
      </c>
      <c r="C8">
        <v>-2.5369483440798399E-2</v>
      </c>
      <c r="D8">
        <v>-5.0465709445850103E-3</v>
      </c>
      <c r="E8">
        <v>4.0000000000000002E-4</v>
      </c>
    </row>
    <row r="9" spans="1:18">
      <c r="A9" s="1">
        <v>42947</v>
      </c>
      <c r="B9">
        <v>3.2703690587257403E-2</v>
      </c>
      <c r="C9">
        <v>4.1323763012991899E-2</v>
      </c>
      <c r="D9">
        <v>2.57625420946688E-2</v>
      </c>
      <c r="E9">
        <v>4.0000000000000002E-4</v>
      </c>
    </row>
    <row r="10" spans="1:18">
      <c r="A10" s="1">
        <v>42978</v>
      </c>
      <c r="B10">
        <v>0.10699946955702599</v>
      </c>
      <c r="C10">
        <v>3.1092138875397801E-2</v>
      </c>
      <c r="D10">
        <v>-5.5739071130396903E-2</v>
      </c>
      <c r="E10">
        <v>4.0000000000000002E-4</v>
      </c>
    </row>
    <row r="11" spans="1:18">
      <c r="A11" s="1">
        <v>43007</v>
      </c>
      <c r="B11">
        <v>-6.02439480635521E-2</v>
      </c>
      <c r="C11">
        <v>7.9183469678172705E-3</v>
      </c>
      <c r="D11">
        <v>0.104575933226703</v>
      </c>
      <c r="E11">
        <v>4.0000000000000002E-4</v>
      </c>
    </row>
    <row r="12" spans="1:18">
      <c r="A12" s="1">
        <v>43039</v>
      </c>
      <c r="B12">
        <v>9.6807860444835997E-2</v>
      </c>
      <c r="C12">
        <v>7.3951801665450304E-2</v>
      </c>
      <c r="D12">
        <v>-1.06863386531099E-2</v>
      </c>
      <c r="E12">
        <v>4.0000000000000002E-4</v>
      </c>
    </row>
    <row r="13" spans="1:18">
      <c r="A13" s="1">
        <v>43069</v>
      </c>
      <c r="B13">
        <v>2.0277911859002198E-2</v>
      </c>
      <c r="C13">
        <v>1.0905002909486801E-2</v>
      </c>
      <c r="D13">
        <v>2.0630963363211401E-2</v>
      </c>
      <c r="E13">
        <v>4.0000000000000002E-4</v>
      </c>
      <c r="M13" s="22"/>
      <c r="N13" s="22"/>
      <c r="O13" s="22"/>
      <c r="P13" s="22"/>
      <c r="Q13" s="22"/>
      <c r="R13" s="22"/>
    </row>
    <row r="14" spans="1:18">
      <c r="A14" s="1">
        <v>43098</v>
      </c>
      <c r="B14">
        <v>-1.52460221300017E-2</v>
      </c>
      <c r="C14">
        <v>9.5163020346608E-4</v>
      </c>
      <c r="D14">
        <v>5.3859503984024601E-2</v>
      </c>
      <c r="E14">
        <v>4.0000000000000002E-4</v>
      </c>
    </row>
    <row r="15" spans="1:18">
      <c r="A15" s="1">
        <v>43131</v>
      </c>
      <c r="B15">
        <v>-1.0636157637734201E-2</v>
      </c>
      <c r="C15">
        <v>7.5517553590143199E-2</v>
      </c>
      <c r="D15">
        <v>3.1530980779976001E-2</v>
      </c>
      <c r="E15">
        <v>4.0000000000000002E-4</v>
      </c>
    </row>
    <row r="16" spans="1:18">
      <c r="A16" s="1">
        <v>43159</v>
      </c>
      <c r="B16">
        <v>6.8185038487350497E-2</v>
      </c>
      <c r="C16">
        <v>9.5934123378702896E-4</v>
      </c>
      <c r="D16">
        <v>-0.10737716050115401</v>
      </c>
      <c r="E16">
        <v>4.0000000000000002E-4</v>
      </c>
    </row>
    <row r="17" spans="1:21">
      <c r="A17" s="1">
        <v>43188</v>
      </c>
      <c r="B17">
        <v>-5.8050567820636702E-2</v>
      </c>
      <c r="C17">
        <v>-3.3752529555002901E-2</v>
      </c>
      <c r="D17">
        <v>2.0396922332877699E-2</v>
      </c>
      <c r="E17">
        <v>4.0000000000000002E-4</v>
      </c>
    </row>
    <row r="18" spans="1:21">
      <c r="A18" s="1">
        <v>43220</v>
      </c>
      <c r="B18">
        <v>-1.50200240470394E-2</v>
      </c>
      <c r="C18">
        <v>-2.3378730983534E-4</v>
      </c>
      <c r="D18">
        <v>9.68928649151405E-2</v>
      </c>
      <c r="E18">
        <v>4.0000000000000002E-4</v>
      </c>
      <c r="M18" s="22"/>
      <c r="N18" s="22"/>
      <c r="O18" s="22"/>
      <c r="P18" s="22"/>
      <c r="Q18" s="22"/>
      <c r="R18" s="22"/>
      <c r="S18" s="22"/>
      <c r="T18" s="22"/>
      <c r="U18" s="22"/>
    </row>
    <row r="19" spans="1:21">
      <c r="A19" s="1">
        <v>43251</v>
      </c>
      <c r="B19">
        <v>0.135123943064233</v>
      </c>
      <c r="C19">
        <v>7.0484357625306304E-2</v>
      </c>
      <c r="D19">
        <v>3.59255782876799E-2</v>
      </c>
      <c r="E19">
        <v>4.0000000000000002E-4</v>
      </c>
    </row>
    <row r="20" spans="1:21">
      <c r="A20" s="1">
        <v>43280</v>
      </c>
      <c r="B20">
        <v>-9.4181924968027003E-3</v>
      </c>
      <c r="C20">
        <v>-6.0988426840010903E-3</v>
      </c>
      <c r="D20">
        <v>7.3256570203383796E-3</v>
      </c>
      <c r="E20">
        <v>4.0000000000000002E-4</v>
      </c>
    </row>
    <row r="21" spans="1:21">
      <c r="A21" s="1">
        <v>43312</v>
      </c>
      <c r="B21">
        <v>2.7983235420241E-2</v>
      </c>
      <c r="C21">
        <v>2.6240567540717699E-2</v>
      </c>
      <c r="D21">
        <v>1.084888102967E-2</v>
      </c>
      <c r="E21">
        <v>4.0000000000000002E-4</v>
      </c>
    </row>
    <row r="22" spans="1:21">
      <c r="A22" s="1">
        <v>43343</v>
      </c>
      <c r="B22">
        <v>0.200422370163887</v>
      </c>
      <c r="C22">
        <v>8.93853488925756E-2</v>
      </c>
      <c r="D22">
        <v>-2.9561227434167999E-2</v>
      </c>
      <c r="E22">
        <v>4.0000000000000002E-4</v>
      </c>
    </row>
    <row r="23" spans="1:21">
      <c r="A23" s="1">
        <v>43371</v>
      </c>
      <c r="B23">
        <v>-8.3031306505521006E-3</v>
      </c>
      <c r="C23">
        <v>2.0448180693808798E-3</v>
      </c>
      <c r="D23">
        <v>2.6320314946302801E-2</v>
      </c>
      <c r="E23">
        <v>4.0000000000000002E-4</v>
      </c>
    </row>
    <row r="24" spans="1:21">
      <c r="A24" s="1">
        <v>43404</v>
      </c>
      <c r="B24">
        <v>-3.0477429277597199E-2</v>
      </c>
      <c r="C24">
        <v>-8.4764961387139903E-2</v>
      </c>
      <c r="D24">
        <v>-0.121111183363765</v>
      </c>
      <c r="E24">
        <v>4.0000000000000002E-4</v>
      </c>
    </row>
    <row r="25" spans="1:21">
      <c r="A25" s="1">
        <v>43434</v>
      </c>
      <c r="B25">
        <v>-0.18119750650942501</v>
      </c>
      <c r="C25">
        <v>-1.46718536047533E-2</v>
      </c>
      <c r="D25">
        <v>-2.83611285752874E-2</v>
      </c>
      <c r="E25">
        <v>4.0000000000000002E-4</v>
      </c>
    </row>
    <row r="26" spans="1:21">
      <c r="A26" s="1">
        <v>43465</v>
      </c>
      <c r="B26">
        <v>-0.116698569966983</v>
      </c>
      <c r="C26">
        <v>-8.3406254775475697E-2</v>
      </c>
      <c r="D26">
        <v>-0.13417879489544701</v>
      </c>
      <c r="E26">
        <v>4.0000000000000002E-4</v>
      </c>
    </row>
    <row r="27" spans="1:21">
      <c r="A27" s="1">
        <v>43496</v>
      </c>
      <c r="B27">
        <v>5.5154298890295501E-2</v>
      </c>
      <c r="C27">
        <v>7.9902064744430096E-2</v>
      </c>
      <c r="D27">
        <v>0.117105341588361</v>
      </c>
      <c r="E27">
        <v>4.0000000000000002E-4</v>
      </c>
    </row>
    <row r="28" spans="1:21">
      <c r="A28" s="1">
        <v>43524</v>
      </c>
      <c r="B28">
        <v>4.4776405533296197E-2</v>
      </c>
      <c r="C28">
        <v>7.3267950781543897E-2</v>
      </c>
      <c r="D28">
        <v>2.1708988746172001E-2</v>
      </c>
      <c r="E28">
        <v>4.0000000000000002E-4</v>
      </c>
    </row>
    <row r="29" spans="1:21">
      <c r="A29" s="1">
        <v>43553</v>
      </c>
      <c r="B29">
        <v>9.7025824085782003E-2</v>
      </c>
      <c r="C29">
        <v>4.0712430514869502E-2</v>
      </c>
      <c r="D29">
        <v>2.3060909230384299E-2</v>
      </c>
      <c r="E29">
        <v>4.0000000000000002E-4</v>
      </c>
    </row>
    <row r="30" spans="1:21">
      <c r="A30" s="1">
        <v>43585</v>
      </c>
      <c r="B30">
        <v>5.6435752472991797E-2</v>
      </c>
      <c r="C30">
        <v>6.3699225092490305E-2</v>
      </c>
      <c r="D30">
        <v>-1.90186122538769E-3</v>
      </c>
      <c r="E30">
        <v>4.0000000000000002E-4</v>
      </c>
    </row>
    <row r="31" spans="1:21">
      <c r="A31" s="1">
        <v>43616</v>
      </c>
      <c r="B31">
        <v>-0.124212868424529</v>
      </c>
      <c r="C31">
        <v>-8.87960728880237E-2</v>
      </c>
      <c r="D31">
        <v>-0.117027342737882</v>
      </c>
      <c r="E31">
        <v>4.0000000000000002E-4</v>
      </c>
    </row>
    <row r="32" spans="1:21">
      <c r="A32" s="1">
        <v>43644</v>
      </c>
      <c r="B32">
        <v>0.130519036861142</v>
      </c>
      <c r="C32">
        <v>8.7745967885039106E-2</v>
      </c>
      <c r="D32">
        <v>8.8158527754225793E-2</v>
      </c>
      <c r="E32">
        <v>4.0000000000000002E-4</v>
      </c>
    </row>
    <row r="33" spans="1:5">
      <c r="A33" s="1">
        <v>43677</v>
      </c>
      <c r="B33">
        <v>7.6394630638170202E-2</v>
      </c>
      <c r="C33">
        <v>3.53737934280801E-2</v>
      </c>
      <c r="D33">
        <v>-2.41120401613234E-2</v>
      </c>
      <c r="E33">
        <v>4.0000000000000002E-4</v>
      </c>
    </row>
    <row r="34" spans="1:5">
      <c r="A34" s="1">
        <v>43707</v>
      </c>
      <c r="B34">
        <v>-1.6461315838256E-2</v>
      </c>
      <c r="C34">
        <v>-2.1937242728503701E-2</v>
      </c>
      <c r="D34">
        <v>-8.7139812417325505E-2</v>
      </c>
      <c r="E34">
        <v>4.0000000000000002E-4</v>
      </c>
    </row>
    <row r="35" spans="1:5">
      <c r="A35" s="1">
        <v>43738</v>
      </c>
      <c r="B35">
        <v>7.2961706789719694E-2</v>
      </c>
      <c r="C35">
        <v>1.32125426232606E-2</v>
      </c>
      <c r="D35">
        <v>3.8816807779235497E-2</v>
      </c>
      <c r="E35">
        <v>4.0000000000000002E-4</v>
      </c>
    </row>
    <row r="36" spans="1:5">
      <c r="A36" s="1">
        <v>43769</v>
      </c>
      <c r="B36">
        <v>0.110684434251171</v>
      </c>
      <c r="C36">
        <v>3.7531815948347702E-2</v>
      </c>
      <c r="D36">
        <v>-2.6275402589207901E-2</v>
      </c>
      <c r="E36">
        <v>4.0000000000000002E-4</v>
      </c>
    </row>
    <row r="37" spans="1:5">
      <c r="A37" s="1">
        <v>43798</v>
      </c>
      <c r="B37">
        <v>7.7554031166517198E-2</v>
      </c>
      <c r="C37">
        <v>5.5938092834974897E-2</v>
      </c>
      <c r="D37">
        <v>1.0793838607686901E-2</v>
      </c>
      <c r="E37">
        <v>4.0000000000000002E-4</v>
      </c>
    </row>
    <row r="38" spans="1:5">
      <c r="A38" s="1">
        <v>43830</v>
      </c>
      <c r="B38">
        <v>9.8783982655838598E-2</v>
      </c>
      <c r="C38">
        <v>3.9673335377829202E-2</v>
      </c>
      <c r="D38">
        <v>7.1443677991590099E-2</v>
      </c>
      <c r="E38">
        <v>4.0000000000000002E-4</v>
      </c>
    </row>
    <row r="39" spans="1:5">
      <c r="A39" s="1">
        <v>43861</v>
      </c>
      <c r="B39">
        <v>5.4009894019765803E-2</v>
      </c>
      <c r="C39">
        <v>3.8104921538053997E-2</v>
      </c>
      <c r="D39">
        <v>-0.118051354650728</v>
      </c>
      <c r="E39">
        <v>4.0000000000000002E-4</v>
      </c>
    </row>
    <row r="40" spans="1:5">
      <c r="A40" s="1">
        <v>43889</v>
      </c>
      <c r="B40">
        <v>-0.114701449800917</v>
      </c>
      <c r="C40">
        <v>-7.2901202159474196E-2</v>
      </c>
      <c r="D40">
        <v>-0.14943648218883701</v>
      </c>
      <c r="E40">
        <v>4.0000000000000002E-4</v>
      </c>
    </row>
    <row r="41" spans="1:5">
      <c r="A41" s="1">
        <v>43921</v>
      </c>
      <c r="B41">
        <v>-6.97615012759258E-2</v>
      </c>
      <c r="C41">
        <v>-9.72969534153557E-2</v>
      </c>
      <c r="D41">
        <v>-0.36529895673770102</v>
      </c>
      <c r="E41">
        <v>4.0000000000000002E-4</v>
      </c>
    </row>
    <row r="42" spans="1:5">
      <c r="A42" s="1">
        <v>43951</v>
      </c>
      <c r="B42">
        <v>0.15537368926258399</v>
      </c>
      <c r="C42">
        <v>0.142048165001602</v>
      </c>
      <c r="D42">
        <v>0.32208269339239398</v>
      </c>
      <c r="E42">
        <v>4.0000000000000002E-4</v>
      </c>
    </row>
    <row r="43" spans="1:5">
      <c r="A43" s="1">
        <v>43980</v>
      </c>
      <c r="B43">
        <v>8.5094282257953402E-2</v>
      </c>
      <c r="C43">
        <v>7.8636145400541105E-2</v>
      </c>
      <c r="D43">
        <v>1.6623673585233801E-2</v>
      </c>
      <c r="E43">
        <v>4.0000000000000002E-4</v>
      </c>
    </row>
    <row r="44" spans="1:5">
      <c r="A44" s="1">
        <v>44012</v>
      </c>
      <c r="B44">
        <v>0.147386278469573</v>
      </c>
      <c r="C44">
        <v>7.0382484841255505E-2</v>
      </c>
      <c r="D44">
        <v>-8.7906137605031891E-3</v>
      </c>
      <c r="E44">
        <v>4.0000000000000002E-4</v>
      </c>
    </row>
    <row r="45" spans="1:5">
      <c r="A45" s="1">
        <v>44043</v>
      </c>
      <c r="B45">
        <v>0.165131632907242</v>
      </c>
      <c r="C45">
        <v>5.9416545349933798E-2</v>
      </c>
      <c r="D45">
        <v>-4.1948290785843403E-2</v>
      </c>
      <c r="E45">
        <v>4.0000000000000002E-4</v>
      </c>
    </row>
    <row r="46" spans="1:5">
      <c r="A46" s="1">
        <v>44074</v>
      </c>
      <c r="B46">
        <v>0.21656925722284401</v>
      </c>
      <c r="C46">
        <v>0.11135577449204501</v>
      </c>
      <c r="D46">
        <v>-6.2253633875202904E-3</v>
      </c>
      <c r="E46">
        <v>4.0000000000000002E-4</v>
      </c>
    </row>
    <row r="47" spans="1:5">
      <c r="A47" s="1">
        <v>44104</v>
      </c>
      <c r="B47">
        <v>-0.10252631704402899</v>
      </c>
      <c r="C47">
        <v>-4.8668409560885299E-2</v>
      </c>
      <c r="D47">
        <v>-0.147468489464223</v>
      </c>
      <c r="E47">
        <v>4.0000000000000002E-4</v>
      </c>
    </row>
    <row r="48" spans="1:5">
      <c r="A48" s="1">
        <v>44134</v>
      </c>
      <c r="B48">
        <v>-6.0012107199108898E-2</v>
      </c>
      <c r="C48">
        <v>-4.3217259726645099E-2</v>
      </c>
      <c r="D48">
        <v>-3.4730997824827602E-2</v>
      </c>
      <c r="E48">
        <v>4.0000000000000002E-4</v>
      </c>
    </row>
    <row r="49" spans="1:5">
      <c r="A49" s="1">
        <v>44165</v>
      </c>
      <c r="B49">
        <v>9.5493206691328297E-2</v>
      </c>
      <c r="C49">
        <v>0.12530610384319901</v>
      </c>
      <c r="D49">
        <v>0.28039069228457902</v>
      </c>
      <c r="E49">
        <v>4.0000000000000002E-4</v>
      </c>
    </row>
    <row r="50" spans="1:5">
      <c r="A50" s="1">
        <v>44196</v>
      </c>
      <c r="B50">
        <v>0.114573639062153</v>
      </c>
      <c r="C50">
        <v>5.7149216161112897E-2</v>
      </c>
      <c r="D50">
        <v>5.2518439389981797E-2</v>
      </c>
      <c r="E50">
        <v>4.0000000000000002E-4</v>
      </c>
    </row>
    <row r="51" spans="1:5">
      <c r="A51" s="1">
        <v>44225</v>
      </c>
      <c r="B51">
        <v>-5.5015272442344599E-3</v>
      </c>
      <c r="C51">
        <v>-7.03806751696369E-3</v>
      </c>
      <c r="D51">
        <v>4.9556522101904601E-2</v>
      </c>
      <c r="E51">
        <v>4.0000000000000002E-4</v>
      </c>
    </row>
    <row r="52" spans="1:5">
      <c r="A52" s="1">
        <v>44253</v>
      </c>
      <c r="B52">
        <v>-7.9711995483961101E-2</v>
      </c>
      <c r="C52">
        <v>1.4802096038963E-2</v>
      </c>
      <c r="D52">
        <v>0.22450844772940201</v>
      </c>
      <c r="E52">
        <v>4.0000000000000002E-4</v>
      </c>
    </row>
    <row r="53" spans="1:5">
      <c r="A53" s="1">
        <v>44286</v>
      </c>
      <c r="B53">
        <v>7.3396268802290504E-3</v>
      </c>
      <c r="C53">
        <v>7.3931208225715599E-3</v>
      </c>
      <c r="D53">
        <v>3.0569923871258099E-2</v>
      </c>
      <c r="E53">
        <v>4.0000000000000002E-4</v>
      </c>
    </row>
    <row r="54" spans="1:5">
      <c r="A54" s="1">
        <v>44316</v>
      </c>
      <c r="B54">
        <v>7.6217828836328896E-2</v>
      </c>
      <c r="C54">
        <v>5.1465859663854398E-2</v>
      </c>
      <c r="D54">
        <v>4.2646458780020496E-3</v>
      </c>
      <c r="E54">
        <v>4.0000000000000002E-4</v>
      </c>
    </row>
    <row r="55" spans="1:5">
      <c r="A55" s="1">
        <v>44344</v>
      </c>
      <c r="B55">
        <v>-5.0497109629762997E-2</v>
      </c>
      <c r="C55">
        <v>-1.23626699029639E-2</v>
      </c>
      <c r="D55">
        <v>6.5456078349101499E-2</v>
      </c>
      <c r="E55">
        <v>4.0000000000000002E-4</v>
      </c>
    </row>
    <row r="56" spans="1:5">
      <c r="A56" s="1">
        <v>44377</v>
      </c>
      <c r="B56">
        <v>9.9109279451037396E-2</v>
      </c>
      <c r="C56">
        <v>7.2763620975501903E-2</v>
      </c>
      <c r="D56">
        <v>5.2424444327584703E-2</v>
      </c>
      <c r="E56">
        <v>4.0000000000000002E-4</v>
      </c>
    </row>
    <row r="57" spans="1:5">
      <c r="A57" s="1">
        <v>44407</v>
      </c>
      <c r="B57">
        <v>6.4982352853098793E-2</v>
      </c>
      <c r="C57">
        <v>3.3703647016591398E-2</v>
      </c>
      <c r="D57">
        <v>-8.6967926211504898E-2</v>
      </c>
      <c r="E57">
        <v>4.0000000000000002E-4</v>
      </c>
    </row>
    <row r="58" spans="1:5">
      <c r="A58" s="1">
        <v>44439</v>
      </c>
      <c r="B58">
        <v>4.2489300557031998E-2</v>
      </c>
      <c r="C58">
        <v>3.5103491551159403E-2</v>
      </c>
      <c r="D58">
        <v>-1.8473071632237398E-2</v>
      </c>
      <c r="E58">
        <v>4.0000000000000002E-4</v>
      </c>
    </row>
    <row r="59" spans="1:5">
      <c r="A59" s="1">
        <v>44469</v>
      </c>
      <c r="B59">
        <v>-6.8036590803183999E-2</v>
      </c>
      <c r="C59">
        <v>-5.7443330662756198E-2</v>
      </c>
      <c r="D59">
        <v>0.10000821982218699</v>
      </c>
      <c r="E59">
        <v>4.0000000000000002E-4</v>
      </c>
    </row>
    <row r="60" spans="1:5">
      <c r="A60" s="1">
        <v>44498</v>
      </c>
      <c r="B60">
        <v>5.8657232368196803E-2</v>
      </c>
      <c r="C60">
        <v>8.1910832208393097E-2</v>
      </c>
      <c r="D60">
        <v>9.9052767937811995E-2</v>
      </c>
      <c r="E60">
        <v>4.0000000000000002E-4</v>
      </c>
    </row>
    <row r="61" spans="1:5">
      <c r="A61" s="1">
        <v>44530</v>
      </c>
      <c r="B61">
        <v>0.10508175774197701</v>
      </c>
      <c r="C61">
        <v>3.1163573640935301E-2</v>
      </c>
      <c r="D61">
        <v>-5.74980539515196E-2</v>
      </c>
      <c r="E61">
        <v>4.0000000000000002E-4</v>
      </c>
    </row>
    <row r="62" spans="1:5">
      <c r="A62"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AAD5-C26E-4F18-A03E-421084226775}">
  <dimension ref="A2:J62"/>
  <sheetViews>
    <sheetView workbookViewId="0">
      <selection activeCell="H14" sqref="H14"/>
    </sheetView>
  </sheetViews>
  <sheetFormatPr defaultRowHeight="15"/>
  <cols>
    <col min="1" max="1" width="10.7109375" bestFit="1" customWidth="1"/>
  </cols>
  <sheetData>
    <row r="2" spans="1:10">
      <c r="B2" t="s">
        <v>142</v>
      </c>
      <c r="C2" t="s">
        <v>143</v>
      </c>
      <c r="D2" t="s">
        <v>144</v>
      </c>
    </row>
    <row r="3" spans="1:10">
      <c r="A3" s="1">
        <v>42766</v>
      </c>
      <c r="B3">
        <v>4.7746601617859603E-2</v>
      </c>
      <c r="C3">
        <v>4.3127402385891203E-2</v>
      </c>
      <c r="D3">
        <v>-3.46770888893492E-2</v>
      </c>
      <c r="H3" s="3"/>
      <c r="I3" s="3"/>
      <c r="J3" s="3"/>
    </row>
    <row r="4" spans="1:10">
      <c r="A4" s="1">
        <v>42794</v>
      </c>
      <c r="B4">
        <v>0.13377784480820401</v>
      </c>
      <c r="C4">
        <v>4.9392467758179598E-2</v>
      </c>
      <c r="D4">
        <v>-2.65216390988793E-2</v>
      </c>
    </row>
    <row r="5" spans="1:10">
      <c r="A5" s="1">
        <v>42825</v>
      </c>
      <c r="B5">
        <v>4.8689341127605597E-2</v>
      </c>
      <c r="C5">
        <v>2.2535206836800999E-2</v>
      </c>
      <c r="D5">
        <v>-1.0781433969765501E-2</v>
      </c>
      <c r="H5" t="s">
        <v>20</v>
      </c>
    </row>
    <row r="6" spans="1:10">
      <c r="A6" s="1">
        <v>42853</v>
      </c>
      <c r="B6" s="44">
        <v>-6.9434324847252897E-5</v>
      </c>
      <c r="C6">
        <v>2.33722436856958E-2</v>
      </c>
      <c r="D6">
        <v>-3.4949718918888199E-2</v>
      </c>
      <c r="H6" t="s">
        <v>142</v>
      </c>
      <c r="I6" t="s">
        <v>143</v>
      </c>
      <c r="J6" t="s">
        <v>144</v>
      </c>
    </row>
    <row r="7" spans="1:10">
      <c r="A7" s="1">
        <v>42886</v>
      </c>
      <c r="B7">
        <v>6.7807101647112206E-2</v>
      </c>
      <c r="C7">
        <v>4.4092144712940901E-2</v>
      </c>
      <c r="D7">
        <v>-4.0501612085518703E-2</v>
      </c>
      <c r="H7">
        <f>COVAR($B$3:$B$61,B3:B61)</f>
        <v>7.2038676723034777E-3</v>
      </c>
      <c r="I7">
        <f>COVAR($B$3:$B$61,C3:C61)</f>
        <v>3.6745147936275923E-3</v>
      </c>
      <c r="J7">
        <f>COVAR($B$3:$B$61,D3:D61)</f>
        <v>2.1711893121024333E-3</v>
      </c>
    </row>
    <row r="8" spans="1:10">
      <c r="A8" s="1">
        <v>42916</v>
      </c>
      <c r="B8">
        <v>-5.7213800517164702E-2</v>
      </c>
      <c r="C8">
        <v>-2.5369483440798399E-2</v>
      </c>
      <c r="D8">
        <v>-5.0465709445850103E-3</v>
      </c>
      <c r="H8">
        <f>I7</f>
        <v>3.6745147936275923E-3</v>
      </c>
      <c r="I8">
        <f>COVAR($C$3:$C$61,C3:C61)</f>
        <v>2.7947133244907796E-3</v>
      </c>
      <c r="J8">
        <f>COVAR($C$3:$C$61,D3:D61)</f>
        <v>3.0993379037126171E-3</v>
      </c>
    </row>
    <row r="9" spans="1:10">
      <c r="A9" s="1">
        <v>42947</v>
      </c>
      <c r="B9">
        <v>3.2703690587257403E-2</v>
      </c>
      <c r="C9">
        <v>4.1323763012991899E-2</v>
      </c>
      <c r="D9">
        <v>2.57625420946688E-2</v>
      </c>
      <c r="H9">
        <f>J7</f>
        <v>2.1711893121024333E-3</v>
      </c>
      <c r="I9">
        <f>J8</f>
        <v>3.0993379037126171E-3</v>
      </c>
      <c r="J9">
        <f>VARP(D3:D61)</f>
        <v>1.0253723892440886E-2</v>
      </c>
    </row>
    <row r="10" spans="1:10">
      <c r="A10" s="1">
        <v>42978</v>
      </c>
      <c r="B10">
        <v>0.10699946955702599</v>
      </c>
      <c r="C10">
        <v>3.1092138875397801E-2</v>
      </c>
      <c r="D10">
        <v>-5.5739071130396903E-2</v>
      </c>
    </row>
    <row r="11" spans="1:10">
      <c r="A11" s="1">
        <v>43007</v>
      </c>
      <c r="B11">
        <v>-6.02439480635521E-2</v>
      </c>
      <c r="C11">
        <v>7.9183469678172705E-3</v>
      </c>
      <c r="D11">
        <v>0.104575933226703</v>
      </c>
    </row>
    <row r="12" spans="1:10">
      <c r="A12" s="1">
        <v>43039</v>
      </c>
      <c r="B12">
        <v>9.6807860444835997E-2</v>
      </c>
      <c r="C12">
        <v>7.3951801665450304E-2</v>
      </c>
      <c r="D12">
        <v>-1.06863386531099E-2</v>
      </c>
    </row>
    <row r="13" spans="1:10">
      <c r="A13" s="1">
        <v>43069</v>
      </c>
      <c r="B13">
        <v>2.0277911859002198E-2</v>
      </c>
      <c r="C13">
        <v>1.0905002909486801E-2</v>
      </c>
      <c r="D13">
        <v>2.0630963363211401E-2</v>
      </c>
    </row>
    <row r="14" spans="1:10">
      <c r="A14" s="1">
        <v>43098</v>
      </c>
      <c r="B14">
        <v>-1.52460221300017E-2</v>
      </c>
      <c r="C14">
        <v>9.5163020346608E-4</v>
      </c>
      <c r="D14">
        <v>5.3859503984024601E-2</v>
      </c>
    </row>
    <row r="15" spans="1:10">
      <c r="A15" s="1">
        <v>43131</v>
      </c>
      <c r="B15">
        <v>-1.0636157637734201E-2</v>
      </c>
      <c r="C15">
        <v>7.5517553590143199E-2</v>
      </c>
      <c r="D15">
        <v>3.1530980779976001E-2</v>
      </c>
    </row>
    <row r="16" spans="1:10">
      <c r="A16" s="1">
        <v>43159</v>
      </c>
      <c r="B16">
        <v>6.8185038487350497E-2</v>
      </c>
      <c r="C16">
        <v>9.5934123378702896E-4</v>
      </c>
      <c r="D16">
        <v>-0.10737716050115401</v>
      </c>
    </row>
    <row r="17" spans="1:4">
      <c r="A17" s="1">
        <v>43188</v>
      </c>
      <c r="B17">
        <v>-5.8050567820636702E-2</v>
      </c>
      <c r="C17">
        <v>-3.3752529555002901E-2</v>
      </c>
      <c r="D17">
        <v>2.0396922332877699E-2</v>
      </c>
    </row>
    <row r="18" spans="1:4">
      <c r="A18" s="1">
        <v>43220</v>
      </c>
      <c r="B18">
        <v>-1.50200240470394E-2</v>
      </c>
      <c r="C18">
        <v>-2.3378730983534E-4</v>
      </c>
      <c r="D18">
        <v>9.68928649151405E-2</v>
      </c>
    </row>
    <row r="19" spans="1:4">
      <c r="A19" s="1">
        <v>43251</v>
      </c>
      <c r="B19">
        <v>0.135123943064233</v>
      </c>
      <c r="C19">
        <v>7.0484357625306304E-2</v>
      </c>
      <c r="D19">
        <v>3.59255782876799E-2</v>
      </c>
    </row>
    <row r="20" spans="1:4">
      <c r="A20" s="1">
        <v>43280</v>
      </c>
      <c r="B20">
        <v>-9.4181924968027003E-3</v>
      </c>
      <c r="C20">
        <v>-6.0988426840010903E-3</v>
      </c>
      <c r="D20">
        <v>7.3256570203383796E-3</v>
      </c>
    </row>
    <row r="21" spans="1:4">
      <c r="A21" s="1">
        <v>43312</v>
      </c>
      <c r="B21">
        <v>2.7983235420241E-2</v>
      </c>
      <c r="C21">
        <v>2.6240567540717699E-2</v>
      </c>
      <c r="D21">
        <v>1.084888102967E-2</v>
      </c>
    </row>
    <row r="22" spans="1:4">
      <c r="A22" s="1">
        <v>43343</v>
      </c>
      <c r="B22">
        <v>0.200422370163887</v>
      </c>
      <c r="C22">
        <v>8.93853488925756E-2</v>
      </c>
      <c r="D22">
        <v>-2.9561227434167999E-2</v>
      </c>
    </row>
    <row r="23" spans="1:4">
      <c r="A23" s="1">
        <v>43371</v>
      </c>
      <c r="B23">
        <v>-8.3031306505521006E-3</v>
      </c>
      <c r="C23">
        <v>2.0448180693808798E-3</v>
      </c>
      <c r="D23">
        <v>2.6320314946302801E-2</v>
      </c>
    </row>
    <row r="24" spans="1:4">
      <c r="A24" s="1">
        <v>43404</v>
      </c>
      <c r="B24">
        <v>-3.0477429277597199E-2</v>
      </c>
      <c r="C24">
        <v>-8.4764961387139903E-2</v>
      </c>
      <c r="D24">
        <v>-0.121111183363765</v>
      </c>
    </row>
    <row r="25" spans="1:4">
      <c r="A25" s="1">
        <v>43434</v>
      </c>
      <c r="B25">
        <v>-0.18119750650942501</v>
      </c>
      <c r="C25">
        <v>-1.46718536047533E-2</v>
      </c>
      <c r="D25">
        <v>-2.83611285752874E-2</v>
      </c>
    </row>
    <row r="26" spans="1:4">
      <c r="A26" s="1">
        <v>43465</v>
      </c>
      <c r="B26">
        <v>-0.116698569966983</v>
      </c>
      <c r="C26">
        <v>-8.3406254775475697E-2</v>
      </c>
      <c r="D26">
        <v>-0.13417879489544701</v>
      </c>
    </row>
    <row r="27" spans="1:4">
      <c r="A27" s="1">
        <v>43496</v>
      </c>
      <c r="B27">
        <v>5.5154298890295501E-2</v>
      </c>
      <c r="C27">
        <v>7.9902064744430096E-2</v>
      </c>
      <c r="D27">
        <v>0.117105341588361</v>
      </c>
    </row>
    <row r="28" spans="1:4">
      <c r="A28" s="1">
        <v>43524</v>
      </c>
      <c r="B28">
        <v>4.4776405533296197E-2</v>
      </c>
      <c r="C28">
        <v>7.3267950781543897E-2</v>
      </c>
      <c r="D28">
        <v>2.1708988746172001E-2</v>
      </c>
    </row>
    <row r="29" spans="1:4">
      <c r="A29" s="1">
        <v>43553</v>
      </c>
      <c r="B29">
        <v>9.7025824085782003E-2</v>
      </c>
      <c r="C29">
        <v>4.0712430514869502E-2</v>
      </c>
      <c r="D29">
        <v>2.3060909230384299E-2</v>
      </c>
    </row>
    <row r="30" spans="1:4">
      <c r="A30" s="1">
        <v>43585</v>
      </c>
      <c r="B30">
        <v>5.6435752472991797E-2</v>
      </c>
      <c r="C30">
        <v>6.3699225092490305E-2</v>
      </c>
      <c r="D30">
        <v>-1.90186122538769E-3</v>
      </c>
    </row>
    <row r="31" spans="1:4">
      <c r="A31" s="1">
        <v>43616</v>
      </c>
      <c r="B31">
        <v>-0.124212868424529</v>
      </c>
      <c r="C31">
        <v>-8.87960728880237E-2</v>
      </c>
      <c r="D31">
        <v>-0.117027342737882</v>
      </c>
    </row>
    <row r="32" spans="1:4">
      <c r="A32" s="1">
        <v>43644</v>
      </c>
      <c r="B32">
        <v>0.130519036861142</v>
      </c>
      <c r="C32">
        <v>8.7745967885039106E-2</v>
      </c>
      <c r="D32">
        <v>8.8158527754225793E-2</v>
      </c>
    </row>
    <row r="33" spans="1:4">
      <c r="A33" s="1">
        <v>43677</v>
      </c>
      <c r="B33">
        <v>7.6394630638170202E-2</v>
      </c>
      <c r="C33">
        <v>3.53737934280801E-2</v>
      </c>
      <c r="D33">
        <v>-2.41120401613234E-2</v>
      </c>
    </row>
    <row r="34" spans="1:4">
      <c r="A34" s="1">
        <v>43707</v>
      </c>
      <c r="B34">
        <v>-1.6461315838256E-2</v>
      </c>
      <c r="C34">
        <v>-2.1937242728503701E-2</v>
      </c>
      <c r="D34">
        <v>-8.7139812417325505E-2</v>
      </c>
    </row>
    <row r="35" spans="1:4">
      <c r="A35" s="1">
        <v>43738</v>
      </c>
      <c r="B35">
        <v>7.2961706789719694E-2</v>
      </c>
      <c r="C35">
        <v>1.32125426232606E-2</v>
      </c>
      <c r="D35">
        <v>3.8816807779235497E-2</v>
      </c>
    </row>
    <row r="36" spans="1:4">
      <c r="A36" s="1">
        <v>43769</v>
      </c>
      <c r="B36">
        <v>0.110684434251171</v>
      </c>
      <c r="C36">
        <v>3.7531815948347702E-2</v>
      </c>
      <c r="D36">
        <v>-2.6275402589207901E-2</v>
      </c>
    </row>
    <row r="37" spans="1:4">
      <c r="A37" s="1">
        <v>43798</v>
      </c>
      <c r="B37">
        <v>7.7554031166517198E-2</v>
      </c>
      <c r="C37">
        <v>5.5938092834974897E-2</v>
      </c>
      <c r="D37">
        <v>1.0793838607686901E-2</v>
      </c>
    </row>
    <row r="38" spans="1:4">
      <c r="A38" s="1">
        <v>43830</v>
      </c>
      <c r="B38">
        <v>9.8783982655838598E-2</v>
      </c>
      <c r="C38">
        <v>3.9673335377829202E-2</v>
      </c>
      <c r="D38">
        <v>7.1443677991590099E-2</v>
      </c>
    </row>
    <row r="39" spans="1:4">
      <c r="A39" s="1">
        <v>43861</v>
      </c>
      <c r="B39">
        <v>5.4009894019765803E-2</v>
      </c>
      <c r="C39">
        <v>3.8104921538053997E-2</v>
      </c>
      <c r="D39">
        <v>-0.118051354650728</v>
      </c>
    </row>
    <row r="40" spans="1:4">
      <c r="A40" s="1">
        <v>43889</v>
      </c>
      <c r="B40">
        <v>-0.114701449800917</v>
      </c>
      <c r="C40">
        <v>-7.2901202159474196E-2</v>
      </c>
      <c r="D40">
        <v>-0.14943648218883701</v>
      </c>
    </row>
    <row r="41" spans="1:4">
      <c r="A41" s="1">
        <v>43921</v>
      </c>
      <c r="B41">
        <v>-6.97615012759258E-2</v>
      </c>
      <c r="C41">
        <v>-9.72969534153557E-2</v>
      </c>
      <c r="D41">
        <v>-0.36529895673770102</v>
      </c>
    </row>
    <row r="42" spans="1:4">
      <c r="A42" s="1">
        <v>43951</v>
      </c>
      <c r="B42">
        <v>0.15537368926258399</v>
      </c>
      <c r="C42">
        <v>0.142048165001602</v>
      </c>
      <c r="D42">
        <v>0.32208269339239398</v>
      </c>
    </row>
    <row r="43" spans="1:4">
      <c r="A43" s="1">
        <v>43980</v>
      </c>
      <c r="B43">
        <v>8.5094282257953402E-2</v>
      </c>
      <c r="C43">
        <v>7.8636145400541105E-2</v>
      </c>
      <c r="D43">
        <v>1.6623673585233801E-2</v>
      </c>
    </row>
    <row r="44" spans="1:4">
      <c r="A44" s="1">
        <v>44012</v>
      </c>
      <c r="B44">
        <v>0.147386278469573</v>
      </c>
      <c r="C44">
        <v>7.0382484841255505E-2</v>
      </c>
      <c r="D44">
        <v>-8.7906137605031891E-3</v>
      </c>
    </row>
    <row r="45" spans="1:4">
      <c r="A45" s="1">
        <v>44043</v>
      </c>
      <c r="B45">
        <v>0.165131632907242</v>
      </c>
      <c r="C45">
        <v>5.9416545349933798E-2</v>
      </c>
      <c r="D45">
        <v>-4.1948290785843403E-2</v>
      </c>
    </row>
    <row r="46" spans="1:4">
      <c r="A46" s="1">
        <v>44074</v>
      </c>
      <c r="B46">
        <v>0.21656925722284401</v>
      </c>
      <c r="C46">
        <v>0.11135577449204501</v>
      </c>
      <c r="D46">
        <v>-6.2253633875202904E-3</v>
      </c>
    </row>
    <row r="47" spans="1:4">
      <c r="A47" s="1">
        <v>44104</v>
      </c>
      <c r="B47">
        <v>-0.10252631704402899</v>
      </c>
      <c r="C47">
        <v>-4.8668409560885299E-2</v>
      </c>
      <c r="D47">
        <v>-0.147468489464223</v>
      </c>
    </row>
    <row r="48" spans="1:4">
      <c r="A48" s="1">
        <v>44134</v>
      </c>
      <c r="B48">
        <v>-6.0012107199108898E-2</v>
      </c>
      <c r="C48">
        <v>-4.3217259726645099E-2</v>
      </c>
      <c r="D48">
        <v>-3.4730997824827602E-2</v>
      </c>
    </row>
    <row r="49" spans="1:4">
      <c r="A49" s="1">
        <v>44165</v>
      </c>
      <c r="B49">
        <v>9.5493206691328297E-2</v>
      </c>
      <c r="C49">
        <v>0.12530610384319901</v>
      </c>
      <c r="D49">
        <v>0.28039069228457902</v>
      </c>
    </row>
    <row r="50" spans="1:4">
      <c r="A50" s="1">
        <v>44196</v>
      </c>
      <c r="B50">
        <v>0.114573639062153</v>
      </c>
      <c r="C50">
        <v>5.7149216161112897E-2</v>
      </c>
      <c r="D50">
        <v>5.2518439389981797E-2</v>
      </c>
    </row>
    <row r="51" spans="1:4">
      <c r="A51" s="1">
        <v>44225</v>
      </c>
      <c r="B51">
        <v>-5.5015272442344599E-3</v>
      </c>
      <c r="C51">
        <v>-7.03806751696369E-3</v>
      </c>
      <c r="D51">
        <v>4.9556522101904601E-2</v>
      </c>
    </row>
    <row r="52" spans="1:4">
      <c r="A52" s="1">
        <v>44253</v>
      </c>
      <c r="B52">
        <v>-7.9711995483961101E-2</v>
      </c>
      <c r="C52">
        <v>1.4802096038963E-2</v>
      </c>
      <c r="D52">
        <v>0.22450844772940201</v>
      </c>
    </row>
    <row r="53" spans="1:4">
      <c r="A53" s="1">
        <v>44286</v>
      </c>
      <c r="B53">
        <v>7.3396268802290504E-3</v>
      </c>
      <c r="C53">
        <v>7.3931208225715599E-3</v>
      </c>
      <c r="D53">
        <v>3.0569923871258099E-2</v>
      </c>
    </row>
    <row r="54" spans="1:4">
      <c r="A54" s="1">
        <v>44316</v>
      </c>
      <c r="B54">
        <v>7.6217828836328896E-2</v>
      </c>
      <c r="C54">
        <v>5.1465859663854398E-2</v>
      </c>
      <c r="D54">
        <v>4.2646458780020496E-3</v>
      </c>
    </row>
    <row r="55" spans="1:4">
      <c r="A55" s="1">
        <v>44344</v>
      </c>
      <c r="B55">
        <v>-5.0497109629762997E-2</v>
      </c>
      <c r="C55">
        <v>-1.23626699029639E-2</v>
      </c>
      <c r="D55">
        <v>6.5456078349101499E-2</v>
      </c>
    </row>
    <row r="56" spans="1:4">
      <c r="A56" s="1">
        <v>44377</v>
      </c>
      <c r="B56">
        <v>9.9109279451037396E-2</v>
      </c>
      <c r="C56">
        <v>7.2763620975501903E-2</v>
      </c>
      <c r="D56">
        <v>5.2424444327584703E-2</v>
      </c>
    </row>
    <row r="57" spans="1:4">
      <c r="A57" s="1">
        <v>44407</v>
      </c>
      <c r="B57">
        <v>6.4982352853098793E-2</v>
      </c>
      <c r="C57">
        <v>3.3703647016591398E-2</v>
      </c>
      <c r="D57">
        <v>-8.6967926211504898E-2</v>
      </c>
    </row>
    <row r="58" spans="1:4">
      <c r="A58" s="1">
        <v>44439</v>
      </c>
      <c r="B58">
        <v>4.2489300557031998E-2</v>
      </c>
      <c r="C58">
        <v>3.5103491551159403E-2</v>
      </c>
      <c r="D58">
        <v>-1.8473071632237398E-2</v>
      </c>
    </row>
    <row r="59" spans="1:4">
      <c r="A59" s="1">
        <v>44469</v>
      </c>
      <c r="B59">
        <v>-6.8036590803183999E-2</v>
      </c>
      <c r="C59">
        <v>-5.7443330662756198E-2</v>
      </c>
      <c r="D59">
        <v>0.10000821982218699</v>
      </c>
    </row>
    <row r="60" spans="1:4">
      <c r="A60" s="1">
        <v>44498</v>
      </c>
      <c r="B60">
        <v>5.8657232368196803E-2</v>
      </c>
      <c r="C60">
        <v>8.1910832208393097E-2</v>
      </c>
      <c r="D60">
        <v>9.9052767937811995E-2</v>
      </c>
    </row>
    <row r="61" spans="1:4">
      <c r="A61" s="1">
        <v>44530</v>
      </c>
      <c r="B61">
        <v>0.10508175774197701</v>
      </c>
      <c r="C61">
        <v>3.1163573640935301E-2</v>
      </c>
      <c r="D61">
        <v>-5.74980539515196E-2</v>
      </c>
    </row>
    <row r="62" spans="1:4">
      <c r="A62"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D6609-D4CE-473A-ABF3-C6CC70258BE3}">
  <dimension ref="A1:M60"/>
  <sheetViews>
    <sheetView workbookViewId="0">
      <selection activeCell="H7" sqref="H7"/>
    </sheetView>
  </sheetViews>
  <sheetFormatPr defaultRowHeight="15"/>
  <cols>
    <col min="1" max="1" width="10.7109375" bestFit="1" customWidth="1"/>
    <col min="5" max="5" width="4.140625" customWidth="1"/>
    <col min="7" max="7" width="14.28515625" bestFit="1" customWidth="1"/>
    <col min="8" max="8" width="14.28515625" customWidth="1"/>
  </cols>
  <sheetData>
    <row r="1" spans="1:12">
      <c r="B1" s="2" t="s">
        <v>156</v>
      </c>
      <c r="C1" s="2" t="s">
        <v>157</v>
      </c>
      <c r="D1" s="2" t="s">
        <v>158</v>
      </c>
      <c r="F1" s="2"/>
      <c r="G1" s="2"/>
      <c r="H1" s="2"/>
    </row>
    <row r="2" spans="1:12">
      <c r="A2" s="1">
        <v>42766</v>
      </c>
      <c r="B2">
        <v>4.7746467148644597E-2</v>
      </c>
      <c r="C2">
        <v>4.5959005338563161E-2</v>
      </c>
      <c r="D2">
        <v>1.0142728745023935E-2</v>
      </c>
      <c r="J2" s="83" t="s">
        <v>20</v>
      </c>
      <c r="K2" s="83"/>
      <c r="L2" s="83"/>
    </row>
    <row r="3" spans="1:12">
      <c r="A3" s="1">
        <v>42794</v>
      </c>
      <c r="B3">
        <v>0.13377755065994901</v>
      </c>
      <c r="C3">
        <v>-2.8118169353343547E-2</v>
      </c>
      <c r="D3">
        <v>8.9808994155654749E-3</v>
      </c>
      <c r="J3" s="2" t="s">
        <v>156</v>
      </c>
      <c r="K3" s="2" t="s">
        <v>157</v>
      </c>
      <c r="L3" s="2" t="s">
        <v>158</v>
      </c>
    </row>
    <row r="4" spans="1:12">
      <c r="A4" s="1">
        <v>42825</v>
      </c>
      <c r="B4">
        <v>4.86898062114638E-2</v>
      </c>
      <c r="C4">
        <v>3.7547625172544612E-2</v>
      </c>
      <c r="D4">
        <v>2.8956768450415916E-3</v>
      </c>
      <c r="J4">
        <f>VARP(B2:B60)</f>
        <v>7.2038641671526848E-3</v>
      </c>
      <c r="K4">
        <f>COVAR(B2:B60,C2:C60)</f>
        <v>3.131393112494029E-3</v>
      </c>
      <c r="L4">
        <f>COVAR(B2:B60,D2:D60)</f>
        <v>2.4832937279136305E-3</v>
      </c>
    </row>
    <row r="5" spans="1:12">
      <c r="A5" s="1">
        <v>42853</v>
      </c>
      <c r="B5" s="44">
        <v>-6.9747770686879394E-5</v>
      </c>
      <c r="C5">
        <v>0.11849288591065189</v>
      </c>
      <c r="D5">
        <v>1.9393531154489742E-2</v>
      </c>
      <c r="J5">
        <f>K4</f>
        <v>3.131393112494029E-3</v>
      </c>
      <c r="K5">
        <f>VARP(C2:C60)</f>
        <v>7.6048003984197157E-3</v>
      </c>
      <c r="L5">
        <f>COVAR(C2:C60,D2:D60)</f>
        <v>4.4896101032378885E-3</v>
      </c>
    </row>
    <row r="6" spans="1:12">
      <c r="A6" s="1">
        <v>42886</v>
      </c>
      <c r="B6">
        <v>6.78074372735359E-2</v>
      </c>
      <c r="C6">
        <v>-3.9139364258809525E-2</v>
      </c>
      <c r="D6">
        <v>-2.4649902231626813E-2</v>
      </c>
      <c r="J6">
        <f>L4</f>
        <v>2.4832937279136305E-3</v>
      </c>
      <c r="K6">
        <f>L5</f>
        <v>4.4896101032378885E-3</v>
      </c>
      <c r="L6">
        <f>VARP(D2:D60)</f>
        <v>4.4787575068167855E-3</v>
      </c>
    </row>
    <row r="7" spans="1:12">
      <c r="A7" s="1">
        <v>42916</v>
      </c>
      <c r="B7">
        <v>-5.7213881861665802E-2</v>
      </c>
      <c r="C7">
        <v>0.10799578576738184</v>
      </c>
      <c r="D7">
        <v>1.7728743362205347E-2</v>
      </c>
    </row>
    <row r="8" spans="1:12">
      <c r="A8" s="1">
        <v>42947</v>
      </c>
      <c r="B8">
        <v>3.2703894211045699E-2</v>
      </c>
      <c r="C8">
        <v>-3.0104413760995322E-2</v>
      </c>
      <c r="D8">
        <v>-8.3193001801385273E-3</v>
      </c>
    </row>
    <row r="9" spans="1:12">
      <c r="A9" s="1">
        <v>42978</v>
      </c>
      <c r="B9">
        <v>0.10699963087903</v>
      </c>
      <c r="C9">
        <v>3.5162487654523414E-2</v>
      </c>
      <c r="D9">
        <v>-3.3603271172691646E-3</v>
      </c>
    </row>
    <row r="10" spans="1:12">
      <c r="A10" s="1">
        <v>43007</v>
      </c>
      <c r="B10">
        <v>-6.0244037841789701E-2</v>
      </c>
      <c r="C10">
        <v>7.5441882347518752E-2</v>
      </c>
      <c r="D10">
        <v>5.7616763563993617E-2</v>
      </c>
    </row>
    <row r="11" spans="1:12">
      <c r="A11" s="1">
        <v>43039</v>
      </c>
      <c r="B11">
        <v>9.6807591262500298E-2</v>
      </c>
      <c r="C11">
        <v>-6.2873951128937979E-3</v>
      </c>
      <c r="D11">
        <v>-3.2048235798061322E-4</v>
      </c>
    </row>
    <row r="12" spans="1:12">
      <c r="A12" s="1">
        <v>43069</v>
      </c>
      <c r="B12">
        <v>2.02779491493515E-2</v>
      </c>
      <c r="C12">
        <v>4.5295959502458571E-2</v>
      </c>
      <c r="D12">
        <v>2.9795871128239445E-2</v>
      </c>
    </row>
    <row r="13" spans="1:12">
      <c r="A13" s="1">
        <v>43098</v>
      </c>
      <c r="B13">
        <v>-1.5246017178563699E-2</v>
      </c>
      <c r="C13">
        <v>-7.0965173956006766E-2</v>
      </c>
      <c r="D13">
        <v>-6.8606069651432336E-3</v>
      </c>
    </row>
    <row r="14" spans="1:12">
      <c r="A14" s="1">
        <v>43131</v>
      </c>
      <c r="B14">
        <v>-1.0636397927393799E-2</v>
      </c>
      <c r="C14">
        <v>8.2248345435342998E-2</v>
      </c>
      <c r="D14">
        <v>6.0925451033884317E-2</v>
      </c>
    </row>
    <row r="15" spans="1:12">
      <c r="A15" s="1">
        <v>43159</v>
      </c>
      <c r="B15">
        <v>6.8185096800612702E-2</v>
      </c>
      <c r="C15">
        <v>-8.5015318478288304E-2</v>
      </c>
      <c r="D15">
        <v>-5.6048127347141173E-2</v>
      </c>
    </row>
    <row r="16" spans="1:12">
      <c r="A16" s="1">
        <v>43188</v>
      </c>
      <c r="B16">
        <v>-5.8050575979951002E-2</v>
      </c>
      <c r="C16">
        <v>-3.5895025034943087E-2</v>
      </c>
      <c r="D16">
        <v>5.402391664085375E-2</v>
      </c>
    </row>
    <row r="17" spans="1:13">
      <c r="A17" s="1">
        <v>43220</v>
      </c>
      <c r="B17">
        <v>-1.5019817716267401E-2</v>
      </c>
      <c r="C17">
        <v>-2.249974302896722E-2</v>
      </c>
      <c r="D17">
        <v>-2.7597529486837712E-3</v>
      </c>
      <c r="L17" s="2"/>
      <c r="M17" s="2"/>
    </row>
    <row r="18" spans="1:13">
      <c r="A18" s="1">
        <v>43251</v>
      </c>
      <c r="B18">
        <v>0.13512404849303999</v>
      </c>
      <c r="C18">
        <v>2.4424660014157943E-2</v>
      </c>
      <c r="D18">
        <v>4.2812097351871088E-2</v>
      </c>
    </row>
    <row r="19" spans="1:13">
      <c r="A19" s="1">
        <v>43280</v>
      </c>
      <c r="B19">
        <v>-9.4184012354437407E-3</v>
      </c>
      <c r="C19">
        <v>3.3867852037264543E-2</v>
      </c>
      <c r="D19">
        <v>2.5157502038554861E-3</v>
      </c>
    </row>
    <row r="20" spans="1:13">
      <c r="A20" s="1">
        <v>43312</v>
      </c>
      <c r="B20">
        <v>2.7983356869263998E-2</v>
      </c>
      <c r="C20">
        <v>-2.1062996074557305E-2</v>
      </c>
      <c r="D20">
        <v>-6.0540239670116344E-3</v>
      </c>
    </row>
    <row r="21" spans="1:13">
      <c r="A21" s="1">
        <v>43343</v>
      </c>
      <c r="B21">
        <v>0.20042200875166299</v>
      </c>
      <c r="C21">
        <v>4.4968987132337962E-2</v>
      </c>
      <c r="D21">
        <v>3.1539710082495065E-2</v>
      </c>
    </row>
    <row r="22" spans="1:13">
      <c r="A22" s="1">
        <v>43371</v>
      </c>
      <c r="B22">
        <v>-8.3028181126333402E-3</v>
      </c>
      <c r="C22">
        <v>1.4934776811098508E-2</v>
      </c>
      <c r="D22">
        <v>-3.2230462945655597E-3</v>
      </c>
    </row>
    <row r="23" spans="1:13">
      <c r="A23" s="1">
        <v>43404</v>
      </c>
      <c r="B23">
        <v>-3.0477566647180099E-2</v>
      </c>
      <c r="C23">
        <v>-0.14736710616336626</v>
      </c>
      <c r="D23">
        <v>-0.11617984401338648</v>
      </c>
    </row>
    <row r="24" spans="1:13">
      <c r="A24" s="1">
        <v>43434</v>
      </c>
      <c r="B24">
        <v>-0.181197522613844</v>
      </c>
      <c r="C24">
        <v>1.865235952626575E-2</v>
      </c>
      <c r="D24">
        <v>1.8675040205280918E-2</v>
      </c>
    </row>
    <row r="25" spans="1:13">
      <c r="A25" s="1">
        <v>43465</v>
      </c>
      <c r="B25">
        <v>-0.116698403510579</v>
      </c>
      <c r="C25">
        <v>-0.20878120563111521</v>
      </c>
      <c r="D25">
        <v>-0.14652542972523952</v>
      </c>
    </row>
    <row r="26" spans="1:13">
      <c r="A26" s="1">
        <v>43496</v>
      </c>
      <c r="B26">
        <v>5.5154020533410501E-2</v>
      </c>
      <c r="C26">
        <v>0.24383438767492771</v>
      </c>
      <c r="D26">
        <v>0.14976319665725654</v>
      </c>
    </row>
    <row r="27" spans="1:13">
      <c r="A27" s="1">
        <v>43524</v>
      </c>
      <c r="B27">
        <v>4.4776534326614902E-2</v>
      </c>
      <c r="C27">
        <v>8.2677567202936522E-2</v>
      </c>
      <c r="D27">
        <v>5.6215394309452292E-2</v>
      </c>
    </row>
    <row r="28" spans="1:13">
      <c r="A28" s="1">
        <v>43553</v>
      </c>
      <c r="B28">
        <v>9.7025537413741994E-2</v>
      </c>
      <c r="C28">
        <v>-2.4985249735414983E-2</v>
      </c>
      <c r="D28">
        <v>-1.4221028889782484E-2</v>
      </c>
    </row>
    <row r="29" spans="1:13">
      <c r="A29" s="1">
        <v>43585</v>
      </c>
      <c r="B29">
        <v>5.6435893270690297E-2</v>
      </c>
      <c r="C29">
        <v>-4.8061858051353032E-3</v>
      </c>
      <c r="D29">
        <v>2.3173892622527021E-2</v>
      </c>
    </row>
    <row r="30" spans="1:13">
      <c r="A30" s="1">
        <v>43616</v>
      </c>
      <c r="B30">
        <v>-0.124212685465119</v>
      </c>
      <c r="C30">
        <v>-0.21096368717816141</v>
      </c>
      <c r="D30">
        <v>-9.8024502919009465E-2</v>
      </c>
    </row>
    <row r="31" spans="1:13">
      <c r="A31" s="1">
        <v>43644</v>
      </c>
      <c r="B31">
        <v>0.130519101551406</v>
      </c>
      <c r="C31">
        <v>2.8488916301892861E-2</v>
      </c>
      <c r="D31">
        <v>5.577344959618135E-2</v>
      </c>
    </row>
    <row r="32" spans="1:13">
      <c r="A32" s="1">
        <v>43677</v>
      </c>
      <c r="B32">
        <v>7.6394461033034697E-2</v>
      </c>
      <c r="C32">
        <v>-5.6468579133351647E-2</v>
      </c>
      <c r="D32">
        <v>-1.3567623568299627E-2</v>
      </c>
    </row>
    <row r="33" spans="1:4">
      <c r="A33" s="1">
        <v>43707</v>
      </c>
      <c r="B33">
        <v>-1.6461184885826499E-2</v>
      </c>
      <c r="C33">
        <v>-0.10321210577421719</v>
      </c>
      <c r="D33">
        <v>-2.6614019160946974E-2</v>
      </c>
    </row>
    <row r="34" spans="1:4">
      <c r="A34" s="1">
        <v>43738</v>
      </c>
      <c r="B34">
        <v>7.2961376907859393E-2</v>
      </c>
      <c r="C34">
        <v>0.10739071290360556</v>
      </c>
      <c r="D34">
        <v>2.4532002432865428E-2</v>
      </c>
    </row>
    <row r="35" spans="1:4">
      <c r="A35" s="1">
        <v>43769</v>
      </c>
      <c r="B35">
        <v>0.110684515495725</v>
      </c>
      <c r="C35">
        <v>-8.3911719438102515E-3</v>
      </c>
      <c r="D35">
        <v>-1.4778779636505621E-2</v>
      </c>
    </row>
    <row r="36" spans="1:4">
      <c r="A36" s="1">
        <v>43798</v>
      </c>
      <c r="B36">
        <v>7.7554007954536097E-2</v>
      </c>
      <c r="C36">
        <v>6.7739067245688706E-2</v>
      </c>
      <c r="D36">
        <v>2.8325709735793576E-2</v>
      </c>
    </row>
    <row r="37" spans="1:4">
      <c r="A37" s="1">
        <v>43830</v>
      </c>
      <c r="B37">
        <v>9.8784069323945303E-2</v>
      </c>
      <c r="C37">
        <v>2.3193212098907678E-2</v>
      </c>
      <c r="D37">
        <v>2.7657436329178216E-2</v>
      </c>
    </row>
    <row r="38" spans="1:4">
      <c r="A38" s="1">
        <v>43861</v>
      </c>
      <c r="B38">
        <v>5.4009960483324203E-2</v>
      </c>
      <c r="C38">
        <v>-4.5956575919059106E-2</v>
      </c>
      <c r="D38">
        <v>-3.8345925161472144E-2</v>
      </c>
    </row>
    <row r="39" spans="1:4">
      <c r="A39" s="1">
        <v>43889</v>
      </c>
      <c r="B39">
        <v>-0.114701504268719</v>
      </c>
      <c r="C39">
        <v>-0.11050457793660462</v>
      </c>
      <c r="D39">
        <v>-0.10021555739128962</v>
      </c>
    </row>
    <row r="40" spans="1:4">
      <c r="A40" s="1">
        <v>43921</v>
      </c>
      <c r="B40">
        <v>-6.9761430540797503E-2</v>
      </c>
      <c r="C40">
        <v>-0.10405736074224115</v>
      </c>
      <c r="D40">
        <v>-0.22270083920255737</v>
      </c>
    </row>
    <row r="41" spans="1:4">
      <c r="A41" s="1">
        <v>43951</v>
      </c>
      <c r="B41">
        <v>0.15537369817709501</v>
      </c>
      <c r="C41">
        <v>7.06302040964365E-2</v>
      </c>
      <c r="D41">
        <v>0.18089978297662243</v>
      </c>
    </row>
    <row r="42" spans="1:4">
      <c r="A42" s="1">
        <v>43980</v>
      </c>
      <c r="B42">
        <v>8.5094340774973104E-2</v>
      </c>
      <c r="C42">
        <v>4.684061899408698E-2</v>
      </c>
      <c r="D42">
        <v>7.3791054111407239E-2</v>
      </c>
    </row>
    <row r="43" spans="1:4">
      <c r="A43" s="1">
        <v>44012</v>
      </c>
      <c r="B43">
        <v>0.14738617046847999</v>
      </c>
      <c r="C43">
        <v>0.17991991427354515</v>
      </c>
      <c r="D43">
        <v>7.3654798412366829E-2</v>
      </c>
    </row>
    <row r="44" spans="1:4">
      <c r="A44" s="1">
        <v>44043</v>
      </c>
      <c r="B44">
        <v>0.16513150967276999</v>
      </c>
      <c r="C44">
        <v>0.14459108903631568</v>
      </c>
      <c r="D44">
        <v>6.7455608151409593E-2</v>
      </c>
    </row>
    <row r="45" spans="1:4">
      <c r="A45" s="1">
        <v>44074</v>
      </c>
      <c r="B45">
        <v>0.216569361764091</v>
      </c>
      <c r="C45">
        <v>0.11269270645081997</v>
      </c>
      <c r="D45">
        <v>7.4925909154604939E-2</v>
      </c>
    </row>
    <row r="46" spans="1:4">
      <c r="A46" s="1">
        <v>44104</v>
      </c>
      <c r="B46">
        <v>-0.102526391296879</v>
      </c>
      <c r="C46">
        <v>-5.9156965300440789E-2</v>
      </c>
      <c r="D46">
        <v>-8.6214615207087873E-3</v>
      </c>
    </row>
    <row r="47" spans="1:4">
      <c r="A47" s="1">
        <v>44134</v>
      </c>
      <c r="B47">
        <v>-6.0011983009974602E-2</v>
      </c>
      <c r="C47">
        <v>2.3413377977907657E-2</v>
      </c>
      <c r="D47">
        <v>1.3909641818614701E-2</v>
      </c>
    </row>
    <row r="48" spans="1:4">
      <c r="A48" s="1">
        <v>44165</v>
      </c>
      <c r="B48">
        <v>9.5493144389155404E-2</v>
      </c>
      <c r="C48">
        <v>0.14499770866334438</v>
      </c>
      <c r="D48">
        <v>0.19865507017970993</v>
      </c>
    </row>
    <row r="49" spans="1:4">
      <c r="A49" s="1">
        <v>44196</v>
      </c>
      <c r="B49">
        <v>0.11457383250495901</v>
      </c>
      <c r="C49">
        <v>1.4109616642817855E-3</v>
      </c>
      <c r="D49">
        <v>7.7653802073038208E-2</v>
      </c>
    </row>
    <row r="50" spans="1:4">
      <c r="A50" s="1">
        <v>44225</v>
      </c>
      <c r="B50">
        <v>-5.5017004192108197E-3</v>
      </c>
      <c r="C50">
        <v>0.1092360442164354</v>
      </c>
      <c r="D50">
        <v>2.7989966467545344E-2</v>
      </c>
    </row>
    <row r="51" spans="1:4">
      <c r="A51" s="1">
        <v>44253</v>
      </c>
      <c r="B51">
        <v>-7.9711915114804993E-2</v>
      </c>
      <c r="C51">
        <v>0.12481067864084616</v>
      </c>
      <c r="D51">
        <v>8.5279972289486916E-2</v>
      </c>
    </row>
    <row r="52" spans="1:4">
      <c r="A52" s="1">
        <v>44286</v>
      </c>
      <c r="B52">
        <v>7.3395470916402198E-3</v>
      </c>
      <c r="C52">
        <v>-3.0740182416779654E-2</v>
      </c>
      <c r="D52">
        <v>2.5347735656689806E-2</v>
      </c>
    </row>
    <row r="53" spans="1:4">
      <c r="A53" s="1">
        <v>44316</v>
      </c>
      <c r="B53">
        <v>7.6217800256838303E-2</v>
      </c>
      <c r="C53">
        <v>-3.1701310240796636E-2</v>
      </c>
      <c r="D53">
        <v>3.9016191353567556E-2</v>
      </c>
    </row>
    <row r="54" spans="1:4">
      <c r="A54" s="1">
        <v>44344</v>
      </c>
      <c r="B54">
        <v>-5.0497054104987303E-2</v>
      </c>
      <c r="C54">
        <v>-5.4502402135304044E-2</v>
      </c>
      <c r="D54">
        <v>1.6207708081548821E-2</v>
      </c>
    </row>
    <row r="55" spans="1:4">
      <c r="A55" s="1">
        <v>44377</v>
      </c>
      <c r="B55">
        <v>9.9109319009638402E-2</v>
      </c>
      <c r="C55">
        <v>-1.4900071648614746E-2</v>
      </c>
      <c r="D55">
        <v>-3.7467282369541815E-3</v>
      </c>
    </row>
    <row r="56" spans="1:4">
      <c r="A56" s="1">
        <v>44407</v>
      </c>
      <c r="B56">
        <v>6.4982347712307098E-2</v>
      </c>
      <c r="C56">
        <v>-8.0383888015789648E-2</v>
      </c>
      <c r="D56">
        <v>-2.5100105712512651E-2</v>
      </c>
    </row>
    <row r="57" spans="1:4">
      <c r="A57" s="1">
        <v>44439</v>
      </c>
      <c r="B57">
        <v>4.2489223629632603E-2</v>
      </c>
      <c r="C57">
        <v>5.2714986690985302E-2</v>
      </c>
      <c r="D57">
        <v>3.4163544550804156E-2</v>
      </c>
    </row>
    <row r="58" spans="1:4">
      <c r="A58" s="1">
        <v>44469</v>
      </c>
      <c r="B58">
        <v>-6.8036609609392604E-2</v>
      </c>
      <c r="C58">
        <v>-9.7613254930291854E-2</v>
      </c>
      <c r="D58">
        <v>-3.48291471676999E-2</v>
      </c>
    </row>
    <row r="59" spans="1:4">
      <c r="A59" s="1">
        <v>44498</v>
      </c>
      <c r="B59">
        <v>5.86572494711586E-2</v>
      </c>
      <c r="C59">
        <v>3.2537321557689992E-2</v>
      </c>
      <c r="D59">
        <v>2.191491432544334E-2</v>
      </c>
    </row>
    <row r="60" spans="1:4">
      <c r="A60" s="1">
        <v>44530</v>
      </c>
      <c r="B60">
        <v>0.105081838416622</v>
      </c>
      <c r="C60">
        <v>6.2779549939291815E-2</v>
      </c>
      <c r="D60">
        <v>-4.584563351817135E-2</v>
      </c>
    </row>
  </sheetData>
  <mergeCells count="1">
    <mergeCell ref="J2:L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A7CC-6955-4DAF-8CBD-80AB0C80E8BD}">
  <dimension ref="A1:F26"/>
  <sheetViews>
    <sheetView workbookViewId="0">
      <selection activeCell="I34" sqref="I34"/>
    </sheetView>
  </sheetViews>
  <sheetFormatPr defaultRowHeight="15"/>
  <cols>
    <col min="1" max="1" width="5.85546875" bestFit="1" customWidth="1"/>
    <col min="7" max="7" width="10.140625" bestFit="1" customWidth="1"/>
  </cols>
  <sheetData>
    <row r="1" spans="1:5">
      <c r="B1" s="83" t="s">
        <v>20</v>
      </c>
      <c r="C1" s="83"/>
      <c r="D1" s="83"/>
    </row>
    <row r="2" spans="1:5">
      <c r="B2" s="30" t="s">
        <v>16</v>
      </c>
      <c r="C2" s="30" t="s">
        <v>17</v>
      </c>
      <c r="D2" s="30" t="s">
        <v>18</v>
      </c>
    </row>
    <row r="3" spans="1:5">
      <c r="A3" s="30" t="s">
        <v>16</v>
      </c>
      <c r="B3">
        <v>2.2499999999999999E-2</v>
      </c>
      <c r="C3">
        <v>2.2499999999999999E-2</v>
      </c>
      <c r="D3">
        <v>-2.6249999999999999E-2</v>
      </c>
    </row>
    <row r="4" spans="1:5">
      <c r="A4" s="30" t="s">
        <v>17</v>
      </c>
      <c r="B4">
        <v>2.2499999999999999E-2</v>
      </c>
      <c r="C4">
        <v>6.25E-2</v>
      </c>
      <c r="D4">
        <v>-7.0000000000000007E-2</v>
      </c>
    </row>
    <row r="5" spans="1:5">
      <c r="A5" s="30" t="s">
        <v>18</v>
      </c>
      <c r="B5">
        <v>-2.6249999999999999E-2</v>
      </c>
      <c r="C5">
        <v>-7.0000000000000007E-2</v>
      </c>
      <c r="D5">
        <v>0.1225</v>
      </c>
    </row>
    <row r="7" spans="1:5">
      <c r="B7" s="30" t="s">
        <v>16</v>
      </c>
      <c r="C7" s="30" t="s">
        <v>17</v>
      </c>
      <c r="D7" s="30" t="s">
        <v>18</v>
      </c>
      <c r="E7" s="30" t="s">
        <v>26</v>
      </c>
    </row>
    <row r="8" spans="1:5">
      <c r="A8" t="s">
        <v>3</v>
      </c>
      <c r="B8" s="3">
        <v>0.18</v>
      </c>
      <c r="C8" s="3">
        <v>0.25</v>
      </c>
      <c r="D8" s="3">
        <v>-0.03</v>
      </c>
      <c r="E8" s="3">
        <v>0.01</v>
      </c>
    </row>
    <row r="9" spans="1:5">
      <c r="B9" s="3"/>
      <c r="C9" s="3"/>
      <c r="D9" s="3"/>
      <c r="E9" s="3"/>
    </row>
    <row r="21" spans="2:6">
      <c r="B21" s="83"/>
      <c r="C21" s="83"/>
      <c r="D21" s="83"/>
    </row>
    <row r="25" spans="2:6">
      <c r="E25" s="3"/>
      <c r="F25" s="3"/>
    </row>
    <row r="26" spans="2:6">
      <c r="E26" s="3"/>
      <c r="F26" s="3"/>
    </row>
  </sheetData>
  <mergeCells count="2">
    <mergeCell ref="B1:D1"/>
    <mergeCell ref="B21:D2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572D-0F71-4D32-9507-F49BB5677E0E}">
  <dimension ref="A1:H33"/>
  <sheetViews>
    <sheetView workbookViewId="0">
      <selection activeCell="D16" sqref="D16"/>
    </sheetView>
  </sheetViews>
  <sheetFormatPr defaultRowHeight="15"/>
  <cols>
    <col min="2" max="2" width="12.7109375" bestFit="1" customWidth="1"/>
  </cols>
  <sheetData>
    <row r="1" spans="1:8">
      <c r="C1" s="83" t="s">
        <v>20</v>
      </c>
      <c r="D1" s="83"/>
      <c r="E1" s="83"/>
      <c r="F1" s="83"/>
      <c r="G1" s="83"/>
    </row>
    <row r="2" spans="1:8">
      <c r="C2" s="30" t="s">
        <v>16</v>
      </c>
      <c r="D2" s="30" t="s">
        <v>17</v>
      </c>
      <c r="E2" s="30" t="s">
        <v>18</v>
      </c>
      <c r="F2" s="30" t="s">
        <v>5</v>
      </c>
      <c r="G2" s="30" t="s">
        <v>29</v>
      </c>
    </row>
    <row r="3" spans="1:8">
      <c r="B3" s="30" t="s">
        <v>16</v>
      </c>
      <c r="C3" s="17">
        <v>0.09</v>
      </c>
      <c r="D3" s="17">
        <v>-0.03</v>
      </c>
      <c r="E3" s="17">
        <v>0.09</v>
      </c>
      <c r="F3" s="17">
        <v>6.4799999999999996E-3</v>
      </c>
      <c r="G3" s="17">
        <v>-7.1400000000000014E-3</v>
      </c>
    </row>
    <row r="4" spans="1:8">
      <c r="B4" s="30" t="s">
        <v>17</v>
      </c>
      <c r="C4" s="17">
        <v>-0.03</v>
      </c>
      <c r="D4" s="17">
        <v>0.16000000000000003</v>
      </c>
      <c r="E4" s="17">
        <v>-2.0000000000000004E-2</v>
      </c>
      <c r="F4" s="17">
        <v>1.0799999999999999E-2</v>
      </c>
      <c r="G4" s="17">
        <v>-2.0400000000000001E-2</v>
      </c>
    </row>
    <row r="5" spans="1:8">
      <c r="B5" s="30" t="s">
        <v>18</v>
      </c>
      <c r="C5" s="17">
        <v>0.09</v>
      </c>
      <c r="D5" s="17">
        <v>-2.0000000000000004E-2</v>
      </c>
      <c r="E5" s="17">
        <v>0.25</v>
      </c>
      <c r="F5" s="17">
        <v>1.44E-2</v>
      </c>
      <c r="G5" s="17">
        <v>0</v>
      </c>
    </row>
    <row r="6" spans="1:8">
      <c r="B6" s="30" t="s">
        <v>5</v>
      </c>
      <c r="C6" s="17">
        <v>6.4799999999999996E-3</v>
      </c>
      <c r="D6" s="17">
        <v>1.0799999999999999E-2</v>
      </c>
      <c r="E6" s="17">
        <v>1.44E-2</v>
      </c>
      <c r="F6" s="17">
        <v>3.2399999999999998E-2</v>
      </c>
      <c r="G6" s="17">
        <v>2.4480000000000002E-2</v>
      </c>
    </row>
    <row r="7" spans="1:8">
      <c r="B7" s="30" t="s">
        <v>29</v>
      </c>
      <c r="C7" s="17">
        <v>-7.1400000000000014E-3</v>
      </c>
      <c r="D7" s="17">
        <v>-2.0400000000000001E-2</v>
      </c>
      <c r="E7" s="17">
        <v>0</v>
      </c>
      <c r="F7" s="17">
        <v>2.4480000000000002E-2</v>
      </c>
      <c r="G7" s="17">
        <v>2.8900000000000006E-2</v>
      </c>
    </row>
    <row r="10" spans="1:8">
      <c r="C10" s="30" t="s">
        <v>16</v>
      </c>
      <c r="D10" s="30" t="s">
        <v>17</v>
      </c>
      <c r="E10" s="30" t="s">
        <v>18</v>
      </c>
      <c r="F10" s="30" t="s">
        <v>5</v>
      </c>
      <c r="G10" s="30" t="s">
        <v>29</v>
      </c>
      <c r="H10" t="s">
        <v>10</v>
      </c>
    </row>
    <row r="11" spans="1:8">
      <c r="B11" t="s">
        <v>3</v>
      </c>
      <c r="C11" s="3">
        <v>0.18</v>
      </c>
      <c r="D11" s="3">
        <v>0</v>
      </c>
      <c r="E11" s="3">
        <v>0.08</v>
      </c>
      <c r="F11" s="3">
        <v>0.2</v>
      </c>
      <c r="G11" s="3">
        <v>0.16</v>
      </c>
      <c r="H11" s="3">
        <v>0.01</v>
      </c>
    </row>
    <row r="13" spans="1:8" ht="15" customHeight="1">
      <c r="A13" s="20"/>
    </row>
    <row r="14" spans="1:8" ht="15" customHeight="1"/>
    <row r="15" spans="1:8" ht="15" customHeight="1"/>
    <row r="16" spans="1:8" ht="15" customHeight="1"/>
    <row r="17" spans="1:7" ht="15" customHeight="1">
      <c r="D17" s="21"/>
    </row>
    <row r="18" spans="1:7" ht="15" customHeight="1"/>
    <row r="19" spans="1:7" ht="15" customHeight="1"/>
    <row r="20" spans="1:7" ht="15" customHeight="1">
      <c r="A20" s="20"/>
    </row>
    <row r="21" spans="1:7" ht="15" customHeight="1"/>
    <row r="22" spans="1:7" ht="15" customHeight="1">
      <c r="A22" s="20"/>
    </row>
    <row r="23" spans="1:7" ht="15" customHeight="1"/>
    <row r="24" spans="1:7" ht="15" customHeight="1">
      <c r="A24" s="20"/>
    </row>
    <row r="25" spans="1:7" ht="15" customHeight="1"/>
    <row r="26" spans="1:7" ht="15" customHeight="1">
      <c r="C26" s="30"/>
      <c r="D26" s="30"/>
      <c r="E26" s="30"/>
      <c r="F26" s="30"/>
      <c r="G26" s="30"/>
    </row>
    <row r="27" spans="1:7" ht="15" customHeight="1">
      <c r="A27" s="20"/>
    </row>
    <row r="28" spans="1:7" ht="15" customHeight="1"/>
    <row r="29" spans="1:7" ht="15" customHeight="1"/>
    <row r="30" spans="1:7" ht="15" customHeight="1">
      <c r="D30" s="21"/>
    </row>
    <row r="31" spans="1:7" ht="15" customHeight="1"/>
    <row r="32" spans="1:7" ht="15" customHeight="1"/>
    <row r="33" ht="15" customHeight="1"/>
  </sheetData>
  <mergeCells count="1">
    <mergeCell ref="C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BA3A-9A06-442E-90B4-F487276B7DD2}">
  <dimension ref="A1:F70"/>
  <sheetViews>
    <sheetView workbookViewId="0">
      <selection activeCell="I8" sqref="I8"/>
    </sheetView>
  </sheetViews>
  <sheetFormatPr defaultRowHeight="15"/>
  <cols>
    <col min="6" max="6" width="12.28515625" bestFit="1" customWidth="1"/>
    <col min="10" max="10" width="9.28515625" customWidth="1"/>
  </cols>
  <sheetData>
    <row r="1" spans="1:6">
      <c r="A1" s="6" t="s">
        <v>43</v>
      </c>
    </row>
    <row r="3" spans="1:6">
      <c r="B3" s="84" t="s">
        <v>20</v>
      </c>
      <c r="C3" s="84"/>
      <c r="D3" s="84"/>
      <c r="E3" s="84"/>
    </row>
    <row r="4" spans="1:6">
      <c r="C4" s="2" t="s">
        <v>16</v>
      </c>
      <c r="D4" s="2" t="s">
        <v>17</v>
      </c>
      <c r="E4" s="2" t="s">
        <v>18</v>
      </c>
    </row>
    <row r="5" spans="1:6">
      <c r="B5" s="33" t="s">
        <v>16</v>
      </c>
      <c r="C5">
        <v>6.25E-2</v>
      </c>
      <c r="D5">
        <v>5.0250000000000003E-2</v>
      </c>
      <c r="E5">
        <v>-3.3750000000000002E-2</v>
      </c>
    </row>
    <row r="6" spans="1:6">
      <c r="B6" s="33" t="s">
        <v>17</v>
      </c>
      <c r="C6">
        <v>5.0250000000000003E-2</v>
      </c>
      <c r="D6">
        <v>0.44890000000000008</v>
      </c>
      <c r="E6">
        <v>-6.0300000000000013E-2</v>
      </c>
    </row>
    <row r="7" spans="1:6">
      <c r="B7" s="33" t="s">
        <v>18</v>
      </c>
      <c r="C7">
        <v>-3.3750000000000002E-2</v>
      </c>
      <c r="D7">
        <v>-6.0300000000000013E-2</v>
      </c>
      <c r="E7">
        <v>0.20250000000000001</v>
      </c>
    </row>
    <row r="9" spans="1:6">
      <c r="C9" s="84" t="s">
        <v>44</v>
      </c>
      <c r="D9" s="84"/>
      <c r="E9" s="84"/>
    </row>
    <row r="10" spans="1:6">
      <c r="C10" t="s">
        <v>16</v>
      </c>
      <c r="D10" t="s">
        <v>17</v>
      </c>
      <c r="E10" t="s">
        <v>18</v>
      </c>
      <c r="F10" t="s">
        <v>45</v>
      </c>
    </row>
    <row r="11" spans="1:6">
      <c r="C11">
        <v>0.15</v>
      </c>
      <c r="D11">
        <v>0.12</v>
      </c>
      <c r="E11">
        <v>-0.02</v>
      </c>
      <c r="F11">
        <v>0.03</v>
      </c>
    </row>
    <row r="14" spans="1:6">
      <c r="A14" s="6"/>
    </row>
    <row r="19" spans="1:1">
      <c r="A19" s="6"/>
    </row>
    <row r="26" spans="1:1">
      <c r="A26" s="6"/>
    </row>
    <row r="31" spans="1:1">
      <c r="A31" s="6"/>
    </row>
    <row r="33" spans="1:6">
      <c r="F33" s="5"/>
    </row>
    <row r="34" spans="1:6">
      <c r="F34" s="5"/>
    </row>
    <row r="35" spans="1:6">
      <c r="F35" s="5"/>
    </row>
    <row r="37" spans="1:6">
      <c r="A37" s="6"/>
    </row>
    <row r="53" spans="1:1">
      <c r="A53" s="6"/>
    </row>
    <row r="70" spans="1:1">
      <c r="A70" s="6"/>
    </row>
  </sheetData>
  <mergeCells count="2">
    <mergeCell ref="B3:E3"/>
    <mergeCell ref="C9:E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5E1F-F5F4-4DE8-87ED-F5A39C4E458C}">
  <sheetPr>
    <pageSetUpPr fitToPage="1"/>
  </sheetPr>
  <dimension ref="A1:G49"/>
  <sheetViews>
    <sheetView workbookViewId="0">
      <selection activeCell="K13" sqref="K12:K13"/>
    </sheetView>
  </sheetViews>
  <sheetFormatPr defaultRowHeight="15"/>
  <cols>
    <col min="7" max="7" width="12.28515625" bestFit="1" customWidth="1"/>
  </cols>
  <sheetData>
    <row r="1" spans="1:7">
      <c r="A1" s="6" t="s">
        <v>48</v>
      </c>
    </row>
    <row r="2" spans="1:7">
      <c r="G2" t="s">
        <v>27</v>
      </c>
    </row>
    <row r="3" spans="1:7">
      <c r="B3" s="83" t="s">
        <v>20</v>
      </c>
      <c r="C3" s="83"/>
      <c r="D3" s="83"/>
      <c r="G3" s="35">
        <v>7.0000000000000007E-2</v>
      </c>
    </row>
    <row r="4" spans="1:7">
      <c r="G4" s="35">
        <v>0.08</v>
      </c>
    </row>
    <row r="5" spans="1:7">
      <c r="B5" s="30" t="s">
        <v>16</v>
      </c>
      <c r="C5" s="30" t="s">
        <v>17</v>
      </c>
      <c r="D5" s="30" t="s">
        <v>18</v>
      </c>
      <c r="G5" s="35">
        <v>8.1000000000000003E-2</v>
      </c>
    </row>
    <row r="6" spans="1:7">
      <c r="B6">
        <v>3.2399999999999998E-2</v>
      </c>
      <c r="C6">
        <v>2.2499999999999999E-2</v>
      </c>
      <c r="D6">
        <v>-2.4299999999999999E-2</v>
      </c>
      <c r="G6" s="35">
        <v>8.2000000000000003E-2</v>
      </c>
    </row>
    <row r="7" spans="1:7">
      <c r="B7">
        <v>2.2499999999999999E-2</v>
      </c>
      <c r="C7">
        <v>6.25E-2</v>
      </c>
      <c r="D7">
        <v>-2.2500000000000003E-2</v>
      </c>
      <c r="G7" s="35">
        <v>8.3000000000000004E-2</v>
      </c>
    </row>
    <row r="8" spans="1:7">
      <c r="B8">
        <v>-2.4299999999999999E-2</v>
      </c>
      <c r="C8">
        <v>-2.2500000000000003E-2</v>
      </c>
      <c r="D8">
        <v>0.20250000000000001</v>
      </c>
      <c r="G8" s="35">
        <v>8.4000000000000005E-2</v>
      </c>
    </row>
    <row r="9" spans="1:7">
      <c r="B9" s="2"/>
      <c r="G9" s="35">
        <v>8.5999999999999993E-2</v>
      </c>
    </row>
    <row r="10" spans="1:7">
      <c r="B10" s="83" t="s">
        <v>49</v>
      </c>
      <c r="C10" s="83"/>
      <c r="D10" s="83"/>
      <c r="G10" s="35">
        <v>8.7999999999999995E-2</v>
      </c>
    </row>
    <row r="11" spans="1:7">
      <c r="B11" s="30" t="s">
        <v>16</v>
      </c>
      <c r="C11" s="30" t="s">
        <v>17</v>
      </c>
      <c r="D11" s="30" t="s">
        <v>18</v>
      </c>
      <c r="E11" s="30" t="s">
        <v>10</v>
      </c>
      <c r="G11" s="35">
        <f>G10+0.005</f>
        <v>9.2999999999999999E-2</v>
      </c>
    </row>
    <row r="12" spans="1:7">
      <c r="B12">
        <v>0.1</v>
      </c>
      <c r="C12">
        <v>0.15</v>
      </c>
      <c r="D12">
        <v>-0.01</v>
      </c>
      <c r="E12">
        <v>0.01</v>
      </c>
      <c r="G12" s="35">
        <f>G11+0.005</f>
        <v>9.8000000000000004E-2</v>
      </c>
    </row>
    <row r="13" spans="1:7">
      <c r="G13" s="35">
        <f>G12+0.005</f>
        <v>0.10300000000000001</v>
      </c>
    </row>
    <row r="14" spans="1:7">
      <c r="A14" s="6"/>
      <c r="G14" s="35">
        <f>G13+0.005</f>
        <v>0.10800000000000001</v>
      </c>
    </row>
    <row r="15" spans="1:7">
      <c r="G15" s="35">
        <v>0.13</v>
      </c>
    </row>
    <row r="16" spans="1:7">
      <c r="G16" s="35">
        <v>0.18</v>
      </c>
    </row>
    <row r="18" spans="2:7">
      <c r="B18" s="83"/>
      <c r="C18" s="83"/>
      <c r="D18" s="83"/>
    </row>
    <row r="19" spans="2:7">
      <c r="B19" s="3"/>
      <c r="C19" s="3"/>
      <c r="D19" s="3"/>
      <c r="G19" s="35"/>
    </row>
    <row r="20" spans="2:7">
      <c r="B20" s="3"/>
      <c r="C20" s="3"/>
      <c r="D20" s="3"/>
      <c r="G20" s="35"/>
    </row>
    <row r="21" spans="2:7">
      <c r="B21" s="3"/>
      <c r="C21" s="3"/>
      <c r="D21" s="3"/>
      <c r="G21" s="35"/>
    </row>
    <row r="22" spans="2:7">
      <c r="B22" s="3"/>
      <c r="C22" s="3"/>
      <c r="D22" s="3"/>
      <c r="G22" s="35"/>
    </row>
    <row r="23" spans="2:7">
      <c r="B23" s="3"/>
      <c r="C23" s="3"/>
      <c r="D23" s="3"/>
      <c r="G23" s="35"/>
    </row>
    <row r="24" spans="2:7">
      <c r="B24" s="3"/>
      <c r="C24" s="3"/>
      <c r="D24" s="3"/>
      <c r="G24" s="35"/>
    </row>
    <row r="25" spans="2:7">
      <c r="B25" s="3"/>
      <c r="C25" s="3"/>
      <c r="D25" s="3"/>
      <c r="G25" s="35"/>
    </row>
    <row r="26" spans="2:7">
      <c r="B26" s="3"/>
      <c r="C26" s="3"/>
      <c r="D26" s="3"/>
      <c r="G26" s="35"/>
    </row>
    <row r="27" spans="2:7">
      <c r="B27" s="3"/>
      <c r="C27" s="3"/>
      <c r="D27" s="3"/>
      <c r="G27" s="35"/>
    </row>
    <row r="28" spans="2:7">
      <c r="B28" s="3"/>
      <c r="C28" s="3"/>
      <c r="D28" s="3"/>
      <c r="G28" s="35"/>
    </row>
    <row r="29" spans="2:7">
      <c r="B29" s="3"/>
      <c r="C29" s="3"/>
      <c r="D29" s="3"/>
      <c r="G29" s="35"/>
    </row>
    <row r="30" spans="2:7">
      <c r="B30" s="3"/>
      <c r="C30" s="3"/>
      <c r="D30" s="3"/>
      <c r="G30" s="35"/>
    </row>
    <row r="31" spans="2:7">
      <c r="B31" s="3"/>
      <c r="C31" s="3"/>
      <c r="D31" s="3"/>
      <c r="G31" s="35"/>
    </row>
    <row r="32" spans="2:7">
      <c r="B32" s="3"/>
      <c r="C32" s="3"/>
      <c r="D32" s="3"/>
      <c r="G32" s="35"/>
    </row>
    <row r="33" spans="1:7">
      <c r="B33" s="3"/>
      <c r="C33" s="3"/>
      <c r="D33" s="3"/>
      <c r="G33" s="35"/>
    </row>
    <row r="37" spans="1:7">
      <c r="A37" s="6"/>
    </row>
    <row r="38" spans="1:7">
      <c r="B38" s="83"/>
      <c r="C38" s="83"/>
      <c r="D38" s="83"/>
    </row>
    <row r="39" spans="1:7">
      <c r="B39" s="3"/>
      <c r="C39" s="3"/>
      <c r="D39" s="3"/>
      <c r="G39" s="35"/>
    </row>
    <row r="41" spans="1:7">
      <c r="A41" s="6"/>
    </row>
    <row r="44" spans="1:7">
      <c r="G44" s="5"/>
    </row>
    <row r="45" spans="1:7">
      <c r="G45" s="5"/>
    </row>
    <row r="46" spans="1:7">
      <c r="G46" s="5"/>
    </row>
    <row r="49" spans="1:1">
      <c r="A49" s="6"/>
    </row>
  </sheetData>
  <mergeCells count="4">
    <mergeCell ref="B3:D3"/>
    <mergeCell ref="B10:D10"/>
    <mergeCell ref="B18:D18"/>
    <mergeCell ref="B38:D38"/>
  </mergeCells>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591B-50D3-47D3-906B-FB05ECC79F1E}">
  <dimension ref="A2:H49"/>
  <sheetViews>
    <sheetView workbookViewId="0">
      <selection activeCell="H29" sqref="H29"/>
    </sheetView>
  </sheetViews>
  <sheetFormatPr defaultRowHeight="15"/>
  <sheetData>
    <row r="2" spans="1:8" ht="15.75" thickBot="1">
      <c r="A2" s="34"/>
      <c r="B2" s="34"/>
      <c r="C2" s="34"/>
      <c r="D2" s="34"/>
      <c r="E2" s="34"/>
      <c r="F2" s="34"/>
      <c r="G2" s="34"/>
      <c r="H2" s="34"/>
    </row>
    <row r="3" spans="1:8" ht="15.75" thickTop="1">
      <c r="A3" s="6" t="s">
        <v>51</v>
      </c>
    </row>
    <row r="4" spans="1:8">
      <c r="B4" s="84" t="s">
        <v>20</v>
      </c>
      <c r="C4" s="84"/>
      <c r="D4" s="84"/>
      <c r="E4" s="84"/>
    </row>
    <row r="5" spans="1:8">
      <c r="B5" s="30" t="s">
        <v>16</v>
      </c>
      <c r="C5" s="30" t="s">
        <v>17</v>
      </c>
      <c r="D5" s="30" t="s">
        <v>18</v>
      </c>
      <c r="E5" s="30" t="s">
        <v>5</v>
      </c>
    </row>
    <row r="6" spans="1:8">
      <c r="B6">
        <v>0.16000000000000003</v>
      </c>
      <c r="C6">
        <v>-8.0000000000000016E-2</v>
      </c>
      <c r="D6">
        <v>8.3999999999999991E-2</v>
      </c>
      <c r="E6">
        <v>0.28800000000000003</v>
      </c>
    </row>
    <row r="7" spans="1:8">
      <c r="B7">
        <v>-8.0000000000000016E-2</v>
      </c>
      <c r="C7">
        <v>0.25</v>
      </c>
      <c r="D7">
        <v>-6.9999999999999993E-2</v>
      </c>
      <c r="E7">
        <v>-4.5000000000000005E-2</v>
      </c>
    </row>
    <row r="8" spans="1:8">
      <c r="B8">
        <v>8.3999999999999991E-2</v>
      </c>
      <c r="C8">
        <v>-6.9999999999999993E-2</v>
      </c>
      <c r="D8">
        <v>0.48999999999999994</v>
      </c>
      <c r="E8">
        <v>0.378</v>
      </c>
    </row>
    <row r="9" spans="1:8">
      <c r="B9">
        <v>0.28800000000000003</v>
      </c>
      <c r="C9">
        <v>-4.5000000000000005E-2</v>
      </c>
      <c r="D9">
        <v>0.378</v>
      </c>
      <c r="E9">
        <v>0.81</v>
      </c>
    </row>
    <row r="11" spans="1:8">
      <c r="B11" s="84" t="s">
        <v>49</v>
      </c>
      <c r="C11" s="84"/>
      <c r="D11" s="84"/>
      <c r="E11" s="84"/>
    </row>
    <row r="12" spans="1:8">
      <c r="B12" t="s">
        <v>16</v>
      </c>
      <c r="C12" t="s">
        <v>17</v>
      </c>
      <c r="D12" t="s">
        <v>18</v>
      </c>
      <c r="E12" t="s">
        <v>5</v>
      </c>
      <c r="F12" t="s">
        <v>10</v>
      </c>
    </row>
    <row r="13" spans="1:8">
      <c r="B13">
        <v>0.1</v>
      </c>
      <c r="C13">
        <v>-0.05</v>
      </c>
      <c r="D13">
        <v>0.2</v>
      </c>
      <c r="E13">
        <v>0.15</v>
      </c>
      <c r="F13">
        <v>0.02</v>
      </c>
    </row>
    <row r="15" spans="1:8">
      <c r="A15" s="6"/>
    </row>
    <row r="20" spans="1:1">
      <c r="A20" s="6"/>
    </row>
    <row r="34" spans="1:1">
      <c r="A34" s="6"/>
    </row>
    <row r="49" spans="1:1">
      <c r="A49" s="6"/>
    </row>
  </sheetData>
  <mergeCells count="2">
    <mergeCell ref="B4:E4"/>
    <mergeCell ref="B11:E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B1C87-9DC0-4E34-A5B3-47271D5C98C2}">
  <sheetPr>
    <pageSetUpPr fitToPage="1"/>
  </sheetPr>
  <dimension ref="A1:V75"/>
  <sheetViews>
    <sheetView workbookViewId="0">
      <selection activeCell="D17" sqref="D17"/>
    </sheetView>
  </sheetViews>
  <sheetFormatPr defaultRowHeight="15"/>
  <cols>
    <col min="2" max="6" width="13.85546875" customWidth="1"/>
  </cols>
  <sheetData>
    <row r="1" spans="1:22">
      <c r="C1" s="83" t="s">
        <v>20</v>
      </c>
      <c r="D1" s="83"/>
      <c r="E1" s="83"/>
      <c r="F1" s="83"/>
    </row>
    <row r="3" spans="1:22">
      <c r="C3" s="2" t="s">
        <v>58</v>
      </c>
      <c r="D3" s="2" t="s">
        <v>30</v>
      </c>
      <c r="E3" s="2" t="s">
        <v>57</v>
      </c>
      <c r="F3" s="2" t="s">
        <v>56</v>
      </c>
    </row>
    <row r="4" spans="1:22">
      <c r="B4" s="2" t="s">
        <v>58</v>
      </c>
      <c r="C4">
        <v>0.16000000000000003</v>
      </c>
      <c r="D4">
        <v>5.5E-2</v>
      </c>
      <c r="E4">
        <v>2.0000000000000004E-2</v>
      </c>
      <c r="F4">
        <v>0.02</v>
      </c>
    </row>
    <row r="5" spans="1:22">
      <c r="B5" s="2" t="s">
        <v>30</v>
      </c>
      <c r="C5">
        <v>6.0000000000000012E-2</v>
      </c>
      <c r="D5">
        <v>0.05</v>
      </c>
      <c r="E5">
        <v>8.0000000000000019E-3</v>
      </c>
      <c r="F5">
        <v>1.2999999999999999E-2</v>
      </c>
    </row>
    <row r="6" spans="1:22">
      <c r="B6" s="2" t="s">
        <v>57</v>
      </c>
      <c r="C6">
        <v>2.0000000000000004E-2</v>
      </c>
      <c r="D6">
        <v>6.0000000000000001E-3</v>
      </c>
      <c r="E6">
        <v>1.0000000000000002E-2</v>
      </c>
      <c r="F6">
        <v>-3.175E-2</v>
      </c>
    </row>
    <row r="7" spans="1:22">
      <c r="B7" s="2" t="s">
        <v>56</v>
      </c>
      <c r="C7">
        <f>F4</f>
        <v>0.02</v>
      </c>
      <c r="D7">
        <f>F5</f>
        <v>1.2999999999999999E-2</v>
      </c>
      <c r="E7">
        <f>F6</f>
        <v>-3.175E-2</v>
      </c>
      <c r="F7">
        <v>0.35249999999999998</v>
      </c>
    </row>
    <row r="9" spans="1:22">
      <c r="C9" s="2" t="s">
        <v>58</v>
      </c>
      <c r="D9" s="2" t="s">
        <v>30</v>
      </c>
      <c r="E9" s="2" t="s">
        <v>57</v>
      </c>
      <c r="F9" s="2" t="s">
        <v>56</v>
      </c>
      <c r="G9" s="2" t="s">
        <v>10</v>
      </c>
    </row>
    <row r="10" spans="1:22">
      <c r="B10" s="2" t="s">
        <v>3</v>
      </c>
      <c r="C10" s="3">
        <v>0.18</v>
      </c>
      <c r="D10" s="3">
        <v>0.08</v>
      </c>
      <c r="E10" s="3">
        <v>0.04</v>
      </c>
      <c r="F10" s="3">
        <v>0.14000000000000001</v>
      </c>
      <c r="G10" s="3">
        <v>0.01</v>
      </c>
    </row>
    <row r="13" spans="1:22" ht="65.25" customHeight="1">
      <c r="A13" s="43"/>
      <c r="B13" s="86" t="s">
        <v>66</v>
      </c>
      <c r="C13" s="86"/>
      <c r="D13" s="86"/>
      <c r="E13" s="86"/>
      <c r="F13" s="86"/>
      <c r="G13" s="86"/>
      <c r="H13" s="86"/>
      <c r="I13" s="86"/>
      <c r="J13" s="86"/>
      <c r="K13" s="86"/>
      <c r="L13" s="86"/>
      <c r="M13" s="86"/>
      <c r="N13" s="43"/>
      <c r="O13" s="43"/>
      <c r="P13" s="43"/>
      <c r="Q13" s="43"/>
      <c r="R13" s="43"/>
      <c r="S13" s="43"/>
      <c r="T13" s="43"/>
      <c r="U13" s="43"/>
      <c r="V13" s="43"/>
    </row>
    <row r="14" spans="1:22" s="36" customFormat="1">
      <c r="B14" s="48"/>
      <c r="C14" s="48"/>
      <c r="D14" s="48"/>
      <c r="E14" s="48"/>
      <c r="F14" s="48"/>
      <c r="G14" s="48"/>
      <c r="H14" s="48"/>
      <c r="I14" s="48"/>
      <c r="J14" s="48"/>
      <c r="K14" s="48"/>
      <c r="L14" s="48"/>
      <c r="M14" s="48"/>
    </row>
    <row r="15" spans="1:22" s="36" customFormat="1" ht="48" customHeight="1">
      <c r="A15" s="38" t="s">
        <v>65</v>
      </c>
      <c r="B15" s="87" t="s">
        <v>64</v>
      </c>
      <c r="C15" s="87"/>
      <c r="D15" s="87"/>
      <c r="E15" s="87"/>
      <c r="F15" s="87"/>
      <c r="G15" s="87"/>
      <c r="H15" s="87"/>
      <c r="I15" s="87"/>
      <c r="J15" s="87"/>
      <c r="K15" s="87"/>
      <c r="L15" s="87"/>
      <c r="M15" s="87"/>
    </row>
    <row r="16" spans="1:22" s="36" customFormat="1">
      <c r="B16" s="48"/>
      <c r="C16" s="48"/>
      <c r="D16" s="48"/>
      <c r="E16" s="48"/>
      <c r="F16" s="48"/>
      <c r="G16" s="48"/>
      <c r="H16" s="48"/>
      <c r="I16" s="48"/>
      <c r="J16" s="48"/>
      <c r="K16" s="48"/>
      <c r="L16" s="48"/>
      <c r="M16" s="48"/>
    </row>
    <row r="17" spans="1:13" s="36" customFormat="1">
      <c r="B17" s="42" t="s">
        <v>21</v>
      </c>
      <c r="C17" s="42"/>
      <c r="D17" s="37"/>
      <c r="E17" s="37"/>
      <c r="F17" s="37"/>
      <c r="G17" s="37"/>
      <c r="H17" s="37"/>
      <c r="I17" s="37"/>
      <c r="J17" s="37"/>
      <c r="K17" s="48"/>
      <c r="L17" s="48"/>
      <c r="M17" s="48"/>
    </row>
    <row r="18" spans="1:13" s="36" customFormat="1">
      <c r="B18" s="42" t="s">
        <v>63</v>
      </c>
      <c r="C18" s="42"/>
      <c r="D18" s="48"/>
      <c r="E18" s="48"/>
      <c r="F18" s="48"/>
      <c r="G18" s="49"/>
      <c r="H18" s="49"/>
      <c r="I18" s="49"/>
      <c r="J18" s="49"/>
      <c r="K18" s="49"/>
      <c r="L18" s="49"/>
      <c r="M18" s="48"/>
    </row>
    <row r="19" spans="1:13" s="36" customFormat="1">
      <c r="B19" s="42" t="s">
        <v>46</v>
      </c>
      <c r="C19" s="42"/>
      <c r="D19" s="48"/>
      <c r="E19" s="48"/>
      <c r="F19" s="48"/>
      <c r="G19" s="48"/>
      <c r="H19" s="48"/>
      <c r="I19" s="48"/>
      <c r="J19" s="48"/>
      <c r="K19" s="48"/>
      <c r="L19" s="48"/>
      <c r="M19" s="48"/>
    </row>
    <row r="20" spans="1:13" s="36" customFormat="1">
      <c r="B20" s="48"/>
      <c r="C20" s="48"/>
      <c r="D20" s="48"/>
      <c r="E20" s="48"/>
      <c r="F20" s="48"/>
      <c r="G20" s="48"/>
      <c r="H20" s="48"/>
      <c r="I20" s="48"/>
      <c r="J20" s="48"/>
      <c r="K20" s="48"/>
      <c r="L20" s="48"/>
      <c r="M20" s="48"/>
    </row>
    <row r="21" spans="1:13" s="36" customFormat="1"/>
    <row r="22" spans="1:13" s="36" customFormat="1"/>
    <row r="23" spans="1:13" s="36" customFormat="1" ht="23.25">
      <c r="A23" s="38" t="s">
        <v>62</v>
      </c>
      <c r="B23" s="88" t="s">
        <v>61</v>
      </c>
      <c r="C23" s="88"/>
      <c r="D23" s="88"/>
      <c r="E23" s="88"/>
      <c r="F23" s="88"/>
      <c r="G23" s="88"/>
      <c r="H23" s="88"/>
      <c r="I23" s="88"/>
      <c r="J23" s="88"/>
      <c r="K23" s="88"/>
      <c r="L23" s="88"/>
      <c r="M23" s="88"/>
    </row>
    <row r="24" spans="1:13" s="36" customFormat="1"/>
    <row r="25" spans="1:13" s="36" customFormat="1">
      <c r="B25" s="41" t="s">
        <v>58</v>
      </c>
      <c r="C25" s="41" t="s">
        <v>30</v>
      </c>
      <c r="D25" s="41" t="s">
        <v>57</v>
      </c>
      <c r="E25" s="41" t="s">
        <v>56</v>
      </c>
      <c r="F25" s="37"/>
      <c r="G25" s="37"/>
      <c r="H25" s="37"/>
    </row>
    <row r="26" spans="1:13" s="36" customFormat="1">
      <c r="B26" s="39"/>
      <c r="C26" s="39"/>
      <c r="D26" s="39"/>
      <c r="E26" s="39"/>
    </row>
    <row r="27" spans="1:13" s="36" customFormat="1"/>
    <row r="28" spans="1:13" s="36" customFormat="1"/>
    <row r="29" spans="1:13" s="36" customFormat="1" ht="50.25" customHeight="1">
      <c r="A29" s="38" t="s">
        <v>60</v>
      </c>
      <c r="B29" s="87" t="s">
        <v>175</v>
      </c>
      <c r="C29" s="87"/>
      <c r="D29" s="87"/>
      <c r="E29" s="87"/>
      <c r="F29" s="87"/>
      <c r="G29" s="87"/>
      <c r="H29" s="87"/>
      <c r="I29" s="87"/>
      <c r="J29" s="87"/>
      <c r="K29" s="87"/>
      <c r="L29" s="87"/>
      <c r="M29" s="87"/>
    </row>
    <row r="30" spans="1:13" s="36" customFormat="1"/>
    <row r="31" spans="1:13" s="36" customFormat="1">
      <c r="B31" s="40" t="s">
        <v>59</v>
      </c>
      <c r="C31" s="41" t="s">
        <v>58</v>
      </c>
      <c r="D31" s="41" t="s">
        <v>30</v>
      </c>
      <c r="E31" s="41" t="s">
        <v>57</v>
      </c>
      <c r="F31" s="41" t="s">
        <v>56</v>
      </c>
      <c r="H31" s="40" t="s">
        <v>55</v>
      </c>
      <c r="I31" s="39"/>
      <c r="J31" s="39"/>
      <c r="K31" s="39"/>
    </row>
    <row r="32" spans="1:13" s="36" customFormat="1">
      <c r="B32" s="39"/>
      <c r="C32" s="39"/>
      <c r="D32" s="39"/>
      <c r="E32" s="39"/>
      <c r="F32" s="39"/>
      <c r="H32" s="39"/>
    </row>
    <row r="33" spans="1:13" s="36" customFormat="1"/>
    <row r="34" spans="1:13" s="36" customFormat="1">
      <c r="B34" s="40" t="s">
        <v>47</v>
      </c>
      <c r="C34" s="40"/>
      <c r="H34" s="40" t="s">
        <v>54</v>
      </c>
      <c r="I34" s="39"/>
      <c r="J34" s="39"/>
      <c r="K34" s="39"/>
    </row>
    <row r="35" spans="1:13" s="36" customFormat="1">
      <c r="B35" s="39"/>
      <c r="H35" s="39"/>
    </row>
    <row r="36" spans="1:13" s="36" customFormat="1"/>
    <row r="37" spans="1:13" s="36" customFormat="1">
      <c r="C37" s="37"/>
      <c r="D37" s="37"/>
      <c r="E37" s="37"/>
      <c r="F37" s="37"/>
      <c r="G37" s="48"/>
    </row>
    <row r="38" spans="1:13" s="36" customFormat="1"/>
    <row r="39" spans="1:13" s="36" customFormat="1"/>
    <row r="40" spans="1:13" s="36" customFormat="1"/>
    <row r="41" spans="1:13" s="36" customFormat="1" ht="52.5" customHeight="1">
      <c r="A41" s="38" t="s">
        <v>53</v>
      </c>
      <c r="B41" s="85" t="s">
        <v>52</v>
      </c>
      <c r="C41" s="85"/>
      <c r="D41" s="85"/>
      <c r="E41" s="85"/>
      <c r="F41" s="85"/>
      <c r="G41" s="85"/>
      <c r="H41" s="85"/>
      <c r="I41" s="85"/>
      <c r="J41" s="85"/>
      <c r="K41" s="85"/>
      <c r="L41" s="85"/>
      <c r="M41" s="85"/>
    </row>
    <row r="42" spans="1:13" s="36" customFormat="1"/>
    <row r="43" spans="1:13">
      <c r="B43" s="37"/>
      <c r="C43" s="37"/>
      <c r="D43" s="37"/>
      <c r="E43" s="37"/>
      <c r="F43" s="37"/>
      <c r="G43" s="37" t="s">
        <v>50</v>
      </c>
    </row>
    <row r="44" spans="1:13">
      <c r="G44">
        <v>0</v>
      </c>
    </row>
    <row r="45" spans="1:13">
      <c r="G45">
        <v>0.01</v>
      </c>
    </row>
    <row r="46" spans="1:13">
      <c r="G46">
        <f t="shared" ref="G46:G51" si="0">G45+0.005</f>
        <v>1.4999999999999999E-2</v>
      </c>
    </row>
    <row r="47" spans="1:13">
      <c r="G47">
        <f t="shared" si="0"/>
        <v>0.02</v>
      </c>
    </row>
    <row r="48" spans="1:13">
      <c r="G48">
        <f t="shared" si="0"/>
        <v>2.5000000000000001E-2</v>
      </c>
    </row>
    <row r="49" spans="2:8">
      <c r="G49">
        <f t="shared" si="0"/>
        <v>3.0000000000000002E-2</v>
      </c>
    </row>
    <row r="50" spans="2:8">
      <c r="G50">
        <f t="shared" si="0"/>
        <v>3.5000000000000003E-2</v>
      </c>
    </row>
    <row r="51" spans="2:8">
      <c r="G51">
        <f t="shared" si="0"/>
        <v>0.04</v>
      </c>
    </row>
    <row r="52" spans="2:8">
      <c r="G52">
        <v>0.05</v>
      </c>
    </row>
    <row r="53" spans="2:8">
      <c r="G53">
        <v>0.06</v>
      </c>
    </row>
    <row r="58" spans="2:8">
      <c r="B58" s="37"/>
      <c r="C58" s="37"/>
      <c r="D58" s="37"/>
      <c r="E58" s="37"/>
      <c r="F58" s="37"/>
      <c r="G58" s="37"/>
      <c r="H58" s="37"/>
    </row>
    <row r="73" spans="1:13" ht="15" customHeight="1">
      <c r="A73" s="38"/>
      <c r="B73" s="50"/>
      <c r="C73" s="50"/>
      <c r="D73" s="50"/>
      <c r="E73" s="50"/>
      <c r="F73" s="50"/>
      <c r="G73" s="50"/>
      <c r="H73" s="50"/>
      <c r="I73" s="50"/>
      <c r="J73" s="50"/>
      <c r="K73" s="50"/>
      <c r="L73" s="50"/>
      <c r="M73" s="50"/>
    </row>
    <row r="75" spans="1:13">
      <c r="B75" s="2"/>
    </row>
  </sheetData>
  <mergeCells count="6">
    <mergeCell ref="B41:M41"/>
    <mergeCell ref="C1:F1"/>
    <mergeCell ref="B13:M13"/>
    <mergeCell ref="B15:M15"/>
    <mergeCell ref="B23:M23"/>
    <mergeCell ref="B29:M29"/>
  </mergeCells>
  <pageMargins left="0.7" right="0.7" top="0.75" bottom="0.75" header="0.3" footer="0.3"/>
  <pageSetup scale="58"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workbookViewId="0">
      <selection activeCell="A3" sqref="A3"/>
    </sheetView>
  </sheetViews>
  <sheetFormatPr defaultRowHeight="15"/>
  <cols>
    <col min="1" max="1" width="10.7109375" bestFit="1" customWidth="1"/>
    <col min="10" max="10" width="2.28515625" customWidth="1"/>
    <col min="11" max="11" width="10.42578125" bestFit="1" customWidth="1"/>
  </cols>
  <sheetData>
    <row r="1" spans="1:12">
      <c r="E1" s="83"/>
      <c r="F1" s="83"/>
      <c r="G1" s="83"/>
    </row>
    <row r="2" spans="1:12">
      <c r="B2" s="2" t="s">
        <v>37</v>
      </c>
      <c r="C2" s="2" t="s">
        <v>41</v>
      </c>
      <c r="E2" s="2"/>
      <c r="F2" s="2"/>
      <c r="G2" s="2"/>
      <c r="I2" s="2"/>
    </row>
    <row r="3" spans="1:12">
      <c r="A3" s="1">
        <v>42766</v>
      </c>
      <c r="B3">
        <v>-7.0574055148009907E-2</v>
      </c>
      <c r="C3">
        <v>3.0000000000000001E-3</v>
      </c>
    </row>
    <row r="4" spans="1:12">
      <c r="A4" s="1">
        <v>42794</v>
      </c>
      <c r="B4">
        <v>-2.1771150426759301E-2</v>
      </c>
      <c r="C4">
        <v>3.0000000000000001E-3</v>
      </c>
    </row>
    <row r="5" spans="1:12">
      <c r="A5" s="1">
        <v>42825</v>
      </c>
      <c r="B5">
        <v>8.4847766343103606E-3</v>
      </c>
      <c r="C5">
        <v>3.0000000000000001E-3</v>
      </c>
      <c r="E5" s="83"/>
      <c r="F5" s="83"/>
      <c r="G5" s="83"/>
      <c r="K5" s="2"/>
      <c r="L5" s="6"/>
    </row>
    <row r="6" spans="1:12">
      <c r="A6" s="1">
        <v>42853</v>
      </c>
      <c r="B6">
        <v>-4.3894937540320004E-3</v>
      </c>
      <c r="C6">
        <v>3.0000000000000001E-3</v>
      </c>
      <c r="E6" s="2"/>
      <c r="F6" s="2"/>
      <c r="G6" s="2"/>
      <c r="K6" s="2"/>
      <c r="L6" s="32"/>
    </row>
    <row r="7" spans="1:12">
      <c r="A7" s="1">
        <v>42886</v>
      </c>
      <c r="B7">
        <v>-4.7741911358591396E-3</v>
      </c>
      <c r="C7">
        <v>3.0000000000000001E-3</v>
      </c>
    </row>
    <row r="8" spans="1:12">
      <c r="A8" s="1">
        <v>42916</v>
      </c>
      <c r="B8">
        <v>2.8569804468246101E-3</v>
      </c>
      <c r="C8">
        <v>3.0000000000000001E-3</v>
      </c>
    </row>
    <row r="9" spans="1:12">
      <c r="A9" s="1">
        <v>42947</v>
      </c>
      <c r="B9">
        <v>-8.5470662084104997E-3</v>
      </c>
      <c r="C9">
        <v>3.0000000000000001E-3</v>
      </c>
      <c r="E9" s="83"/>
      <c r="F9" s="83"/>
      <c r="G9" s="83"/>
    </row>
    <row r="10" spans="1:12">
      <c r="A10" s="1">
        <v>42978</v>
      </c>
      <c r="B10">
        <v>-3.7108088705965402E-2</v>
      </c>
      <c r="C10">
        <v>3.0000000000000001E-3</v>
      </c>
      <c r="E10" s="2"/>
      <c r="F10" s="2"/>
      <c r="G10" s="2"/>
    </row>
    <row r="11" spans="1:12">
      <c r="A11" s="1">
        <v>43007</v>
      </c>
      <c r="B11">
        <v>7.4020582494279702E-2</v>
      </c>
      <c r="C11">
        <v>3.0000000000000001E-3</v>
      </c>
    </row>
    <row r="12" spans="1:12">
      <c r="A12" s="1">
        <v>43039</v>
      </c>
      <c r="B12">
        <v>1.6711602774441801E-2</v>
      </c>
      <c r="C12">
        <v>3.0000000000000001E-3</v>
      </c>
    </row>
    <row r="13" spans="1:12">
      <c r="A13" s="1">
        <v>43069</v>
      </c>
      <c r="B13">
        <v>8.5280540562716299E-3</v>
      </c>
      <c r="C13">
        <v>3.0000000000000001E-3</v>
      </c>
      <c r="E13" s="2"/>
    </row>
    <row r="14" spans="1:12">
      <c r="A14" s="1">
        <v>43098</v>
      </c>
      <c r="B14">
        <v>4.2023604904319898E-3</v>
      </c>
      <c r="C14">
        <v>3.0000000000000001E-3</v>
      </c>
    </row>
    <row r="15" spans="1:12">
      <c r="A15" s="1">
        <v>43131</v>
      </c>
      <c r="B15">
        <v>4.3758816222511203E-2</v>
      </c>
      <c r="C15">
        <v>3.0000000000000001E-3</v>
      </c>
    </row>
    <row r="16" spans="1:12">
      <c r="A16" s="1">
        <v>43159</v>
      </c>
      <c r="B16">
        <v>-0.12354525917437501</v>
      </c>
      <c r="C16">
        <v>3.0000000000000001E-3</v>
      </c>
    </row>
    <row r="17" spans="1:3">
      <c r="A17" s="1">
        <v>43188</v>
      </c>
      <c r="B17">
        <v>-1.49194715503107E-2</v>
      </c>
      <c r="C17">
        <v>3.0000000000000001E-3</v>
      </c>
    </row>
    <row r="18" spans="1:3">
      <c r="A18" s="1">
        <v>43220</v>
      </c>
      <c r="B18">
        <v>4.2085540635011499E-2</v>
      </c>
      <c r="C18">
        <v>3.0000000000000001E-3</v>
      </c>
    </row>
    <row r="19" spans="1:3">
      <c r="A19" s="1">
        <v>43251</v>
      </c>
      <c r="B19">
        <v>5.5478410737910502E-2</v>
      </c>
      <c r="C19">
        <v>3.0000000000000001E-3</v>
      </c>
    </row>
    <row r="20" spans="1:3">
      <c r="A20" s="1">
        <v>43280</v>
      </c>
      <c r="B20">
        <v>1.8340603310228201E-2</v>
      </c>
      <c r="C20">
        <v>3.0000000000000001E-3</v>
      </c>
    </row>
    <row r="21" spans="1:3">
      <c r="A21" s="1">
        <v>43312</v>
      </c>
      <c r="B21">
        <v>-1.4746673081818901E-2</v>
      </c>
      <c r="C21">
        <v>3.0000000000000001E-3</v>
      </c>
    </row>
    <row r="22" spans="1:3">
      <c r="A22" s="1">
        <v>43343</v>
      </c>
      <c r="B22">
        <v>-6.2948070853497597E-3</v>
      </c>
      <c r="C22">
        <v>3.0000000000000001E-3</v>
      </c>
    </row>
    <row r="23" spans="1:3">
      <c r="A23" s="1">
        <v>43371</v>
      </c>
      <c r="B23">
        <v>6.0496618061622397E-2</v>
      </c>
      <c r="C23">
        <v>3.0000000000000001E-3</v>
      </c>
    </row>
    <row r="24" spans="1:3">
      <c r="A24" s="1">
        <v>43404</v>
      </c>
      <c r="B24">
        <v>-6.2808949664777305E-2</v>
      </c>
      <c r="C24">
        <v>3.0000000000000001E-3</v>
      </c>
    </row>
    <row r="25" spans="1:3">
      <c r="A25" s="1">
        <v>43434</v>
      </c>
      <c r="B25">
        <v>7.8553723881017497E-3</v>
      </c>
      <c r="C25">
        <v>3.0000000000000001E-3</v>
      </c>
    </row>
    <row r="26" spans="1:3">
      <c r="A26" s="1">
        <v>43465</v>
      </c>
      <c r="B26">
        <v>-0.14226406612027501</v>
      </c>
      <c r="C26">
        <v>3.0000000000000001E-3</v>
      </c>
    </row>
    <row r="27" spans="1:3">
      <c r="A27" s="1">
        <v>43496</v>
      </c>
      <c r="B27">
        <v>7.4644282413053695E-2</v>
      </c>
      <c r="C27">
        <v>3.0000000000000001E-3</v>
      </c>
    </row>
    <row r="28" spans="1:3">
      <c r="A28" s="1">
        <v>43524</v>
      </c>
      <c r="B28">
        <v>9.0439548249961907E-2</v>
      </c>
      <c r="C28">
        <v>3.0000000000000001E-3</v>
      </c>
    </row>
    <row r="29" spans="1:3">
      <c r="A29" s="1">
        <v>43553</v>
      </c>
      <c r="B29">
        <v>2.23964359657262E-2</v>
      </c>
      <c r="C29">
        <v>3.0000000000000001E-3</v>
      </c>
    </row>
    <row r="30" spans="1:3">
      <c r="A30" s="1">
        <v>43585</v>
      </c>
      <c r="B30">
        <v>-6.4357828359082898E-3</v>
      </c>
      <c r="C30">
        <v>3.0000000000000001E-3</v>
      </c>
    </row>
    <row r="31" spans="1:3">
      <c r="A31" s="1">
        <v>43616</v>
      </c>
      <c r="B31">
        <v>-0.108355772020678</v>
      </c>
      <c r="C31">
        <v>3.0000000000000001E-3</v>
      </c>
    </row>
    <row r="32" spans="1:3">
      <c r="A32" s="1">
        <v>43644</v>
      </c>
      <c r="B32">
        <v>8.2803475234346294E-2</v>
      </c>
      <c r="C32">
        <v>3.0000000000000001E-3</v>
      </c>
    </row>
    <row r="33" spans="1:3">
      <c r="A33" s="1">
        <v>43677</v>
      </c>
      <c r="B33">
        <v>-2.9622810515373001E-2</v>
      </c>
      <c r="C33">
        <v>3.0000000000000001E-3</v>
      </c>
    </row>
    <row r="34" spans="1:3">
      <c r="A34" s="1">
        <v>43707</v>
      </c>
      <c r="B34">
        <v>-6.7623961909033498E-2</v>
      </c>
      <c r="C34">
        <v>3.0000000000000001E-3</v>
      </c>
    </row>
    <row r="35" spans="1:3">
      <c r="A35" s="1">
        <v>43738</v>
      </c>
      <c r="B35">
        <v>3.1103974142512002E-2</v>
      </c>
      <c r="C35">
        <v>3.0000000000000001E-3</v>
      </c>
    </row>
    <row r="36" spans="1:3">
      <c r="A36" s="1">
        <v>43769</v>
      </c>
      <c r="B36">
        <v>-4.30535325026443E-2</v>
      </c>
      <c r="C36">
        <v>3.0000000000000001E-3</v>
      </c>
    </row>
    <row r="37" spans="1:3">
      <c r="A37" s="1">
        <v>43798</v>
      </c>
      <c r="B37">
        <v>2.04474205210219E-2</v>
      </c>
      <c r="C37">
        <v>3.0000000000000001E-3</v>
      </c>
    </row>
    <row r="38" spans="1:3">
      <c r="A38" s="1">
        <v>43830</v>
      </c>
      <c r="B38">
        <v>2.4218517393924301E-2</v>
      </c>
      <c r="C38">
        <v>3.0000000000000001E-3</v>
      </c>
    </row>
    <row r="39" spans="1:3">
      <c r="A39" s="1">
        <v>43861</v>
      </c>
      <c r="B39">
        <v>-0.109773637202414</v>
      </c>
      <c r="C39">
        <v>3.0000000000000001E-3</v>
      </c>
    </row>
    <row r="40" spans="1:3">
      <c r="A40" s="1">
        <v>43889</v>
      </c>
      <c r="B40">
        <v>-0.16003713235609801</v>
      </c>
      <c r="C40">
        <v>3.0000000000000001E-3</v>
      </c>
    </row>
    <row r="41" spans="1:3">
      <c r="A41" s="1">
        <v>43921</v>
      </c>
      <c r="B41">
        <v>-0.26185833569235401</v>
      </c>
      <c r="C41">
        <v>3.0000000000000001E-3</v>
      </c>
    </row>
    <row r="42" spans="1:3">
      <c r="A42" s="1">
        <v>43951</v>
      </c>
      <c r="B42">
        <v>0.223860749455534</v>
      </c>
      <c r="C42">
        <v>3.0000000000000001E-3</v>
      </c>
    </row>
    <row r="43" spans="1:3">
      <c r="A43" s="1">
        <v>43980</v>
      </c>
      <c r="B43">
        <v>-2.5469418469614099E-3</v>
      </c>
      <c r="C43">
        <v>3.0000000000000001E-3</v>
      </c>
    </row>
    <row r="44" spans="1:3">
      <c r="A44" s="1">
        <v>44012</v>
      </c>
      <c r="B44">
        <v>-1.6494442099260102E-2</v>
      </c>
      <c r="C44">
        <v>3.0000000000000001E-3</v>
      </c>
    </row>
    <row r="45" spans="1:3">
      <c r="A45" s="1">
        <v>44043</v>
      </c>
      <c r="B45">
        <v>-5.9034016839817398E-2</v>
      </c>
      <c r="C45">
        <v>3.0000000000000001E-3</v>
      </c>
    </row>
    <row r="46" spans="1:3">
      <c r="A46" s="1">
        <v>44074</v>
      </c>
      <c r="B46">
        <v>-3.21309303429375E-2</v>
      </c>
      <c r="C46">
        <v>3.0000000000000001E-3</v>
      </c>
    </row>
    <row r="47" spans="1:3">
      <c r="A47" s="1">
        <v>44104</v>
      </c>
      <c r="B47">
        <v>-0.14046072181634001</v>
      </c>
      <c r="C47">
        <v>3.0000000000000001E-3</v>
      </c>
    </row>
    <row r="48" spans="1:3">
      <c r="A48" s="1">
        <v>44134</v>
      </c>
      <c r="B48">
        <v>-4.9810771470160102E-2</v>
      </c>
      <c r="C48">
        <v>3.0000000000000001E-3</v>
      </c>
    </row>
    <row r="49" spans="1:3">
      <c r="A49" s="1">
        <v>44165</v>
      </c>
      <c r="B49">
        <v>0.19711672986482701</v>
      </c>
      <c r="C49">
        <v>3.0000000000000001E-3</v>
      </c>
    </row>
    <row r="50" spans="1:3">
      <c r="A50" s="1">
        <v>44196</v>
      </c>
      <c r="B50">
        <v>8.1038545135415696E-2</v>
      </c>
      <c r="C50">
        <v>3.0000000000000001E-3</v>
      </c>
    </row>
    <row r="51" spans="1:3">
      <c r="A51" s="1">
        <v>44225</v>
      </c>
      <c r="B51">
        <v>8.7821451095423997E-2</v>
      </c>
      <c r="C51">
        <v>3.0000000000000001E-3</v>
      </c>
    </row>
    <row r="52" spans="1:3">
      <c r="A52" s="1">
        <v>44253</v>
      </c>
      <c r="B52">
        <v>0.233124991138841</v>
      </c>
      <c r="C52">
        <v>3.0000000000000001E-3</v>
      </c>
    </row>
    <row r="53" spans="1:3">
      <c r="A53" s="1">
        <v>44286</v>
      </c>
      <c r="B53">
        <v>2.6853030623477801E-2</v>
      </c>
      <c r="C53">
        <v>3.0000000000000001E-3</v>
      </c>
    </row>
    <row r="54" spans="1:3">
      <c r="A54" s="1">
        <v>44316</v>
      </c>
      <c r="B54">
        <v>2.52552698913821E-2</v>
      </c>
      <c r="C54">
        <v>3.0000000000000001E-3</v>
      </c>
    </row>
    <row r="55" spans="1:3">
      <c r="A55" s="1">
        <v>44344</v>
      </c>
      <c r="B55">
        <v>3.4597015529615999E-2</v>
      </c>
      <c r="C55">
        <v>3.0000000000000001E-3</v>
      </c>
    </row>
    <row r="56" spans="1:3">
      <c r="A56" s="1">
        <v>44377</v>
      </c>
      <c r="B56">
        <v>8.06920931418387E-2</v>
      </c>
      <c r="C56">
        <v>3.0000000000000001E-3</v>
      </c>
    </row>
    <row r="57" spans="1:3">
      <c r="A57" s="1">
        <v>44407</v>
      </c>
      <c r="B57">
        <v>-8.7349375290657394E-2</v>
      </c>
      <c r="C57">
        <v>3.0000000000000001E-3</v>
      </c>
    </row>
    <row r="58" spans="1:3">
      <c r="A58" s="1">
        <v>44439</v>
      </c>
      <c r="B58">
        <v>-3.8645166862572397E-2</v>
      </c>
      <c r="C58">
        <v>3.0000000000000001E-3</v>
      </c>
    </row>
    <row r="59" spans="1:3">
      <c r="A59" s="1">
        <v>44469</v>
      </c>
      <c r="B59">
        <v>7.8870131620755707E-2</v>
      </c>
      <c r="C59">
        <v>3.0000000000000001E-3</v>
      </c>
    </row>
    <row r="60" spans="1:3">
      <c r="A60" s="1">
        <v>44498</v>
      </c>
      <c r="B60">
        <v>9.6055796599555404E-2</v>
      </c>
      <c r="C60">
        <v>3.0000000000000001E-3</v>
      </c>
    </row>
    <row r="61" spans="1:3">
      <c r="A61" s="1">
        <v>44530</v>
      </c>
      <c r="B61">
        <v>-5.9342275241154999E-2</v>
      </c>
      <c r="C61">
        <v>3.0000000000000001E-3</v>
      </c>
    </row>
    <row r="62" spans="1:3">
      <c r="A62" s="1">
        <v>44560</v>
      </c>
      <c r="B62">
        <v>1.5875681158372599E-2</v>
      </c>
      <c r="C62">
        <v>3.0000000000000001E-3</v>
      </c>
    </row>
  </sheetData>
  <mergeCells count="3">
    <mergeCell ref="E1:G1"/>
    <mergeCell ref="E5:G5"/>
    <mergeCell ref="E9:G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288E4-86DE-4A67-808F-53F522D25882}">
  <dimension ref="A2:J25"/>
  <sheetViews>
    <sheetView workbookViewId="0">
      <selection activeCell="F17" sqref="F17"/>
    </sheetView>
  </sheetViews>
  <sheetFormatPr defaultRowHeight="15"/>
  <cols>
    <col min="2" max="2" width="16.42578125" bestFit="1" customWidth="1"/>
    <col min="6" max="6" width="10.85546875" customWidth="1"/>
    <col min="7" max="7" width="15.85546875" bestFit="1" customWidth="1"/>
    <col min="8" max="8" width="12.7109375" bestFit="1" customWidth="1"/>
    <col min="11" max="11" width="12.7109375" bestFit="1" customWidth="1"/>
  </cols>
  <sheetData>
    <row r="2" spans="1:10">
      <c r="A2" s="2"/>
    </row>
    <row r="3" spans="1:10">
      <c r="A3" s="2"/>
    </row>
    <row r="4" spans="1:10">
      <c r="A4" s="2"/>
      <c r="C4" s="3" t="s">
        <v>16</v>
      </c>
      <c r="D4" s="3" t="s">
        <v>17</v>
      </c>
      <c r="E4" s="3" t="s">
        <v>18</v>
      </c>
    </row>
    <row r="5" spans="1:10">
      <c r="A5" s="2"/>
      <c r="B5" t="s">
        <v>19</v>
      </c>
      <c r="C5" s="3">
        <v>0.16</v>
      </c>
      <c r="D5" s="3">
        <v>0.13</v>
      </c>
      <c r="E5" s="3">
        <v>7.0000000000000007E-2</v>
      </c>
    </row>
    <row r="6" spans="1:10">
      <c r="A6" s="2"/>
    </row>
    <row r="7" spans="1:10">
      <c r="A7" s="2"/>
      <c r="C7" s="84" t="s">
        <v>20</v>
      </c>
      <c r="D7" s="84"/>
      <c r="E7" s="84"/>
    </row>
    <row r="8" spans="1:10">
      <c r="C8" s="3" t="s">
        <v>16</v>
      </c>
      <c r="D8" s="3" t="s">
        <v>17</v>
      </c>
      <c r="E8" s="3" t="s">
        <v>18</v>
      </c>
    </row>
    <row r="9" spans="1:10">
      <c r="B9" s="3" t="s">
        <v>16</v>
      </c>
      <c r="C9" s="17">
        <v>0.16000000000000003</v>
      </c>
      <c r="D9" s="17">
        <v>4.0800000000000003E-2</v>
      </c>
      <c r="E9" s="17">
        <v>3.6000000000000011E-2</v>
      </c>
    </row>
    <row r="10" spans="1:10">
      <c r="B10" s="3" t="s">
        <v>17</v>
      </c>
      <c r="C10" s="17">
        <v>4.0800000000000003E-2</v>
      </c>
      <c r="D10" s="17">
        <v>0.09</v>
      </c>
      <c r="E10" s="17">
        <v>1.14E-2</v>
      </c>
    </row>
    <row r="11" spans="1:10">
      <c r="B11" s="3" t="s">
        <v>18</v>
      </c>
      <c r="C11" s="17">
        <v>3.6000000000000011E-2</v>
      </c>
      <c r="D11" s="17">
        <v>1.14E-2</v>
      </c>
      <c r="E11" s="17">
        <v>4.0000000000000008E-2</v>
      </c>
    </row>
    <row r="12" spans="1:10">
      <c r="B12" s="3"/>
      <c r="C12" s="17"/>
      <c r="D12" s="17"/>
      <c r="E12" s="17"/>
    </row>
    <row r="13" spans="1:10">
      <c r="B13" s="2"/>
      <c r="C13" s="2"/>
      <c r="D13" s="2"/>
      <c r="E13" s="2"/>
      <c r="G13" s="2"/>
      <c r="H13" s="2"/>
      <c r="I13" s="2"/>
      <c r="J13" s="2"/>
    </row>
    <row r="14" spans="1:10">
      <c r="B14" s="3"/>
      <c r="C14" s="17"/>
      <c r="D14" s="17"/>
      <c r="E14" s="17"/>
      <c r="F14" s="9"/>
      <c r="G14" s="3"/>
      <c r="H14" s="17"/>
      <c r="I14" s="17"/>
      <c r="J14" s="17"/>
    </row>
    <row r="16" spans="1:10">
      <c r="C16" s="3"/>
      <c r="G16" s="3"/>
    </row>
    <row r="17" spans="2:7">
      <c r="B17" s="3"/>
      <c r="E17" s="3"/>
      <c r="G17" s="3"/>
    </row>
    <row r="18" spans="2:7">
      <c r="B18" s="3"/>
      <c r="E18" s="3"/>
      <c r="G18" s="3"/>
    </row>
    <row r="19" spans="2:7">
      <c r="B19" s="3"/>
      <c r="E19" s="3"/>
      <c r="G19" s="3"/>
    </row>
    <row r="20" spans="2:7">
      <c r="G20" s="3"/>
    </row>
    <row r="21" spans="2:7">
      <c r="B21" s="3"/>
      <c r="G21" s="3"/>
    </row>
    <row r="22" spans="2:7">
      <c r="B22" s="3"/>
      <c r="G22" s="3"/>
    </row>
    <row r="23" spans="2:7">
      <c r="B23" s="3"/>
      <c r="G23" s="3"/>
    </row>
    <row r="24" spans="2:7">
      <c r="B24" s="3"/>
    </row>
    <row r="25" spans="2:7">
      <c r="B25" s="3"/>
    </row>
  </sheetData>
  <mergeCells count="1">
    <mergeCell ref="C7:E7"/>
  </mergeCell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3DFA-A477-46F3-937F-59797EC223DD}">
  <dimension ref="A2:T28"/>
  <sheetViews>
    <sheetView workbookViewId="0">
      <selection activeCell="J13" sqref="J13:M13"/>
    </sheetView>
  </sheetViews>
  <sheetFormatPr defaultRowHeight="15"/>
  <cols>
    <col min="2" max="2" width="16.42578125" bestFit="1" customWidth="1"/>
    <col min="6" max="6" width="12.42578125" customWidth="1"/>
    <col min="7" max="7" width="1.85546875" customWidth="1"/>
    <col min="8" max="8" width="3.140625" customWidth="1"/>
    <col min="9" max="9" width="16.42578125" customWidth="1"/>
    <col min="10" max="10" width="15.85546875" bestFit="1" customWidth="1"/>
  </cols>
  <sheetData>
    <row r="2" spans="1:20">
      <c r="A2" s="2" t="s">
        <v>22</v>
      </c>
    </row>
    <row r="3" spans="1:20">
      <c r="A3" s="2"/>
    </row>
    <row r="4" spans="1:20">
      <c r="A4" s="2"/>
      <c r="C4" s="3" t="s">
        <v>16</v>
      </c>
      <c r="D4" s="3" t="s">
        <v>17</v>
      </c>
      <c r="E4" s="3" t="s">
        <v>18</v>
      </c>
      <c r="F4" s="3" t="s">
        <v>5</v>
      </c>
      <c r="G4" s="3"/>
      <c r="H4" s="3"/>
      <c r="I4" s="3"/>
    </row>
    <row r="5" spans="1:20">
      <c r="A5" s="2"/>
      <c r="B5" t="s">
        <v>19</v>
      </c>
      <c r="C5" s="3">
        <v>0.13</v>
      </c>
      <c r="D5" s="3">
        <v>0.16</v>
      </c>
      <c r="E5" s="3">
        <v>-0.01</v>
      </c>
      <c r="F5" s="3">
        <v>0.19</v>
      </c>
      <c r="G5" s="3"/>
      <c r="H5" s="3"/>
      <c r="I5" s="3"/>
      <c r="Q5" s="3"/>
      <c r="R5" s="3"/>
      <c r="S5" s="3"/>
    </row>
    <row r="6" spans="1:20">
      <c r="A6" s="2"/>
      <c r="P6" s="3"/>
      <c r="Q6" s="17"/>
      <c r="R6" s="17"/>
      <c r="S6" s="17"/>
      <c r="T6" s="17"/>
    </row>
    <row r="7" spans="1:20">
      <c r="A7" s="2"/>
      <c r="C7" s="84" t="s">
        <v>20</v>
      </c>
      <c r="D7" s="84"/>
      <c r="E7" s="84"/>
      <c r="P7" s="3"/>
      <c r="Q7" s="17"/>
      <c r="R7" s="17"/>
      <c r="S7" s="17"/>
      <c r="T7" s="17"/>
    </row>
    <row r="8" spans="1:20">
      <c r="C8" s="3" t="s">
        <v>16</v>
      </c>
      <c r="D8" s="3" t="s">
        <v>17</v>
      </c>
      <c r="E8" s="3" t="s">
        <v>18</v>
      </c>
      <c r="F8" s="3" t="s">
        <v>5</v>
      </c>
      <c r="G8" s="3"/>
      <c r="H8" s="3"/>
      <c r="I8" s="3"/>
      <c r="P8" s="3"/>
      <c r="Q8" s="17"/>
      <c r="R8" s="17"/>
      <c r="S8" s="17"/>
      <c r="T8" s="17"/>
    </row>
    <row r="9" spans="1:20">
      <c r="B9" s="3" t="s">
        <v>16</v>
      </c>
      <c r="C9" s="17">
        <v>0.16000000000000003</v>
      </c>
      <c r="D9" s="17">
        <v>2.4E-2</v>
      </c>
      <c r="E9" s="17">
        <v>-3.2000000000000008E-2</v>
      </c>
      <c r="F9" s="17">
        <v>1.3999999999999999E-2</v>
      </c>
      <c r="G9" s="17"/>
      <c r="H9" s="17"/>
      <c r="I9" s="17"/>
    </row>
    <row r="10" spans="1:20">
      <c r="B10" s="3" t="s">
        <v>17</v>
      </c>
      <c r="C10" s="17">
        <v>2.4E-2</v>
      </c>
      <c r="D10" s="17">
        <v>0.09</v>
      </c>
      <c r="E10" s="17">
        <v>-1.4999999999999999E-2</v>
      </c>
      <c r="F10" s="17">
        <v>4.2000000000000003E-2</v>
      </c>
      <c r="G10" s="17"/>
      <c r="H10" s="17"/>
      <c r="I10" s="17"/>
    </row>
    <row r="11" spans="1:20">
      <c r="B11" s="3" t="s">
        <v>18</v>
      </c>
      <c r="C11" s="17">
        <v>-3.2000000000000008E-2</v>
      </c>
      <c r="D11" s="17">
        <v>-1.4999999999999999E-2</v>
      </c>
      <c r="E11" s="17">
        <v>4.0000000000000008E-2</v>
      </c>
      <c r="F11" s="17">
        <v>-1.0499999999999999E-2</v>
      </c>
      <c r="G11" s="17"/>
      <c r="H11" s="17"/>
      <c r="I11" s="17"/>
    </row>
    <row r="12" spans="1:20">
      <c r="B12" s="3" t="s">
        <v>5</v>
      </c>
      <c r="C12" s="17">
        <v>1.3999999999999999E-2</v>
      </c>
      <c r="D12" s="17">
        <v>4.2000000000000003E-2</v>
      </c>
      <c r="E12" s="17">
        <v>-1.0499999999999999E-2</v>
      </c>
      <c r="F12" s="17">
        <v>0.12249999999999998</v>
      </c>
      <c r="G12" s="17"/>
      <c r="H12" s="17"/>
      <c r="I12" s="17"/>
    </row>
    <row r="13" spans="1:20">
      <c r="B13" s="3"/>
      <c r="C13" s="17"/>
      <c r="D13" s="17"/>
      <c r="E13" s="17"/>
      <c r="F13" s="17"/>
      <c r="G13" s="17"/>
      <c r="H13" s="17"/>
      <c r="I13" s="17"/>
      <c r="J13" s="30"/>
      <c r="K13" s="30"/>
      <c r="L13" s="30"/>
      <c r="M13" s="30"/>
    </row>
    <row r="14" spans="1:20">
      <c r="B14" s="2"/>
      <c r="C14" s="2"/>
      <c r="D14" s="2"/>
      <c r="E14" s="2"/>
      <c r="F14" s="2"/>
      <c r="I14" s="2"/>
      <c r="J14" s="2"/>
      <c r="K14" s="2"/>
      <c r="L14" s="2"/>
      <c r="M14" s="2"/>
    </row>
    <row r="15" spans="1:20">
      <c r="B15" s="3"/>
      <c r="C15" s="17"/>
      <c r="D15" s="17"/>
      <c r="E15" s="17"/>
      <c r="F15" s="17"/>
      <c r="G15" s="9"/>
      <c r="H15" s="9"/>
      <c r="I15" s="3"/>
      <c r="J15" s="17"/>
      <c r="K15" s="17"/>
      <c r="L15" s="17"/>
      <c r="M15" s="17"/>
      <c r="N15" s="9"/>
    </row>
    <row r="17" spans="2:13">
      <c r="C17" s="3"/>
      <c r="E17" s="3"/>
      <c r="F17" s="3"/>
      <c r="I17" s="3"/>
      <c r="K17" s="3"/>
      <c r="L17" s="3"/>
    </row>
    <row r="18" spans="2:13">
      <c r="B18" s="3"/>
      <c r="C18" s="17"/>
      <c r="D18" s="17"/>
      <c r="E18" s="17"/>
      <c r="F18" s="17"/>
      <c r="H18" s="3"/>
      <c r="I18" s="17"/>
      <c r="J18" s="17"/>
      <c r="K18" s="17"/>
      <c r="L18" s="17"/>
      <c r="M18" s="17"/>
    </row>
    <row r="19" spans="2:13">
      <c r="B19" s="3"/>
      <c r="C19" s="17"/>
      <c r="D19" s="17"/>
      <c r="E19" s="17"/>
      <c r="F19" s="17"/>
      <c r="H19" s="3"/>
      <c r="I19" s="17"/>
      <c r="J19" s="17"/>
      <c r="K19" s="17"/>
      <c r="L19" s="17"/>
      <c r="M19" s="17"/>
    </row>
    <row r="20" spans="2:13">
      <c r="B20" s="3"/>
      <c r="C20" s="17"/>
      <c r="D20" s="17"/>
      <c r="E20" s="17"/>
      <c r="F20" s="17"/>
      <c r="H20" s="3"/>
      <c r="I20" s="17"/>
      <c r="J20" s="17"/>
      <c r="K20" s="17"/>
      <c r="L20" s="17"/>
      <c r="M20" s="17"/>
    </row>
    <row r="21" spans="2:13">
      <c r="B21" s="3"/>
      <c r="C21" s="17"/>
      <c r="D21" s="17"/>
      <c r="E21" s="17"/>
      <c r="F21" s="17"/>
      <c r="H21" s="3"/>
      <c r="I21" s="17"/>
      <c r="J21" s="17"/>
      <c r="K21" s="17"/>
      <c r="L21" s="17"/>
      <c r="M21" s="17"/>
    </row>
    <row r="22" spans="2:13">
      <c r="B22" s="3"/>
      <c r="E22" s="3"/>
      <c r="I22" s="3"/>
    </row>
    <row r="23" spans="2:13">
      <c r="B23" s="3"/>
      <c r="E23" s="3"/>
      <c r="I23" s="3"/>
    </row>
    <row r="24" spans="2:13">
      <c r="B24" s="3"/>
      <c r="I24" s="3"/>
    </row>
    <row r="25" spans="2:13">
      <c r="B25" s="3"/>
      <c r="I25" s="3"/>
    </row>
    <row r="26" spans="2:13">
      <c r="I26" s="3"/>
    </row>
    <row r="27" spans="2:13">
      <c r="I27" s="18"/>
    </row>
    <row r="28" spans="2:13">
      <c r="I28" s="18"/>
    </row>
  </sheetData>
  <mergeCells count="1">
    <mergeCell ref="C7:E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B3C9-9EE5-4556-9C2A-36F0607C7D45}">
  <dimension ref="A1:J997"/>
  <sheetViews>
    <sheetView workbookViewId="0">
      <selection activeCell="C1" sqref="C1"/>
    </sheetView>
  </sheetViews>
  <sheetFormatPr defaultRowHeight="15"/>
  <cols>
    <col min="2" max="2" width="9.85546875" customWidth="1"/>
    <col min="4" max="4" width="11.42578125" bestFit="1" customWidth="1"/>
    <col min="5" max="5" width="11.42578125" customWidth="1"/>
    <col min="8" max="8" width="12" bestFit="1" customWidth="1"/>
  </cols>
  <sheetData>
    <row r="1" spans="1:10">
      <c r="B1" s="2" t="s">
        <v>23</v>
      </c>
      <c r="C1" s="2" t="s">
        <v>24</v>
      </c>
      <c r="D1" s="2" t="s">
        <v>25</v>
      </c>
      <c r="E1" s="2" t="s">
        <v>10</v>
      </c>
      <c r="F1" s="2"/>
      <c r="G1" s="2"/>
      <c r="I1" s="2"/>
    </row>
    <row r="2" spans="1:10">
      <c r="A2">
        <v>201701</v>
      </c>
      <c r="B2">
        <v>-5.0000000000000001E-3</v>
      </c>
      <c r="C2">
        <v>2.0800000000000003E-2</v>
      </c>
      <c r="D2">
        <v>-9.4000000000000004E-3</v>
      </c>
      <c r="E2" s="19">
        <v>1E-3</v>
      </c>
    </row>
    <row r="3" spans="1:10">
      <c r="A3">
        <v>201702</v>
      </c>
      <c r="B3">
        <v>1.61E-2</v>
      </c>
      <c r="C3">
        <v>3.9100000000000003E-2</v>
      </c>
      <c r="D3">
        <v>-1.6E-2</v>
      </c>
      <c r="E3" s="19"/>
    </row>
    <row r="4" spans="1:10">
      <c r="A4">
        <v>201703</v>
      </c>
      <c r="B4">
        <v>7.3000000000000001E-3</v>
      </c>
      <c r="C4">
        <v>1.8E-3</v>
      </c>
      <c r="D4">
        <v>-1.03E-2</v>
      </c>
      <c r="E4" s="19"/>
    </row>
    <row r="5" spans="1:10">
      <c r="A5">
        <v>201704</v>
      </c>
      <c r="B5">
        <v>1.47E-2</v>
      </c>
      <c r="C5">
        <v>1.1899999999999999E-2</v>
      </c>
      <c r="D5">
        <v>4.7999999999999996E-3</v>
      </c>
      <c r="E5" s="19"/>
      <c r="H5" s="3"/>
      <c r="I5" s="30"/>
      <c r="J5" s="3"/>
    </row>
    <row r="6" spans="1:10">
      <c r="A6">
        <v>201705</v>
      </c>
      <c r="B6">
        <v>-2.3900000000000001E-2</v>
      </c>
      <c r="C6">
        <v>1.5600000000000001E-2</v>
      </c>
      <c r="D6">
        <v>1.4999999999999999E-2</v>
      </c>
      <c r="E6" s="19"/>
    </row>
    <row r="7" spans="1:10">
      <c r="A7">
        <v>201706</v>
      </c>
      <c r="B7">
        <v>5.1200000000000002E-2</v>
      </c>
      <c r="C7">
        <v>5.1000000000000004E-3</v>
      </c>
      <c r="D7">
        <v>-8.9999999999999998E-4</v>
      </c>
      <c r="E7" s="19"/>
    </row>
    <row r="8" spans="1:10">
      <c r="A8">
        <v>201707</v>
      </c>
      <c r="B8">
        <v>-4.0000000000000001E-3</v>
      </c>
      <c r="C8">
        <v>2.12E-2</v>
      </c>
      <c r="D8">
        <v>1.6200000000000003E-2</v>
      </c>
      <c r="E8" s="19"/>
    </row>
    <row r="9" spans="1:10">
      <c r="A9">
        <v>201708</v>
      </c>
      <c r="B9">
        <v>-1.3999999999999999E-2</v>
      </c>
      <c r="C9">
        <v>4.8999999999999998E-3</v>
      </c>
      <c r="D9">
        <v>3.2899999999999999E-2</v>
      </c>
      <c r="E9" s="19"/>
      <c r="H9" s="3"/>
      <c r="I9" s="3"/>
      <c r="J9" s="3"/>
    </row>
    <row r="10" spans="1:10">
      <c r="A10">
        <v>201709</v>
      </c>
      <c r="B10">
        <v>8.0399999999999999E-2</v>
      </c>
      <c r="C10">
        <v>2.1100000000000001E-2</v>
      </c>
      <c r="D10">
        <v>-1.3200000000000002E-2</v>
      </c>
      <c r="E10" s="19"/>
    </row>
    <row r="11" spans="1:10">
      <c r="A11">
        <v>201710</v>
      </c>
      <c r="B11">
        <v>-1E-4</v>
      </c>
      <c r="C11">
        <v>2.5000000000000001E-2</v>
      </c>
      <c r="D11">
        <v>4.2800000000000005E-2</v>
      </c>
      <c r="E11" s="19"/>
    </row>
    <row r="12" spans="1:10">
      <c r="A12">
        <v>201711</v>
      </c>
      <c r="B12">
        <v>2.9100000000000001E-2</v>
      </c>
      <c r="C12">
        <v>3.2500000000000001E-2</v>
      </c>
      <c r="D12">
        <v>-8.6999999999999994E-3</v>
      </c>
      <c r="E12" s="19"/>
    </row>
    <row r="13" spans="1:10">
      <c r="A13">
        <v>201712</v>
      </c>
      <c r="B13">
        <v>1.8E-3</v>
      </c>
      <c r="C13">
        <v>1.24E-2</v>
      </c>
      <c r="D13">
        <v>-1.5500000000000002E-2</v>
      </c>
      <c r="E13" s="19"/>
    </row>
    <row r="14" spans="1:10">
      <c r="A14">
        <v>201801</v>
      </c>
      <c r="B14">
        <v>2.4799999999999999E-2</v>
      </c>
      <c r="C14">
        <v>6.0599999999999994E-2</v>
      </c>
      <c r="D14">
        <v>4.0500000000000001E-2</v>
      </c>
      <c r="E14" s="19"/>
    </row>
    <row r="15" spans="1:10">
      <c r="A15">
        <v>201802</v>
      </c>
      <c r="B15">
        <v>-3.2000000000000001E-2</v>
      </c>
      <c r="C15">
        <v>-3.5000000000000003E-2</v>
      </c>
      <c r="D15">
        <v>3.5700000000000003E-2</v>
      </c>
      <c r="E15" s="19"/>
    </row>
    <row r="16" spans="1:10">
      <c r="A16">
        <v>201803</v>
      </c>
      <c r="B16">
        <v>1.38E-2</v>
      </c>
      <c r="C16">
        <v>-2.6600000000000002E-2</v>
      </c>
      <c r="D16">
        <v>-1.1399999999999999E-2</v>
      </c>
      <c r="E16" s="19"/>
    </row>
    <row r="17" spans="1:5">
      <c r="A17">
        <v>201804</v>
      </c>
      <c r="B17">
        <v>1.77E-2</v>
      </c>
      <c r="C17">
        <v>4.3E-3</v>
      </c>
      <c r="D17">
        <v>3.5999999999999999E-3</v>
      </c>
      <c r="E17" s="19"/>
    </row>
    <row r="18" spans="1:5">
      <c r="A18">
        <v>201805</v>
      </c>
      <c r="B18">
        <v>7.0099999999999996E-2</v>
      </c>
      <c r="C18">
        <v>2.3300000000000001E-2</v>
      </c>
      <c r="D18">
        <v>3.8700000000000005E-2</v>
      </c>
      <c r="E18" s="19"/>
    </row>
    <row r="19" spans="1:5">
      <c r="A19">
        <v>201806</v>
      </c>
      <c r="B19">
        <v>1.3899999999999999E-2</v>
      </c>
      <c r="C19">
        <v>6.1000000000000004E-3</v>
      </c>
      <c r="D19">
        <v>-2.3300000000000001E-2</v>
      </c>
      <c r="E19" s="19"/>
    </row>
    <row r="20" spans="1:5">
      <c r="A20">
        <v>201807</v>
      </c>
      <c r="B20">
        <v>6.5000000000000006E-3</v>
      </c>
      <c r="C20">
        <v>3.6400000000000002E-2</v>
      </c>
      <c r="D20">
        <v>-1.43E-2</v>
      </c>
      <c r="E20" s="19"/>
    </row>
    <row r="21" spans="1:5">
      <c r="A21">
        <v>201808</v>
      </c>
      <c r="B21">
        <v>4.6800000000000001E-2</v>
      </c>
      <c r="C21">
        <v>3.5299999999999998E-2</v>
      </c>
      <c r="D21">
        <v>5.2800000000000007E-2</v>
      </c>
      <c r="E21" s="19"/>
    </row>
    <row r="22" spans="1:5">
      <c r="A22">
        <v>201809</v>
      </c>
      <c r="B22">
        <v>-2.8799999999999999E-2</v>
      </c>
      <c r="C22">
        <v>5.4000000000000003E-3</v>
      </c>
      <c r="D22">
        <v>2.9999999999999997E-4</v>
      </c>
      <c r="E22" s="19"/>
    </row>
    <row r="23" spans="1:5">
      <c r="A23">
        <v>201810</v>
      </c>
      <c r="B23">
        <v>-0.1167</v>
      </c>
      <c r="C23">
        <v>-6.9100000000000009E-2</v>
      </c>
      <c r="D23">
        <v>-2.06E-2</v>
      </c>
      <c r="E23" s="19"/>
    </row>
    <row r="24" spans="1:5">
      <c r="A24">
        <v>201811</v>
      </c>
      <c r="B24">
        <v>-2.9999999999999997E-4</v>
      </c>
      <c r="C24">
        <v>1.8100000000000002E-2</v>
      </c>
      <c r="D24">
        <v>-1.41E-2</v>
      </c>
      <c r="E24" s="19"/>
    </row>
    <row r="25" spans="1:5">
      <c r="A25">
        <v>201812</v>
      </c>
      <c r="B25">
        <v>-0.1211</v>
      </c>
      <c r="C25">
        <v>-8.9499999999999996E-2</v>
      </c>
      <c r="D25">
        <v>2.12E-2</v>
      </c>
      <c r="E25" s="19"/>
    </row>
    <row r="26" spans="1:5">
      <c r="A26">
        <v>201901</v>
      </c>
      <c r="B26">
        <v>0.10289999999999999</v>
      </c>
      <c r="C26">
        <v>8.09E-2</v>
      </c>
      <c r="D26">
        <v>-8.6500000000000007E-2</v>
      </c>
      <c r="E26" s="19"/>
    </row>
    <row r="27" spans="1:5">
      <c r="A27">
        <v>201902</v>
      </c>
      <c r="B27">
        <v>5.9299999999999999E-2</v>
      </c>
      <c r="C27">
        <v>3.3399999999999999E-2</v>
      </c>
      <c r="D27">
        <v>8.5000000000000006E-3</v>
      </c>
      <c r="E27" s="19"/>
    </row>
    <row r="28" spans="1:5">
      <c r="A28">
        <v>201903</v>
      </c>
      <c r="B28">
        <v>-2.4500000000000001E-2</v>
      </c>
      <c r="C28">
        <v>1.7399999999999999E-2</v>
      </c>
      <c r="D28">
        <v>2.1600000000000001E-2</v>
      </c>
      <c r="E28" s="19"/>
    </row>
    <row r="29" spans="1:5">
      <c r="A29">
        <v>201904</v>
      </c>
      <c r="B29">
        <v>2.4400000000000002E-2</v>
      </c>
      <c r="C29">
        <v>4.2500000000000003E-2</v>
      </c>
      <c r="D29">
        <v>-2.9600000000000001E-2</v>
      </c>
      <c r="E29" s="19"/>
    </row>
    <row r="30" spans="1:5">
      <c r="A30">
        <v>201905</v>
      </c>
      <c r="B30">
        <v>-7.4900000000000008E-2</v>
      </c>
      <c r="C30">
        <v>-6.6100000000000006E-2</v>
      </c>
      <c r="D30">
        <v>7.5600000000000001E-2</v>
      </c>
      <c r="E30" s="19"/>
    </row>
    <row r="31" spans="1:5">
      <c r="A31">
        <v>201906</v>
      </c>
      <c r="B31">
        <v>6.83E-2</v>
      </c>
      <c r="C31">
        <v>7.0199999999999999E-2</v>
      </c>
      <c r="D31">
        <v>-2.23E-2</v>
      </c>
      <c r="E31" s="19"/>
    </row>
    <row r="32" spans="1:5">
      <c r="A32">
        <v>201907</v>
      </c>
      <c r="B32">
        <v>-1.5300000000000001E-2</v>
      </c>
      <c r="C32">
        <v>1.4999999999999999E-2</v>
      </c>
      <c r="D32">
        <v>2.8999999999999998E-2</v>
      </c>
      <c r="E32" s="19"/>
    </row>
    <row r="33" spans="1:5">
      <c r="A33">
        <v>201908</v>
      </c>
      <c r="B33">
        <v>-6.3200000000000006E-2</v>
      </c>
      <c r="C33">
        <v>-1.9800000000000002E-2</v>
      </c>
      <c r="D33">
        <v>7.4700000000000003E-2</v>
      </c>
      <c r="E33" s="19"/>
    </row>
    <row r="34" spans="1:5">
      <c r="A34">
        <v>201909</v>
      </c>
      <c r="B34">
        <v>2.7700000000000002E-2</v>
      </c>
      <c r="C34">
        <v>1.6299999999999999E-2</v>
      </c>
      <c r="D34">
        <v>-6.8099999999999994E-2</v>
      </c>
      <c r="E34" s="19"/>
    </row>
    <row r="35" spans="1:5">
      <c r="A35">
        <v>201910</v>
      </c>
      <c r="B35">
        <v>9.4000000000000004E-3</v>
      </c>
      <c r="C35">
        <v>2.3400000000000001E-2</v>
      </c>
      <c r="D35">
        <v>1.9E-3</v>
      </c>
      <c r="E35" s="19"/>
    </row>
    <row r="36" spans="1:5">
      <c r="A36">
        <v>201911</v>
      </c>
      <c r="B36">
        <v>5.33E-2</v>
      </c>
      <c r="C36">
        <v>3.9300000000000002E-2</v>
      </c>
      <c r="D36">
        <v>-2.63E-2</v>
      </c>
      <c r="E36" s="19"/>
    </row>
    <row r="37" spans="1:5">
      <c r="A37">
        <v>201912</v>
      </c>
      <c r="B37">
        <v>5.7500000000000002E-2</v>
      </c>
      <c r="C37">
        <v>2.8799999999999999E-2</v>
      </c>
      <c r="D37">
        <v>-1.8800000000000001E-2</v>
      </c>
      <c r="E37" s="19"/>
    </row>
    <row r="38" spans="1:5">
      <c r="A38">
        <v>202001</v>
      </c>
      <c r="B38">
        <v>-5.2999999999999999E-2</v>
      </c>
      <c r="C38">
        <v>4.0999999999999995E-3</v>
      </c>
      <c r="D38">
        <v>6.0300000000000006E-2</v>
      </c>
      <c r="E38" s="19"/>
    </row>
    <row r="39" spans="1:5">
      <c r="A39">
        <v>202002</v>
      </c>
      <c r="B39">
        <v>-7.7899999999999997E-2</v>
      </c>
      <c r="C39">
        <v>-0.08</v>
      </c>
      <c r="D39">
        <v>-3.5999999999999999E-3</v>
      </c>
      <c r="E39" s="19"/>
    </row>
    <row r="40" spans="1:5">
      <c r="A40">
        <v>202003</v>
      </c>
      <c r="B40">
        <v>-0.2366</v>
      </c>
      <c r="C40">
        <v>-0.121</v>
      </c>
      <c r="D40">
        <v>8.1600000000000006E-2</v>
      </c>
      <c r="E40" s="19"/>
    </row>
    <row r="41" spans="1:5">
      <c r="A41">
        <v>202004</v>
      </c>
      <c r="B41">
        <v>0.1638</v>
      </c>
      <c r="C41">
        <v>0.13350000000000001</v>
      </c>
      <c r="D41">
        <v>-5.3899999999999997E-2</v>
      </c>
      <c r="E41" s="19"/>
    </row>
    <row r="42" spans="1:5">
      <c r="A42">
        <v>202005</v>
      </c>
      <c r="B42">
        <v>6.4200000000000007E-2</v>
      </c>
      <c r="C42">
        <v>5.1700000000000003E-2</v>
      </c>
      <c r="D42">
        <v>3.4999999999999996E-3</v>
      </c>
      <c r="E42" s="19"/>
    </row>
    <row r="43" spans="1:5">
      <c r="A43">
        <v>202006</v>
      </c>
      <c r="B43">
        <v>5.8300000000000005E-2</v>
      </c>
      <c r="C43">
        <v>2.2799999999999997E-2</v>
      </c>
      <c r="D43">
        <v>-7.8000000000000005E-3</v>
      </c>
      <c r="E43" s="19"/>
    </row>
    <row r="44" spans="1:5">
      <c r="A44">
        <v>202007</v>
      </c>
      <c r="B44">
        <v>7.0999999999999995E-3</v>
      </c>
      <c r="C44">
        <v>6.1600000000000002E-2</v>
      </c>
      <c r="D44">
        <v>7.6100000000000001E-2</v>
      </c>
      <c r="E44" s="19"/>
    </row>
    <row r="45" spans="1:5">
      <c r="A45">
        <v>202008</v>
      </c>
      <c r="B45">
        <v>5.6300000000000003E-2</v>
      </c>
      <c r="C45">
        <v>7.8899999999999998E-2</v>
      </c>
      <c r="D45">
        <v>4.0999999999999995E-3</v>
      </c>
      <c r="E45" s="19"/>
    </row>
    <row r="46" spans="1:5">
      <c r="A46">
        <v>202009</v>
      </c>
      <c r="B46">
        <v>-3.9800000000000002E-2</v>
      </c>
      <c r="C46">
        <v>-3.7000000000000005E-2</v>
      </c>
      <c r="D46">
        <v>3.1699999999999999E-2</v>
      </c>
      <c r="E46" s="19"/>
    </row>
    <row r="47" spans="1:5">
      <c r="A47">
        <v>202010</v>
      </c>
      <c r="B47">
        <v>2.07E-2</v>
      </c>
      <c r="C47">
        <v>-2.6000000000000002E-2</v>
      </c>
      <c r="D47">
        <v>-3.1000000000000003E-2</v>
      </c>
      <c r="E47" s="19"/>
    </row>
    <row r="48" spans="1:5">
      <c r="A48">
        <v>202011</v>
      </c>
      <c r="B48">
        <v>0.21640000000000001</v>
      </c>
      <c r="C48">
        <v>0.1164</v>
      </c>
      <c r="D48">
        <v>-0.1245</v>
      </c>
      <c r="E48" s="19"/>
    </row>
    <row r="49" spans="1:5">
      <c r="A49">
        <v>202012</v>
      </c>
      <c r="B49">
        <v>9.4200000000000006E-2</v>
      </c>
      <c r="C49">
        <v>4.1900000000000007E-2</v>
      </c>
      <c r="D49">
        <v>-2.2599999999999999E-2</v>
      </c>
      <c r="E49" s="19"/>
    </row>
    <row r="50" spans="1:5">
      <c r="A50">
        <v>202101</v>
      </c>
      <c r="B50">
        <v>0.13119999999999998</v>
      </c>
      <c r="C50">
        <v>-7.9000000000000008E-3</v>
      </c>
      <c r="D50">
        <v>4.5199999999999997E-2</v>
      </c>
      <c r="E50" s="19"/>
    </row>
    <row r="51" spans="1:5">
      <c r="A51">
        <v>202102</v>
      </c>
      <c r="B51">
        <v>8.320000000000001E-2</v>
      </c>
      <c r="C51">
        <v>2.3599999999999999E-2</v>
      </c>
      <c r="D51">
        <v>-7.9299999999999995E-2</v>
      </c>
      <c r="E51" s="19"/>
    </row>
    <row r="52" spans="1:5">
      <c r="A52">
        <v>202103</v>
      </c>
      <c r="B52">
        <v>2.6099999999999998E-2</v>
      </c>
      <c r="C52">
        <v>3.6000000000000004E-2</v>
      </c>
      <c r="D52">
        <v>-6.1100000000000002E-2</v>
      </c>
      <c r="E52" s="19"/>
    </row>
    <row r="53" spans="1:5">
      <c r="A53">
        <v>202104</v>
      </c>
      <c r="B53">
        <v>5.5000000000000005E-3</v>
      </c>
      <c r="C53">
        <v>5.4699999999999999E-2</v>
      </c>
      <c r="D53">
        <v>1.1399999999999999E-2</v>
      </c>
      <c r="E53" s="19"/>
    </row>
    <row r="54" spans="1:5">
      <c r="A54">
        <v>202105</v>
      </c>
      <c r="B54">
        <v>2.52E-2</v>
      </c>
      <c r="C54">
        <v>3.4999999999999996E-3</v>
      </c>
      <c r="D54">
        <v>8.8000000000000005E-3</v>
      </c>
      <c r="E54" s="19"/>
    </row>
    <row r="55" spans="1:5">
      <c r="A55">
        <v>202106</v>
      </c>
      <c r="B55">
        <v>2.75E-2</v>
      </c>
      <c r="C55">
        <v>2.75E-2</v>
      </c>
      <c r="D55">
        <v>2.2400000000000003E-2</v>
      </c>
      <c r="E55" s="19"/>
    </row>
    <row r="56" spans="1:5">
      <c r="A56">
        <v>202107</v>
      </c>
      <c r="B56">
        <v>-5.33E-2</v>
      </c>
      <c r="C56">
        <v>0.02</v>
      </c>
      <c r="D56">
        <v>-2.29E-2</v>
      </c>
      <c r="E56" s="19"/>
    </row>
    <row r="57" spans="1:5">
      <c r="A57">
        <v>202108</v>
      </c>
      <c r="B57">
        <v>2.5099999999999997E-2</v>
      </c>
      <c r="C57">
        <v>3.0299999999999997E-2</v>
      </c>
      <c r="D57">
        <v>2.52E-2</v>
      </c>
      <c r="E57" s="19"/>
    </row>
    <row r="58" spans="1:5">
      <c r="A58">
        <v>202109</v>
      </c>
      <c r="B58">
        <v>-2.6099999999999998E-2</v>
      </c>
      <c r="C58">
        <v>-4.5899999999999996E-2</v>
      </c>
      <c r="D58">
        <v>1.5700000000000002E-2</v>
      </c>
      <c r="E58" s="19"/>
    </row>
    <row r="59" spans="1:5">
      <c r="A59">
        <v>202110</v>
      </c>
      <c r="B59">
        <v>2.2499999999999999E-2</v>
      </c>
      <c r="C59">
        <v>7.0000000000000007E-2</v>
      </c>
      <c r="D59">
        <v>3.2100000000000004E-2</v>
      </c>
      <c r="E59" s="19"/>
    </row>
    <row r="60" spans="1:5">
      <c r="A60">
        <v>202111</v>
      </c>
      <c r="B60">
        <v>-5.5899999999999998E-2</v>
      </c>
      <c r="C60">
        <v>-1.0500000000000001E-2</v>
      </c>
      <c r="D60">
        <v>8.199999999999999E-3</v>
      </c>
      <c r="E60" s="19"/>
    </row>
    <row r="61" spans="1:5">
      <c r="A61">
        <v>202112</v>
      </c>
      <c r="B61">
        <v>1.2800000000000001E-2</v>
      </c>
      <c r="C61">
        <v>3.5099999999999999E-2</v>
      </c>
      <c r="D61">
        <v>-2.6700000000000002E-2</v>
      </c>
      <c r="E61" s="19"/>
    </row>
    <row r="62" spans="1:5">
      <c r="D62" s="19"/>
      <c r="E62" s="19"/>
    </row>
    <row r="63" spans="1:5">
      <c r="D63" s="19"/>
      <c r="E63" s="19"/>
    </row>
    <row r="64" spans="1:5">
      <c r="D64" s="19"/>
      <c r="E64" s="19"/>
    </row>
    <row r="65" spans="4:5">
      <c r="D65" s="19"/>
      <c r="E65" s="19"/>
    </row>
    <row r="66" spans="4:5">
      <c r="D66" s="19"/>
      <c r="E66" s="19"/>
    </row>
    <row r="67" spans="4:5">
      <c r="D67" s="19"/>
      <c r="E67" s="19"/>
    </row>
    <row r="68" spans="4:5">
      <c r="D68" s="19"/>
      <c r="E68" s="19"/>
    </row>
    <row r="69" spans="4:5">
      <c r="D69" s="19"/>
      <c r="E69" s="19"/>
    </row>
    <row r="70" spans="4:5">
      <c r="D70" s="19"/>
      <c r="E70" s="19"/>
    </row>
    <row r="71" spans="4:5">
      <c r="D71" s="19"/>
      <c r="E71" s="19"/>
    </row>
    <row r="72" spans="4:5">
      <c r="D72" s="19"/>
      <c r="E72" s="19"/>
    </row>
    <row r="73" spans="4:5">
      <c r="D73" s="19"/>
      <c r="E73" s="19"/>
    </row>
    <row r="74" spans="4:5">
      <c r="D74" s="19"/>
      <c r="E74" s="19"/>
    </row>
    <row r="75" spans="4:5">
      <c r="D75" s="19"/>
      <c r="E75" s="19"/>
    </row>
    <row r="76" spans="4:5">
      <c r="D76" s="19"/>
      <c r="E76" s="19"/>
    </row>
    <row r="77" spans="4:5">
      <c r="D77" s="19"/>
      <c r="E77" s="19"/>
    </row>
    <row r="78" spans="4:5">
      <c r="D78" s="19"/>
      <c r="E78" s="19"/>
    </row>
    <row r="79" spans="4:5">
      <c r="D79" s="19"/>
      <c r="E79" s="19"/>
    </row>
    <row r="80" spans="4:5">
      <c r="D80" s="19"/>
      <c r="E80" s="19"/>
    </row>
    <row r="81" spans="4:5">
      <c r="D81" s="19"/>
      <c r="E81" s="19"/>
    </row>
    <row r="82" spans="4:5">
      <c r="D82" s="19"/>
      <c r="E82" s="19"/>
    </row>
    <row r="83" spans="4:5">
      <c r="D83" s="19"/>
      <c r="E83" s="19"/>
    </row>
    <row r="84" spans="4:5">
      <c r="D84" s="19"/>
      <c r="E84" s="19"/>
    </row>
    <row r="85" spans="4:5">
      <c r="D85" s="19"/>
      <c r="E85" s="19"/>
    </row>
    <row r="86" spans="4:5">
      <c r="D86" s="19"/>
      <c r="E86" s="19"/>
    </row>
    <row r="87" spans="4:5">
      <c r="D87" s="19"/>
      <c r="E87" s="19"/>
    </row>
    <row r="88" spans="4:5">
      <c r="D88" s="19"/>
      <c r="E88" s="19"/>
    </row>
    <row r="89" spans="4:5">
      <c r="D89" s="19"/>
      <c r="E89" s="19"/>
    </row>
    <row r="90" spans="4:5">
      <c r="D90" s="19"/>
      <c r="E90" s="19"/>
    </row>
    <row r="91" spans="4:5">
      <c r="D91" s="19"/>
      <c r="E91" s="19"/>
    </row>
    <row r="92" spans="4:5">
      <c r="D92" s="19"/>
      <c r="E92" s="19"/>
    </row>
    <row r="93" spans="4:5">
      <c r="D93" s="19"/>
      <c r="E93" s="19"/>
    </row>
    <row r="94" spans="4:5">
      <c r="D94" s="19"/>
      <c r="E94" s="19"/>
    </row>
    <row r="95" spans="4:5">
      <c r="D95" s="19"/>
      <c r="E95" s="19"/>
    </row>
    <row r="96" spans="4:5">
      <c r="D96" s="19"/>
      <c r="E96" s="19"/>
    </row>
    <row r="97" spans="4:5">
      <c r="D97" s="19"/>
      <c r="E97" s="19"/>
    </row>
    <row r="98" spans="4:5">
      <c r="D98" s="19"/>
      <c r="E98" s="19"/>
    </row>
    <row r="99" spans="4:5">
      <c r="D99" s="19"/>
      <c r="E99" s="19"/>
    </row>
    <row r="100" spans="4:5">
      <c r="D100" s="19"/>
      <c r="E100" s="19"/>
    </row>
    <row r="101" spans="4:5">
      <c r="D101" s="19"/>
      <c r="E101" s="19"/>
    </row>
    <row r="102" spans="4:5">
      <c r="D102" s="19"/>
      <c r="E102" s="19"/>
    </row>
    <row r="103" spans="4:5">
      <c r="D103" s="19"/>
      <c r="E103" s="19"/>
    </row>
    <row r="104" spans="4:5">
      <c r="D104" s="19"/>
      <c r="E104" s="19"/>
    </row>
    <row r="105" spans="4:5">
      <c r="D105" s="19"/>
      <c r="E105" s="19"/>
    </row>
    <row r="106" spans="4:5">
      <c r="D106" s="19"/>
      <c r="E106" s="19"/>
    </row>
    <row r="107" spans="4:5">
      <c r="D107" s="19"/>
      <c r="E107" s="19"/>
    </row>
    <row r="108" spans="4:5">
      <c r="D108" s="19"/>
      <c r="E108" s="19"/>
    </row>
    <row r="109" spans="4:5">
      <c r="D109" s="19"/>
      <c r="E109" s="19"/>
    </row>
    <row r="110" spans="4:5">
      <c r="D110" s="19"/>
      <c r="E110" s="19"/>
    </row>
    <row r="111" spans="4:5">
      <c r="D111" s="19"/>
      <c r="E111" s="19"/>
    </row>
    <row r="112" spans="4:5">
      <c r="D112" s="19"/>
      <c r="E112" s="19"/>
    </row>
    <row r="113" spans="4:5">
      <c r="D113" s="19"/>
      <c r="E113" s="19"/>
    </row>
    <row r="114" spans="4:5">
      <c r="D114" s="19"/>
      <c r="E114" s="19"/>
    </row>
    <row r="115" spans="4:5">
      <c r="D115" s="19"/>
      <c r="E115" s="19"/>
    </row>
    <row r="116" spans="4:5">
      <c r="D116" s="19"/>
      <c r="E116" s="19"/>
    </row>
    <row r="117" spans="4:5">
      <c r="D117" s="19"/>
      <c r="E117" s="19"/>
    </row>
    <row r="118" spans="4:5">
      <c r="D118" s="19"/>
      <c r="E118" s="19"/>
    </row>
    <row r="119" spans="4:5">
      <c r="D119" s="19"/>
      <c r="E119" s="19"/>
    </row>
    <row r="120" spans="4:5">
      <c r="D120" s="19"/>
      <c r="E120" s="19"/>
    </row>
    <row r="121" spans="4:5">
      <c r="D121" s="19"/>
      <c r="E121" s="19"/>
    </row>
    <row r="122" spans="4:5">
      <c r="D122" s="19"/>
      <c r="E122" s="19"/>
    </row>
    <row r="123" spans="4:5">
      <c r="D123" s="19"/>
      <c r="E123" s="19"/>
    </row>
    <row r="124" spans="4:5">
      <c r="D124" s="19"/>
      <c r="E124" s="19"/>
    </row>
    <row r="125" spans="4:5">
      <c r="D125" s="19"/>
      <c r="E125" s="19"/>
    </row>
    <row r="126" spans="4:5">
      <c r="D126" s="19"/>
      <c r="E126" s="19"/>
    </row>
    <row r="127" spans="4:5">
      <c r="D127" s="19"/>
      <c r="E127" s="19"/>
    </row>
    <row r="128" spans="4:5">
      <c r="D128" s="19"/>
      <c r="E128" s="19"/>
    </row>
    <row r="129" spans="4:5">
      <c r="D129" s="19"/>
      <c r="E129" s="19"/>
    </row>
    <row r="130" spans="4:5">
      <c r="D130" s="19"/>
      <c r="E130" s="19"/>
    </row>
    <row r="131" spans="4:5">
      <c r="D131" s="19"/>
      <c r="E131" s="19"/>
    </row>
    <row r="132" spans="4:5">
      <c r="D132" s="19"/>
      <c r="E132" s="19"/>
    </row>
    <row r="133" spans="4:5">
      <c r="D133" s="19"/>
      <c r="E133" s="19"/>
    </row>
    <row r="134" spans="4:5">
      <c r="D134" s="19"/>
      <c r="E134" s="19"/>
    </row>
    <row r="135" spans="4:5">
      <c r="D135" s="19"/>
      <c r="E135" s="19"/>
    </row>
    <row r="136" spans="4:5">
      <c r="D136" s="19"/>
      <c r="E136" s="19"/>
    </row>
    <row r="137" spans="4:5">
      <c r="D137" s="19"/>
      <c r="E137" s="19"/>
    </row>
    <row r="138" spans="4:5">
      <c r="D138" s="19"/>
      <c r="E138" s="19"/>
    </row>
    <row r="139" spans="4:5">
      <c r="D139" s="19"/>
      <c r="E139" s="19"/>
    </row>
    <row r="140" spans="4:5">
      <c r="D140" s="19"/>
      <c r="E140" s="19"/>
    </row>
    <row r="141" spans="4:5">
      <c r="D141" s="19"/>
      <c r="E141" s="19"/>
    </row>
    <row r="142" spans="4:5">
      <c r="D142" s="19"/>
      <c r="E142" s="19"/>
    </row>
    <row r="143" spans="4:5">
      <c r="D143" s="19"/>
      <c r="E143" s="19"/>
    </row>
    <row r="144" spans="4:5">
      <c r="D144" s="19"/>
      <c r="E144" s="19"/>
    </row>
    <row r="145" spans="4:5">
      <c r="D145" s="19"/>
      <c r="E145" s="19"/>
    </row>
    <row r="146" spans="4:5">
      <c r="D146" s="19"/>
      <c r="E146" s="19"/>
    </row>
    <row r="147" spans="4:5">
      <c r="D147" s="19"/>
      <c r="E147" s="19"/>
    </row>
    <row r="148" spans="4:5">
      <c r="D148" s="19"/>
      <c r="E148" s="19"/>
    </row>
    <row r="149" spans="4:5">
      <c r="D149" s="19"/>
      <c r="E149" s="19"/>
    </row>
    <row r="150" spans="4:5">
      <c r="D150" s="19"/>
      <c r="E150" s="19"/>
    </row>
    <row r="151" spans="4:5">
      <c r="D151" s="19"/>
      <c r="E151" s="19"/>
    </row>
    <row r="152" spans="4:5">
      <c r="D152" s="19"/>
      <c r="E152" s="19"/>
    </row>
    <row r="153" spans="4:5">
      <c r="D153" s="19"/>
      <c r="E153" s="19"/>
    </row>
    <row r="154" spans="4:5">
      <c r="D154" s="19"/>
      <c r="E154" s="19"/>
    </row>
    <row r="155" spans="4:5">
      <c r="D155" s="19"/>
      <c r="E155" s="19"/>
    </row>
    <row r="156" spans="4:5">
      <c r="D156" s="19"/>
      <c r="E156" s="19"/>
    </row>
    <row r="157" spans="4:5">
      <c r="D157" s="19"/>
      <c r="E157" s="19"/>
    </row>
    <row r="158" spans="4:5">
      <c r="D158" s="19"/>
      <c r="E158" s="19"/>
    </row>
    <row r="159" spans="4:5">
      <c r="D159" s="19"/>
      <c r="E159" s="19"/>
    </row>
    <row r="160" spans="4:5">
      <c r="D160" s="19"/>
      <c r="E160" s="19"/>
    </row>
    <row r="161" spans="4:5">
      <c r="D161" s="19"/>
      <c r="E161" s="19"/>
    </row>
    <row r="162" spans="4:5">
      <c r="D162" s="19"/>
      <c r="E162" s="19"/>
    </row>
    <row r="163" spans="4:5">
      <c r="D163" s="19"/>
      <c r="E163" s="19"/>
    </row>
    <row r="164" spans="4:5">
      <c r="D164" s="19"/>
      <c r="E164" s="19"/>
    </row>
    <row r="165" spans="4:5">
      <c r="D165" s="19"/>
      <c r="E165" s="19"/>
    </row>
    <row r="166" spans="4:5">
      <c r="D166" s="19"/>
      <c r="E166" s="19"/>
    </row>
    <row r="167" spans="4:5">
      <c r="D167" s="19"/>
      <c r="E167" s="19"/>
    </row>
    <row r="168" spans="4:5">
      <c r="D168" s="19"/>
      <c r="E168" s="19"/>
    </row>
    <row r="169" spans="4:5">
      <c r="D169" s="19"/>
      <c r="E169" s="19"/>
    </row>
    <row r="170" spans="4:5">
      <c r="D170" s="19"/>
      <c r="E170" s="19"/>
    </row>
    <row r="171" spans="4:5">
      <c r="D171" s="19"/>
      <c r="E171" s="19"/>
    </row>
    <row r="172" spans="4:5">
      <c r="D172" s="19"/>
      <c r="E172" s="19"/>
    </row>
    <row r="173" spans="4:5">
      <c r="D173" s="19"/>
      <c r="E173" s="19"/>
    </row>
    <row r="174" spans="4:5">
      <c r="D174" s="19"/>
      <c r="E174" s="19"/>
    </row>
    <row r="175" spans="4:5">
      <c r="D175" s="19"/>
      <c r="E175" s="19"/>
    </row>
    <row r="176" spans="4:5">
      <c r="D176" s="19"/>
      <c r="E176" s="19"/>
    </row>
    <row r="177" spans="4:5">
      <c r="D177" s="19"/>
      <c r="E177" s="19"/>
    </row>
    <row r="178" spans="4:5">
      <c r="D178" s="19"/>
      <c r="E178" s="19"/>
    </row>
    <row r="179" spans="4:5">
      <c r="D179" s="19"/>
      <c r="E179" s="19"/>
    </row>
    <row r="180" spans="4:5">
      <c r="D180" s="19"/>
      <c r="E180" s="19"/>
    </row>
    <row r="181" spans="4:5">
      <c r="D181" s="19"/>
      <c r="E181" s="19"/>
    </row>
    <row r="182" spans="4:5">
      <c r="D182" s="19"/>
      <c r="E182" s="19"/>
    </row>
    <row r="183" spans="4:5">
      <c r="D183" s="19"/>
      <c r="E183" s="19"/>
    </row>
    <row r="184" spans="4:5">
      <c r="D184" s="19"/>
      <c r="E184" s="19"/>
    </row>
    <row r="185" spans="4:5">
      <c r="D185" s="19"/>
      <c r="E185" s="19"/>
    </row>
    <row r="186" spans="4:5">
      <c r="D186" s="19"/>
      <c r="E186" s="19"/>
    </row>
    <row r="187" spans="4:5">
      <c r="D187" s="19"/>
      <c r="E187" s="19"/>
    </row>
    <row r="188" spans="4:5">
      <c r="D188" s="19"/>
      <c r="E188" s="19"/>
    </row>
    <row r="189" spans="4:5">
      <c r="D189" s="19"/>
      <c r="E189" s="19"/>
    </row>
    <row r="190" spans="4:5">
      <c r="D190" s="19"/>
      <c r="E190" s="19"/>
    </row>
    <row r="191" spans="4:5">
      <c r="D191" s="19"/>
      <c r="E191" s="19"/>
    </row>
    <row r="192" spans="4:5">
      <c r="D192" s="19"/>
      <c r="E192" s="19"/>
    </row>
    <row r="193" spans="4:5">
      <c r="D193" s="19"/>
      <c r="E193" s="19"/>
    </row>
    <row r="194" spans="4:5">
      <c r="D194" s="19"/>
      <c r="E194" s="19"/>
    </row>
    <row r="195" spans="4:5">
      <c r="D195" s="19"/>
      <c r="E195" s="19"/>
    </row>
    <row r="196" spans="4:5">
      <c r="D196" s="19"/>
      <c r="E196" s="19"/>
    </row>
    <row r="197" spans="4:5">
      <c r="D197" s="19"/>
      <c r="E197" s="19"/>
    </row>
    <row r="198" spans="4:5">
      <c r="D198" s="19"/>
      <c r="E198" s="19"/>
    </row>
    <row r="199" spans="4:5">
      <c r="D199" s="19"/>
      <c r="E199" s="19"/>
    </row>
    <row r="200" spans="4:5">
      <c r="D200" s="19"/>
      <c r="E200" s="19"/>
    </row>
    <row r="201" spans="4:5">
      <c r="D201" s="19"/>
      <c r="E201" s="19"/>
    </row>
    <row r="202" spans="4:5">
      <c r="D202" s="19"/>
      <c r="E202" s="19"/>
    </row>
    <row r="203" spans="4:5">
      <c r="D203" s="19"/>
      <c r="E203" s="19"/>
    </row>
    <row r="204" spans="4:5">
      <c r="D204" s="19"/>
      <c r="E204" s="19"/>
    </row>
    <row r="205" spans="4:5">
      <c r="D205" s="19"/>
      <c r="E205" s="19"/>
    </row>
    <row r="206" spans="4:5">
      <c r="D206" s="19"/>
      <c r="E206" s="19"/>
    </row>
    <row r="207" spans="4:5">
      <c r="D207" s="19"/>
      <c r="E207" s="19"/>
    </row>
    <row r="208" spans="4:5">
      <c r="D208" s="19"/>
      <c r="E208" s="19"/>
    </row>
    <row r="209" spans="4:5">
      <c r="D209" s="19"/>
      <c r="E209" s="19"/>
    </row>
    <row r="210" spans="4:5">
      <c r="D210" s="19"/>
      <c r="E210" s="19"/>
    </row>
    <row r="211" spans="4:5">
      <c r="D211" s="19"/>
      <c r="E211" s="19"/>
    </row>
    <row r="212" spans="4:5">
      <c r="D212" s="19"/>
      <c r="E212" s="19"/>
    </row>
    <row r="213" spans="4:5">
      <c r="D213" s="19"/>
      <c r="E213" s="19"/>
    </row>
    <row r="214" spans="4:5">
      <c r="D214" s="19"/>
      <c r="E214" s="19"/>
    </row>
    <row r="215" spans="4:5">
      <c r="D215" s="19"/>
      <c r="E215" s="19"/>
    </row>
    <row r="216" spans="4:5">
      <c r="D216" s="19"/>
      <c r="E216" s="19"/>
    </row>
    <row r="217" spans="4:5">
      <c r="D217" s="19"/>
      <c r="E217" s="19"/>
    </row>
    <row r="218" spans="4:5">
      <c r="D218" s="19"/>
      <c r="E218" s="19"/>
    </row>
    <row r="219" spans="4:5">
      <c r="D219" s="19"/>
      <c r="E219" s="19"/>
    </row>
    <row r="220" spans="4:5">
      <c r="D220" s="19"/>
      <c r="E220" s="19"/>
    </row>
    <row r="221" spans="4:5">
      <c r="D221" s="19"/>
      <c r="E221" s="19"/>
    </row>
    <row r="222" spans="4:5">
      <c r="D222" s="19"/>
      <c r="E222" s="19"/>
    </row>
    <row r="223" spans="4:5">
      <c r="D223" s="19"/>
      <c r="E223" s="19"/>
    </row>
    <row r="224" spans="4:5">
      <c r="D224" s="19"/>
      <c r="E224" s="19"/>
    </row>
    <row r="225" spans="4:5">
      <c r="D225" s="19"/>
      <c r="E225" s="19"/>
    </row>
    <row r="226" spans="4:5">
      <c r="D226" s="19"/>
      <c r="E226" s="19"/>
    </row>
    <row r="227" spans="4:5">
      <c r="D227" s="19"/>
      <c r="E227" s="19"/>
    </row>
    <row r="228" spans="4:5">
      <c r="D228" s="19"/>
      <c r="E228" s="19"/>
    </row>
    <row r="229" spans="4:5">
      <c r="D229" s="19"/>
      <c r="E229" s="19"/>
    </row>
    <row r="230" spans="4:5">
      <c r="D230" s="19"/>
      <c r="E230" s="19"/>
    </row>
    <row r="231" spans="4:5">
      <c r="D231" s="19"/>
      <c r="E231" s="19"/>
    </row>
    <row r="232" spans="4:5">
      <c r="D232" s="19"/>
      <c r="E232" s="19"/>
    </row>
    <row r="233" spans="4:5">
      <c r="D233" s="19"/>
      <c r="E233" s="19"/>
    </row>
    <row r="234" spans="4:5">
      <c r="D234" s="19"/>
      <c r="E234" s="19"/>
    </row>
    <row r="235" spans="4:5">
      <c r="D235" s="19"/>
      <c r="E235" s="19"/>
    </row>
    <row r="236" spans="4:5">
      <c r="D236" s="19"/>
      <c r="E236" s="19"/>
    </row>
    <row r="237" spans="4:5">
      <c r="D237" s="19"/>
      <c r="E237" s="19"/>
    </row>
    <row r="238" spans="4:5">
      <c r="D238" s="19"/>
      <c r="E238" s="19"/>
    </row>
    <row r="239" spans="4:5">
      <c r="D239" s="19"/>
      <c r="E239" s="19"/>
    </row>
    <row r="240" spans="4:5">
      <c r="D240" s="19"/>
      <c r="E240" s="19"/>
    </row>
    <row r="241" spans="4:5">
      <c r="D241" s="19"/>
      <c r="E241" s="19"/>
    </row>
    <row r="242" spans="4:5">
      <c r="D242" s="19"/>
      <c r="E242" s="19"/>
    </row>
    <row r="243" spans="4:5">
      <c r="D243" s="19"/>
      <c r="E243" s="19"/>
    </row>
    <row r="244" spans="4:5">
      <c r="D244" s="19"/>
      <c r="E244" s="19"/>
    </row>
    <row r="245" spans="4:5">
      <c r="D245" s="19"/>
      <c r="E245" s="19"/>
    </row>
    <row r="246" spans="4:5">
      <c r="D246" s="19"/>
      <c r="E246" s="19"/>
    </row>
    <row r="247" spans="4:5">
      <c r="D247" s="19"/>
      <c r="E247" s="19"/>
    </row>
    <row r="248" spans="4:5">
      <c r="D248" s="19"/>
      <c r="E248" s="19"/>
    </row>
    <row r="249" spans="4:5">
      <c r="D249" s="19"/>
      <c r="E249" s="19"/>
    </row>
    <row r="250" spans="4:5">
      <c r="D250" s="19"/>
      <c r="E250" s="19"/>
    </row>
    <row r="251" spans="4:5">
      <c r="D251" s="19"/>
      <c r="E251" s="19"/>
    </row>
    <row r="252" spans="4:5">
      <c r="D252" s="19"/>
      <c r="E252" s="19"/>
    </row>
    <row r="253" spans="4:5">
      <c r="D253" s="19"/>
      <c r="E253" s="19"/>
    </row>
    <row r="254" spans="4:5">
      <c r="D254" s="19"/>
      <c r="E254" s="19"/>
    </row>
    <row r="255" spans="4:5">
      <c r="D255" s="19"/>
      <c r="E255" s="19"/>
    </row>
    <row r="256" spans="4:5">
      <c r="D256" s="19"/>
      <c r="E256" s="19"/>
    </row>
    <row r="257" spans="4:5">
      <c r="D257" s="19"/>
      <c r="E257" s="19"/>
    </row>
    <row r="258" spans="4:5">
      <c r="D258" s="19"/>
      <c r="E258" s="19"/>
    </row>
    <row r="259" spans="4:5">
      <c r="D259" s="19"/>
      <c r="E259" s="19"/>
    </row>
    <row r="260" spans="4:5">
      <c r="D260" s="19"/>
      <c r="E260" s="19"/>
    </row>
    <row r="261" spans="4:5">
      <c r="D261" s="19"/>
      <c r="E261" s="19"/>
    </row>
    <row r="262" spans="4:5">
      <c r="D262" s="19"/>
      <c r="E262" s="19"/>
    </row>
    <row r="263" spans="4:5">
      <c r="D263" s="19"/>
      <c r="E263" s="19"/>
    </row>
    <row r="264" spans="4:5">
      <c r="D264" s="19"/>
      <c r="E264" s="19"/>
    </row>
    <row r="265" spans="4:5">
      <c r="D265" s="19"/>
      <c r="E265" s="19"/>
    </row>
    <row r="266" spans="4:5">
      <c r="D266" s="19"/>
      <c r="E266" s="19"/>
    </row>
    <row r="267" spans="4:5">
      <c r="D267" s="19"/>
      <c r="E267" s="19"/>
    </row>
    <row r="268" spans="4:5">
      <c r="D268" s="19"/>
      <c r="E268" s="19"/>
    </row>
    <row r="269" spans="4:5">
      <c r="D269" s="19"/>
      <c r="E269" s="19"/>
    </row>
    <row r="270" spans="4:5">
      <c r="D270" s="19"/>
      <c r="E270" s="19"/>
    </row>
    <row r="271" spans="4:5">
      <c r="D271" s="19"/>
      <c r="E271" s="19"/>
    </row>
    <row r="272" spans="4:5">
      <c r="D272" s="19"/>
      <c r="E272" s="19"/>
    </row>
    <row r="273" spans="4:5">
      <c r="D273" s="19"/>
      <c r="E273" s="19"/>
    </row>
    <row r="274" spans="4:5">
      <c r="D274" s="19"/>
      <c r="E274" s="19"/>
    </row>
    <row r="275" spans="4:5">
      <c r="D275" s="19"/>
      <c r="E275" s="19"/>
    </row>
    <row r="276" spans="4:5">
      <c r="D276" s="19"/>
      <c r="E276" s="19"/>
    </row>
    <row r="277" spans="4:5">
      <c r="D277" s="19"/>
      <c r="E277" s="19"/>
    </row>
    <row r="278" spans="4:5">
      <c r="D278" s="19"/>
      <c r="E278" s="19"/>
    </row>
    <row r="279" spans="4:5">
      <c r="D279" s="19"/>
      <c r="E279" s="19"/>
    </row>
    <row r="280" spans="4:5">
      <c r="D280" s="19"/>
      <c r="E280" s="19"/>
    </row>
    <row r="281" spans="4:5">
      <c r="D281" s="19"/>
      <c r="E281" s="19"/>
    </row>
    <row r="282" spans="4:5">
      <c r="D282" s="19"/>
      <c r="E282" s="19"/>
    </row>
    <row r="283" spans="4:5">
      <c r="D283" s="19"/>
      <c r="E283" s="19"/>
    </row>
    <row r="284" spans="4:5">
      <c r="D284" s="19"/>
      <c r="E284" s="19"/>
    </row>
    <row r="285" spans="4:5">
      <c r="D285" s="19"/>
      <c r="E285" s="19"/>
    </row>
    <row r="286" spans="4:5">
      <c r="D286" s="19"/>
      <c r="E286" s="19"/>
    </row>
    <row r="287" spans="4:5">
      <c r="D287" s="19"/>
      <c r="E287" s="19"/>
    </row>
    <row r="288" spans="4:5">
      <c r="D288" s="19"/>
      <c r="E288" s="19"/>
    </row>
    <row r="289" spans="4:5">
      <c r="D289" s="19"/>
      <c r="E289" s="19"/>
    </row>
    <row r="290" spans="4:5">
      <c r="D290" s="19"/>
      <c r="E290" s="19"/>
    </row>
    <row r="291" spans="4:5">
      <c r="D291" s="19"/>
      <c r="E291" s="19"/>
    </row>
    <row r="292" spans="4:5">
      <c r="D292" s="19"/>
      <c r="E292" s="19"/>
    </row>
    <row r="293" spans="4:5">
      <c r="D293" s="19"/>
      <c r="E293" s="19"/>
    </row>
    <row r="294" spans="4:5">
      <c r="D294" s="19"/>
      <c r="E294" s="19"/>
    </row>
    <row r="295" spans="4:5">
      <c r="D295" s="19"/>
      <c r="E295" s="19"/>
    </row>
    <row r="296" spans="4:5">
      <c r="D296" s="19"/>
      <c r="E296" s="19"/>
    </row>
    <row r="297" spans="4:5">
      <c r="D297" s="19"/>
      <c r="E297" s="19"/>
    </row>
    <row r="298" spans="4:5">
      <c r="D298" s="19"/>
      <c r="E298" s="19"/>
    </row>
    <row r="299" spans="4:5">
      <c r="D299" s="19"/>
      <c r="E299" s="19"/>
    </row>
    <row r="300" spans="4:5">
      <c r="D300" s="19"/>
      <c r="E300" s="19"/>
    </row>
    <row r="301" spans="4:5">
      <c r="D301" s="19"/>
      <c r="E301" s="19"/>
    </row>
    <row r="302" spans="4:5">
      <c r="D302" s="19"/>
      <c r="E302" s="19"/>
    </row>
    <row r="303" spans="4:5">
      <c r="D303" s="19"/>
      <c r="E303" s="19"/>
    </row>
    <row r="304" spans="4:5">
      <c r="D304" s="19"/>
      <c r="E304" s="19"/>
    </row>
    <row r="305" spans="4:5">
      <c r="D305" s="19"/>
      <c r="E305" s="19"/>
    </row>
    <row r="306" spans="4:5">
      <c r="D306" s="19"/>
      <c r="E306" s="19"/>
    </row>
    <row r="307" spans="4:5">
      <c r="D307" s="19"/>
      <c r="E307" s="19"/>
    </row>
    <row r="308" spans="4:5">
      <c r="D308" s="19"/>
      <c r="E308" s="19"/>
    </row>
    <row r="309" spans="4:5">
      <c r="D309" s="19"/>
      <c r="E309" s="19"/>
    </row>
    <row r="310" spans="4:5">
      <c r="D310" s="19"/>
      <c r="E310" s="19"/>
    </row>
    <row r="311" spans="4:5">
      <c r="D311" s="19"/>
      <c r="E311" s="19"/>
    </row>
    <row r="312" spans="4:5">
      <c r="D312" s="19"/>
      <c r="E312" s="19"/>
    </row>
    <row r="313" spans="4:5">
      <c r="D313" s="19"/>
      <c r="E313" s="19"/>
    </row>
    <row r="314" spans="4:5">
      <c r="D314" s="19"/>
      <c r="E314" s="19"/>
    </row>
    <row r="315" spans="4:5">
      <c r="D315" s="19"/>
      <c r="E315" s="19"/>
    </row>
    <row r="316" spans="4:5">
      <c r="D316" s="19"/>
      <c r="E316" s="19"/>
    </row>
    <row r="317" spans="4:5">
      <c r="D317" s="19"/>
      <c r="E317" s="19"/>
    </row>
    <row r="318" spans="4:5">
      <c r="D318" s="19"/>
      <c r="E318" s="19"/>
    </row>
    <row r="319" spans="4:5">
      <c r="D319" s="19"/>
      <c r="E319" s="19"/>
    </row>
    <row r="320" spans="4:5">
      <c r="D320" s="19"/>
      <c r="E320" s="19"/>
    </row>
    <row r="321" spans="4:5">
      <c r="D321" s="19"/>
      <c r="E321" s="19"/>
    </row>
    <row r="322" spans="4:5">
      <c r="D322" s="19"/>
      <c r="E322" s="19"/>
    </row>
    <row r="323" spans="4:5">
      <c r="D323" s="19"/>
      <c r="E323" s="19"/>
    </row>
    <row r="324" spans="4:5">
      <c r="D324" s="19"/>
      <c r="E324" s="19"/>
    </row>
    <row r="325" spans="4:5">
      <c r="D325" s="19"/>
      <c r="E325" s="19"/>
    </row>
    <row r="326" spans="4:5">
      <c r="D326" s="19"/>
      <c r="E326" s="19"/>
    </row>
    <row r="327" spans="4:5">
      <c r="D327" s="19"/>
      <c r="E327" s="19"/>
    </row>
    <row r="328" spans="4:5">
      <c r="D328" s="19"/>
      <c r="E328" s="19"/>
    </row>
    <row r="329" spans="4:5">
      <c r="D329" s="19"/>
      <c r="E329" s="19"/>
    </row>
    <row r="330" spans="4:5">
      <c r="D330" s="19"/>
      <c r="E330" s="19"/>
    </row>
    <row r="331" spans="4:5">
      <c r="D331" s="19"/>
      <c r="E331" s="19"/>
    </row>
    <row r="332" spans="4:5">
      <c r="D332" s="19"/>
      <c r="E332" s="19"/>
    </row>
    <row r="333" spans="4:5">
      <c r="D333" s="19"/>
      <c r="E333" s="19"/>
    </row>
    <row r="334" spans="4:5">
      <c r="D334" s="19"/>
      <c r="E334" s="19"/>
    </row>
    <row r="335" spans="4:5">
      <c r="D335" s="19"/>
      <c r="E335" s="19"/>
    </row>
    <row r="336" spans="4:5">
      <c r="D336" s="19"/>
      <c r="E336" s="19"/>
    </row>
    <row r="337" spans="4:5">
      <c r="D337" s="19"/>
      <c r="E337" s="19"/>
    </row>
    <row r="338" spans="4:5">
      <c r="D338" s="19"/>
      <c r="E338" s="19"/>
    </row>
    <row r="339" spans="4:5">
      <c r="D339" s="19"/>
      <c r="E339" s="19"/>
    </row>
    <row r="340" spans="4:5">
      <c r="D340" s="19"/>
      <c r="E340" s="19"/>
    </row>
    <row r="341" spans="4:5">
      <c r="D341" s="19"/>
      <c r="E341" s="19"/>
    </row>
    <row r="342" spans="4:5">
      <c r="D342" s="19"/>
      <c r="E342" s="19"/>
    </row>
    <row r="343" spans="4:5">
      <c r="D343" s="19"/>
      <c r="E343" s="19"/>
    </row>
    <row r="344" spans="4:5">
      <c r="D344" s="19"/>
      <c r="E344" s="19"/>
    </row>
    <row r="345" spans="4:5">
      <c r="D345" s="19"/>
      <c r="E345" s="19"/>
    </row>
    <row r="346" spans="4:5">
      <c r="D346" s="19"/>
      <c r="E346" s="19"/>
    </row>
    <row r="347" spans="4:5">
      <c r="D347" s="19"/>
      <c r="E347" s="19"/>
    </row>
    <row r="348" spans="4:5">
      <c r="D348" s="19"/>
      <c r="E348" s="19"/>
    </row>
    <row r="349" spans="4:5">
      <c r="D349" s="19"/>
      <c r="E349" s="19"/>
    </row>
    <row r="350" spans="4:5">
      <c r="D350" s="19"/>
      <c r="E350" s="19"/>
    </row>
    <row r="351" spans="4:5">
      <c r="D351" s="19"/>
      <c r="E351" s="19"/>
    </row>
    <row r="352" spans="4:5">
      <c r="D352" s="19"/>
      <c r="E352" s="19"/>
    </row>
    <row r="353" spans="4:5">
      <c r="D353" s="19"/>
      <c r="E353" s="19"/>
    </row>
    <row r="354" spans="4:5">
      <c r="D354" s="19"/>
      <c r="E354" s="19"/>
    </row>
    <row r="355" spans="4:5">
      <c r="D355" s="19"/>
      <c r="E355" s="19"/>
    </row>
    <row r="356" spans="4:5">
      <c r="D356" s="19"/>
      <c r="E356" s="19"/>
    </row>
    <row r="357" spans="4:5">
      <c r="D357" s="19"/>
      <c r="E357" s="19"/>
    </row>
    <row r="358" spans="4:5">
      <c r="D358" s="19"/>
      <c r="E358" s="19"/>
    </row>
    <row r="359" spans="4:5">
      <c r="D359" s="19"/>
      <c r="E359" s="19"/>
    </row>
    <row r="360" spans="4:5">
      <c r="D360" s="19"/>
      <c r="E360" s="19"/>
    </row>
    <row r="361" spans="4:5">
      <c r="D361" s="19"/>
      <c r="E361" s="19"/>
    </row>
    <row r="362" spans="4:5">
      <c r="D362" s="19"/>
      <c r="E362" s="19"/>
    </row>
    <row r="363" spans="4:5">
      <c r="D363" s="19"/>
      <c r="E363" s="19"/>
    </row>
    <row r="364" spans="4:5">
      <c r="D364" s="19"/>
      <c r="E364" s="19"/>
    </row>
    <row r="365" spans="4:5">
      <c r="D365" s="19"/>
      <c r="E365" s="19"/>
    </row>
    <row r="366" spans="4:5">
      <c r="D366" s="19"/>
      <c r="E366" s="19"/>
    </row>
    <row r="367" spans="4:5">
      <c r="D367" s="19"/>
      <c r="E367" s="19"/>
    </row>
    <row r="368" spans="4:5">
      <c r="D368" s="19"/>
      <c r="E368" s="19"/>
    </row>
    <row r="369" spans="4:5">
      <c r="D369" s="19"/>
      <c r="E369" s="19"/>
    </row>
    <row r="370" spans="4:5">
      <c r="D370" s="19"/>
      <c r="E370" s="19"/>
    </row>
    <row r="371" spans="4:5">
      <c r="D371" s="19"/>
      <c r="E371" s="19"/>
    </row>
    <row r="372" spans="4:5">
      <c r="D372" s="19"/>
      <c r="E372" s="19"/>
    </row>
    <row r="373" spans="4:5">
      <c r="D373" s="19"/>
      <c r="E373" s="19"/>
    </row>
    <row r="374" spans="4:5">
      <c r="D374" s="19"/>
      <c r="E374" s="19"/>
    </row>
    <row r="375" spans="4:5">
      <c r="D375" s="19"/>
      <c r="E375" s="19"/>
    </row>
    <row r="376" spans="4:5">
      <c r="D376" s="19"/>
      <c r="E376" s="19"/>
    </row>
    <row r="377" spans="4:5">
      <c r="D377" s="19"/>
      <c r="E377" s="19"/>
    </row>
    <row r="378" spans="4:5">
      <c r="D378" s="19"/>
      <c r="E378" s="19"/>
    </row>
    <row r="379" spans="4:5">
      <c r="D379" s="19"/>
      <c r="E379" s="19"/>
    </row>
    <row r="380" spans="4:5">
      <c r="D380" s="19"/>
      <c r="E380" s="19"/>
    </row>
    <row r="381" spans="4:5">
      <c r="D381" s="19"/>
      <c r="E381" s="19"/>
    </row>
    <row r="382" spans="4:5">
      <c r="D382" s="19"/>
      <c r="E382" s="19"/>
    </row>
    <row r="383" spans="4:5">
      <c r="D383" s="19"/>
      <c r="E383" s="19"/>
    </row>
    <row r="384" spans="4:5">
      <c r="D384" s="19"/>
      <c r="E384" s="19"/>
    </row>
    <row r="385" spans="4:5">
      <c r="D385" s="19"/>
      <c r="E385" s="19"/>
    </row>
    <row r="386" spans="4:5">
      <c r="D386" s="19"/>
      <c r="E386" s="19"/>
    </row>
    <row r="387" spans="4:5">
      <c r="D387" s="19"/>
      <c r="E387" s="19"/>
    </row>
    <row r="388" spans="4:5">
      <c r="D388" s="19"/>
      <c r="E388" s="19"/>
    </row>
    <row r="389" spans="4:5">
      <c r="D389" s="19"/>
      <c r="E389" s="19"/>
    </row>
    <row r="390" spans="4:5">
      <c r="D390" s="19"/>
      <c r="E390" s="19"/>
    </row>
    <row r="391" spans="4:5">
      <c r="D391" s="19"/>
      <c r="E391" s="19"/>
    </row>
    <row r="392" spans="4:5">
      <c r="D392" s="19"/>
      <c r="E392" s="19"/>
    </row>
    <row r="393" spans="4:5">
      <c r="D393" s="19"/>
      <c r="E393" s="19"/>
    </row>
    <row r="394" spans="4:5">
      <c r="D394" s="19"/>
      <c r="E394" s="19"/>
    </row>
    <row r="395" spans="4:5">
      <c r="D395" s="19"/>
      <c r="E395" s="19"/>
    </row>
    <row r="396" spans="4:5">
      <c r="D396" s="19"/>
      <c r="E396" s="19"/>
    </row>
    <row r="397" spans="4:5">
      <c r="D397" s="19"/>
      <c r="E397" s="19"/>
    </row>
    <row r="398" spans="4:5">
      <c r="D398" s="19"/>
      <c r="E398" s="19"/>
    </row>
    <row r="399" spans="4:5">
      <c r="D399" s="19"/>
      <c r="E399" s="19"/>
    </row>
    <row r="400" spans="4:5">
      <c r="D400" s="19"/>
      <c r="E400" s="19"/>
    </row>
    <row r="401" spans="4:5">
      <c r="D401" s="19"/>
      <c r="E401" s="19"/>
    </row>
    <row r="402" spans="4:5">
      <c r="D402" s="19"/>
      <c r="E402" s="19"/>
    </row>
    <row r="403" spans="4:5">
      <c r="D403" s="19"/>
      <c r="E403" s="19"/>
    </row>
    <row r="404" spans="4:5">
      <c r="D404" s="19"/>
      <c r="E404" s="19"/>
    </row>
    <row r="405" spans="4:5">
      <c r="D405" s="19"/>
      <c r="E405" s="19"/>
    </row>
    <row r="406" spans="4:5">
      <c r="D406" s="19"/>
      <c r="E406" s="19"/>
    </row>
    <row r="407" spans="4:5">
      <c r="D407" s="19"/>
      <c r="E407" s="19"/>
    </row>
    <row r="408" spans="4:5">
      <c r="D408" s="19"/>
      <c r="E408" s="19"/>
    </row>
    <row r="409" spans="4:5">
      <c r="D409" s="19"/>
      <c r="E409" s="19"/>
    </row>
    <row r="410" spans="4:5">
      <c r="D410" s="19"/>
      <c r="E410" s="19"/>
    </row>
    <row r="411" spans="4:5">
      <c r="D411" s="19"/>
      <c r="E411" s="19"/>
    </row>
    <row r="412" spans="4:5">
      <c r="D412" s="19"/>
      <c r="E412" s="19"/>
    </row>
    <row r="413" spans="4:5">
      <c r="D413" s="19"/>
      <c r="E413" s="19"/>
    </row>
    <row r="414" spans="4:5">
      <c r="D414" s="19"/>
      <c r="E414" s="19"/>
    </row>
    <row r="415" spans="4:5">
      <c r="D415" s="19"/>
      <c r="E415" s="19"/>
    </row>
    <row r="416" spans="4:5">
      <c r="D416" s="19"/>
      <c r="E416" s="19"/>
    </row>
    <row r="417" spans="4:5">
      <c r="D417" s="19"/>
      <c r="E417" s="19"/>
    </row>
    <row r="418" spans="4:5">
      <c r="D418" s="19"/>
      <c r="E418" s="19"/>
    </row>
    <row r="419" spans="4:5">
      <c r="D419" s="19"/>
      <c r="E419" s="19"/>
    </row>
    <row r="420" spans="4:5">
      <c r="D420" s="19"/>
      <c r="E420" s="19"/>
    </row>
    <row r="421" spans="4:5">
      <c r="D421" s="19"/>
      <c r="E421" s="19"/>
    </row>
    <row r="422" spans="4:5">
      <c r="D422" s="19"/>
      <c r="E422" s="19"/>
    </row>
    <row r="423" spans="4:5">
      <c r="D423" s="19"/>
      <c r="E423" s="19"/>
    </row>
    <row r="424" spans="4:5">
      <c r="D424" s="19"/>
      <c r="E424" s="19"/>
    </row>
    <row r="425" spans="4:5">
      <c r="D425" s="19"/>
      <c r="E425" s="19"/>
    </row>
    <row r="426" spans="4:5">
      <c r="D426" s="19"/>
      <c r="E426" s="19"/>
    </row>
    <row r="427" spans="4:5">
      <c r="D427" s="19"/>
      <c r="E427" s="19"/>
    </row>
    <row r="428" spans="4:5">
      <c r="D428" s="19"/>
      <c r="E428" s="19"/>
    </row>
    <row r="429" spans="4:5">
      <c r="D429" s="19"/>
      <c r="E429" s="19"/>
    </row>
    <row r="430" spans="4:5">
      <c r="D430" s="19"/>
      <c r="E430" s="19"/>
    </row>
    <row r="431" spans="4:5">
      <c r="D431" s="19"/>
      <c r="E431" s="19"/>
    </row>
    <row r="432" spans="4:5">
      <c r="D432" s="19"/>
      <c r="E432" s="19"/>
    </row>
    <row r="433" spans="4:5">
      <c r="D433" s="19"/>
      <c r="E433" s="19"/>
    </row>
    <row r="434" spans="4:5">
      <c r="D434" s="19"/>
      <c r="E434" s="19"/>
    </row>
    <row r="435" spans="4:5">
      <c r="D435" s="19"/>
      <c r="E435" s="19"/>
    </row>
    <row r="436" spans="4:5">
      <c r="D436" s="19"/>
      <c r="E436" s="19"/>
    </row>
    <row r="437" spans="4:5">
      <c r="D437" s="19"/>
      <c r="E437" s="19"/>
    </row>
    <row r="438" spans="4:5">
      <c r="D438" s="19"/>
      <c r="E438" s="19"/>
    </row>
    <row r="439" spans="4:5">
      <c r="D439" s="19"/>
      <c r="E439" s="19"/>
    </row>
    <row r="440" spans="4:5">
      <c r="D440" s="19"/>
      <c r="E440" s="19"/>
    </row>
    <row r="441" spans="4:5">
      <c r="D441" s="19"/>
      <c r="E441" s="19"/>
    </row>
    <row r="442" spans="4:5">
      <c r="D442" s="19"/>
      <c r="E442" s="19"/>
    </row>
    <row r="443" spans="4:5">
      <c r="D443" s="19"/>
      <c r="E443" s="19"/>
    </row>
    <row r="444" spans="4:5">
      <c r="D444" s="19"/>
      <c r="E444" s="19"/>
    </row>
    <row r="445" spans="4:5">
      <c r="D445" s="19"/>
      <c r="E445" s="19"/>
    </row>
    <row r="446" spans="4:5">
      <c r="D446" s="19"/>
      <c r="E446" s="19"/>
    </row>
    <row r="447" spans="4:5">
      <c r="D447" s="19"/>
      <c r="E447" s="19"/>
    </row>
    <row r="448" spans="4:5">
      <c r="D448" s="19"/>
      <c r="E448" s="19"/>
    </row>
    <row r="449" spans="4:5">
      <c r="D449" s="19"/>
      <c r="E449" s="19"/>
    </row>
    <row r="450" spans="4:5">
      <c r="D450" s="19"/>
      <c r="E450" s="19"/>
    </row>
    <row r="451" spans="4:5">
      <c r="D451" s="19"/>
      <c r="E451" s="19"/>
    </row>
    <row r="452" spans="4:5">
      <c r="D452" s="19"/>
      <c r="E452" s="19"/>
    </row>
    <row r="453" spans="4:5">
      <c r="D453" s="19"/>
      <c r="E453" s="19"/>
    </row>
    <row r="454" spans="4:5">
      <c r="D454" s="19"/>
      <c r="E454" s="19"/>
    </row>
    <row r="455" spans="4:5">
      <c r="D455" s="19"/>
      <c r="E455" s="19"/>
    </row>
    <row r="456" spans="4:5">
      <c r="D456" s="19"/>
      <c r="E456" s="19"/>
    </row>
    <row r="457" spans="4:5">
      <c r="D457" s="19"/>
      <c r="E457" s="19"/>
    </row>
    <row r="458" spans="4:5">
      <c r="D458" s="19"/>
      <c r="E458" s="19"/>
    </row>
    <row r="459" spans="4:5">
      <c r="D459" s="19"/>
      <c r="E459" s="19"/>
    </row>
    <row r="460" spans="4:5">
      <c r="D460" s="19"/>
      <c r="E460" s="19"/>
    </row>
    <row r="461" spans="4:5">
      <c r="D461" s="19"/>
      <c r="E461" s="19"/>
    </row>
    <row r="462" spans="4:5">
      <c r="D462" s="19"/>
      <c r="E462" s="19"/>
    </row>
    <row r="463" spans="4:5">
      <c r="D463" s="19"/>
      <c r="E463" s="19"/>
    </row>
    <row r="464" spans="4:5">
      <c r="D464" s="19"/>
      <c r="E464" s="19"/>
    </row>
    <row r="465" spans="4:5">
      <c r="D465" s="19"/>
      <c r="E465" s="19"/>
    </row>
    <row r="466" spans="4:5">
      <c r="D466" s="19"/>
      <c r="E466" s="19"/>
    </row>
    <row r="467" spans="4:5">
      <c r="D467" s="19"/>
      <c r="E467" s="19"/>
    </row>
    <row r="468" spans="4:5">
      <c r="D468" s="19"/>
      <c r="E468" s="19"/>
    </row>
    <row r="469" spans="4:5">
      <c r="D469" s="19"/>
      <c r="E469" s="19"/>
    </row>
    <row r="470" spans="4:5">
      <c r="D470" s="19"/>
      <c r="E470" s="19"/>
    </row>
    <row r="471" spans="4:5">
      <c r="D471" s="19"/>
      <c r="E471" s="19"/>
    </row>
    <row r="472" spans="4:5">
      <c r="D472" s="19"/>
      <c r="E472" s="19"/>
    </row>
    <row r="473" spans="4:5">
      <c r="D473" s="19"/>
      <c r="E473" s="19"/>
    </row>
    <row r="474" spans="4:5">
      <c r="D474" s="19"/>
      <c r="E474" s="19"/>
    </row>
    <row r="475" spans="4:5">
      <c r="D475" s="19"/>
      <c r="E475" s="19"/>
    </row>
    <row r="476" spans="4:5">
      <c r="D476" s="19"/>
      <c r="E476" s="19"/>
    </row>
    <row r="477" spans="4:5">
      <c r="D477" s="19"/>
      <c r="E477" s="19"/>
    </row>
    <row r="478" spans="4:5">
      <c r="D478" s="19"/>
      <c r="E478" s="19"/>
    </row>
    <row r="479" spans="4:5">
      <c r="D479" s="19"/>
      <c r="E479" s="19"/>
    </row>
    <row r="480" spans="4:5">
      <c r="D480" s="19"/>
      <c r="E480" s="19"/>
    </row>
    <row r="481" spans="4:5">
      <c r="D481" s="19"/>
      <c r="E481" s="19"/>
    </row>
    <row r="482" spans="4:5">
      <c r="D482" s="19"/>
      <c r="E482" s="19"/>
    </row>
    <row r="483" spans="4:5">
      <c r="D483" s="19"/>
      <c r="E483" s="19"/>
    </row>
    <row r="484" spans="4:5">
      <c r="D484" s="19"/>
      <c r="E484" s="19"/>
    </row>
    <row r="485" spans="4:5">
      <c r="D485" s="19"/>
      <c r="E485" s="19"/>
    </row>
    <row r="486" spans="4:5">
      <c r="D486" s="19"/>
      <c r="E486" s="19"/>
    </row>
    <row r="487" spans="4:5">
      <c r="D487" s="19"/>
      <c r="E487" s="19"/>
    </row>
    <row r="488" spans="4:5">
      <c r="D488" s="19"/>
      <c r="E488" s="19"/>
    </row>
    <row r="489" spans="4:5">
      <c r="D489" s="19"/>
      <c r="E489" s="19"/>
    </row>
    <row r="490" spans="4:5">
      <c r="D490" s="19"/>
      <c r="E490" s="19"/>
    </row>
    <row r="491" spans="4:5">
      <c r="D491" s="19"/>
      <c r="E491" s="19"/>
    </row>
    <row r="492" spans="4:5">
      <c r="D492" s="19"/>
      <c r="E492" s="19"/>
    </row>
    <row r="493" spans="4:5">
      <c r="D493" s="19"/>
      <c r="E493" s="19"/>
    </row>
    <row r="494" spans="4:5">
      <c r="D494" s="19"/>
      <c r="E494" s="19"/>
    </row>
    <row r="495" spans="4:5">
      <c r="D495" s="19"/>
      <c r="E495" s="19"/>
    </row>
    <row r="496" spans="4:5">
      <c r="D496" s="19"/>
      <c r="E496" s="19"/>
    </row>
    <row r="497" spans="4:5">
      <c r="D497" s="19"/>
      <c r="E497" s="19"/>
    </row>
    <row r="498" spans="4:5">
      <c r="D498" s="19"/>
      <c r="E498" s="19"/>
    </row>
    <row r="499" spans="4:5">
      <c r="D499" s="19"/>
      <c r="E499" s="19"/>
    </row>
    <row r="500" spans="4:5">
      <c r="D500" s="19"/>
      <c r="E500" s="19"/>
    </row>
    <row r="501" spans="4:5">
      <c r="D501" s="19"/>
      <c r="E501" s="19"/>
    </row>
    <row r="502" spans="4:5">
      <c r="D502" s="19"/>
      <c r="E502" s="19"/>
    </row>
    <row r="503" spans="4:5">
      <c r="D503" s="19"/>
      <c r="E503" s="19"/>
    </row>
    <row r="504" spans="4:5">
      <c r="D504" s="19"/>
      <c r="E504" s="19"/>
    </row>
    <row r="505" spans="4:5">
      <c r="D505" s="19"/>
      <c r="E505" s="19"/>
    </row>
    <row r="506" spans="4:5">
      <c r="D506" s="19"/>
      <c r="E506" s="19"/>
    </row>
    <row r="507" spans="4:5">
      <c r="D507" s="19"/>
      <c r="E507" s="19"/>
    </row>
    <row r="508" spans="4:5">
      <c r="D508" s="19"/>
      <c r="E508" s="19"/>
    </row>
    <row r="509" spans="4:5">
      <c r="D509" s="19"/>
      <c r="E509" s="19"/>
    </row>
    <row r="510" spans="4:5">
      <c r="D510" s="19"/>
      <c r="E510" s="19"/>
    </row>
    <row r="511" spans="4:5">
      <c r="D511" s="19"/>
      <c r="E511" s="19"/>
    </row>
    <row r="512" spans="4:5">
      <c r="D512" s="19"/>
      <c r="E512" s="19"/>
    </row>
    <row r="513" spans="4:5">
      <c r="D513" s="19"/>
      <c r="E513" s="19"/>
    </row>
    <row r="514" spans="4:5">
      <c r="D514" s="19"/>
      <c r="E514" s="19"/>
    </row>
    <row r="515" spans="4:5">
      <c r="D515" s="19"/>
      <c r="E515" s="19"/>
    </row>
    <row r="516" spans="4:5">
      <c r="D516" s="19"/>
      <c r="E516" s="19"/>
    </row>
    <row r="517" spans="4:5">
      <c r="D517" s="19"/>
      <c r="E517" s="19"/>
    </row>
    <row r="518" spans="4:5">
      <c r="D518" s="19"/>
      <c r="E518" s="19"/>
    </row>
    <row r="519" spans="4:5">
      <c r="D519" s="19"/>
      <c r="E519" s="19"/>
    </row>
    <row r="520" spans="4:5">
      <c r="D520" s="19"/>
      <c r="E520" s="19"/>
    </row>
    <row r="521" spans="4:5">
      <c r="D521" s="19"/>
      <c r="E521" s="19"/>
    </row>
    <row r="522" spans="4:5">
      <c r="D522" s="19"/>
      <c r="E522" s="19"/>
    </row>
    <row r="523" spans="4:5">
      <c r="D523" s="19"/>
      <c r="E523" s="19"/>
    </row>
    <row r="524" spans="4:5">
      <c r="D524" s="19"/>
      <c r="E524" s="19"/>
    </row>
    <row r="525" spans="4:5">
      <c r="D525" s="19"/>
      <c r="E525" s="19"/>
    </row>
    <row r="526" spans="4:5">
      <c r="D526" s="19"/>
      <c r="E526" s="19"/>
    </row>
    <row r="527" spans="4:5">
      <c r="D527" s="19"/>
      <c r="E527" s="19"/>
    </row>
    <row r="528" spans="4:5">
      <c r="D528" s="19"/>
      <c r="E528" s="19"/>
    </row>
    <row r="529" spans="4:5">
      <c r="D529" s="19"/>
      <c r="E529" s="19"/>
    </row>
    <row r="530" spans="4:5">
      <c r="D530" s="19"/>
      <c r="E530" s="19"/>
    </row>
    <row r="531" spans="4:5">
      <c r="D531" s="19"/>
      <c r="E531" s="19"/>
    </row>
    <row r="532" spans="4:5">
      <c r="D532" s="19"/>
      <c r="E532" s="19"/>
    </row>
    <row r="533" spans="4:5">
      <c r="D533" s="19"/>
      <c r="E533" s="19"/>
    </row>
    <row r="534" spans="4:5">
      <c r="D534" s="19"/>
      <c r="E534" s="19"/>
    </row>
    <row r="535" spans="4:5">
      <c r="D535" s="19"/>
      <c r="E535" s="19"/>
    </row>
    <row r="536" spans="4:5">
      <c r="D536" s="19"/>
      <c r="E536" s="19"/>
    </row>
    <row r="537" spans="4:5">
      <c r="D537" s="19"/>
      <c r="E537" s="19"/>
    </row>
    <row r="538" spans="4:5">
      <c r="D538" s="19"/>
      <c r="E538" s="19"/>
    </row>
    <row r="539" spans="4:5">
      <c r="D539" s="19"/>
      <c r="E539" s="19"/>
    </row>
    <row r="540" spans="4:5">
      <c r="D540" s="19"/>
      <c r="E540" s="19"/>
    </row>
    <row r="541" spans="4:5">
      <c r="D541" s="19"/>
      <c r="E541" s="19"/>
    </row>
    <row r="542" spans="4:5">
      <c r="D542" s="19"/>
      <c r="E542" s="19"/>
    </row>
    <row r="543" spans="4:5">
      <c r="D543" s="19"/>
      <c r="E543" s="19"/>
    </row>
    <row r="544" spans="4:5">
      <c r="D544" s="19"/>
      <c r="E544" s="19"/>
    </row>
    <row r="545" spans="4:5">
      <c r="D545" s="19"/>
      <c r="E545" s="19"/>
    </row>
    <row r="546" spans="4:5">
      <c r="D546" s="19"/>
      <c r="E546" s="19"/>
    </row>
    <row r="547" spans="4:5">
      <c r="D547" s="19"/>
      <c r="E547" s="19"/>
    </row>
    <row r="548" spans="4:5">
      <c r="D548" s="19"/>
      <c r="E548" s="19"/>
    </row>
    <row r="549" spans="4:5">
      <c r="D549" s="19"/>
      <c r="E549" s="19"/>
    </row>
    <row r="550" spans="4:5">
      <c r="D550" s="19"/>
      <c r="E550" s="19"/>
    </row>
    <row r="551" spans="4:5">
      <c r="D551" s="19"/>
      <c r="E551" s="19"/>
    </row>
    <row r="552" spans="4:5">
      <c r="D552" s="19"/>
      <c r="E552" s="19"/>
    </row>
    <row r="553" spans="4:5">
      <c r="D553" s="19"/>
      <c r="E553" s="19"/>
    </row>
    <row r="554" spans="4:5">
      <c r="D554" s="19"/>
      <c r="E554" s="19"/>
    </row>
    <row r="555" spans="4:5">
      <c r="D555" s="19"/>
      <c r="E555" s="19"/>
    </row>
    <row r="556" spans="4:5">
      <c r="D556" s="19"/>
      <c r="E556" s="19"/>
    </row>
    <row r="557" spans="4:5">
      <c r="D557" s="19"/>
      <c r="E557" s="19"/>
    </row>
    <row r="558" spans="4:5">
      <c r="D558" s="19"/>
      <c r="E558" s="19"/>
    </row>
    <row r="559" spans="4:5">
      <c r="D559" s="19"/>
      <c r="E559" s="19"/>
    </row>
    <row r="560" spans="4:5">
      <c r="D560" s="19"/>
      <c r="E560" s="19"/>
    </row>
    <row r="561" spans="4:5">
      <c r="D561" s="19"/>
      <c r="E561" s="19"/>
    </row>
    <row r="562" spans="4:5">
      <c r="D562" s="19"/>
      <c r="E562" s="19"/>
    </row>
    <row r="563" spans="4:5">
      <c r="D563" s="19"/>
      <c r="E563" s="19"/>
    </row>
    <row r="564" spans="4:5">
      <c r="D564" s="19"/>
      <c r="E564" s="19"/>
    </row>
    <row r="565" spans="4:5">
      <c r="D565" s="19"/>
      <c r="E565" s="19"/>
    </row>
    <row r="566" spans="4:5">
      <c r="D566" s="19"/>
      <c r="E566" s="19"/>
    </row>
    <row r="567" spans="4:5">
      <c r="D567" s="19"/>
      <c r="E567" s="19"/>
    </row>
    <row r="568" spans="4:5">
      <c r="D568" s="19"/>
      <c r="E568" s="19"/>
    </row>
    <row r="569" spans="4:5">
      <c r="D569" s="19"/>
      <c r="E569" s="19"/>
    </row>
    <row r="570" spans="4:5">
      <c r="D570" s="19"/>
      <c r="E570" s="19"/>
    </row>
    <row r="571" spans="4:5">
      <c r="D571" s="19"/>
      <c r="E571" s="19"/>
    </row>
    <row r="572" spans="4:5">
      <c r="D572" s="19"/>
      <c r="E572" s="19"/>
    </row>
    <row r="573" spans="4:5">
      <c r="D573" s="19"/>
      <c r="E573" s="19"/>
    </row>
    <row r="574" spans="4:5">
      <c r="D574" s="19"/>
      <c r="E574" s="19"/>
    </row>
    <row r="575" spans="4:5">
      <c r="D575" s="19"/>
      <c r="E575" s="19"/>
    </row>
    <row r="576" spans="4:5">
      <c r="D576" s="19"/>
      <c r="E576" s="19"/>
    </row>
    <row r="577" spans="4:5">
      <c r="D577" s="19"/>
      <c r="E577" s="19"/>
    </row>
    <row r="578" spans="4:5">
      <c r="D578" s="19"/>
      <c r="E578" s="19"/>
    </row>
    <row r="579" spans="4:5">
      <c r="D579" s="19"/>
      <c r="E579" s="19"/>
    </row>
    <row r="580" spans="4:5">
      <c r="D580" s="19"/>
      <c r="E580" s="19"/>
    </row>
    <row r="581" spans="4:5">
      <c r="D581" s="19"/>
      <c r="E581" s="19"/>
    </row>
    <row r="582" spans="4:5">
      <c r="D582" s="19"/>
      <c r="E582" s="19"/>
    </row>
    <row r="583" spans="4:5">
      <c r="D583" s="19"/>
      <c r="E583" s="19"/>
    </row>
    <row r="584" spans="4:5">
      <c r="D584" s="19"/>
      <c r="E584" s="19"/>
    </row>
    <row r="585" spans="4:5">
      <c r="D585" s="19"/>
      <c r="E585" s="19"/>
    </row>
    <row r="586" spans="4:5">
      <c r="D586" s="19"/>
      <c r="E586" s="19"/>
    </row>
    <row r="587" spans="4:5">
      <c r="D587" s="19"/>
      <c r="E587" s="19"/>
    </row>
    <row r="588" spans="4:5">
      <c r="D588" s="19"/>
      <c r="E588" s="19"/>
    </row>
    <row r="589" spans="4:5">
      <c r="D589" s="19"/>
      <c r="E589" s="19"/>
    </row>
    <row r="590" spans="4:5">
      <c r="D590" s="19"/>
      <c r="E590" s="19"/>
    </row>
    <row r="591" spans="4:5">
      <c r="D591" s="19"/>
      <c r="E591" s="19"/>
    </row>
    <row r="592" spans="4:5">
      <c r="D592" s="19"/>
      <c r="E592" s="19"/>
    </row>
    <row r="593" spans="4:5">
      <c r="D593" s="19"/>
      <c r="E593" s="19"/>
    </row>
    <row r="594" spans="4:5">
      <c r="D594" s="19"/>
      <c r="E594" s="19"/>
    </row>
    <row r="595" spans="4:5">
      <c r="D595" s="19"/>
      <c r="E595" s="19"/>
    </row>
    <row r="596" spans="4:5">
      <c r="D596" s="19"/>
      <c r="E596" s="19"/>
    </row>
    <row r="597" spans="4:5">
      <c r="D597" s="19"/>
      <c r="E597" s="19"/>
    </row>
    <row r="598" spans="4:5">
      <c r="D598" s="19"/>
      <c r="E598" s="19"/>
    </row>
    <row r="599" spans="4:5">
      <c r="D599" s="19"/>
      <c r="E599" s="19"/>
    </row>
    <row r="600" spans="4:5">
      <c r="D600" s="19"/>
      <c r="E600" s="19"/>
    </row>
    <row r="601" spans="4:5">
      <c r="D601" s="19"/>
      <c r="E601" s="19"/>
    </row>
    <row r="602" spans="4:5">
      <c r="D602" s="19"/>
      <c r="E602" s="19"/>
    </row>
    <row r="603" spans="4:5">
      <c r="D603" s="19"/>
      <c r="E603" s="19"/>
    </row>
    <row r="604" spans="4:5">
      <c r="D604" s="19"/>
      <c r="E604" s="19"/>
    </row>
    <row r="605" spans="4:5">
      <c r="D605" s="19"/>
      <c r="E605" s="19"/>
    </row>
    <row r="606" spans="4:5">
      <c r="D606" s="19"/>
      <c r="E606" s="19"/>
    </row>
    <row r="607" spans="4:5">
      <c r="D607" s="19"/>
      <c r="E607" s="19"/>
    </row>
    <row r="608" spans="4:5">
      <c r="D608" s="19"/>
      <c r="E608" s="19"/>
    </row>
    <row r="609" spans="4:5">
      <c r="D609" s="19"/>
      <c r="E609" s="19"/>
    </row>
    <row r="610" spans="4:5">
      <c r="D610" s="19"/>
      <c r="E610" s="19"/>
    </row>
    <row r="611" spans="4:5">
      <c r="D611" s="19"/>
      <c r="E611" s="19"/>
    </row>
    <row r="612" spans="4:5">
      <c r="D612" s="19"/>
      <c r="E612" s="19"/>
    </row>
    <row r="613" spans="4:5">
      <c r="D613" s="19"/>
      <c r="E613" s="19"/>
    </row>
    <row r="614" spans="4:5">
      <c r="D614" s="19"/>
      <c r="E614" s="19"/>
    </row>
    <row r="615" spans="4:5">
      <c r="D615" s="19"/>
      <c r="E615" s="19"/>
    </row>
    <row r="616" spans="4:5">
      <c r="D616" s="19"/>
      <c r="E616" s="19"/>
    </row>
    <row r="617" spans="4:5">
      <c r="D617" s="19"/>
      <c r="E617" s="19"/>
    </row>
    <row r="618" spans="4:5">
      <c r="D618" s="19"/>
      <c r="E618" s="19"/>
    </row>
    <row r="619" spans="4:5">
      <c r="D619" s="19"/>
      <c r="E619" s="19"/>
    </row>
    <row r="620" spans="4:5">
      <c r="D620" s="19"/>
      <c r="E620" s="19"/>
    </row>
    <row r="621" spans="4:5">
      <c r="D621" s="19"/>
      <c r="E621" s="19"/>
    </row>
    <row r="622" spans="4:5">
      <c r="D622" s="19"/>
      <c r="E622" s="19"/>
    </row>
    <row r="623" spans="4:5">
      <c r="D623" s="19"/>
      <c r="E623" s="19"/>
    </row>
    <row r="624" spans="4:5">
      <c r="D624" s="19"/>
      <c r="E624" s="19"/>
    </row>
    <row r="625" spans="4:5">
      <c r="D625" s="19"/>
      <c r="E625" s="19"/>
    </row>
    <row r="626" spans="4:5">
      <c r="D626" s="19"/>
      <c r="E626" s="19"/>
    </row>
    <row r="627" spans="4:5">
      <c r="D627" s="19"/>
      <c r="E627" s="19"/>
    </row>
    <row r="628" spans="4:5">
      <c r="D628" s="19"/>
      <c r="E628" s="19"/>
    </row>
    <row r="629" spans="4:5">
      <c r="D629" s="19"/>
      <c r="E629" s="19"/>
    </row>
    <row r="630" spans="4:5">
      <c r="D630" s="19"/>
      <c r="E630" s="19"/>
    </row>
    <row r="631" spans="4:5">
      <c r="D631" s="19"/>
      <c r="E631" s="19"/>
    </row>
    <row r="632" spans="4:5">
      <c r="D632" s="19"/>
      <c r="E632" s="19"/>
    </row>
    <row r="633" spans="4:5">
      <c r="D633" s="19"/>
      <c r="E633" s="19"/>
    </row>
    <row r="634" spans="4:5">
      <c r="D634" s="19"/>
      <c r="E634" s="19"/>
    </row>
    <row r="635" spans="4:5">
      <c r="D635" s="19"/>
      <c r="E635" s="19"/>
    </row>
    <row r="636" spans="4:5">
      <c r="D636" s="19"/>
      <c r="E636" s="19"/>
    </row>
    <row r="637" spans="4:5">
      <c r="D637" s="19"/>
      <c r="E637" s="19"/>
    </row>
    <row r="638" spans="4:5">
      <c r="D638" s="19"/>
      <c r="E638" s="19"/>
    </row>
    <row r="639" spans="4:5">
      <c r="D639" s="19"/>
      <c r="E639" s="19"/>
    </row>
    <row r="640" spans="4:5">
      <c r="D640" s="19"/>
      <c r="E640" s="19"/>
    </row>
    <row r="641" spans="4:5">
      <c r="D641" s="19"/>
      <c r="E641" s="19"/>
    </row>
    <row r="642" spans="4:5">
      <c r="D642" s="19"/>
      <c r="E642" s="19"/>
    </row>
    <row r="643" spans="4:5">
      <c r="D643" s="19"/>
      <c r="E643" s="19"/>
    </row>
    <row r="644" spans="4:5">
      <c r="D644" s="19"/>
      <c r="E644" s="19"/>
    </row>
    <row r="645" spans="4:5">
      <c r="D645" s="19"/>
      <c r="E645" s="19"/>
    </row>
    <row r="646" spans="4:5">
      <c r="D646" s="19"/>
      <c r="E646" s="19"/>
    </row>
    <row r="647" spans="4:5">
      <c r="D647" s="19"/>
      <c r="E647" s="19"/>
    </row>
    <row r="648" spans="4:5">
      <c r="D648" s="19"/>
      <c r="E648" s="19"/>
    </row>
    <row r="649" spans="4:5">
      <c r="D649" s="19"/>
      <c r="E649" s="19"/>
    </row>
    <row r="650" spans="4:5">
      <c r="D650" s="19"/>
      <c r="E650" s="19"/>
    </row>
    <row r="651" spans="4:5">
      <c r="D651" s="19"/>
      <c r="E651" s="19"/>
    </row>
    <row r="652" spans="4:5">
      <c r="D652" s="19"/>
      <c r="E652" s="19"/>
    </row>
    <row r="653" spans="4:5">
      <c r="D653" s="19"/>
      <c r="E653" s="19"/>
    </row>
    <row r="654" spans="4:5">
      <c r="D654" s="19"/>
      <c r="E654" s="19"/>
    </row>
    <row r="655" spans="4:5">
      <c r="D655" s="19"/>
      <c r="E655" s="19"/>
    </row>
    <row r="656" spans="4:5">
      <c r="D656" s="19"/>
      <c r="E656" s="19"/>
    </row>
    <row r="657" spans="4:5">
      <c r="D657" s="19"/>
      <c r="E657" s="19"/>
    </row>
    <row r="658" spans="4:5">
      <c r="D658" s="19"/>
      <c r="E658" s="19"/>
    </row>
    <row r="659" spans="4:5">
      <c r="D659" s="19"/>
      <c r="E659" s="19"/>
    </row>
    <row r="660" spans="4:5">
      <c r="D660" s="19"/>
      <c r="E660" s="19"/>
    </row>
    <row r="661" spans="4:5">
      <c r="D661" s="19"/>
      <c r="E661" s="19"/>
    </row>
    <row r="662" spans="4:5">
      <c r="D662" s="19"/>
      <c r="E662" s="19"/>
    </row>
    <row r="663" spans="4:5">
      <c r="D663" s="19"/>
      <c r="E663" s="19"/>
    </row>
    <row r="664" spans="4:5">
      <c r="D664" s="19"/>
      <c r="E664" s="19"/>
    </row>
    <row r="665" spans="4:5">
      <c r="D665" s="19"/>
      <c r="E665" s="19"/>
    </row>
    <row r="666" spans="4:5">
      <c r="D666" s="19"/>
      <c r="E666" s="19"/>
    </row>
    <row r="667" spans="4:5">
      <c r="D667" s="19"/>
      <c r="E667" s="19"/>
    </row>
    <row r="668" spans="4:5">
      <c r="D668" s="19"/>
      <c r="E668" s="19"/>
    </row>
    <row r="669" spans="4:5">
      <c r="D669" s="19"/>
      <c r="E669" s="19"/>
    </row>
    <row r="670" spans="4:5">
      <c r="D670" s="19"/>
      <c r="E670" s="19"/>
    </row>
    <row r="671" spans="4:5">
      <c r="D671" s="19"/>
      <c r="E671" s="19"/>
    </row>
    <row r="672" spans="4:5">
      <c r="D672" s="19"/>
      <c r="E672" s="19"/>
    </row>
    <row r="673" spans="4:5">
      <c r="D673" s="19"/>
      <c r="E673" s="19"/>
    </row>
    <row r="674" spans="4:5">
      <c r="D674" s="19"/>
      <c r="E674" s="19"/>
    </row>
    <row r="675" spans="4:5">
      <c r="D675" s="19"/>
      <c r="E675" s="19"/>
    </row>
    <row r="676" spans="4:5">
      <c r="D676" s="19"/>
      <c r="E676" s="19"/>
    </row>
    <row r="677" spans="4:5">
      <c r="D677" s="19"/>
      <c r="E677" s="19"/>
    </row>
    <row r="678" spans="4:5">
      <c r="D678" s="19"/>
      <c r="E678" s="19"/>
    </row>
    <row r="679" spans="4:5">
      <c r="D679" s="19"/>
      <c r="E679" s="19"/>
    </row>
    <row r="680" spans="4:5">
      <c r="D680" s="19"/>
      <c r="E680" s="19"/>
    </row>
    <row r="681" spans="4:5">
      <c r="D681" s="19"/>
      <c r="E681" s="19"/>
    </row>
    <row r="682" spans="4:5">
      <c r="D682" s="19"/>
      <c r="E682" s="19"/>
    </row>
    <row r="683" spans="4:5">
      <c r="D683" s="19"/>
      <c r="E683" s="19"/>
    </row>
    <row r="684" spans="4:5">
      <c r="D684" s="19"/>
      <c r="E684" s="19"/>
    </row>
    <row r="685" spans="4:5">
      <c r="D685" s="19"/>
      <c r="E685" s="19"/>
    </row>
    <row r="686" spans="4:5">
      <c r="D686" s="19"/>
      <c r="E686" s="19"/>
    </row>
    <row r="687" spans="4:5">
      <c r="D687" s="19"/>
      <c r="E687" s="19"/>
    </row>
    <row r="688" spans="4:5">
      <c r="D688" s="19"/>
      <c r="E688" s="19"/>
    </row>
    <row r="689" spans="4:5">
      <c r="D689" s="19"/>
      <c r="E689" s="19"/>
    </row>
    <row r="690" spans="4:5">
      <c r="D690" s="19"/>
      <c r="E690" s="19"/>
    </row>
    <row r="691" spans="4:5">
      <c r="D691" s="19"/>
      <c r="E691" s="19"/>
    </row>
    <row r="692" spans="4:5">
      <c r="D692" s="19"/>
      <c r="E692" s="19"/>
    </row>
    <row r="693" spans="4:5">
      <c r="D693" s="19"/>
      <c r="E693" s="19"/>
    </row>
    <row r="694" spans="4:5">
      <c r="D694" s="19"/>
      <c r="E694" s="19"/>
    </row>
    <row r="695" spans="4:5">
      <c r="D695" s="19"/>
      <c r="E695" s="19"/>
    </row>
    <row r="696" spans="4:5">
      <c r="D696" s="19"/>
      <c r="E696" s="19"/>
    </row>
    <row r="697" spans="4:5">
      <c r="D697" s="19"/>
      <c r="E697" s="19"/>
    </row>
    <row r="698" spans="4:5">
      <c r="D698" s="19"/>
      <c r="E698" s="19"/>
    </row>
    <row r="699" spans="4:5">
      <c r="D699" s="19"/>
      <c r="E699" s="19"/>
    </row>
    <row r="700" spans="4:5">
      <c r="D700" s="19"/>
      <c r="E700" s="19"/>
    </row>
    <row r="701" spans="4:5">
      <c r="D701" s="19"/>
      <c r="E701" s="19"/>
    </row>
    <row r="702" spans="4:5">
      <c r="D702" s="19"/>
      <c r="E702" s="19"/>
    </row>
    <row r="703" spans="4:5">
      <c r="D703" s="19"/>
      <c r="E703" s="19"/>
    </row>
    <row r="704" spans="4:5">
      <c r="D704" s="19"/>
      <c r="E704" s="19"/>
    </row>
    <row r="705" spans="4:5">
      <c r="D705" s="19"/>
      <c r="E705" s="19"/>
    </row>
    <row r="706" spans="4:5">
      <c r="D706" s="19"/>
      <c r="E706" s="19"/>
    </row>
    <row r="707" spans="4:5">
      <c r="D707" s="19"/>
      <c r="E707" s="19"/>
    </row>
    <row r="708" spans="4:5">
      <c r="D708" s="19"/>
      <c r="E708" s="19"/>
    </row>
    <row r="709" spans="4:5">
      <c r="D709" s="19"/>
      <c r="E709" s="19"/>
    </row>
    <row r="710" spans="4:5">
      <c r="D710" s="19"/>
      <c r="E710" s="19"/>
    </row>
    <row r="711" spans="4:5">
      <c r="D711" s="19"/>
      <c r="E711" s="19"/>
    </row>
    <row r="712" spans="4:5">
      <c r="D712" s="19"/>
      <c r="E712" s="19"/>
    </row>
    <row r="713" spans="4:5">
      <c r="D713" s="19"/>
      <c r="E713" s="19"/>
    </row>
    <row r="714" spans="4:5">
      <c r="D714" s="19"/>
      <c r="E714" s="19"/>
    </row>
    <row r="715" spans="4:5">
      <c r="D715" s="19"/>
      <c r="E715" s="19"/>
    </row>
    <row r="716" spans="4:5">
      <c r="D716" s="19"/>
      <c r="E716" s="19"/>
    </row>
    <row r="717" spans="4:5">
      <c r="D717" s="19"/>
      <c r="E717" s="19"/>
    </row>
    <row r="718" spans="4:5">
      <c r="D718" s="19"/>
      <c r="E718" s="19"/>
    </row>
    <row r="719" spans="4:5">
      <c r="D719" s="19"/>
      <c r="E719" s="19"/>
    </row>
    <row r="720" spans="4:5">
      <c r="D720" s="19"/>
      <c r="E720" s="19"/>
    </row>
    <row r="721" spans="4:5">
      <c r="D721" s="19"/>
      <c r="E721" s="19"/>
    </row>
    <row r="722" spans="4:5">
      <c r="D722" s="19"/>
      <c r="E722" s="19"/>
    </row>
    <row r="723" spans="4:5">
      <c r="D723" s="19"/>
      <c r="E723" s="19"/>
    </row>
    <row r="724" spans="4:5">
      <c r="D724" s="19"/>
      <c r="E724" s="19"/>
    </row>
    <row r="725" spans="4:5">
      <c r="D725" s="19"/>
      <c r="E725" s="19"/>
    </row>
    <row r="726" spans="4:5">
      <c r="D726" s="19"/>
      <c r="E726" s="19"/>
    </row>
    <row r="727" spans="4:5">
      <c r="D727" s="19"/>
      <c r="E727" s="19"/>
    </row>
    <row r="728" spans="4:5">
      <c r="D728" s="19"/>
      <c r="E728" s="19"/>
    </row>
    <row r="729" spans="4:5">
      <c r="D729" s="19"/>
      <c r="E729" s="19"/>
    </row>
    <row r="730" spans="4:5">
      <c r="D730" s="19"/>
      <c r="E730" s="19"/>
    </row>
    <row r="731" spans="4:5">
      <c r="D731" s="19"/>
      <c r="E731" s="19"/>
    </row>
    <row r="732" spans="4:5">
      <c r="D732" s="19"/>
      <c r="E732" s="19"/>
    </row>
    <row r="733" spans="4:5">
      <c r="D733" s="19"/>
      <c r="E733" s="19"/>
    </row>
    <row r="734" spans="4:5">
      <c r="D734" s="19"/>
      <c r="E734" s="19"/>
    </row>
    <row r="735" spans="4:5">
      <c r="D735" s="19"/>
      <c r="E735" s="19"/>
    </row>
    <row r="736" spans="4:5">
      <c r="D736" s="19"/>
      <c r="E736" s="19"/>
    </row>
    <row r="737" spans="4:5">
      <c r="D737" s="19"/>
      <c r="E737" s="19"/>
    </row>
    <row r="738" spans="4:5">
      <c r="D738" s="19"/>
      <c r="E738" s="19"/>
    </row>
    <row r="739" spans="4:5">
      <c r="D739" s="19"/>
      <c r="E739" s="19"/>
    </row>
    <row r="740" spans="4:5">
      <c r="D740" s="19"/>
      <c r="E740" s="19"/>
    </row>
    <row r="741" spans="4:5">
      <c r="D741" s="19"/>
      <c r="E741" s="19"/>
    </row>
    <row r="742" spans="4:5">
      <c r="D742" s="19"/>
      <c r="E742" s="19"/>
    </row>
    <row r="743" spans="4:5">
      <c r="D743" s="19"/>
      <c r="E743" s="19"/>
    </row>
    <row r="744" spans="4:5">
      <c r="D744" s="19"/>
      <c r="E744" s="19"/>
    </row>
    <row r="745" spans="4:5">
      <c r="D745" s="19"/>
      <c r="E745" s="19"/>
    </row>
    <row r="746" spans="4:5">
      <c r="D746" s="19"/>
      <c r="E746" s="19"/>
    </row>
    <row r="747" spans="4:5">
      <c r="D747" s="19"/>
      <c r="E747" s="19"/>
    </row>
    <row r="748" spans="4:5">
      <c r="D748" s="19"/>
      <c r="E748" s="19"/>
    </row>
    <row r="749" spans="4:5">
      <c r="D749" s="19"/>
      <c r="E749" s="19"/>
    </row>
    <row r="750" spans="4:5">
      <c r="D750" s="19"/>
      <c r="E750" s="19"/>
    </row>
    <row r="751" spans="4:5">
      <c r="D751" s="19"/>
      <c r="E751" s="19"/>
    </row>
    <row r="752" spans="4:5">
      <c r="D752" s="19"/>
      <c r="E752" s="19"/>
    </row>
    <row r="753" spans="4:5">
      <c r="D753" s="19"/>
      <c r="E753" s="19"/>
    </row>
    <row r="754" spans="4:5">
      <c r="D754" s="19"/>
      <c r="E754" s="19"/>
    </row>
    <row r="755" spans="4:5">
      <c r="D755" s="19"/>
      <c r="E755" s="19"/>
    </row>
    <row r="756" spans="4:5">
      <c r="D756" s="19"/>
      <c r="E756" s="19"/>
    </row>
    <row r="757" spans="4:5">
      <c r="D757" s="19"/>
      <c r="E757" s="19"/>
    </row>
    <row r="758" spans="4:5">
      <c r="D758" s="19"/>
      <c r="E758" s="19"/>
    </row>
    <row r="759" spans="4:5">
      <c r="D759" s="19"/>
      <c r="E759" s="19"/>
    </row>
    <row r="760" spans="4:5">
      <c r="D760" s="19"/>
      <c r="E760" s="19"/>
    </row>
    <row r="761" spans="4:5">
      <c r="D761" s="19"/>
      <c r="E761" s="19"/>
    </row>
    <row r="762" spans="4:5">
      <c r="D762" s="19"/>
      <c r="E762" s="19"/>
    </row>
    <row r="763" spans="4:5">
      <c r="D763" s="19"/>
      <c r="E763" s="19"/>
    </row>
    <row r="764" spans="4:5">
      <c r="D764" s="19"/>
      <c r="E764" s="19"/>
    </row>
    <row r="765" spans="4:5">
      <c r="D765" s="19"/>
      <c r="E765" s="19"/>
    </row>
    <row r="766" spans="4:5">
      <c r="D766" s="19"/>
      <c r="E766" s="19"/>
    </row>
    <row r="767" spans="4:5">
      <c r="D767" s="19"/>
      <c r="E767" s="19"/>
    </row>
    <row r="768" spans="4:5">
      <c r="D768" s="19"/>
      <c r="E768" s="19"/>
    </row>
    <row r="769" spans="4:5">
      <c r="D769" s="19"/>
      <c r="E769" s="19"/>
    </row>
    <row r="770" spans="4:5">
      <c r="D770" s="19"/>
      <c r="E770" s="19"/>
    </row>
    <row r="771" spans="4:5">
      <c r="D771" s="19"/>
      <c r="E771" s="19"/>
    </row>
    <row r="772" spans="4:5">
      <c r="D772" s="19"/>
      <c r="E772" s="19"/>
    </row>
    <row r="773" spans="4:5">
      <c r="D773" s="19"/>
      <c r="E773" s="19"/>
    </row>
    <row r="774" spans="4:5">
      <c r="D774" s="19"/>
      <c r="E774" s="19"/>
    </row>
    <row r="775" spans="4:5">
      <c r="D775" s="19"/>
      <c r="E775" s="19"/>
    </row>
    <row r="776" spans="4:5">
      <c r="D776" s="19"/>
      <c r="E776" s="19"/>
    </row>
    <row r="777" spans="4:5">
      <c r="D777" s="19"/>
      <c r="E777" s="19"/>
    </row>
    <row r="778" spans="4:5">
      <c r="D778" s="19"/>
      <c r="E778" s="19"/>
    </row>
    <row r="779" spans="4:5">
      <c r="D779" s="19"/>
      <c r="E779" s="19"/>
    </row>
    <row r="780" spans="4:5">
      <c r="D780" s="19"/>
      <c r="E780" s="19"/>
    </row>
    <row r="781" spans="4:5">
      <c r="D781" s="19"/>
      <c r="E781" s="19"/>
    </row>
    <row r="782" spans="4:5">
      <c r="D782" s="19"/>
      <c r="E782" s="19"/>
    </row>
    <row r="783" spans="4:5">
      <c r="D783" s="19"/>
      <c r="E783" s="19"/>
    </row>
    <row r="784" spans="4:5">
      <c r="D784" s="19"/>
      <c r="E784" s="19"/>
    </row>
    <row r="785" spans="4:5">
      <c r="D785" s="19"/>
      <c r="E785" s="19"/>
    </row>
    <row r="786" spans="4:5">
      <c r="D786" s="19"/>
      <c r="E786" s="19"/>
    </row>
    <row r="787" spans="4:5">
      <c r="D787" s="19"/>
      <c r="E787" s="19"/>
    </row>
    <row r="788" spans="4:5">
      <c r="D788" s="19"/>
      <c r="E788" s="19"/>
    </row>
    <row r="789" spans="4:5">
      <c r="D789" s="19"/>
      <c r="E789" s="19"/>
    </row>
    <row r="790" spans="4:5">
      <c r="D790" s="19"/>
      <c r="E790" s="19"/>
    </row>
    <row r="791" spans="4:5">
      <c r="D791" s="19"/>
      <c r="E791" s="19"/>
    </row>
    <row r="792" spans="4:5">
      <c r="D792" s="19"/>
      <c r="E792" s="19"/>
    </row>
    <row r="793" spans="4:5">
      <c r="D793" s="19"/>
      <c r="E793" s="19"/>
    </row>
    <row r="794" spans="4:5">
      <c r="D794" s="19"/>
      <c r="E794" s="19"/>
    </row>
    <row r="795" spans="4:5">
      <c r="D795" s="19"/>
      <c r="E795" s="19"/>
    </row>
    <row r="796" spans="4:5">
      <c r="D796" s="19"/>
      <c r="E796" s="19"/>
    </row>
    <row r="797" spans="4:5">
      <c r="D797" s="19"/>
      <c r="E797" s="19"/>
    </row>
    <row r="798" spans="4:5">
      <c r="D798" s="19"/>
      <c r="E798" s="19"/>
    </row>
    <row r="799" spans="4:5">
      <c r="D799" s="19"/>
      <c r="E799" s="19"/>
    </row>
    <row r="800" spans="4:5">
      <c r="D800" s="19"/>
      <c r="E800" s="19"/>
    </row>
    <row r="801" spans="4:5">
      <c r="D801" s="19"/>
      <c r="E801" s="19"/>
    </row>
    <row r="802" spans="4:5">
      <c r="D802" s="19"/>
      <c r="E802" s="19"/>
    </row>
    <row r="803" spans="4:5">
      <c r="D803" s="19"/>
      <c r="E803" s="19"/>
    </row>
    <row r="804" spans="4:5">
      <c r="D804" s="19"/>
      <c r="E804" s="19"/>
    </row>
    <row r="805" spans="4:5">
      <c r="D805" s="19"/>
      <c r="E805" s="19"/>
    </row>
    <row r="806" spans="4:5">
      <c r="D806" s="19"/>
      <c r="E806" s="19"/>
    </row>
    <row r="807" spans="4:5">
      <c r="D807" s="19"/>
      <c r="E807" s="19"/>
    </row>
    <row r="808" spans="4:5">
      <c r="D808" s="19"/>
      <c r="E808" s="19"/>
    </row>
    <row r="809" spans="4:5">
      <c r="D809" s="19"/>
      <c r="E809" s="19"/>
    </row>
    <row r="810" spans="4:5">
      <c r="D810" s="19"/>
      <c r="E810" s="19"/>
    </row>
    <row r="811" spans="4:5">
      <c r="D811" s="19"/>
      <c r="E811" s="19"/>
    </row>
    <row r="812" spans="4:5">
      <c r="D812" s="19"/>
      <c r="E812" s="19"/>
    </row>
    <row r="813" spans="4:5">
      <c r="D813" s="19"/>
      <c r="E813" s="19"/>
    </row>
    <row r="814" spans="4:5">
      <c r="D814" s="19"/>
      <c r="E814" s="19"/>
    </row>
    <row r="815" spans="4:5">
      <c r="D815" s="19"/>
      <c r="E815" s="19"/>
    </row>
    <row r="816" spans="4:5">
      <c r="D816" s="19"/>
      <c r="E816" s="19"/>
    </row>
    <row r="817" spans="4:5">
      <c r="D817" s="19"/>
      <c r="E817" s="19"/>
    </row>
    <row r="818" spans="4:5">
      <c r="D818" s="19"/>
      <c r="E818" s="19"/>
    </row>
    <row r="819" spans="4:5">
      <c r="D819" s="19"/>
      <c r="E819" s="19"/>
    </row>
    <row r="820" spans="4:5">
      <c r="D820" s="19"/>
      <c r="E820" s="19"/>
    </row>
    <row r="821" spans="4:5">
      <c r="D821" s="19"/>
      <c r="E821" s="19"/>
    </row>
    <row r="822" spans="4:5">
      <c r="D822" s="19"/>
      <c r="E822" s="19"/>
    </row>
    <row r="823" spans="4:5">
      <c r="D823" s="19"/>
      <c r="E823" s="19"/>
    </row>
    <row r="824" spans="4:5">
      <c r="D824" s="19"/>
      <c r="E824" s="19"/>
    </row>
    <row r="825" spans="4:5">
      <c r="D825" s="19"/>
      <c r="E825" s="19"/>
    </row>
    <row r="826" spans="4:5">
      <c r="D826" s="19"/>
      <c r="E826" s="19"/>
    </row>
    <row r="827" spans="4:5">
      <c r="D827" s="19"/>
      <c r="E827" s="19"/>
    </row>
    <row r="828" spans="4:5">
      <c r="D828" s="19"/>
      <c r="E828" s="19"/>
    </row>
    <row r="829" spans="4:5">
      <c r="D829" s="19"/>
      <c r="E829" s="19"/>
    </row>
    <row r="830" spans="4:5">
      <c r="D830" s="19"/>
      <c r="E830" s="19"/>
    </row>
    <row r="831" spans="4:5">
      <c r="D831" s="19"/>
      <c r="E831" s="19"/>
    </row>
    <row r="832" spans="4:5">
      <c r="D832" s="19"/>
      <c r="E832" s="19"/>
    </row>
    <row r="833" spans="4:5">
      <c r="D833" s="19"/>
      <c r="E833" s="19"/>
    </row>
    <row r="834" spans="4:5">
      <c r="D834" s="19"/>
      <c r="E834" s="19"/>
    </row>
    <row r="835" spans="4:5">
      <c r="D835" s="19"/>
      <c r="E835" s="19"/>
    </row>
    <row r="836" spans="4:5">
      <c r="D836" s="19"/>
      <c r="E836" s="19"/>
    </row>
    <row r="837" spans="4:5">
      <c r="D837" s="19"/>
      <c r="E837" s="19"/>
    </row>
    <row r="838" spans="4:5">
      <c r="D838" s="19"/>
      <c r="E838" s="19"/>
    </row>
    <row r="839" spans="4:5">
      <c r="D839" s="19"/>
      <c r="E839" s="19"/>
    </row>
    <row r="840" spans="4:5">
      <c r="D840" s="19"/>
      <c r="E840" s="19"/>
    </row>
    <row r="841" spans="4:5">
      <c r="D841" s="19"/>
      <c r="E841" s="19"/>
    </row>
    <row r="842" spans="4:5">
      <c r="D842" s="19"/>
      <c r="E842" s="19"/>
    </row>
    <row r="843" spans="4:5">
      <c r="D843" s="19"/>
      <c r="E843" s="19"/>
    </row>
    <row r="844" spans="4:5">
      <c r="D844" s="19"/>
      <c r="E844" s="19"/>
    </row>
    <row r="845" spans="4:5">
      <c r="D845" s="19"/>
      <c r="E845" s="19"/>
    </row>
    <row r="846" spans="4:5">
      <c r="D846" s="19"/>
      <c r="E846" s="19"/>
    </row>
    <row r="847" spans="4:5">
      <c r="D847" s="19"/>
      <c r="E847" s="19"/>
    </row>
    <row r="848" spans="4:5">
      <c r="D848" s="19"/>
      <c r="E848" s="19"/>
    </row>
    <row r="849" spans="4:5">
      <c r="D849" s="19"/>
      <c r="E849" s="19"/>
    </row>
    <row r="850" spans="4:5">
      <c r="D850" s="19"/>
      <c r="E850" s="19"/>
    </row>
    <row r="851" spans="4:5">
      <c r="D851" s="19"/>
      <c r="E851" s="19"/>
    </row>
    <row r="852" spans="4:5">
      <c r="D852" s="19"/>
      <c r="E852" s="19"/>
    </row>
    <row r="853" spans="4:5">
      <c r="D853" s="19"/>
      <c r="E853" s="19"/>
    </row>
    <row r="854" spans="4:5">
      <c r="D854" s="19"/>
      <c r="E854" s="19"/>
    </row>
    <row r="855" spans="4:5">
      <c r="D855" s="19"/>
      <c r="E855" s="19"/>
    </row>
    <row r="856" spans="4:5">
      <c r="D856" s="19"/>
      <c r="E856" s="19"/>
    </row>
    <row r="857" spans="4:5">
      <c r="D857" s="19"/>
      <c r="E857" s="19"/>
    </row>
    <row r="858" spans="4:5">
      <c r="D858" s="19"/>
      <c r="E858" s="19"/>
    </row>
    <row r="859" spans="4:5">
      <c r="D859" s="19"/>
      <c r="E859" s="19"/>
    </row>
    <row r="860" spans="4:5">
      <c r="D860" s="19"/>
      <c r="E860" s="19"/>
    </row>
    <row r="861" spans="4:5">
      <c r="D861" s="19"/>
      <c r="E861" s="19"/>
    </row>
    <row r="862" spans="4:5">
      <c r="D862" s="19"/>
      <c r="E862" s="19"/>
    </row>
    <row r="863" spans="4:5">
      <c r="D863" s="19"/>
      <c r="E863" s="19"/>
    </row>
    <row r="864" spans="4:5">
      <c r="D864" s="19"/>
      <c r="E864" s="19"/>
    </row>
    <row r="865" spans="4:5">
      <c r="D865" s="19"/>
      <c r="E865" s="19"/>
    </row>
    <row r="866" spans="4:5">
      <c r="D866" s="19"/>
      <c r="E866" s="19"/>
    </row>
    <row r="867" spans="4:5">
      <c r="D867" s="19"/>
      <c r="E867" s="19"/>
    </row>
    <row r="868" spans="4:5">
      <c r="D868" s="19"/>
      <c r="E868" s="19"/>
    </row>
    <row r="869" spans="4:5">
      <c r="D869" s="19"/>
      <c r="E869" s="19"/>
    </row>
    <row r="870" spans="4:5">
      <c r="D870" s="19"/>
      <c r="E870" s="19"/>
    </row>
    <row r="871" spans="4:5">
      <c r="D871" s="19"/>
      <c r="E871" s="19"/>
    </row>
    <row r="872" spans="4:5">
      <c r="D872" s="19"/>
      <c r="E872" s="19"/>
    </row>
    <row r="873" spans="4:5">
      <c r="D873" s="19"/>
      <c r="E873" s="19"/>
    </row>
    <row r="874" spans="4:5">
      <c r="D874" s="19"/>
      <c r="E874" s="19"/>
    </row>
    <row r="875" spans="4:5">
      <c r="D875" s="19"/>
      <c r="E875" s="19"/>
    </row>
    <row r="876" spans="4:5">
      <c r="D876" s="19"/>
      <c r="E876" s="19"/>
    </row>
    <row r="877" spans="4:5">
      <c r="D877" s="19"/>
      <c r="E877" s="19"/>
    </row>
    <row r="878" spans="4:5">
      <c r="D878" s="19"/>
      <c r="E878" s="19"/>
    </row>
    <row r="879" spans="4:5">
      <c r="D879" s="19"/>
      <c r="E879" s="19"/>
    </row>
    <row r="880" spans="4:5">
      <c r="D880" s="19"/>
      <c r="E880" s="19"/>
    </row>
    <row r="881" spans="4:5">
      <c r="D881" s="19"/>
      <c r="E881" s="19"/>
    </row>
    <row r="882" spans="4:5">
      <c r="D882" s="19"/>
      <c r="E882" s="19"/>
    </row>
    <row r="883" spans="4:5">
      <c r="D883" s="19"/>
      <c r="E883" s="19"/>
    </row>
    <row r="884" spans="4:5">
      <c r="D884" s="19"/>
      <c r="E884" s="19"/>
    </row>
    <row r="885" spans="4:5">
      <c r="D885" s="19"/>
      <c r="E885" s="19"/>
    </row>
    <row r="886" spans="4:5">
      <c r="D886" s="19"/>
      <c r="E886" s="19"/>
    </row>
    <row r="887" spans="4:5">
      <c r="D887" s="19"/>
      <c r="E887" s="19"/>
    </row>
    <row r="888" spans="4:5">
      <c r="D888" s="19"/>
      <c r="E888" s="19"/>
    </row>
    <row r="889" spans="4:5">
      <c r="D889" s="19"/>
      <c r="E889" s="19"/>
    </row>
    <row r="890" spans="4:5">
      <c r="D890" s="19"/>
      <c r="E890" s="19"/>
    </row>
    <row r="891" spans="4:5">
      <c r="D891" s="19"/>
      <c r="E891" s="19"/>
    </row>
    <row r="892" spans="4:5">
      <c r="D892" s="19"/>
      <c r="E892" s="19"/>
    </row>
    <row r="893" spans="4:5">
      <c r="D893" s="19"/>
      <c r="E893" s="19"/>
    </row>
    <row r="894" spans="4:5">
      <c r="D894" s="19"/>
      <c r="E894" s="19"/>
    </row>
    <row r="895" spans="4:5">
      <c r="D895" s="19"/>
      <c r="E895" s="19"/>
    </row>
    <row r="896" spans="4:5">
      <c r="D896" s="19"/>
      <c r="E896" s="19"/>
    </row>
    <row r="897" spans="4:5">
      <c r="D897" s="19"/>
      <c r="E897" s="19"/>
    </row>
    <row r="898" spans="4:5">
      <c r="D898" s="19"/>
      <c r="E898" s="19"/>
    </row>
    <row r="899" spans="4:5">
      <c r="D899" s="19"/>
      <c r="E899" s="19"/>
    </row>
    <row r="900" spans="4:5">
      <c r="D900" s="19"/>
      <c r="E900" s="19"/>
    </row>
    <row r="901" spans="4:5">
      <c r="D901" s="19"/>
      <c r="E901" s="19"/>
    </row>
    <row r="902" spans="4:5">
      <c r="D902" s="19"/>
      <c r="E902" s="19"/>
    </row>
    <row r="903" spans="4:5">
      <c r="D903" s="19"/>
      <c r="E903" s="19"/>
    </row>
    <row r="904" spans="4:5">
      <c r="D904" s="19"/>
      <c r="E904" s="19"/>
    </row>
    <row r="905" spans="4:5">
      <c r="D905" s="19"/>
      <c r="E905" s="19"/>
    </row>
    <row r="906" spans="4:5">
      <c r="D906" s="19"/>
      <c r="E906" s="19"/>
    </row>
    <row r="907" spans="4:5">
      <c r="D907" s="19"/>
      <c r="E907" s="19"/>
    </row>
    <row r="908" spans="4:5">
      <c r="D908" s="19"/>
      <c r="E908" s="19"/>
    </row>
    <row r="909" spans="4:5">
      <c r="D909" s="19"/>
      <c r="E909" s="19"/>
    </row>
    <row r="910" spans="4:5">
      <c r="D910" s="19"/>
      <c r="E910" s="19"/>
    </row>
    <row r="911" spans="4:5">
      <c r="D911" s="19"/>
      <c r="E911" s="19"/>
    </row>
    <row r="912" spans="4:5">
      <c r="D912" s="19"/>
      <c r="E912" s="19"/>
    </row>
    <row r="913" spans="4:5">
      <c r="D913" s="19"/>
      <c r="E913" s="19"/>
    </row>
    <row r="914" spans="4:5">
      <c r="D914" s="19"/>
      <c r="E914" s="19"/>
    </row>
    <row r="915" spans="4:5">
      <c r="D915" s="19"/>
      <c r="E915" s="19"/>
    </row>
    <row r="916" spans="4:5">
      <c r="D916" s="19"/>
      <c r="E916" s="19"/>
    </row>
    <row r="917" spans="4:5">
      <c r="D917" s="19"/>
      <c r="E917" s="19"/>
    </row>
    <row r="918" spans="4:5">
      <c r="D918" s="19"/>
      <c r="E918" s="19"/>
    </row>
    <row r="919" spans="4:5">
      <c r="D919" s="19"/>
      <c r="E919" s="19"/>
    </row>
    <row r="920" spans="4:5">
      <c r="D920" s="19"/>
      <c r="E920" s="19"/>
    </row>
    <row r="921" spans="4:5">
      <c r="D921" s="19"/>
      <c r="E921" s="19"/>
    </row>
    <row r="922" spans="4:5">
      <c r="D922" s="19"/>
      <c r="E922" s="19"/>
    </row>
    <row r="923" spans="4:5">
      <c r="D923" s="19"/>
      <c r="E923" s="19"/>
    </row>
    <row r="924" spans="4:5">
      <c r="D924" s="19"/>
      <c r="E924" s="19"/>
    </row>
    <row r="925" spans="4:5">
      <c r="D925" s="19"/>
      <c r="E925" s="19"/>
    </row>
    <row r="926" spans="4:5">
      <c r="D926" s="19"/>
      <c r="E926" s="19"/>
    </row>
    <row r="927" spans="4:5">
      <c r="D927" s="19"/>
      <c r="E927" s="19"/>
    </row>
    <row r="928" spans="4:5">
      <c r="D928" s="19"/>
      <c r="E928" s="19"/>
    </row>
    <row r="929" spans="4:5">
      <c r="D929" s="19"/>
      <c r="E929" s="19"/>
    </row>
    <row r="930" spans="4:5">
      <c r="D930" s="19"/>
      <c r="E930" s="19"/>
    </row>
    <row r="931" spans="4:5">
      <c r="D931" s="19"/>
      <c r="E931" s="19"/>
    </row>
    <row r="932" spans="4:5">
      <c r="D932" s="19"/>
      <c r="E932" s="19"/>
    </row>
    <row r="933" spans="4:5">
      <c r="D933" s="19"/>
      <c r="E933" s="19"/>
    </row>
    <row r="934" spans="4:5">
      <c r="D934" s="19"/>
      <c r="E934" s="19"/>
    </row>
    <row r="935" spans="4:5">
      <c r="D935" s="19"/>
      <c r="E935" s="19"/>
    </row>
    <row r="936" spans="4:5">
      <c r="D936" s="19"/>
      <c r="E936" s="19"/>
    </row>
    <row r="937" spans="4:5">
      <c r="D937" s="19"/>
      <c r="E937" s="19"/>
    </row>
    <row r="938" spans="4:5">
      <c r="D938" s="19"/>
      <c r="E938" s="19"/>
    </row>
    <row r="939" spans="4:5">
      <c r="D939" s="19"/>
      <c r="E939" s="19"/>
    </row>
    <row r="940" spans="4:5">
      <c r="D940" s="19"/>
      <c r="E940" s="19"/>
    </row>
    <row r="941" spans="4:5">
      <c r="D941" s="19"/>
      <c r="E941" s="19"/>
    </row>
    <row r="942" spans="4:5">
      <c r="D942" s="19"/>
      <c r="E942" s="19"/>
    </row>
    <row r="943" spans="4:5">
      <c r="D943" s="19"/>
      <c r="E943" s="19"/>
    </row>
    <row r="944" spans="4:5">
      <c r="D944" s="19"/>
      <c r="E944" s="19"/>
    </row>
    <row r="945" spans="4:5">
      <c r="D945" s="19"/>
      <c r="E945" s="19"/>
    </row>
    <row r="946" spans="4:5">
      <c r="D946" s="19"/>
      <c r="E946" s="19"/>
    </row>
    <row r="947" spans="4:5">
      <c r="D947" s="19"/>
      <c r="E947" s="19"/>
    </row>
    <row r="948" spans="4:5">
      <c r="D948" s="19"/>
      <c r="E948" s="19"/>
    </row>
    <row r="949" spans="4:5">
      <c r="D949" s="19"/>
      <c r="E949" s="19"/>
    </row>
    <row r="950" spans="4:5">
      <c r="D950" s="19"/>
      <c r="E950" s="19"/>
    </row>
    <row r="951" spans="4:5">
      <c r="D951" s="19"/>
      <c r="E951" s="19"/>
    </row>
    <row r="952" spans="4:5">
      <c r="D952" s="19"/>
      <c r="E952" s="19"/>
    </row>
    <row r="953" spans="4:5">
      <c r="D953" s="19"/>
      <c r="E953" s="19"/>
    </row>
    <row r="954" spans="4:5">
      <c r="D954" s="19"/>
      <c r="E954" s="19"/>
    </row>
    <row r="955" spans="4:5">
      <c r="D955" s="19"/>
      <c r="E955" s="19"/>
    </row>
    <row r="956" spans="4:5">
      <c r="D956" s="19"/>
      <c r="E956" s="19"/>
    </row>
    <row r="957" spans="4:5">
      <c r="D957" s="19"/>
      <c r="E957" s="19"/>
    </row>
    <row r="958" spans="4:5">
      <c r="D958" s="19"/>
      <c r="E958" s="19"/>
    </row>
    <row r="959" spans="4:5">
      <c r="D959" s="19"/>
      <c r="E959" s="19"/>
    </row>
    <row r="960" spans="4:5">
      <c r="D960" s="19"/>
      <c r="E960" s="19"/>
    </row>
    <row r="961" spans="4:5">
      <c r="D961" s="19"/>
      <c r="E961" s="19"/>
    </row>
    <row r="962" spans="4:5">
      <c r="D962" s="19"/>
      <c r="E962" s="19"/>
    </row>
    <row r="963" spans="4:5">
      <c r="D963" s="19"/>
      <c r="E963" s="19"/>
    </row>
    <row r="964" spans="4:5">
      <c r="D964" s="19"/>
      <c r="E964" s="19"/>
    </row>
    <row r="965" spans="4:5">
      <c r="D965" s="19"/>
      <c r="E965" s="19"/>
    </row>
    <row r="966" spans="4:5">
      <c r="D966" s="19"/>
      <c r="E966" s="19"/>
    </row>
    <row r="967" spans="4:5">
      <c r="D967" s="19"/>
      <c r="E967" s="19"/>
    </row>
    <row r="968" spans="4:5">
      <c r="D968" s="19"/>
      <c r="E968" s="19"/>
    </row>
    <row r="969" spans="4:5">
      <c r="D969" s="19"/>
      <c r="E969" s="19"/>
    </row>
    <row r="970" spans="4:5">
      <c r="D970" s="19"/>
      <c r="E970" s="19"/>
    </row>
    <row r="971" spans="4:5">
      <c r="D971" s="19"/>
      <c r="E971" s="19"/>
    </row>
    <row r="972" spans="4:5">
      <c r="D972" s="19"/>
      <c r="E972" s="19"/>
    </row>
    <row r="973" spans="4:5">
      <c r="D973" s="19"/>
      <c r="E973" s="19"/>
    </row>
    <row r="974" spans="4:5">
      <c r="D974" s="19"/>
      <c r="E974" s="19"/>
    </row>
    <row r="975" spans="4:5">
      <c r="D975" s="19"/>
      <c r="E975" s="19"/>
    </row>
    <row r="976" spans="4:5">
      <c r="D976" s="19"/>
      <c r="E976" s="19"/>
    </row>
    <row r="977" spans="4:5">
      <c r="D977" s="19"/>
      <c r="E977" s="19"/>
    </row>
    <row r="978" spans="4:5">
      <c r="D978" s="19"/>
      <c r="E978" s="19"/>
    </row>
    <row r="979" spans="4:5">
      <c r="D979" s="19"/>
      <c r="E979" s="19"/>
    </row>
    <row r="980" spans="4:5">
      <c r="D980" s="19"/>
      <c r="E980" s="19"/>
    </row>
    <row r="981" spans="4:5">
      <c r="D981" s="19"/>
      <c r="E981" s="19"/>
    </row>
    <row r="982" spans="4:5">
      <c r="D982" s="19"/>
      <c r="E982" s="19"/>
    </row>
    <row r="983" spans="4:5">
      <c r="D983" s="19"/>
      <c r="E983" s="19"/>
    </row>
    <row r="984" spans="4:5">
      <c r="D984" s="19"/>
      <c r="E984" s="19"/>
    </row>
    <row r="985" spans="4:5">
      <c r="D985" s="19"/>
      <c r="E985" s="19"/>
    </row>
    <row r="986" spans="4:5">
      <c r="D986" s="19"/>
      <c r="E986" s="19"/>
    </row>
    <row r="987" spans="4:5">
      <c r="D987" s="19"/>
      <c r="E987" s="19"/>
    </row>
    <row r="988" spans="4:5">
      <c r="D988" s="19"/>
      <c r="E988" s="19"/>
    </row>
    <row r="989" spans="4:5">
      <c r="D989" s="19"/>
      <c r="E989" s="19"/>
    </row>
    <row r="990" spans="4:5">
      <c r="D990" s="19"/>
      <c r="E990" s="19"/>
    </row>
    <row r="991" spans="4:5">
      <c r="D991" s="19"/>
      <c r="E991" s="19"/>
    </row>
    <row r="992" spans="4:5">
      <c r="D992" s="19"/>
      <c r="E992" s="19"/>
    </row>
    <row r="993" spans="4:5">
      <c r="D993" s="19"/>
      <c r="E993" s="19"/>
    </row>
    <row r="994" spans="4:5">
      <c r="D994" s="19"/>
      <c r="E994" s="19"/>
    </row>
    <row r="995" spans="4:5">
      <c r="D995" s="19"/>
      <c r="E995" s="19"/>
    </row>
    <row r="996" spans="4:5">
      <c r="D996" s="19"/>
      <c r="E996" s="19"/>
    </row>
    <row r="997" spans="4:5">
      <c r="D997" s="19"/>
      <c r="E997" s="1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361E-7AEF-4083-840A-4F0F56F5C8C1}">
  <dimension ref="A3:XFD1048575"/>
  <sheetViews>
    <sheetView workbookViewId="0">
      <selection activeCell="D17" sqref="D17"/>
    </sheetView>
  </sheetViews>
  <sheetFormatPr defaultRowHeight="15"/>
  <cols>
    <col min="1" max="1" width="22" bestFit="1" customWidth="1"/>
    <col min="2" max="2" width="10.85546875" bestFit="1" customWidth="1"/>
    <col min="3" max="3" width="12.140625" bestFit="1" customWidth="1"/>
    <col min="4" max="4" width="15.140625" bestFit="1" customWidth="1"/>
    <col min="5" max="5" width="21.85546875" bestFit="1" customWidth="1"/>
    <col min="7" max="7" width="10.85546875" bestFit="1" customWidth="1"/>
    <col min="9" max="9" width="15.140625" bestFit="1" customWidth="1"/>
    <col min="10" max="10" width="22" bestFit="1" customWidth="1"/>
  </cols>
  <sheetData>
    <row r="3" spans="1:6">
      <c r="B3" t="s">
        <v>163</v>
      </c>
      <c r="C3" t="s">
        <v>165</v>
      </c>
      <c r="D3" t="s">
        <v>166</v>
      </c>
      <c r="E3" t="s">
        <v>167</v>
      </c>
      <c r="F3" t="s">
        <v>26</v>
      </c>
    </row>
    <row r="4" spans="1:6">
      <c r="A4" t="s">
        <v>3</v>
      </c>
      <c r="B4" s="3">
        <v>0.08</v>
      </c>
      <c r="C4" s="23">
        <v>0.3</v>
      </c>
      <c r="D4" s="3">
        <v>0.15</v>
      </c>
      <c r="E4" s="3">
        <v>0.15</v>
      </c>
      <c r="F4" s="3">
        <v>0.01</v>
      </c>
    </row>
    <row r="6" spans="1:6">
      <c r="B6" t="s">
        <v>164</v>
      </c>
    </row>
    <row r="7" spans="1:6">
      <c r="B7" t="s">
        <v>163</v>
      </c>
      <c r="C7" t="s">
        <v>165</v>
      </c>
      <c r="D7" t="s">
        <v>166</v>
      </c>
      <c r="E7" t="s">
        <v>167</v>
      </c>
    </row>
    <row r="8" spans="1:6">
      <c r="A8" t="s">
        <v>163</v>
      </c>
      <c r="B8">
        <v>4.0000000000000008E-2</v>
      </c>
      <c r="C8">
        <v>5.000000000000001E-3</v>
      </c>
      <c r="D8">
        <v>1.2000000000000002E-2</v>
      </c>
      <c r="E8">
        <v>-8.8000000000000023E-3</v>
      </c>
    </row>
    <row r="9" spans="1:6">
      <c r="A9" t="s">
        <v>165</v>
      </c>
      <c r="B9">
        <v>5.000000000000001E-3</v>
      </c>
      <c r="C9">
        <v>0.25</v>
      </c>
      <c r="D9">
        <v>-5.000000000000001E-3</v>
      </c>
      <c r="E9">
        <v>1.6E-2</v>
      </c>
    </row>
    <row r="10" spans="1:6">
      <c r="A10" t="s">
        <v>166</v>
      </c>
      <c r="B10">
        <v>1.2000000000000002E-2</v>
      </c>
      <c r="C10">
        <v>-5.000000000000001E-3</v>
      </c>
      <c r="D10">
        <v>4.0000000000000008E-2</v>
      </c>
      <c r="E10">
        <v>8.0000000000000019E-3</v>
      </c>
    </row>
    <row r="11" spans="1:6">
      <c r="A11" t="s">
        <v>167</v>
      </c>
      <c r="B11">
        <v>-8.8000000000000023E-3</v>
      </c>
      <c r="C11">
        <v>1.6E-2</v>
      </c>
      <c r="D11">
        <v>8.0000000000000019E-3</v>
      </c>
      <c r="E11">
        <v>0.16000000000000003</v>
      </c>
    </row>
    <row r="1048550" spans="16384:16384">
      <c r="XFD1048550" cm="1">
        <f t="array" ref="XFD1048550">solver_pre</f>
        <v>9.9999999999999995E-7</v>
      </c>
    </row>
    <row r="1048551" spans="16384:16384">
      <c r="XFD1048551" cm="1">
        <f t="array" ref="XFD1048551">solver_scl</f>
        <v>1</v>
      </c>
    </row>
    <row r="1048552" spans="16384:16384">
      <c r="XFD1048552" cm="1">
        <f t="array" ref="XFD1048552">solver_rlx</f>
        <v>2</v>
      </c>
    </row>
    <row r="1048553" spans="16384:16384">
      <c r="XFD1048553" cm="1">
        <f t="array" ref="XFD1048553">solver_tol</f>
        <v>0.01</v>
      </c>
    </row>
    <row r="1048554" spans="16384:16384">
      <c r="XFD1048554" cm="1">
        <f t="array" ref="XFD1048554">solver_cvg</f>
        <v>1E-4</v>
      </c>
    </row>
    <row r="1048555" spans="16384:16384">
      <c r="XFD1048555" t="e" cm="1">
        <f t="array" ref="XFD1048555">AREAS(solver_adj1)</f>
        <v>#NAME?</v>
      </c>
    </row>
    <row r="1048556" spans="16384:16384">
      <c r="XFD1048556" cm="1">
        <f t="array" ref="XFD1048556">solver_ssz</f>
        <v>100</v>
      </c>
    </row>
    <row r="1048557" spans="16384:16384">
      <c r="XFD1048557" cm="1">
        <f t="array" ref="XFD1048557">solver_rsd</f>
        <v>0</v>
      </c>
    </row>
    <row r="1048558" spans="16384:16384">
      <c r="XFD1048558" cm="1">
        <f t="array" ref="XFD1048558">solver_mrt</f>
        <v>7.4999999999999997E-2</v>
      </c>
    </row>
    <row r="1048559" spans="16384:16384">
      <c r="XFD1048559" cm="1">
        <f t="array" ref="XFD1048559">solver_mni</f>
        <v>30</v>
      </c>
    </row>
    <row r="1048560" spans="16384:16384">
      <c r="XFD1048560" cm="1">
        <f t="array" ref="XFD1048560">solver_rbv</f>
        <v>1</v>
      </c>
    </row>
    <row r="1048561" spans="16384:16384">
      <c r="XFD1048561" cm="1">
        <f t="array" ref="XFD1048561">solver_neg</f>
        <v>2</v>
      </c>
    </row>
    <row r="1048562" spans="16384:16384">
      <c r="XFD1048562" t="e" cm="1">
        <f t="array" ref="XFD1048562">solver_ntr</f>
        <v>#NAME?</v>
      </c>
    </row>
    <row r="1048563" spans="16384:16384">
      <c r="XFD1048563" t="e" cm="1">
        <f t="array" ref="XFD1048563">solver_acc</f>
        <v>#NAME?</v>
      </c>
    </row>
    <row r="1048564" spans="16384:16384">
      <c r="XFD1048564" t="e" cm="1">
        <f t="array" ref="XFD1048564">solver_res</f>
        <v>#NAME?</v>
      </c>
    </row>
    <row r="1048565" spans="16384:16384">
      <c r="XFD1048565" t="e" cm="1">
        <f t="array" ref="XFD1048565">solver_ars</f>
        <v>#NAME?</v>
      </c>
    </row>
    <row r="1048566" spans="16384:16384">
      <c r="XFD1048566" t="e" cm="1">
        <f t="array" ref="XFD1048566">solver_sta</f>
        <v>#NAME?</v>
      </c>
    </row>
    <row r="1048567" spans="16384:16384">
      <c r="XFD1048567" t="e" cm="1">
        <f t="array" ref="XFD1048567">solver_met</f>
        <v>#NAME?</v>
      </c>
    </row>
    <row r="1048568" spans="16384:16384">
      <c r="XFD1048568" t="e" cm="1">
        <f t="array" ref="XFD1048568">solver_soc</f>
        <v>#NAME?</v>
      </c>
    </row>
    <row r="1048569" spans="16384:16384">
      <c r="XFD1048569" t="e" cm="1">
        <f t="array" ref="XFD1048569">solver_lpt</f>
        <v>#NAME?</v>
      </c>
    </row>
    <row r="1048570" spans="16384:16384">
      <c r="XFD1048570" t="e" cm="1">
        <f t="array" ref="XFD1048570">solver_lpp</f>
        <v>#NAME?</v>
      </c>
    </row>
    <row r="1048571" spans="16384:16384">
      <c r="XFD1048571" t="e" cm="1">
        <f t="array" ref="XFD1048571">solver_gap</f>
        <v>#NAME?</v>
      </c>
    </row>
    <row r="1048572" spans="16384:16384">
      <c r="XFD1048572" t="e" cm="1">
        <f t="array" ref="XFD1048572">solver_ips</f>
        <v>#NAME?</v>
      </c>
    </row>
    <row r="1048573" spans="16384:16384">
      <c r="XFD1048573" t="e" cm="1">
        <f t="array" ref="XFD1048573">solver_fea</f>
        <v>#NAME?</v>
      </c>
    </row>
    <row r="1048574" spans="16384:16384">
      <c r="XFD1048574" t="e" cm="1">
        <f t="array" ref="XFD1048574">solver_ipi</f>
        <v>#NAME?</v>
      </c>
    </row>
    <row r="1048575" spans="16384:16384">
      <c r="XFD1048575" t="e" cm="1">
        <f t="array" ref="XFD1048575">solver_ipd</f>
        <v>#NAME?</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6747-8394-4A13-8632-B772310845C9}">
  <dimension ref="A1:H77"/>
  <sheetViews>
    <sheetView workbookViewId="0">
      <selection activeCell="F3" sqref="F3"/>
    </sheetView>
  </sheetViews>
  <sheetFormatPr defaultRowHeight="15"/>
  <cols>
    <col min="1" max="2" width="12" customWidth="1"/>
    <col min="3" max="3" width="11.7109375" customWidth="1"/>
    <col min="4" max="4" width="10.5703125" customWidth="1"/>
    <col min="5" max="5" width="7.140625" bestFit="1" customWidth="1"/>
    <col min="6" max="6" width="16.42578125" bestFit="1" customWidth="1"/>
    <col min="7" max="7" width="7.140625" bestFit="1" customWidth="1"/>
    <col min="8" max="8" width="16.42578125" bestFit="1" customWidth="1"/>
    <col min="9" max="9" width="6" customWidth="1"/>
    <col min="10" max="10" width="6.140625" customWidth="1"/>
  </cols>
  <sheetData>
    <row r="1" spans="1:8" ht="50.1" customHeight="1">
      <c r="A1" s="12" t="s">
        <v>11</v>
      </c>
      <c r="B1" s="12" t="s">
        <v>12</v>
      </c>
      <c r="C1" s="12" t="s">
        <v>13</v>
      </c>
      <c r="F1" s="58"/>
      <c r="G1" s="58"/>
      <c r="H1" s="58"/>
    </row>
    <row r="2" spans="1:8">
      <c r="A2" t="s">
        <v>82</v>
      </c>
      <c r="B2">
        <v>5.2998390041072797E-2</v>
      </c>
      <c r="C2">
        <v>1.9800000000000002E-2</v>
      </c>
      <c r="D2" s="57"/>
    </row>
    <row r="3" spans="1:8">
      <c r="A3" t="s">
        <v>83</v>
      </c>
      <c r="B3">
        <v>6.2590798922165902E-2</v>
      </c>
      <c r="C3">
        <v>3.6099999999999903E-2</v>
      </c>
    </row>
    <row r="4" spans="1:8">
      <c r="A4" t="s">
        <v>84</v>
      </c>
      <c r="B4">
        <v>-2.8411700434988502E-2</v>
      </c>
      <c r="C4">
        <v>2E-3</v>
      </c>
    </row>
    <row r="5" spans="1:8">
      <c r="A5" t="s">
        <v>85</v>
      </c>
      <c r="B5">
        <v>-1.9043254509483E-2</v>
      </c>
      <c r="C5">
        <v>1.14E-2</v>
      </c>
    </row>
    <row r="6" spans="1:8">
      <c r="A6" t="s">
        <v>86</v>
      </c>
      <c r="B6">
        <v>4.46014252045479E-2</v>
      </c>
      <c r="C6">
        <v>1.12E-2</v>
      </c>
    </row>
    <row r="7" spans="1:8">
      <c r="A7" t="s">
        <v>87</v>
      </c>
      <c r="B7">
        <v>-8.4281632087844695E-3</v>
      </c>
      <c r="C7">
        <v>8.3999999999999995E-3</v>
      </c>
    </row>
    <row r="8" spans="1:8">
      <c r="A8" t="s">
        <v>88</v>
      </c>
      <c r="B8">
        <v>-3.2766194577442602E-3</v>
      </c>
      <c r="C8">
        <v>1.9400000000000001E-2</v>
      </c>
    </row>
    <row r="9" spans="1:8">
      <c r="A9" t="s">
        <v>89</v>
      </c>
      <c r="B9">
        <v>-3.13043733576878E-4</v>
      </c>
      <c r="C9">
        <v>2.5000000000000001E-3</v>
      </c>
    </row>
    <row r="10" spans="1:8">
      <c r="A10" t="s">
        <v>90</v>
      </c>
      <c r="B10">
        <v>9.9144280750089707E-3</v>
      </c>
      <c r="C10">
        <v>2.5999999999999999E-2</v>
      </c>
    </row>
    <row r="11" spans="1:8">
      <c r="A11" t="s">
        <v>91</v>
      </c>
      <c r="B11">
        <v>-0.13962216514443601</v>
      </c>
      <c r="C11">
        <v>2.3400000000000001E-2</v>
      </c>
    </row>
    <row r="12" spans="1:8">
      <c r="A12" t="s">
        <v>92</v>
      </c>
      <c r="B12">
        <v>3.2673286767119702E-3</v>
      </c>
      <c r="C12">
        <v>3.2000000000000001E-2</v>
      </c>
    </row>
    <row r="13" spans="1:8">
      <c r="A13" t="s">
        <v>93</v>
      </c>
      <c r="B13">
        <v>2.6753265048969601E-2</v>
      </c>
      <c r="C13">
        <v>1.15E-2</v>
      </c>
    </row>
    <row r="14" spans="1:8">
      <c r="A14" t="s">
        <v>94</v>
      </c>
      <c r="B14">
        <v>5.29587551765036E-2</v>
      </c>
      <c r="C14">
        <v>5.6899999999999999E-2</v>
      </c>
    </row>
    <row r="15" spans="1:8">
      <c r="A15" t="s">
        <v>95</v>
      </c>
      <c r="B15">
        <v>-8.4894510952118599E-2</v>
      </c>
      <c r="C15">
        <v>-3.5400000000000001E-2</v>
      </c>
    </row>
    <row r="16" spans="1:8">
      <c r="A16" t="s">
        <v>96</v>
      </c>
      <c r="B16">
        <v>1.33959699994374E-2</v>
      </c>
      <c r="C16">
        <v>-2.23E-2</v>
      </c>
    </row>
    <row r="17" spans="1:3">
      <c r="A17" t="s">
        <v>97</v>
      </c>
      <c r="B17">
        <v>8.0778418390001105E-2</v>
      </c>
      <c r="C17">
        <v>4.3E-3</v>
      </c>
    </row>
    <row r="18" spans="1:3">
      <c r="A18" t="s">
        <v>98</v>
      </c>
      <c r="B18">
        <v>1.1211167119274701E-2</v>
      </c>
      <c r="C18">
        <v>2.7900000000000001E-2</v>
      </c>
    </row>
    <row r="19" spans="1:3">
      <c r="A19" t="s">
        <v>99</v>
      </c>
      <c r="B19">
        <v>2.7533969809353201E-2</v>
      </c>
      <c r="C19">
        <v>6.1999999999999998E-3</v>
      </c>
    </row>
    <row r="20" spans="1:3">
      <c r="A20" t="s">
        <v>100</v>
      </c>
      <c r="B20">
        <v>8.5173100157298801E-2</v>
      </c>
      <c r="C20">
        <v>3.3499999999999898E-2</v>
      </c>
    </row>
    <row r="21" spans="1:3">
      <c r="A21" t="s">
        <v>101</v>
      </c>
      <c r="B21">
        <v>4.1293372518165603E-2</v>
      </c>
      <c r="C21">
        <v>3.5999999999999997E-2</v>
      </c>
    </row>
    <row r="22" spans="1:3">
      <c r="A22" t="s">
        <v>102</v>
      </c>
      <c r="B22">
        <v>4.1318487798140499E-2</v>
      </c>
      <c r="C22">
        <v>2.0999999999999999E-3</v>
      </c>
    </row>
    <row r="23" spans="1:3">
      <c r="A23" t="s">
        <v>103</v>
      </c>
      <c r="B23">
        <v>3.7637363955899998E-2</v>
      </c>
      <c r="C23">
        <v>-7.4899999999999994E-2</v>
      </c>
    </row>
    <row r="24" spans="1:3">
      <c r="A24" t="s">
        <v>104</v>
      </c>
      <c r="B24">
        <v>7.7842461797446194E-2</v>
      </c>
      <c r="C24">
        <v>1.8699999999999901E-2</v>
      </c>
    </row>
    <row r="25" spans="1:3">
      <c r="A25" t="s">
        <v>105</v>
      </c>
      <c r="B25">
        <v>-3.01783737204144E-2</v>
      </c>
      <c r="C25">
        <v>-9.3600000000000003E-2</v>
      </c>
    </row>
    <row r="26" spans="1:3">
      <c r="A26" t="s">
        <v>106</v>
      </c>
      <c r="B26">
        <v>-2.5912874778325198E-2</v>
      </c>
      <c r="C26">
        <v>8.6199999999999999E-2</v>
      </c>
    </row>
    <row r="27" spans="1:3">
      <c r="A27" t="s">
        <v>107</v>
      </c>
      <c r="B27">
        <v>9.2167317751119707E-2</v>
      </c>
      <c r="C27">
        <v>3.5799999999999998E-2</v>
      </c>
    </row>
    <row r="28" spans="1:3">
      <c r="A28" t="s">
        <v>108</v>
      </c>
      <c r="B28">
        <v>3.0069798542580399E-2</v>
      </c>
      <c r="C28">
        <v>1.29E-2</v>
      </c>
    </row>
    <row r="29" spans="1:3">
      <c r="A29" t="s">
        <v>109</v>
      </c>
      <c r="B29">
        <v>-5.3625032748327701E-2</v>
      </c>
      <c r="C29">
        <v>4.1699999999999897E-2</v>
      </c>
    </row>
    <row r="30" spans="1:3">
      <c r="A30" t="s">
        <v>110</v>
      </c>
      <c r="B30">
        <v>6.3525014373528796E-3</v>
      </c>
      <c r="C30">
        <v>-6.7299999999999999E-2</v>
      </c>
    </row>
    <row r="31" spans="1:3">
      <c r="A31" t="s">
        <v>111</v>
      </c>
      <c r="B31">
        <v>6.5648230882249595E-2</v>
      </c>
      <c r="C31">
        <v>7.1099999999999997E-2</v>
      </c>
    </row>
    <row r="32" spans="1:3">
      <c r="A32" t="s">
        <v>112</v>
      </c>
      <c r="B32">
        <v>-1.02561786736297E-2</v>
      </c>
      <c r="C32">
        <v>1.38E-2</v>
      </c>
    </row>
    <row r="33" spans="1:3">
      <c r="A33" t="s">
        <v>113</v>
      </c>
      <c r="B33">
        <v>4.1932617347273798E-2</v>
      </c>
      <c r="C33">
        <v>-2.4199999999999999E-2</v>
      </c>
    </row>
    <row r="34" spans="1:3">
      <c r="A34" t="s">
        <v>114</v>
      </c>
      <c r="B34">
        <v>-2.0013393635087199E-2</v>
      </c>
      <c r="C34">
        <v>1.61E-2</v>
      </c>
    </row>
    <row r="35" spans="1:3">
      <c r="A35" t="s">
        <v>115</v>
      </c>
      <c r="B35">
        <v>2.94608823264155E-2</v>
      </c>
      <c r="C35">
        <v>2.2100000000000002E-2</v>
      </c>
    </row>
    <row r="36" spans="1:3">
      <c r="A36" t="s">
        <v>116</v>
      </c>
      <c r="B36">
        <v>6.0001412428958203E-3</v>
      </c>
      <c r="C36">
        <v>3.9899999999999998E-2</v>
      </c>
    </row>
    <row r="37" spans="1:3">
      <c r="A37" t="s">
        <v>117</v>
      </c>
      <c r="B37">
        <v>5.0397549567439102E-2</v>
      </c>
      <c r="C37">
        <v>2.9100000000000001E-2</v>
      </c>
    </row>
    <row r="38" spans="1:3">
      <c r="A38" t="s">
        <v>118</v>
      </c>
      <c r="B38">
        <v>-6.0582655283972303E-2</v>
      </c>
      <c r="C38">
        <v>1.9999999999999901E-4</v>
      </c>
    </row>
    <row r="39" spans="1:3">
      <c r="A39" t="s">
        <v>119</v>
      </c>
      <c r="B39">
        <v>-0.103932613781483</v>
      </c>
      <c r="C39">
        <v>-8.0100000000000005E-2</v>
      </c>
    </row>
    <row r="40" spans="1:3">
      <c r="A40" t="s">
        <v>120</v>
      </c>
      <c r="B40">
        <v>1.3265435220553E-2</v>
      </c>
      <c r="C40">
        <v>-0.1326</v>
      </c>
    </row>
    <row r="41" spans="1:3">
      <c r="A41" t="s">
        <v>121</v>
      </c>
      <c r="B41">
        <v>3.1193245535462402E-2</v>
      </c>
      <c r="C41">
        <v>0.13650000000000001</v>
      </c>
    </row>
    <row r="42" spans="1:3">
      <c r="A42" t="s">
        <v>122</v>
      </c>
      <c r="B42">
        <v>1.7393503995680699E-2</v>
      </c>
      <c r="C42">
        <v>5.5899999999999998E-2</v>
      </c>
    </row>
    <row r="43" spans="1:3">
      <c r="A43" t="s">
        <v>123</v>
      </c>
      <c r="B43">
        <v>-3.4381885515773897E-2</v>
      </c>
      <c r="C43">
        <v>2.47E-2</v>
      </c>
    </row>
    <row r="44" spans="1:3">
      <c r="A44" t="s">
        <v>124</v>
      </c>
      <c r="B44">
        <v>3.7630746848385403E-2</v>
      </c>
      <c r="C44">
        <v>5.7799999999999997E-2</v>
      </c>
    </row>
    <row r="45" spans="1:3">
      <c r="A45" t="s">
        <v>125</v>
      </c>
      <c r="B45">
        <v>6.2686898575010405E-2</v>
      </c>
      <c r="C45">
        <v>7.6399999999999996E-2</v>
      </c>
    </row>
    <row r="46" spans="1:3">
      <c r="A46" t="s">
        <v>126</v>
      </c>
      <c r="B46">
        <v>-2.0132410059802399E-2</v>
      </c>
      <c r="C46">
        <v>-3.6199999999999899E-2</v>
      </c>
    </row>
    <row r="47" spans="1:3">
      <c r="A47" t="s">
        <v>127</v>
      </c>
      <c r="B47">
        <v>-9.3309034572273394E-2</v>
      </c>
      <c r="C47">
        <v>-2.0899999999999998E-2</v>
      </c>
    </row>
    <row r="48" spans="1:3">
      <c r="A48" t="s">
        <v>128</v>
      </c>
      <c r="B48">
        <v>6.8873540795757901E-2</v>
      </c>
      <c r="C48">
        <v>0.12479999999999999</v>
      </c>
    </row>
    <row r="49" spans="1:8">
      <c r="A49" t="s">
        <v>129</v>
      </c>
      <c r="B49">
        <v>2.55750819764777E-2</v>
      </c>
      <c r="C49">
        <v>4.6399999999999997E-2</v>
      </c>
    </row>
    <row r="50" spans="1:8">
      <c r="A50" t="s">
        <v>130</v>
      </c>
      <c r="B50">
        <v>-5.78239761364229E-2</v>
      </c>
      <c r="C50">
        <v>-2.9999999999999997E-4</v>
      </c>
    </row>
    <row r="51" spans="1:8">
      <c r="A51" t="s">
        <v>131</v>
      </c>
      <c r="B51">
        <v>-5.77397433103497E-2</v>
      </c>
      <c r="C51">
        <v>2.7799999999999998E-2</v>
      </c>
    </row>
    <row r="52" spans="1:8">
      <c r="A52" t="s">
        <v>132</v>
      </c>
      <c r="B52">
        <v>7.0880254233748996E-2</v>
      </c>
      <c r="C52">
        <v>3.0800000000000001E-2</v>
      </c>
    </row>
    <row r="53" spans="1:8">
      <c r="A53" t="s">
        <v>133</v>
      </c>
      <c r="B53">
        <v>-3.3597082626386297E-2</v>
      </c>
      <c r="C53">
        <v>4.9299999999999997E-2</v>
      </c>
    </row>
    <row r="54" spans="1:8">
      <c r="A54" t="s">
        <v>134</v>
      </c>
      <c r="B54">
        <v>1.8657777390669698E-2</v>
      </c>
      <c r="C54">
        <v>2.8999999999999998E-3</v>
      </c>
    </row>
    <row r="55" spans="1:8">
      <c r="A55" t="s">
        <v>135</v>
      </c>
      <c r="B55">
        <v>8.3193018370481805E-2</v>
      </c>
      <c r="C55">
        <v>2.75E-2</v>
      </c>
    </row>
    <row r="56" spans="1:8">
      <c r="A56" t="s">
        <v>136</v>
      </c>
      <c r="B56">
        <v>-1.1572464016468401E-2</v>
      </c>
      <c r="C56">
        <v>1.2699999999999999E-2</v>
      </c>
    </row>
    <row r="57" spans="1:8">
      <c r="A57" t="s">
        <v>137</v>
      </c>
      <c r="B57">
        <v>-7.5452651209583204E-3</v>
      </c>
      <c r="C57">
        <v>2.8999999999999901E-2</v>
      </c>
    </row>
    <row r="58" spans="1:8">
      <c r="A58" t="s">
        <v>138</v>
      </c>
      <c r="B58">
        <v>-6.6440370663685099E-3</v>
      </c>
      <c r="C58">
        <v>-4.3700000000000003E-2</v>
      </c>
    </row>
    <row r="59" spans="1:8">
      <c r="A59" t="s">
        <v>139</v>
      </c>
      <c r="B59">
        <v>0.172280643216669</v>
      </c>
      <c r="C59">
        <v>6.6500000000000004E-2</v>
      </c>
    </row>
    <row r="60" spans="1:8">
      <c r="A60" t="s">
        <v>140</v>
      </c>
      <c r="B60">
        <v>-0.149233378138626</v>
      </c>
      <c r="C60">
        <v>-1.55E-2</v>
      </c>
    </row>
    <row r="62" spans="1:8">
      <c r="F62" s="3"/>
      <c r="G62" s="3"/>
      <c r="H62" s="3"/>
    </row>
    <row r="63" spans="1:8">
      <c r="F63" s="15"/>
      <c r="H63" s="15"/>
    </row>
    <row r="64" spans="1:8">
      <c r="B64" s="16"/>
      <c r="C64" s="16"/>
      <c r="D64" s="16"/>
      <c r="F64" s="15"/>
      <c r="H64" s="15"/>
    </row>
    <row r="65" spans="2:8">
      <c r="B65" s="16"/>
      <c r="C65" s="16"/>
      <c r="D65" s="16"/>
      <c r="F65" s="15"/>
      <c r="H65" s="15"/>
    </row>
    <row r="66" spans="2:8">
      <c r="B66" s="16"/>
      <c r="C66" s="16"/>
      <c r="D66" s="16"/>
      <c r="F66" s="15"/>
      <c r="H66" s="15"/>
    </row>
    <row r="68" spans="2:8">
      <c r="B68" s="15"/>
      <c r="F68" s="3"/>
      <c r="H68" s="3"/>
    </row>
    <row r="70" spans="2:8">
      <c r="F70" s="3"/>
      <c r="H70" s="3"/>
    </row>
    <row r="71" spans="2:8" ht="15.75">
      <c r="B71" s="14"/>
      <c r="C71" s="14"/>
      <c r="F71" s="3"/>
      <c r="H71" s="3"/>
    </row>
    <row r="72" spans="2:8">
      <c r="F72" s="3"/>
      <c r="H72" s="3"/>
    </row>
    <row r="74" spans="2:8">
      <c r="F74" s="3"/>
      <c r="G74" s="3"/>
      <c r="H74" s="3"/>
    </row>
    <row r="75" spans="2:8">
      <c r="F75" s="3"/>
      <c r="G75" s="3"/>
      <c r="H75" s="3"/>
    </row>
    <row r="76" spans="2:8">
      <c r="F76" s="3"/>
      <c r="G76" s="3"/>
      <c r="H76" s="3"/>
    </row>
    <row r="77" spans="2:8">
      <c r="F77" s="3"/>
      <c r="G77" s="3"/>
      <c r="H77"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9B91D-ECE4-446F-831F-7A690B0E3B03}">
  <dimension ref="A2:P65"/>
  <sheetViews>
    <sheetView workbookViewId="0">
      <selection activeCell="H7" sqref="H7"/>
    </sheetView>
  </sheetViews>
  <sheetFormatPr defaultRowHeight="15"/>
  <cols>
    <col min="1" max="1" width="10.7109375" bestFit="1" customWidth="1"/>
    <col min="2" max="2" width="9.42578125" customWidth="1"/>
    <col min="3" max="3" width="10" customWidth="1"/>
    <col min="4" max="4" width="4" customWidth="1"/>
    <col min="6" max="6" width="4.42578125" customWidth="1"/>
    <col min="7" max="7" width="8.5703125" customWidth="1"/>
    <col min="10" max="10" width="1.42578125" customWidth="1"/>
    <col min="13" max="13" width="2" customWidth="1"/>
  </cols>
  <sheetData>
    <row r="2" spans="1:16">
      <c r="A2" s="2" t="s">
        <v>10</v>
      </c>
      <c r="G2" s="83"/>
      <c r="H2" s="83"/>
      <c r="I2" s="83"/>
    </row>
    <row r="3" spans="1:16">
      <c r="A3" s="2">
        <v>3.0000000000000001E-3</v>
      </c>
      <c r="E3" s="3"/>
      <c r="H3" s="2"/>
      <c r="I3" s="2"/>
    </row>
    <row r="4" spans="1:16">
      <c r="B4" s="83" t="s">
        <v>155</v>
      </c>
      <c r="C4" s="83"/>
      <c r="E4" s="2"/>
      <c r="G4" s="2"/>
      <c r="H4" s="2"/>
      <c r="I4" s="2"/>
      <c r="K4" s="2"/>
      <c r="L4" s="2"/>
      <c r="N4" s="2"/>
    </row>
    <row r="5" spans="1:16">
      <c r="A5" s="2" t="s">
        <v>4</v>
      </c>
      <c r="B5" s="2" t="s">
        <v>161</v>
      </c>
      <c r="C5" s="2" t="s">
        <v>14</v>
      </c>
      <c r="E5" s="2"/>
      <c r="I5" s="31"/>
      <c r="K5" s="3"/>
      <c r="L5" s="9"/>
      <c r="N5" s="9"/>
    </row>
    <row r="6" spans="1:16">
      <c r="A6" t="s">
        <v>82</v>
      </c>
      <c r="B6">
        <v>0.178950882357403</v>
      </c>
      <c r="C6">
        <v>1.9800000000000002E-2</v>
      </c>
      <c r="P6" s="3"/>
    </row>
    <row r="7" spans="1:16">
      <c r="A7" t="s">
        <v>83</v>
      </c>
      <c r="B7">
        <v>-7.7005611888445397E-3</v>
      </c>
      <c r="C7">
        <v>3.6099999999999903E-2</v>
      </c>
      <c r="G7" s="2"/>
    </row>
    <row r="8" spans="1:16">
      <c r="A8" t="s">
        <v>84</v>
      </c>
      <c r="B8">
        <v>0.11324450226739401</v>
      </c>
      <c r="C8">
        <v>2E-3</v>
      </c>
    </row>
    <row r="9" spans="1:16">
      <c r="A9" t="s">
        <v>85</v>
      </c>
      <c r="B9">
        <v>0.128530351207787</v>
      </c>
      <c r="C9">
        <v>1.14E-2</v>
      </c>
    </row>
    <row r="10" spans="1:16">
      <c r="A10" t="s">
        <v>86</v>
      </c>
      <c r="B10">
        <v>8.5777125698995205E-2</v>
      </c>
      <c r="C10">
        <v>1.12E-2</v>
      </c>
    </row>
    <row r="11" spans="1:16">
      <c r="A11" t="s">
        <v>87</v>
      </c>
      <c r="B11">
        <v>6.04087109912518E-2</v>
      </c>
      <c r="C11">
        <v>8.3999999999999995E-3</v>
      </c>
    </row>
    <row r="12" spans="1:16">
      <c r="A12" t="s">
        <v>88</v>
      </c>
      <c r="B12">
        <v>-0.105472726143003</v>
      </c>
      <c r="C12">
        <v>1.9400000000000001E-2</v>
      </c>
    </row>
    <row r="13" spans="1:16">
      <c r="A13" t="s">
        <v>89</v>
      </c>
      <c r="B13">
        <v>0.10025659313937001</v>
      </c>
      <c r="C13">
        <v>2.5000000000000001E-3</v>
      </c>
    </row>
    <row r="14" spans="1:16">
      <c r="A14" t="s">
        <v>90</v>
      </c>
      <c r="B14">
        <v>-4.15847017670977E-2</v>
      </c>
      <c r="C14">
        <v>2.5999999999999999E-2</v>
      </c>
    </row>
    <row r="15" spans="1:16">
      <c r="A15" t="s">
        <v>91</v>
      </c>
      <c r="B15">
        <v>-2.8056309448773398E-2</v>
      </c>
      <c r="C15">
        <v>2.3400000000000001E-2</v>
      </c>
    </row>
    <row r="16" spans="1:16">
      <c r="A16" t="s">
        <v>92</v>
      </c>
      <c r="B16">
        <v>-6.8410088299661997E-2</v>
      </c>
      <c r="C16">
        <v>3.2000000000000001E-2</v>
      </c>
    </row>
    <row r="17" spans="1:3">
      <c r="A17" t="s">
        <v>93</v>
      </c>
      <c r="B17">
        <v>8.0945442171702596E-3</v>
      </c>
      <c r="C17">
        <v>1.15E-2</v>
      </c>
    </row>
    <row r="18" spans="1:3">
      <c r="A18" t="s">
        <v>94</v>
      </c>
      <c r="B18">
        <v>0.137979749330222</v>
      </c>
      <c r="C18">
        <v>5.6899999999999999E-2</v>
      </c>
    </row>
    <row r="19" spans="1:3">
      <c r="A19" t="s">
        <v>95</v>
      </c>
      <c r="B19">
        <v>-3.17518559383567E-2</v>
      </c>
      <c r="C19">
        <v>-3.5400000000000001E-2</v>
      </c>
    </row>
    <row r="20" spans="1:3">
      <c r="A20" t="s">
        <v>96</v>
      </c>
      <c r="B20">
        <v>-0.224246456621467</v>
      </c>
      <c r="C20">
        <v>-2.23E-2</v>
      </c>
    </row>
    <row r="21" spans="1:3">
      <c r="A21" t="s">
        <v>97</v>
      </c>
      <c r="B21">
        <v>0.10434744031643001</v>
      </c>
      <c r="C21">
        <v>4.3E-3</v>
      </c>
    </row>
    <row r="22" spans="1:3">
      <c r="A22" t="s">
        <v>98</v>
      </c>
      <c r="B22">
        <v>-3.1201083223482799E-2</v>
      </c>
      <c r="C22">
        <v>2.7900000000000001E-2</v>
      </c>
    </row>
    <row r="23" spans="1:3">
      <c r="A23" t="s">
        <v>99</v>
      </c>
      <c r="B23">
        <v>0.20447436812251099</v>
      </c>
      <c r="C23">
        <v>6.1999999999999998E-3</v>
      </c>
    </row>
    <row r="24" spans="1:3">
      <c r="A24" t="s">
        <v>100</v>
      </c>
      <c r="B24">
        <v>-0.13066042374008699</v>
      </c>
      <c r="C24">
        <v>3.3499999999999898E-2</v>
      </c>
    </row>
    <row r="25" spans="1:3">
      <c r="A25" t="s">
        <v>101</v>
      </c>
      <c r="B25">
        <v>1.1806574089819E-2</v>
      </c>
      <c r="C25">
        <v>3.5999999999999997E-2</v>
      </c>
    </row>
    <row r="26" spans="1:3">
      <c r="A26" t="s">
        <v>102</v>
      </c>
      <c r="B26">
        <v>-0.12229002978817401</v>
      </c>
      <c r="C26">
        <v>2.0999999999999999E-3</v>
      </c>
    </row>
    <row r="27" spans="1:3">
      <c r="A27" t="s">
        <v>103</v>
      </c>
      <c r="B27">
        <v>0.27401138185132101</v>
      </c>
      <c r="C27">
        <v>-7.4899999999999994E-2</v>
      </c>
    </row>
    <row r="28" spans="1:3">
      <c r="A28" t="s">
        <v>104</v>
      </c>
      <c r="B28">
        <v>3.9013457631040298E-2</v>
      </c>
      <c r="C28">
        <v>1.8699999999999901E-2</v>
      </c>
    </row>
    <row r="29" spans="1:3">
      <c r="A29" t="s">
        <v>105</v>
      </c>
      <c r="B29">
        <v>-5.0445147781967001E-2</v>
      </c>
      <c r="C29">
        <v>-9.3600000000000003E-2</v>
      </c>
    </row>
    <row r="30" spans="1:3">
      <c r="A30" t="s">
        <v>106</v>
      </c>
      <c r="B30">
        <v>-7.7463918556210307E-2</v>
      </c>
      <c r="C30">
        <v>8.6199999999999999E-2</v>
      </c>
    </row>
    <row r="31" spans="1:3">
      <c r="A31" t="s">
        <v>107</v>
      </c>
      <c r="B31">
        <v>4.18865617713952E-2</v>
      </c>
      <c r="C31">
        <v>3.5799999999999998E-2</v>
      </c>
    </row>
    <row r="32" spans="1:3">
      <c r="A32" t="s">
        <v>108</v>
      </c>
      <c r="B32">
        <v>-0.12510943791114601</v>
      </c>
      <c r="C32">
        <v>1.29E-2</v>
      </c>
    </row>
    <row r="33" spans="1:3">
      <c r="A33" t="s">
        <v>109</v>
      </c>
      <c r="B33">
        <v>-0.147109289318057</v>
      </c>
      <c r="C33">
        <v>4.1699999999999897E-2</v>
      </c>
    </row>
    <row r="34" spans="1:3">
      <c r="A34" t="s">
        <v>110</v>
      </c>
      <c r="B34">
        <v>-0.224265735886267</v>
      </c>
      <c r="C34">
        <v>-6.7299999999999999E-2</v>
      </c>
    </row>
    <row r="35" spans="1:3">
      <c r="A35" t="s">
        <v>111</v>
      </c>
      <c r="B35">
        <v>0.20684811887285101</v>
      </c>
      <c r="C35">
        <v>7.1099999999999997E-2</v>
      </c>
    </row>
    <row r="36" spans="1:3">
      <c r="A36" t="s">
        <v>112</v>
      </c>
      <c r="B36">
        <v>8.12225262766159E-2</v>
      </c>
      <c r="C36">
        <v>1.38E-2</v>
      </c>
    </row>
    <row r="37" spans="1:3">
      <c r="A37" t="s">
        <v>113</v>
      </c>
      <c r="B37">
        <v>-6.6222363337728296E-2</v>
      </c>
      <c r="C37">
        <v>-2.4199999999999999E-2</v>
      </c>
    </row>
    <row r="38" spans="1:3">
      <c r="A38" t="s">
        <v>114</v>
      </c>
      <c r="B38">
        <v>6.7638802069110895E-2</v>
      </c>
      <c r="C38">
        <v>1.61E-2</v>
      </c>
    </row>
    <row r="39" spans="1:3">
      <c r="A39" t="s">
        <v>115</v>
      </c>
      <c r="B39">
        <v>0.30742727278126297</v>
      </c>
      <c r="C39">
        <v>2.2100000000000002E-2</v>
      </c>
    </row>
    <row r="40" spans="1:3">
      <c r="A40" t="s">
        <v>116</v>
      </c>
      <c r="B40">
        <v>4.7694616845936399E-2</v>
      </c>
      <c r="C40">
        <v>3.9899999999999998E-2</v>
      </c>
    </row>
    <row r="41" spans="1:3">
      <c r="A41" t="s">
        <v>117</v>
      </c>
      <c r="B41">
        <v>0.267897218915228</v>
      </c>
      <c r="C41">
        <v>2.9100000000000001E-2</v>
      </c>
    </row>
    <row r="42" spans="1:3">
      <c r="A42" t="s">
        <v>118</v>
      </c>
      <c r="B42">
        <v>0.55515977629586</v>
      </c>
      <c r="C42">
        <v>1.9999999999999901E-4</v>
      </c>
    </row>
    <row r="43" spans="1:3">
      <c r="A43" t="s">
        <v>119</v>
      </c>
      <c r="B43">
        <v>2.67765869280371E-2</v>
      </c>
      <c r="C43">
        <v>-8.0100000000000005E-2</v>
      </c>
    </row>
    <row r="44" spans="1:3">
      <c r="A44" t="s">
        <v>120</v>
      </c>
      <c r="B44">
        <v>-0.21555713856431999</v>
      </c>
      <c r="C44">
        <v>-0.1326</v>
      </c>
    </row>
    <row r="45" spans="1:3">
      <c r="A45" t="s">
        <v>121</v>
      </c>
      <c r="B45">
        <v>0.49213742868736698</v>
      </c>
      <c r="C45">
        <v>0.13650000000000001</v>
      </c>
    </row>
    <row r="46" spans="1:3">
      <c r="A46" t="s">
        <v>122</v>
      </c>
      <c r="B46">
        <v>6.7938765788292999E-2</v>
      </c>
      <c r="C46">
        <v>5.5899999999999998E-2</v>
      </c>
    </row>
    <row r="47" spans="1:3">
      <c r="A47" t="s">
        <v>123</v>
      </c>
      <c r="B47">
        <v>0.29318566236667198</v>
      </c>
      <c r="C47">
        <v>2.47E-2</v>
      </c>
    </row>
    <row r="48" spans="1:3">
      <c r="A48" t="s">
        <v>124</v>
      </c>
      <c r="B48">
        <v>0.32501088439815301</v>
      </c>
      <c r="C48">
        <v>5.7799999999999997E-2</v>
      </c>
    </row>
    <row r="49" spans="1:3">
      <c r="A49" t="s">
        <v>125</v>
      </c>
      <c r="B49">
        <v>0.74145207195464302</v>
      </c>
      <c r="C49">
        <v>7.6399999999999996E-2</v>
      </c>
    </row>
    <row r="50" spans="1:3">
      <c r="A50" t="s">
        <v>126</v>
      </c>
      <c r="B50">
        <v>-0.139087326496804</v>
      </c>
      <c r="C50">
        <v>-3.6199999999999899E-2</v>
      </c>
    </row>
    <row r="51" spans="1:3">
      <c r="A51" t="s">
        <v>127</v>
      </c>
      <c r="B51">
        <v>-9.5498940090198894E-2</v>
      </c>
      <c r="C51">
        <v>-2.0899999999999998E-2</v>
      </c>
    </row>
    <row r="52" spans="1:3">
      <c r="A52" t="s">
        <v>128</v>
      </c>
      <c r="B52">
        <v>0.46273570530608998</v>
      </c>
      <c r="C52">
        <v>0.12479999999999999</v>
      </c>
    </row>
    <row r="53" spans="1:3">
      <c r="A53" t="s">
        <v>129</v>
      </c>
      <c r="B53">
        <v>0.243252313712114</v>
      </c>
      <c r="C53">
        <v>4.6399999999999997E-2</v>
      </c>
    </row>
    <row r="54" spans="1:3">
      <c r="A54" t="s">
        <v>130</v>
      </c>
      <c r="B54">
        <v>0.124505857574368</v>
      </c>
      <c r="C54">
        <v>-2.9999999999999997E-4</v>
      </c>
    </row>
    <row r="55" spans="1:3">
      <c r="A55" t="s">
        <v>131</v>
      </c>
      <c r="B55">
        <v>-0.148740469722939</v>
      </c>
      <c r="C55">
        <v>2.7799999999999998E-2</v>
      </c>
    </row>
    <row r="56" spans="1:3">
      <c r="A56" t="s">
        <v>132</v>
      </c>
      <c r="B56">
        <v>-1.12065245362231E-2</v>
      </c>
      <c r="C56">
        <v>3.0800000000000001E-2</v>
      </c>
    </row>
    <row r="57" spans="1:3">
      <c r="A57" t="s">
        <v>133</v>
      </c>
      <c r="B57">
        <v>6.2147246299470098E-2</v>
      </c>
      <c r="C57">
        <v>4.9299999999999997E-2</v>
      </c>
    </row>
    <row r="58" spans="1:3">
      <c r="A58" t="s">
        <v>134</v>
      </c>
      <c r="B58">
        <v>-0.118713395704292</v>
      </c>
      <c r="C58">
        <v>2.8999999999999998E-3</v>
      </c>
    </row>
    <row r="59" spans="1:3">
      <c r="A59" t="s">
        <v>135</v>
      </c>
      <c r="B59">
        <v>8.7137398126674898E-2</v>
      </c>
      <c r="C59">
        <v>2.75E-2</v>
      </c>
    </row>
    <row r="60" spans="1:3">
      <c r="A60" t="s">
        <v>136</v>
      </c>
      <c r="B60">
        <v>1.1034279631167E-2</v>
      </c>
      <c r="C60">
        <v>1.2699999999999999E-2</v>
      </c>
    </row>
    <row r="61" spans="1:3">
      <c r="A61" t="s">
        <v>137</v>
      </c>
      <c r="B61">
        <v>7.0605293414162704E-2</v>
      </c>
      <c r="C61">
        <v>2.8999999999999901E-2</v>
      </c>
    </row>
    <row r="62" spans="1:3">
      <c r="A62" t="s">
        <v>138</v>
      </c>
      <c r="B62">
        <v>5.4042314126156503E-2</v>
      </c>
      <c r="C62">
        <v>-4.3700000000000003E-2</v>
      </c>
    </row>
    <row r="63" spans="1:3">
      <c r="A63" t="s">
        <v>139</v>
      </c>
      <c r="B63">
        <v>0.43652966943985599</v>
      </c>
      <c r="C63">
        <v>6.6500000000000004E-2</v>
      </c>
    </row>
    <row r="64" spans="1:3">
      <c r="A64" t="s">
        <v>140</v>
      </c>
      <c r="B64">
        <v>2.7612217024798099E-2</v>
      </c>
      <c r="C64">
        <v>-1.55E-2</v>
      </c>
    </row>
    <row r="65" spans="1:1">
      <c r="A65" s="1"/>
    </row>
  </sheetData>
  <mergeCells count="2">
    <mergeCell ref="G2:I2"/>
    <mergeCell ref="B4: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CDAC-80A1-403E-9CAB-3EA0802F8F72}">
  <dimension ref="A3:G8"/>
  <sheetViews>
    <sheetView workbookViewId="0">
      <selection activeCell="A7" sqref="A7"/>
    </sheetView>
  </sheetViews>
  <sheetFormatPr defaultRowHeight="15"/>
  <cols>
    <col min="2" max="2" width="10.42578125" bestFit="1" customWidth="1"/>
    <col min="3" max="3" width="10.7109375" bestFit="1" customWidth="1"/>
    <col min="5" max="5" width="10.85546875" customWidth="1"/>
    <col min="15" max="15" width="11.7109375" customWidth="1"/>
  </cols>
  <sheetData>
    <row r="3" spans="1:7">
      <c r="B3" t="s">
        <v>146</v>
      </c>
      <c r="C3" t="s">
        <v>147</v>
      </c>
      <c r="G3" s="45"/>
    </row>
    <row r="4" spans="1:7">
      <c r="B4">
        <v>0.3</v>
      </c>
      <c r="C4">
        <v>0.05</v>
      </c>
    </row>
    <row r="5" spans="1:7">
      <c r="B5">
        <v>0.2</v>
      </c>
      <c r="C5">
        <v>0.35</v>
      </c>
    </row>
    <row r="6" spans="1:7">
      <c r="B6">
        <v>0.1</v>
      </c>
      <c r="C6">
        <v>0.6</v>
      </c>
    </row>
    <row r="8" spans="1:7">
      <c r="A8" s="3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F957-DD36-4075-87D3-997D16D2E168}">
  <dimension ref="A3:NTT9"/>
  <sheetViews>
    <sheetView workbookViewId="0">
      <selection activeCell="A8" sqref="A8"/>
    </sheetView>
  </sheetViews>
  <sheetFormatPr defaultRowHeight="15"/>
  <cols>
    <col min="2" max="2" width="10.42578125" bestFit="1" customWidth="1"/>
    <col min="3" max="3" width="10.7109375" bestFit="1" customWidth="1"/>
    <col min="5" max="5" width="10.85546875" customWidth="1"/>
    <col min="15" max="15" width="11.7109375" customWidth="1"/>
  </cols>
  <sheetData>
    <row r="3" spans="1:10004">
      <c r="B3" t="s">
        <v>146</v>
      </c>
      <c r="C3" t="s">
        <v>147</v>
      </c>
      <c r="G3" s="45"/>
    </row>
    <row r="4" spans="1:10004">
      <c r="B4">
        <v>0.3</v>
      </c>
      <c r="C4">
        <v>0.05</v>
      </c>
    </row>
    <row r="5" spans="1:10004">
      <c r="B5">
        <v>0.2</v>
      </c>
      <c r="C5">
        <v>0.35</v>
      </c>
    </row>
    <row r="6" spans="1:10004">
      <c r="B6">
        <v>0.1</v>
      </c>
      <c r="C6">
        <v>0.6</v>
      </c>
    </row>
    <row r="8" spans="1:10004">
      <c r="A8" s="35"/>
    </row>
    <row r="9" spans="1:10004">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c r="JT9" s="46"/>
      <c r="JU9" s="46"/>
      <c r="JV9" s="46"/>
      <c r="JW9" s="46"/>
      <c r="JX9" s="46"/>
      <c r="JY9" s="46"/>
      <c r="JZ9" s="46"/>
      <c r="KA9" s="46"/>
      <c r="KB9" s="46"/>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c r="MF9" s="46"/>
      <c r="MG9" s="46"/>
      <c r="MH9" s="46"/>
      <c r="MI9" s="46"/>
      <c r="MJ9" s="46"/>
      <c r="MK9" s="46"/>
      <c r="ML9" s="46"/>
      <c r="MM9" s="46"/>
      <c r="MN9" s="46"/>
      <c r="MO9" s="46"/>
      <c r="MP9" s="46"/>
      <c r="MQ9" s="46"/>
      <c r="MR9" s="46"/>
      <c r="MS9" s="46"/>
      <c r="MT9" s="46"/>
      <c r="MU9" s="46"/>
      <c r="MV9" s="46"/>
      <c r="MW9" s="46"/>
      <c r="MX9" s="46"/>
      <c r="MY9" s="46"/>
      <c r="MZ9" s="46"/>
      <c r="NA9" s="46"/>
      <c r="NB9" s="46"/>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c r="OJ9" s="46"/>
      <c r="OK9" s="46"/>
      <c r="OL9" s="46"/>
      <c r="OM9" s="46"/>
      <c r="ON9" s="46"/>
      <c r="OO9" s="46"/>
      <c r="OP9" s="46"/>
      <c r="OQ9" s="46"/>
      <c r="OR9" s="46"/>
      <c r="OS9" s="46"/>
      <c r="OT9" s="46"/>
      <c r="OU9" s="46"/>
      <c r="OV9" s="46"/>
      <c r="OW9" s="46"/>
      <c r="OX9" s="46"/>
      <c r="OY9" s="46"/>
      <c r="OZ9" s="46"/>
      <c r="PA9" s="46"/>
      <c r="PB9" s="46"/>
      <c r="PC9" s="46"/>
      <c r="PD9" s="46"/>
      <c r="PE9" s="46"/>
      <c r="PF9" s="46"/>
      <c r="PG9" s="46"/>
      <c r="PH9" s="46"/>
      <c r="PI9" s="46"/>
      <c r="PJ9" s="46"/>
      <c r="PK9" s="46"/>
      <c r="PL9" s="46"/>
      <c r="PM9" s="46"/>
      <c r="PN9" s="46"/>
      <c r="PO9" s="46"/>
      <c r="PP9" s="46"/>
      <c r="PQ9" s="46"/>
      <c r="PR9" s="46"/>
      <c r="PS9" s="46"/>
      <c r="PT9" s="46"/>
      <c r="PU9" s="46"/>
      <c r="PV9" s="46"/>
      <c r="PW9" s="46"/>
      <c r="PX9" s="46"/>
      <c r="PY9" s="46"/>
      <c r="PZ9" s="46"/>
      <c r="QA9" s="46"/>
      <c r="QB9" s="46"/>
      <c r="QC9" s="46"/>
      <c r="QD9" s="46"/>
      <c r="QE9" s="46"/>
      <c r="QF9" s="46"/>
      <c r="QG9" s="46"/>
      <c r="QH9" s="46"/>
      <c r="QI9" s="46"/>
      <c r="QJ9" s="46"/>
      <c r="QK9" s="46"/>
      <c r="QL9" s="46"/>
      <c r="QM9" s="46"/>
      <c r="QN9" s="46"/>
      <c r="QO9" s="46"/>
      <c r="QP9" s="46"/>
      <c r="QQ9" s="46"/>
      <c r="QR9" s="46"/>
      <c r="QS9" s="46"/>
      <c r="QT9" s="46"/>
      <c r="QU9" s="46"/>
      <c r="QV9" s="46"/>
      <c r="QW9" s="46"/>
      <c r="QX9" s="46"/>
      <c r="QY9" s="46"/>
      <c r="QZ9" s="46"/>
      <c r="RA9" s="46"/>
      <c r="RB9" s="46"/>
      <c r="RC9" s="46"/>
      <c r="RD9" s="46"/>
      <c r="RE9" s="46"/>
      <c r="RF9" s="46"/>
      <c r="RG9" s="46"/>
      <c r="RH9" s="46"/>
      <c r="RI9" s="46"/>
      <c r="RJ9" s="46"/>
      <c r="RK9" s="46"/>
      <c r="RL9" s="46"/>
      <c r="RM9" s="46"/>
      <c r="RN9" s="46"/>
      <c r="RO9" s="46"/>
      <c r="RP9" s="46"/>
      <c r="RQ9" s="46"/>
      <c r="RR9" s="46"/>
      <c r="RS9" s="46"/>
      <c r="RT9" s="46"/>
      <c r="RU9" s="46"/>
      <c r="RV9" s="46"/>
      <c r="RW9" s="46"/>
      <c r="RX9" s="46"/>
      <c r="RY9" s="46"/>
      <c r="RZ9" s="46"/>
      <c r="SA9" s="46"/>
      <c r="SB9" s="46"/>
      <c r="SC9" s="46"/>
      <c r="SD9" s="46"/>
      <c r="SE9" s="46"/>
      <c r="SF9" s="46"/>
      <c r="SG9" s="46"/>
      <c r="SH9" s="46"/>
      <c r="SI9" s="46"/>
      <c r="SJ9" s="46"/>
      <c r="SK9" s="46"/>
      <c r="SL9" s="46"/>
      <c r="SM9" s="46"/>
      <c r="SN9" s="46"/>
      <c r="SO9" s="46"/>
      <c r="SP9" s="46"/>
      <c r="SQ9" s="46"/>
      <c r="SR9" s="46"/>
      <c r="SS9" s="46"/>
      <c r="ST9" s="46"/>
      <c r="SU9" s="46"/>
      <c r="SV9" s="46"/>
      <c r="SW9" s="46"/>
      <c r="SX9" s="46"/>
      <c r="SY9" s="46"/>
      <c r="SZ9" s="46"/>
      <c r="TA9" s="46"/>
      <c r="TB9" s="46"/>
      <c r="TC9" s="46"/>
      <c r="TD9" s="46"/>
      <c r="TE9" s="46"/>
      <c r="TF9" s="46"/>
      <c r="TG9" s="46"/>
      <c r="TH9" s="46"/>
      <c r="TI9" s="46"/>
      <c r="TJ9" s="46"/>
      <c r="TK9" s="46"/>
      <c r="TL9" s="46"/>
      <c r="TM9" s="46"/>
      <c r="TN9" s="46"/>
      <c r="TO9" s="46"/>
      <c r="TP9" s="46"/>
      <c r="TQ9" s="46"/>
      <c r="TR9" s="46"/>
      <c r="TS9" s="46"/>
      <c r="TT9" s="46"/>
      <c r="TU9" s="46"/>
      <c r="TV9" s="46"/>
      <c r="TW9" s="46"/>
      <c r="TX9" s="46"/>
      <c r="TY9" s="46"/>
      <c r="TZ9" s="46"/>
      <c r="UA9" s="46"/>
      <c r="UB9" s="46"/>
      <c r="UC9" s="46"/>
      <c r="UD9" s="46"/>
      <c r="UE9" s="46"/>
      <c r="UF9" s="46"/>
      <c r="UG9" s="46"/>
      <c r="UH9" s="46"/>
      <c r="UI9" s="46"/>
      <c r="UJ9" s="46"/>
      <c r="UK9" s="46"/>
      <c r="UL9" s="46"/>
      <c r="UM9" s="46"/>
      <c r="UN9" s="46"/>
      <c r="UO9" s="46"/>
      <c r="UP9" s="46"/>
      <c r="UQ9" s="46"/>
      <c r="UR9" s="46"/>
      <c r="US9" s="46"/>
      <c r="UT9" s="46"/>
      <c r="UU9" s="46"/>
      <c r="UV9" s="46"/>
      <c r="UW9" s="46"/>
      <c r="UX9" s="46"/>
      <c r="UY9" s="46"/>
      <c r="UZ9" s="46"/>
      <c r="VA9" s="46"/>
      <c r="VB9" s="46"/>
      <c r="VC9" s="46"/>
      <c r="VD9" s="46"/>
      <c r="VE9" s="46"/>
      <c r="VF9" s="46"/>
      <c r="VG9" s="46"/>
      <c r="VH9" s="46"/>
      <c r="VI9" s="46"/>
      <c r="VJ9" s="46"/>
      <c r="VK9" s="46"/>
      <c r="VL9" s="46"/>
      <c r="VM9" s="46"/>
      <c r="VN9" s="46"/>
      <c r="VO9" s="46"/>
      <c r="VP9" s="46"/>
      <c r="VQ9" s="46"/>
      <c r="VR9" s="46"/>
      <c r="VS9" s="46"/>
      <c r="VT9" s="46"/>
      <c r="VU9" s="46"/>
      <c r="VV9" s="46"/>
      <c r="VW9" s="46"/>
      <c r="VX9" s="46"/>
      <c r="VY9" s="46"/>
      <c r="VZ9" s="46"/>
      <c r="WA9" s="46"/>
      <c r="WB9" s="46"/>
      <c r="WC9" s="46"/>
      <c r="WD9" s="46"/>
      <c r="WE9" s="46"/>
      <c r="WF9" s="46"/>
      <c r="WG9" s="46"/>
      <c r="WH9" s="46"/>
      <c r="WI9" s="46"/>
      <c r="WJ9" s="46"/>
      <c r="WK9" s="46"/>
      <c r="WL9" s="46"/>
      <c r="WM9" s="46"/>
      <c r="WN9" s="46"/>
      <c r="WO9" s="46"/>
      <c r="WP9" s="46"/>
      <c r="WQ9" s="46"/>
      <c r="WR9" s="46"/>
      <c r="WS9" s="46"/>
      <c r="WT9" s="46"/>
      <c r="WU9" s="46"/>
      <c r="WV9" s="46"/>
      <c r="WW9" s="46"/>
      <c r="WX9" s="46"/>
      <c r="WY9" s="46"/>
      <c r="WZ9" s="46"/>
      <c r="XA9" s="46"/>
      <c r="XB9" s="46"/>
      <c r="XC9" s="46"/>
      <c r="XD9" s="46"/>
      <c r="XE9" s="46"/>
      <c r="XF9" s="46"/>
      <c r="XG9" s="46"/>
      <c r="XH9" s="46"/>
      <c r="XI9" s="46"/>
      <c r="XJ9" s="46"/>
      <c r="XK9" s="46"/>
      <c r="XL9" s="46"/>
      <c r="XM9" s="46"/>
      <c r="XN9" s="46"/>
      <c r="XO9" s="46"/>
      <c r="XP9" s="46"/>
      <c r="XQ9" s="46"/>
      <c r="XR9" s="46"/>
      <c r="XS9" s="46"/>
      <c r="XT9" s="46"/>
      <c r="XU9" s="46"/>
      <c r="XV9" s="46"/>
      <c r="XW9" s="46"/>
      <c r="XX9" s="46"/>
      <c r="XY9" s="46"/>
      <c r="XZ9" s="46"/>
      <c r="YA9" s="46"/>
      <c r="YB9" s="46"/>
      <c r="YC9" s="46"/>
      <c r="YD9" s="46"/>
      <c r="YE9" s="46"/>
      <c r="YF9" s="46"/>
      <c r="YG9" s="46"/>
      <c r="YH9" s="46"/>
      <c r="YI9" s="46"/>
      <c r="YJ9" s="46"/>
      <c r="YK9" s="46"/>
      <c r="YL9" s="46"/>
      <c r="YM9" s="46"/>
      <c r="YN9" s="46"/>
      <c r="YO9" s="46"/>
      <c r="YP9" s="46"/>
      <c r="YQ9" s="46"/>
      <c r="YR9" s="46"/>
      <c r="YS9" s="46"/>
      <c r="YT9" s="46"/>
      <c r="YU9" s="46"/>
      <c r="YV9" s="46"/>
      <c r="YW9" s="46"/>
      <c r="YX9" s="46"/>
      <c r="YY9" s="46"/>
      <c r="YZ9" s="46"/>
      <c r="ZA9" s="46"/>
      <c r="ZB9" s="46"/>
      <c r="ZC9" s="46"/>
      <c r="ZD9" s="46"/>
      <c r="ZE9" s="46"/>
      <c r="ZF9" s="46"/>
      <c r="ZG9" s="46"/>
      <c r="ZH9" s="46"/>
      <c r="ZI9" s="46"/>
      <c r="ZJ9" s="46"/>
      <c r="ZK9" s="46"/>
      <c r="ZL9" s="46"/>
      <c r="ZM9" s="46"/>
      <c r="ZN9" s="46"/>
      <c r="ZO9" s="46"/>
      <c r="ZP9" s="46"/>
      <c r="ZQ9" s="46"/>
      <c r="ZR9" s="46"/>
      <c r="ZS9" s="46"/>
      <c r="ZT9" s="46"/>
      <c r="ZU9" s="46"/>
      <c r="ZV9" s="46"/>
      <c r="ZW9" s="46"/>
      <c r="ZX9" s="46"/>
      <c r="ZY9" s="46"/>
      <c r="ZZ9" s="46"/>
      <c r="AAA9" s="46"/>
      <c r="AAB9" s="46"/>
      <c r="AAC9" s="46"/>
      <c r="AAD9" s="46"/>
      <c r="AAE9" s="46"/>
      <c r="AAF9" s="46"/>
      <c r="AAG9" s="46"/>
      <c r="AAH9" s="46"/>
      <c r="AAI9" s="46"/>
      <c r="AAJ9" s="46"/>
      <c r="AAK9" s="46"/>
      <c r="AAL9" s="46"/>
      <c r="AAM9" s="46"/>
      <c r="AAN9" s="46"/>
      <c r="AAO9" s="46"/>
      <c r="AAP9" s="46"/>
      <c r="AAQ9" s="46"/>
      <c r="AAR9" s="46"/>
      <c r="AAS9" s="46"/>
      <c r="AAT9" s="46"/>
      <c r="AAU9" s="46"/>
      <c r="AAV9" s="46"/>
      <c r="AAW9" s="46"/>
      <c r="AAX9" s="46"/>
      <c r="AAY9" s="46"/>
      <c r="AAZ9" s="46"/>
      <c r="ABA9" s="46"/>
      <c r="ABB9" s="46"/>
      <c r="ABC9" s="46"/>
      <c r="ABD9" s="46"/>
      <c r="ABE9" s="46"/>
      <c r="ABF9" s="46"/>
      <c r="ABG9" s="46"/>
      <c r="ABH9" s="46"/>
      <c r="ABI9" s="46"/>
      <c r="ABJ9" s="46"/>
      <c r="ABK9" s="46"/>
      <c r="ABL9" s="46"/>
      <c r="ABM9" s="46"/>
      <c r="ABN9" s="46"/>
      <c r="ABO9" s="46"/>
      <c r="ABP9" s="46"/>
      <c r="ABQ9" s="46"/>
      <c r="ABR9" s="46"/>
      <c r="ABS9" s="46"/>
      <c r="ABT9" s="46"/>
      <c r="ABU9" s="46"/>
      <c r="ABV9" s="46"/>
      <c r="ABW9" s="46"/>
      <c r="ABX9" s="46"/>
      <c r="ABY9" s="46"/>
      <c r="ABZ9" s="46"/>
      <c r="ACA9" s="46"/>
      <c r="ACB9" s="46"/>
      <c r="ACC9" s="46"/>
      <c r="ACD9" s="46"/>
      <c r="ACE9" s="46"/>
      <c r="ACF9" s="46"/>
      <c r="ACG9" s="46"/>
      <c r="ACH9" s="46"/>
      <c r="ACI9" s="46"/>
      <c r="ACJ9" s="46"/>
      <c r="ACK9" s="46"/>
      <c r="ACL9" s="46"/>
      <c r="ACM9" s="46"/>
      <c r="ACN9" s="46"/>
      <c r="ACO9" s="46"/>
      <c r="ACP9" s="46"/>
      <c r="ACQ9" s="46"/>
      <c r="ACR9" s="46"/>
      <c r="ACS9" s="46"/>
      <c r="ACT9" s="46"/>
      <c r="ACU9" s="46"/>
      <c r="ACV9" s="46"/>
      <c r="ACW9" s="46"/>
      <c r="ACX9" s="46"/>
      <c r="ACY9" s="46"/>
      <c r="ACZ9" s="46"/>
      <c r="ADA9" s="46"/>
      <c r="ADB9" s="46"/>
      <c r="ADC9" s="46"/>
      <c r="ADD9" s="46"/>
      <c r="ADE9" s="46"/>
      <c r="ADF9" s="46"/>
      <c r="ADG9" s="46"/>
      <c r="ADH9" s="46"/>
      <c r="ADI9" s="46"/>
      <c r="ADJ9" s="46"/>
      <c r="ADK9" s="46"/>
      <c r="ADL9" s="46"/>
      <c r="ADM9" s="46"/>
      <c r="ADN9" s="46"/>
      <c r="ADO9" s="46"/>
      <c r="ADP9" s="46"/>
      <c r="ADQ9" s="46"/>
      <c r="ADR9" s="46"/>
      <c r="ADS9" s="46"/>
      <c r="ADT9" s="46"/>
      <c r="ADU9" s="46"/>
      <c r="ADV9" s="46"/>
      <c r="ADW9" s="46"/>
      <c r="ADX9" s="46"/>
      <c r="ADY9" s="46"/>
      <c r="ADZ9" s="46"/>
      <c r="AEA9" s="46"/>
      <c r="AEB9" s="46"/>
      <c r="AEC9" s="46"/>
      <c r="AED9" s="46"/>
      <c r="AEE9" s="46"/>
      <c r="AEF9" s="46"/>
      <c r="AEG9" s="46"/>
      <c r="AEH9" s="46"/>
      <c r="AEI9" s="46"/>
      <c r="AEJ9" s="46"/>
      <c r="AEK9" s="46"/>
      <c r="AEL9" s="46"/>
      <c r="AEM9" s="46"/>
      <c r="AEN9" s="46"/>
      <c r="AEO9" s="46"/>
      <c r="AEP9" s="46"/>
      <c r="AEQ9" s="46"/>
      <c r="AER9" s="46"/>
      <c r="AES9" s="46"/>
      <c r="AET9" s="46"/>
      <c r="AEU9" s="46"/>
      <c r="AEV9" s="46"/>
      <c r="AEW9" s="46"/>
      <c r="AEX9" s="46"/>
      <c r="AEY9" s="46"/>
      <c r="AEZ9" s="46"/>
      <c r="AFA9" s="46"/>
      <c r="AFB9" s="46"/>
      <c r="AFC9" s="46"/>
      <c r="AFD9" s="46"/>
      <c r="AFE9" s="46"/>
      <c r="AFF9" s="46"/>
      <c r="AFG9" s="46"/>
      <c r="AFH9" s="46"/>
      <c r="AFI9" s="46"/>
      <c r="AFJ9" s="46"/>
      <c r="AFK9" s="46"/>
      <c r="AFL9" s="46"/>
      <c r="AFM9" s="46"/>
      <c r="AFN9" s="46"/>
      <c r="AFO9" s="46"/>
      <c r="AFP9" s="46"/>
      <c r="AFQ9" s="46"/>
      <c r="AFR9" s="46"/>
      <c r="AFS9" s="46"/>
      <c r="AFT9" s="46"/>
      <c r="AFU9" s="46"/>
      <c r="AFV9" s="46"/>
      <c r="AFW9" s="46"/>
      <c r="AFX9" s="46"/>
      <c r="AFY9" s="46"/>
      <c r="AFZ9" s="46"/>
      <c r="AGA9" s="46"/>
      <c r="AGB9" s="46"/>
      <c r="AGC9" s="46"/>
      <c r="AGD9" s="46"/>
      <c r="AGE9" s="46"/>
      <c r="AGF9" s="46"/>
      <c r="AGG9" s="46"/>
      <c r="AGH9" s="46"/>
      <c r="AGI9" s="46"/>
      <c r="AGJ9" s="46"/>
      <c r="AGK9" s="46"/>
      <c r="AGL9" s="46"/>
      <c r="AGM9" s="46"/>
      <c r="AGN9" s="46"/>
      <c r="AGO9" s="46"/>
      <c r="AGP9" s="46"/>
      <c r="AGQ9" s="46"/>
      <c r="AGR9" s="46"/>
      <c r="AGS9" s="46"/>
      <c r="AGT9" s="46"/>
      <c r="AGU9" s="46"/>
      <c r="AGV9" s="46"/>
      <c r="AGW9" s="46"/>
      <c r="AGX9" s="46"/>
      <c r="AGY9" s="46"/>
      <c r="AGZ9" s="46"/>
      <c r="AHA9" s="46"/>
      <c r="AHB9" s="46"/>
      <c r="AHC9" s="46"/>
      <c r="AHD9" s="46"/>
      <c r="AHE9" s="46"/>
      <c r="AHF9" s="46"/>
      <c r="AHG9" s="46"/>
      <c r="AHH9" s="46"/>
      <c r="AHI9" s="46"/>
      <c r="AHJ9" s="46"/>
      <c r="AHK9" s="46"/>
      <c r="AHL9" s="46"/>
      <c r="AHM9" s="46"/>
      <c r="AHN9" s="46"/>
      <c r="AHO9" s="46"/>
      <c r="AHP9" s="46"/>
      <c r="AHQ9" s="46"/>
      <c r="AHR9" s="46"/>
      <c r="AHS9" s="46"/>
      <c r="AHT9" s="46"/>
      <c r="AHU9" s="46"/>
      <c r="AHV9" s="46"/>
      <c r="AHW9" s="46"/>
      <c r="AHX9" s="46"/>
      <c r="AHY9" s="46"/>
      <c r="AHZ9" s="46"/>
      <c r="AIA9" s="46"/>
      <c r="AIB9" s="46"/>
      <c r="AIC9" s="46"/>
      <c r="AID9" s="46"/>
      <c r="AIE9" s="46"/>
      <c r="AIF9" s="46"/>
      <c r="AIG9" s="46"/>
      <c r="AIH9" s="46"/>
      <c r="AII9" s="46"/>
      <c r="AIJ9" s="46"/>
      <c r="AIK9" s="46"/>
      <c r="AIL9" s="46"/>
      <c r="AIM9" s="46"/>
      <c r="AIN9" s="46"/>
      <c r="AIO9" s="46"/>
      <c r="AIP9" s="46"/>
      <c r="AIQ9" s="46"/>
      <c r="AIR9" s="46"/>
      <c r="AIS9" s="46"/>
      <c r="AIT9" s="46"/>
      <c r="AIU9" s="46"/>
      <c r="AIV9" s="46"/>
      <c r="AIW9" s="46"/>
      <c r="AIX9" s="46"/>
      <c r="AIY9" s="46"/>
      <c r="AIZ9" s="46"/>
      <c r="AJA9" s="46"/>
      <c r="AJB9" s="46"/>
      <c r="AJC9" s="46"/>
      <c r="AJD9" s="46"/>
      <c r="AJE9" s="46"/>
      <c r="AJF9" s="46"/>
      <c r="AJG9" s="46"/>
      <c r="AJH9" s="46"/>
      <c r="AJI9" s="46"/>
      <c r="AJJ9" s="46"/>
      <c r="AJK9" s="46"/>
      <c r="AJL9" s="46"/>
      <c r="AJM9" s="46"/>
      <c r="AJN9" s="46"/>
      <c r="AJO9" s="46"/>
      <c r="AJP9" s="46"/>
      <c r="AJQ9" s="46"/>
      <c r="AJR9" s="46"/>
      <c r="AJS9" s="46"/>
      <c r="AJT9" s="46"/>
      <c r="AJU9" s="46"/>
      <c r="AJV9" s="46"/>
      <c r="AJW9" s="46"/>
      <c r="AJX9" s="46"/>
      <c r="AJY9" s="46"/>
      <c r="AJZ9" s="46"/>
      <c r="AKA9" s="46"/>
      <c r="AKB9" s="46"/>
      <c r="AKC9" s="46"/>
      <c r="AKD9" s="46"/>
      <c r="AKE9" s="46"/>
      <c r="AKF9" s="46"/>
      <c r="AKG9" s="46"/>
      <c r="AKH9" s="46"/>
      <c r="AKI9" s="46"/>
      <c r="AKJ9" s="46"/>
      <c r="AKK9" s="46"/>
      <c r="AKL9" s="46"/>
      <c r="AKM9" s="46"/>
      <c r="AKN9" s="46"/>
      <c r="AKO9" s="46"/>
      <c r="AKP9" s="46"/>
      <c r="AKQ9" s="46"/>
      <c r="AKR9" s="46"/>
      <c r="AKS9" s="46"/>
      <c r="AKT9" s="46"/>
      <c r="AKU9" s="46"/>
      <c r="AKV9" s="46"/>
      <c r="AKW9" s="46"/>
      <c r="AKX9" s="46"/>
      <c r="AKY9" s="46"/>
      <c r="AKZ9" s="46"/>
      <c r="ALA9" s="46"/>
      <c r="ALB9" s="46"/>
      <c r="ALC9" s="46"/>
      <c r="ALD9" s="46"/>
      <c r="ALE9" s="46"/>
      <c r="ALF9" s="46"/>
      <c r="ALG9" s="46"/>
      <c r="ALH9" s="46"/>
      <c r="ALI9" s="46"/>
      <c r="ALJ9" s="46"/>
      <c r="ALK9" s="46"/>
      <c r="ALL9" s="46"/>
      <c r="ALM9" s="46"/>
      <c r="ALN9" s="46"/>
      <c r="ALO9" s="46"/>
      <c r="ALP9" s="46"/>
      <c r="ALQ9" s="46"/>
      <c r="ALR9" s="46"/>
      <c r="ALS9" s="46"/>
      <c r="ALT9" s="46"/>
      <c r="ALU9" s="46"/>
      <c r="ALV9" s="46"/>
      <c r="ALW9" s="46"/>
      <c r="ALX9" s="46"/>
      <c r="ALY9" s="46"/>
      <c r="ALZ9" s="46"/>
      <c r="AMA9" s="46"/>
      <c r="AMB9" s="46"/>
      <c r="AMC9" s="46"/>
      <c r="AMD9" s="46"/>
      <c r="AME9" s="46"/>
      <c r="AMF9" s="46"/>
      <c r="AMG9" s="46"/>
      <c r="AMH9" s="46"/>
      <c r="AMI9" s="46"/>
      <c r="AMJ9" s="46"/>
      <c r="AMK9" s="46"/>
      <c r="AML9" s="46"/>
      <c r="AMM9" s="46"/>
      <c r="AMN9" s="46"/>
      <c r="AMO9" s="46"/>
      <c r="AMP9" s="46"/>
      <c r="AMQ9" s="46"/>
      <c r="AMR9" s="46"/>
      <c r="AMS9" s="46"/>
      <c r="AMT9" s="46"/>
      <c r="AMU9" s="46"/>
      <c r="AMV9" s="46"/>
      <c r="AMW9" s="46"/>
      <c r="AMX9" s="46"/>
      <c r="AMY9" s="46"/>
      <c r="AMZ9" s="46"/>
      <c r="ANA9" s="46"/>
      <c r="ANB9" s="46"/>
      <c r="ANC9" s="46"/>
      <c r="AND9" s="46"/>
      <c r="ANE9" s="46"/>
      <c r="ANF9" s="46"/>
      <c r="ANG9" s="46"/>
      <c r="ANH9" s="46"/>
      <c r="ANI9" s="46"/>
      <c r="ANJ9" s="46"/>
      <c r="ANK9" s="46"/>
      <c r="ANL9" s="46"/>
      <c r="ANM9" s="46"/>
      <c r="ANN9" s="46"/>
      <c r="ANO9" s="46"/>
      <c r="ANP9" s="46"/>
      <c r="ANQ9" s="46"/>
      <c r="ANR9" s="46"/>
      <c r="ANS9" s="46"/>
      <c r="ANT9" s="46"/>
      <c r="ANU9" s="46"/>
      <c r="ANV9" s="46"/>
      <c r="ANW9" s="46"/>
      <c r="ANX9" s="46"/>
      <c r="ANY9" s="46"/>
      <c r="ANZ9" s="46"/>
      <c r="AOA9" s="46"/>
      <c r="AOB9" s="46"/>
      <c r="AOC9" s="46"/>
      <c r="AOD9" s="46"/>
      <c r="AOE9" s="46"/>
      <c r="AOF9" s="46"/>
      <c r="AOG9" s="46"/>
      <c r="AOH9" s="46"/>
      <c r="AOI9" s="46"/>
      <c r="AOJ9" s="46"/>
      <c r="AOK9" s="46"/>
      <c r="AOL9" s="46"/>
      <c r="AOM9" s="46"/>
      <c r="AON9" s="46"/>
      <c r="AOO9" s="46"/>
      <c r="AOP9" s="46"/>
      <c r="AOQ9" s="46"/>
      <c r="AOR9" s="46"/>
      <c r="AOS9" s="46"/>
      <c r="AOT9" s="46"/>
      <c r="AOU9" s="46"/>
      <c r="AOV9" s="46"/>
      <c r="AOW9" s="46"/>
      <c r="AOX9" s="46"/>
      <c r="AOY9" s="46"/>
      <c r="AOZ9" s="46"/>
      <c r="APA9" s="46"/>
      <c r="APB9" s="46"/>
      <c r="APC9" s="46"/>
      <c r="APD9" s="46"/>
      <c r="APE9" s="46"/>
      <c r="APF9" s="46"/>
      <c r="APG9" s="46"/>
      <c r="APH9" s="46"/>
      <c r="API9" s="46"/>
      <c r="APJ9" s="46"/>
      <c r="APK9" s="46"/>
      <c r="APL9" s="46"/>
      <c r="APM9" s="46"/>
      <c r="APN9" s="46"/>
      <c r="APO9" s="46"/>
      <c r="APP9" s="46"/>
      <c r="APQ9" s="46"/>
      <c r="APR9" s="46"/>
      <c r="APS9" s="46"/>
      <c r="APT9" s="46"/>
      <c r="APU9" s="46"/>
      <c r="APV9" s="46"/>
      <c r="APW9" s="46"/>
      <c r="APX9" s="46"/>
      <c r="APY9" s="46"/>
      <c r="APZ9" s="46"/>
      <c r="AQA9" s="46"/>
      <c r="AQB9" s="46"/>
      <c r="AQC9" s="46"/>
      <c r="AQD9" s="46"/>
      <c r="AQE9" s="46"/>
      <c r="AQF9" s="46"/>
      <c r="AQG9" s="46"/>
      <c r="AQH9" s="46"/>
      <c r="AQI9" s="46"/>
      <c r="AQJ9" s="46"/>
      <c r="AQK9" s="46"/>
      <c r="AQL9" s="46"/>
      <c r="AQM9" s="46"/>
      <c r="AQN9" s="46"/>
      <c r="AQO9" s="46"/>
      <c r="AQP9" s="46"/>
      <c r="AQQ9" s="46"/>
      <c r="AQR9" s="46"/>
      <c r="AQS9" s="46"/>
      <c r="AQT9" s="46"/>
      <c r="AQU9" s="46"/>
      <c r="AQV9" s="46"/>
      <c r="AQW9" s="46"/>
      <c r="AQX9" s="46"/>
      <c r="AQY9" s="46"/>
      <c r="AQZ9" s="46"/>
      <c r="ARA9" s="46"/>
      <c r="ARB9" s="46"/>
      <c r="ARC9" s="46"/>
      <c r="ARD9" s="46"/>
      <c r="ARE9" s="46"/>
      <c r="ARF9" s="46"/>
      <c r="ARG9" s="46"/>
      <c r="ARH9" s="46"/>
      <c r="ARI9" s="46"/>
      <c r="ARJ9" s="46"/>
      <c r="ARK9" s="46"/>
      <c r="ARL9" s="46"/>
      <c r="ARM9" s="46"/>
      <c r="ARN9" s="46"/>
      <c r="ARO9" s="46"/>
      <c r="ARP9" s="46"/>
      <c r="ARQ9" s="46"/>
      <c r="ARR9" s="46"/>
      <c r="ARS9" s="46"/>
      <c r="ART9" s="46"/>
      <c r="ARU9" s="46"/>
      <c r="ARV9" s="46"/>
      <c r="ARW9" s="46"/>
      <c r="ARX9" s="46"/>
      <c r="ARY9" s="46"/>
      <c r="ARZ9" s="46"/>
      <c r="ASA9" s="46"/>
      <c r="ASB9" s="46"/>
      <c r="ASC9" s="46"/>
      <c r="ASD9" s="46"/>
      <c r="ASE9" s="46"/>
      <c r="ASF9" s="46"/>
      <c r="ASG9" s="46"/>
      <c r="ASH9" s="46"/>
      <c r="ASI9" s="46"/>
      <c r="ASJ9" s="46"/>
      <c r="ASK9" s="46"/>
      <c r="ASL9" s="46"/>
      <c r="ASM9" s="46"/>
      <c r="ASN9" s="46"/>
      <c r="ASO9" s="46"/>
      <c r="ASP9" s="46"/>
      <c r="ASQ9" s="46"/>
      <c r="ASR9" s="46"/>
      <c r="ASS9" s="46"/>
      <c r="AST9" s="46"/>
      <c r="ASU9" s="46"/>
      <c r="ASV9" s="46"/>
      <c r="ASW9" s="46"/>
      <c r="ASX9" s="46"/>
      <c r="ASY9" s="46"/>
      <c r="ASZ9" s="46"/>
      <c r="ATA9" s="46"/>
      <c r="ATB9" s="46"/>
      <c r="ATC9" s="46"/>
      <c r="ATD9" s="46"/>
      <c r="ATE9" s="46"/>
      <c r="ATF9" s="46"/>
      <c r="ATG9" s="46"/>
      <c r="ATH9" s="46"/>
      <c r="ATI9" s="46"/>
      <c r="ATJ9" s="46"/>
      <c r="ATK9" s="46"/>
      <c r="ATL9" s="46"/>
      <c r="ATM9" s="46"/>
      <c r="ATN9" s="46"/>
      <c r="ATO9" s="46"/>
      <c r="ATP9" s="46"/>
      <c r="ATQ9" s="46"/>
      <c r="ATR9" s="46"/>
      <c r="ATS9" s="46"/>
      <c r="ATT9" s="46"/>
      <c r="ATU9" s="46"/>
      <c r="ATV9" s="46"/>
      <c r="ATW9" s="46"/>
      <c r="ATX9" s="46"/>
      <c r="ATY9" s="46"/>
      <c r="ATZ9" s="46"/>
      <c r="AUA9" s="46"/>
      <c r="AUB9" s="46"/>
      <c r="AUC9" s="46"/>
      <c r="AUD9" s="46"/>
      <c r="AUE9" s="46"/>
      <c r="AUF9" s="46"/>
      <c r="AUG9" s="46"/>
      <c r="AUH9" s="46"/>
      <c r="AUI9" s="46"/>
      <c r="AUJ9" s="46"/>
      <c r="AUK9" s="46"/>
      <c r="AUL9" s="46"/>
      <c r="AUM9" s="46"/>
      <c r="AUN9" s="46"/>
      <c r="AUO9" s="46"/>
      <c r="AUP9" s="46"/>
      <c r="AUQ9" s="46"/>
      <c r="AUR9" s="46"/>
      <c r="AUS9" s="46"/>
      <c r="AUT9" s="46"/>
      <c r="AUU9" s="46"/>
      <c r="AUV9" s="46"/>
      <c r="AUW9" s="46"/>
      <c r="AUX9" s="46"/>
      <c r="AUY9" s="46"/>
      <c r="AUZ9" s="46"/>
      <c r="AVA9" s="46"/>
      <c r="AVB9" s="46"/>
      <c r="AVC9" s="46"/>
      <c r="AVD9" s="46"/>
      <c r="AVE9" s="46"/>
      <c r="AVF9" s="46"/>
      <c r="AVG9" s="46"/>
      <c r="AVH9" s="46"/>
      <c r="AVI9" s="46"/>
      <c r="AVJ9" s="46"/>
      <c r="AVK9" s="46"/>
      <c r="AVL9" s="46"/>
      <c r="AVM9" s="46"/>
      <c r="AVN9" s="46"/>
      <c r="AVO9" s="46"/>
      <c r="AVP9" s="46"/>
      <c r="AVQ9" s="46"/>
      <c r="AVR9" s="46"/>
      <c r="AVS9" s="46"/>
      <c r="AVT9" s="46"/>
      <c r="AVU9" s="46"/>
      <c r="AVV9" s="46"/>
      <c r="AVW9" s="46"/>
      <c r="AVX9" s="46"/>
      <c r="AVY9" s="46"/>
      <c r="AVZ9" s="46"/>
      <c r="AWA9" s="46"/>
      <c r="AWB9" s="46"/>
      <c r="AWC9" s="46"/>
      <c r="AWD9" s="46"/>
      <c r="AWE9" s="46"/>
      <c r="AWF9" s="46"/>
      <c r="AWG9" s="46"/>
      <c r="AWH9" s="46"/>
      <c r="AWI9" s="46"/>
      <c r="AWJ9" s="46"/>
      <c r="AWK9" s="46"/>
      <c r="AWL9" s="46"/>
      <c r="AWM9" s="46"/>
      <c r="AWN9" s="46"/>
      <c r="AWO9" s="46"/>
      <c r="AWP9" s="46"/>
      <c r="AWQ9" s="46"/>
      <c r="AWR9" s="46"/>
      <c r="AWS9" s="46"/>
      <c r="AWT9" s="46"/>
      <c r="AWU9" s="46"/>
      <c r="AWV9" s="46"/>
      <c r="AWW9" s="46"/>
      <c r="AWX9" s="46"/>
      <c r="AWY9" s="46"/>
      <c r="AWZ9" s="46"/>
      <c r="AXA9" s="46"/>
      <c r="AXB9" s="46"/>
      <c r="AXC9" s="46"/>
      <c r="AXD9" s="46"/>
      <c r="AXE9" s="46"/>
      <c r="AXF9" s="46"/>
      <c r="AXG9" s="46"/>
      <c r="AXH9" s="46"/>
      <c r="AXI9" s="46"/>
      <c r="AXJ9" s="46"/>
      <c r="AXK9" s="46"/>
      <c r="AXL9" s="46"/>
      <c r="AXM9" s="46"/>
      <c r="AXN9" s="46"/>
      <c r="AXO9" s="46"/>
      <c r="AXP9" s="46"/>
      <c r="AXQ9" s="46"/>
      <c r="AXR9" s="46"/>
      <c r="AXS9" s="46"/>
      <c r="AXT9" s="46"/>
      <c r="AXU9" s="46"/>
      <c r="AXV9" s="46"/>
      <c r="AXW9" s="46"/>
      <c r="AXX9" s="46"/>
      <c r="AXY9" s="46"/>
      <c r="AXZ9" s="46"/>
      <c r="AYA9" s="46"/>
      <c r="AYB9" s="46"/>
      <c r="AYC9" s="46"/>
      <c r="AYD9" s="46"/>
      <c r="AYE9" s="46"/>
      <c r="AYF9" s="46"/>
      <c r="AYG9" s="46"/>
      <c r="AYH9" s="46"/>
      <c r="AYI9" s="46"/>
      <c r="AYJ9" s="46"/>
      <c r="AYK9" s="46"/>
      <c r="AYL9" s="46"/>
      <c r="AYM9" s="46"/>
      <c r="AYN9" s="46"/>
      <c r="AYO9" s="46"/>
      <c r="AYP9" s="46"/>
      <c r="AYQ9" s="46"/>
      <c r="AYR9" s="46"/>
      <c r="AYS9" s="46"/>
      <c r="AYT9" s="46"/>
      <c r="AYU9" s="46"/>
      <c r="AYV9" s="46"/>
      <c r="AYW9" s="46"/>
      <c r="AYX9" s="46"/>
      <c r="AYY9" s="46"/>
      <c r="AYZ9" s="46"/>
      <c r="AZA9" s="46"/>
      <c r="AZB9" s="46"/>
      <c r="AZC9" s="46"/>
      <c r="AZD9" s="46"/>
      <c r="AZE9" s="46"/>
      <c r="AZF9" s="46"/>
      <c r="AZG9" s="46"/>
      <c r="AZH9" s="46"/>
      <c r="AZI9" s="46"/>
      <c r="AZJ9" s="46"/>
      <c r="AZK9" s="46"/>
      <c r="AZL9" s="46"/>
      <c r="AZM9" s="46"/>
      <c r="AZN9" s="46"/>
      <c r="AZO9" s="46"/>
      <c r="AZP9" s="46"/>
      <c r="AZQ9" s="46"/>
      <c r="AZR9" s="46"/>
      <c r="AZS9" s="46"/>
      <c r="AZT9" s="46"/>
      <c r="AZU9" s="46"/>
      <c r="AZV9" s="46"/>
      <c r="AZW9" s="46"/>
      <c r="AZX9" s="46"/>
      <c r="AZY9" s="46"/>
      <c r="AZZ9" s="46"/>
      <c r="BAA9" s="46"/>
      <c r="BAB9" s="46"/>
      <c r="BAC9" s="46"/>
      <c r="BAD9" s="46"/>
      <c r="BAE9" s="46"/>
      <c r="BAF9" s="46"/>
      <c r="BAG9" s="46"/>
      <c r="BAH9" s="46"/>
      <c r="BAI9" s="46"/>
      <c r="BAJ9" s="46"/>
      <c r="BAK9" s="46"/>
      <c r="BAL9" s="46"/>
      <c r="BAM9" s="46"/>
      <c r="BAN9" s="46"/>
      <c r="BAO9" s="46"/>
      <c r="BAP9" s="46"/>
      <c r="BAQ9" s="46"/>
      <c r="BAR9" s="46"/>
      <c r="BAS9" s="46"/>
      <c r="BAT9" s="46"/>
      <c r="BAU9" s="46"/>
      <c r="BAV9" s="46"/>
      <c r="BAW9" s="46"/>
      <c r="BAX9" s="46"/>
      <c r="BAY9" s="46"/>
      <c r="BAZ9" s="46"/>
      <c r="BBA9" s="46"/>
      <c r="BBB9" s="46"/>
      <c r="BBC9" s="46"/>
      <c r="BBD9" s="46"/>
      <c r="BBE9" s="46"/>
      <c r="BBF9" s="46"/>
      <c r="BBG9" s="46"/>
      <c r="BBH9" s="46"/>
      <c r="BBI9" s="46"/>
      <c r="BBJ9" s="46"/>
      <c r="BBK9" s="46"/>
      <c r="BBL9" s="46"/>
      <c r="BBM9" s="46"/>
      <c r="BBN9" s="46"/>
      <c r="BBO9" s="46"/>
      <c r="BBP9" s="46"/>
      <c r="BBQ9" s="46"/>
      <c r="BBR9" s="46"/>
      <c r="BBS9" s="46"/>
      <c r="BBT9" s="46"/>
      <c r="BBU9" s="46"/>
      <c r="BBV9" s="46"/>
      <c r="BBW9" s="46"/>
      <c r="BBX9" s="46"/>
      <c r="BBY9" s="46"/>
      <c r="BBZ9" s="46"/>
      <c r="BCA9" s="46"/>
      <c r="BCB9" s="46"/>
      <c r="BCC9" s="46"/>
      <c r="BCD9" s="46"/>
      <c r="BCE9" s="46"/>
      <c r="BCF9" s="46"/>
      <c r="BCG9" s="46"/>
      <c r="BCH9" s="46"/>
      <c r="BCI9" s="46"/>
      <c r="BCJ9" s="46"/>
      <c r="BCK9" s="46"/>
      <c r="BCL9" s="46"/>
      <c r="BCM9" s="46"/>
      <c r="BCN9" s="46"/>
      <c r="BCO9" s="46"/>
      <c r="BCP9" s="46"/>
      <c r="BCQ9" s="46"/>
      <c r="BCR9" s="46"/>
      <c r="BCS9" s="46"/>
      <c r="BCT9" s="46"/>
      <c r="BCU9" s="46"/>
      <c r="BCV9" s="46"/>
      <c r="BCW9" s="46"/>
      <c r="BCX9" s="46"/>
      <c r="BCY9" s="46"/>
      <c r="BCZ9" s="46"/>
      <c r="BDA9" s="46"/>
      <c r="BDB9" s="46"/>
      <c r="BDC9" s="46"/>
      <c r="BDD9" s="46"/>
      <c r="BDE9" s="46"/>
      <c r="BDF9" s="46"/>
      <c r="BDG9" s="46"/>
      <c r="BDH9" s="46"/>
      <c r="BDI9" s="46"/>
      <c r="BDJ9" s="46"/>
      <c r="BDK9" s="46"/>
      <c r="BDL9" s="46"/>
      <c r="BDM9" s="46"/>
      <c r="BDN9" s="46"/>
      <c r="BDO9" s="46"/>
      <c r="BDP9" s="46"/>
      <c r="BDQ9" s="46"/>
      <c r="BDR9" s="46"/>
      <c r="BDS9" s="46"/>
      <c r="BDT9" s="46"/>
      <c r="BDU9" s="46"/>
      <c r="BDV9" s="46"/>
      <c r="BDW9" s="46"/>
      <c r="BDX9" s="46"/>
      <c r="BDY9" s="46"/>
      <c r="BDZ9" s="46"/>
      <c r="BEA9" s="46"/>
      <c r="BEB9" s="46"/>
      <c r="BEC9" s="46"/>
      <c r="BED9" s="46"/>
      <c r="BEE9" s="46"/>
      <c r="BEF9" s="46"/>
      <c r="BEG9" s="46"/>
      <c r="BEH9" s="46"/>
      <c r="BEI9" s="46"/>
      <c r="BEJ9" s="46"/>
      <c r="BEK9" s="46"/>
      <c r="BEL9" s="46"/>
      <c r="BEM9" s="46"/>
      <c r="BEN9" s="46"/>
      <c r="BEO9" s="46"/>
      <c r="BEP9" s="46"/>
      <c r="BEQ9" s="46"/>
      <c r="BER9" s="46"/>
      <c r="BES9" s="46"/>
      <c r="BET9" s="46"/>
      <c r="BEU9" s="46"/>
      <c r="BEV9" s="46"/>
      <c r="BEW9" s="46"/>
      <c r="BEX9" s="46"/>
      <c r="BEY9" s="46"/>
      <c r="BEZ9" s="46"/>
      <c r="BFA9" s="46"/>
      <c r="BFB9" s="46"/>
      <c r="BFC9" s="46"/>
      <c r="BFD9" s="46"/>
      <c r="BFE9" s="46"/>
      <c r="BFF9" s="46"/>
      <c r="BFG9" s="46"/>
      <c r="BFH9" s="46"/>
      <c r="BFI9" s="46"/>
      <c r="BFJ9" s="46"/>
      <c r="BFK9" s="46"/>
      <c r="BFL9" s="46"/>
      <c r="BFM9" s="46"/>
      <c r="BFN9" s="46"/>
      <c r="BFO9" s="46"/>
      <c r="BFP9" s="46"/>
      <c r="BFQ9" s="46"/>
      <c r="BFR9" s="46"/>
      <c r="BFS9" s="46"/>
      <c r="BFT9" s="46"/>
      <c r="BFU9" s="46"/>
      <c r="BFV9" s="46"/>
      <c r="BFW9" s="46"/>
      <c r="BFX9" s="46"/>
      <c r="BFY9" s="46"/>
      <c r="BFZ9" s="46"/>
      <c r="BGA9" s="46"/>
      <c r="BGB9" s="46"/>
      <c r="BGC9" s="46"/>
      <c r="BGD9" s="46"/>
      <c r="BGE9" s="46"/>
      <c r="BGF9" s="46"/>
      <c r="BGG9" s="46"/>
      <c r="BGH9" s="46"/>
      <c r="BGI9" s="46"/>
      <c r="BGJ9" s="46"/>
      <c r="BGK9" s="46"/>
      <c r="BGL9" s="46"/>
      <c r="BGM9" s="46"/>
      <c r="BGN9" s="46"/>
      <c r="BGO9" s="46"/>
      <c r="BGP9" s="46"/>
      <c r="BGQ9" s="46"/>
      <c r="BGR9" s="46"/>
      <c r="BGS9" s="46"/>
      <c r="BGT9" s="46"/>
      <c r="BGU9" s="46"/>
      <c r="BGV9" s="46"/>
      <c r="BGW9" s="46"/>
      <c r="BGX9" s="46"/>
      <c r="BGY9" s="46"/>
      <c r="BGZ9" s="46"/>
      <c r="BHA9" s="46"/>
      <c r="BHB9" s="46"/>
      <c r="BHC9" s="46"/>
      <c r="BHD9" s="46"/>
      <c r="BHE9" s="46"/>
      <c r="BHF9" s="46"/>
      <c r="BHG9" s="46"/>
      <c r="BHH9" s="46"/>
      <c r="BHI9" s="46"/>
      <c r="BHJ9" s="46"/>
      <c r="BHK9" s="46"/>
      <c r="BHL9" s="46"/>
      <c r="BHM9" s="46"/>
      <c r="BHN9" s="46"/>
      <c r="BHO9" s="46"/>
      <c r="BHP9" s="46"/>
      <c r="BHQ9" s="46"/>
      <c r="BHR9" s="46"/>
      <c r="BHS9" s="46"/>
      <c r="BHT9" s="46"/>
      <c r="BHU9" s="46"/>
      <c r="BHV9" s="46"/>
      <c r="BHW9" s="46"/>
      <c r="BHX9" s="46"/>
      <c r="BHY9" s="46"/>
      <c r="BHZ9" s="46"/>
      <c r="BIA9" s="46"/>
      <c r="BIB9" s="46"/>
      <c r="BIC9" s="46"/>
      <c r="BID9" s="46"/>
      <c r="BIE9" s="46"/>
      <c r="BIF9" s="46"/>
      <c r="BIG9" s="46"/>
      <c r="BIH9" s="46"/>
      <c r="BII9" s="46"/>
      <c r="BIJ9" s="46"/>
      <c r="BIK9" s="46"/>
      <c r="BIL9" s="46"/>
      <c r="BIM9" s="46"/>
      <c r="BIN9" s="46"/>
      <c r="BIO9" s="46"/>
      <c r="BIP9" s="46"/>
      <c r="BIQ9" s="46"/>
      <c r="BIR9" s="46"/>
      <c r="BIS9" s="46"/>
      <c r="BIT9" s="46"/>
      <c r="BIU9" s="46"/>
      <c r="BIV9" s="46"/>
      <c r="BIW9" s="46"/>
      <c r="BIX9" s="46"/>
      <c r="BIY9" s="46"/>
      <c r="BIZ9" s="46"/>
      <c r="BJA9" s="46"/>
      <c r="BJB9" s="46"/>
      <c r="BJC9" s="46"/>
      <c r="BJD9" s="46"/>
      <c r="BJE9" s="46"/>
      <c r="BJF9" s="46"/>
      <c r="BJG9" s="46"/>
      <c r="BJH9" s="46"/>
      <c r="BJI9" s="46"/>
      <c r="BJJ9" s="46"/>
      <c r="BJK9" s="46"/>
      <c r="BJL9" s="46"/>
      <c r="BJM9" s="46"/>
      <c r="BJN9" s="46"/>
      <c r="BJO9" s="46"/>
      <c r="BJP9" s="46"/>
      <c r="BJQ9" s="46"/>
      <c r="BJR9" s="46"/>
      <c r="BJS9" s="46"/>
      <c r="BJT9" s="46"/>
      <c r="BJU9" s="46"/>
      <c r="BJV9" s="46"/>
      <c r="BJW9" s="46"/>
      <c r="BJX9" s="46"/>
      <c r="BJY9" s="46"/>
      <c r="BJZ9" s="46"/>
      <c r="BKA9" s="46"/>
      <c r="BKB9" s="46"/>
      <c r="BKC9" s="46"/>
      <c r="BKD9" s="46"/>
      <c r="BKE9" s="46"/>
      <c r="BKF9" s="46"/>
      <c r="BKG9" s="46"/>
      <c r="BKH9" s="46"/>
      <c r="BKI9" s="46"/>
      <c r="BKJ9" s="46"/>
      <c r="BKK9" s="46"/>
      <c r="BKL9" s="46"/>
      <c r="BKM9" s="46"/>
      <c r="BKN9" s="46"/>
      <c r="BKO9" s="46"/>
      <c r="BKP9" s="46"/>
      <c r="BKQ9" s="46"/>
      <c r="BKR9" s="46"/>
      <c r="BKS9" s="46"/>
      <c r="BKT9" s="46"/>
      <c r="BKU9" s="46"/>
      <c r="BKV9" s="46"/>
      <c r="BKW9" s="46"/>
      <c r="BKX9" s="46"/>
      <c r="BKY9" s="46"/>
      <c r="BKZ9" s="46"/>
      <c r="BLA9" s="46"/>
      <c r="BLB9" s="46"/>
      <c r="BLC9" s="46"/>
      <c r="BLD9" s="46"/>
      <c r="BLE9" s="46"/>
      <c r="BLF9" s="46"/>
      <c r="BLG9" s="46"/>
      <c r="BLH9" s="46"/>
      <c r="BLI9" s="46"/>
      <c r="BLJ9" s="46"/>
      <c r="BLK9" s="46"/>
      <c r="BLL9" s="46"/>
      <c r="BLM9" s="46"/>
      <c r="BLN9" s="46"/>
      <c r="BLO9" s="46"/>
      <c r="BLP9" s="46"/>
      <c r="BLQ9" s="46"/>
      <c r="BLR9" s="46"/>
      <c r="BLS9" s="46"/>
      <c r="BLT9" s="46"/>
      <c r="BLU9" s="46"/>
      <c r="BLV9" s="46"/>
      <c r="BLW9" s="46"/>
      <c r="BLX9" s="46"/>
      <c r="BLY9" s="46"/>
      <c r="BLZ9" s="46"/>
      <c r="BMA9" s="46"/>
      <c r="BMB9" s="46"/>
      <c r="BMC9" s="46"/>
      <c r="BMD9" s="46"/>
      <c r="BME9" s="46"/>
      <c r="BMF9" s="46"/>
      <c r="BMG9" s="46"/>
      <c r="BMH9" s="46"/>
      <c r="BMI9" s="46"/>
      <c r="BMJ9" s="46"/>
      <c r="BMK9" s="46"/>
      <c r="BML9" s="46"/>
      <c r="BMM9" s="46"/>
      <c r="BMN9" s="46"/>
      <c r="BMO9" s="46"/>
      <c r="BMP9" s="46"/>
      <c r="BMQ9" s="46"/>
      <c r="BMR9" s="46"/>
      <c r="BMS9" s="46"/>
      <c r="BMT9" s="46"/>
      <c r="BMU9" s="46"/>
      <c r="BMV9" s="46"/>
      <c r="BMW9" s="46"/>
      <c r="BMX9" s="46"/>
      <c r="BMY9" s="46"/>
      <c r="BMZ9" s="46"/>
      <c r="BNA9" s="46"/>
      <c r="BNB9" s="46"/>
      <c r="BNC9" s="46"/>
      <c r="BND9" s="46"/>
      <c r="BNE9" s="46"/>
      <c r="BNF9" s="46"/>
      <c r="BNG9" s="46"/>
      <c r="BNH9" s="46"/>
      <c r="BNI9" s="46"/>
      <c r="BNJ9" s="46"/>
      <c r="BNK9" s="46"/>
      <c r="BNL9" s="46"/>
      <c r="BNM9" s="46"/>
      <c r="BNN9" s="46"/>
      <c r="BNO9" s="46"/>
      <c r="BNP9" s="46"/>
      <c r="BNQ9" s="46"/>
      <c r="BNR9" s="46"/>
      <c r="BNS9" s="46"/>
      <c r="BNT9" s="46"/>
      <c r="BNU9" s="46"/>
      <c r="BNV9" s="46"/>
      <c r="BNW9" s="46"/>
      <c r="BNX9" s="46"/>
      <c r="BNY9" s="46"/>
      <c r="BNZ9" s="46"/>
      <c r="BOA9" s="46"/>
      <c r="BOB9" s="46"/>
      <c r="BOC9" s="46"/>
      <c r="BOD9" s="46"/>
      <c r="BOE9" s="46"/>
      <c r="BOF9" s="46"/>
      <c r="BOG9" s="46"/>
      <c r="BOH9" s="46"/>
      <c r="BOI9" s="46"/>
      <c r="BOJ9" s="46"/>
      <c r="BOK9" s="46"/>
      <c r="BOL9" s="46"/>
      <c r="BOM9" s="46"/>
      <c r="BON9" s="46"/>
      <c r="BOO9" s="46"/>
      <c r="BOP9" s="46"/>
      <c r="BOQ9" s="46"/>
      <c r="BOR9" s="46"/>
      <c r="BOS9" s="46"/>
      <c r="BOT9" s="46"/>
      <c r="BOU9" s="46"/>
      <c r="BOV9" s="46"/>
      <c r="BOW9" s="46"/>
      <c r="BOX9" s="46"/>
      <c r="BOY9" s="46"/>
      <c r="BOZ9" s="46"/>
      <c r="BPA9" s="46"/>
      <c r="BPB9" s="46"/>
      <c r="BPC9" s="46"/>
      <c r="BPD9" s="46"/>
      <c r="BPE9" s="46"/>
      <c r="BPF9" s="46"/>
      <c r="BPG9" s="46"/>
      <c r="BPH9" s="46"/>
      <c r="BPI9" s="46"/>
      <c r="BPJ9" s="46"/>
      <c r="BPK9" s="46"/>
      <c r="BPL9" s="46"/>
      <c r="BPM9" s="46"/>
      <c r="BPN9" s="46"/>
      <c r="BPO9" s="46"/>
      <c r="BPP9" s="46"/>
      <c r="BPQ9" s="46"/>
      <c r="BPR9" s="46"/>
      <c r="BPS9" s="46"/>
      <c r="BPT9" s="46"/>
      <c r="BPU9" s="46"/>
      <c r="BPV9" s="46"/>
      <c r="BPW9" s="46"/>
      <c r="BPX9" s="46"/>
      <c r="BPY9" s="46"/>
      <c r="BPZ9" s="46"/>
      <c r="BQA9" s="46"/>
      <c r="BQB9" s="46"/>
      <c r="BQC9" s="46"/>
      <c r="BQD9" s="46"/>
      <c r="BQE9" s="46"/>
      <c r="BQF9" s="46"/>
      <c r="BQG9" s="46"/>
      <c r="BQH9" s="46"/>
      <c r="BQI9" s="46"/>
      <c r="BQJ9" s="46"/>
      <c r="BQK9" s="46"/>
      <c r="BQL9" s="46"/>
      <c r="BQM9" s="46"/>
      <c r="BQN9" s="46"/>
      <c r="BQO9" s="46"/>
      <c r="BQP9" s="46"/>
      <c r="BQQ9" s="46"/>
      <c r="BQR9" s="46"/>
      <c r="BQS9" s="46"/>
      <c r="BQT9" s="46"/>
      <c r="BQU9" s="46"/>
      <c r="BQV9" s="46"/>
      <c r="BQW9" s="46"/>
      <c r="BQX9" s="46"/>
      <c r="BQY9" s="46"/>
      <c r="BQZ9" s="46"/>
      <c r="BRA9" s="46"/>
      <c r="BRB9" s="46"/>
      <c r="BRC9" s="46"/>
      <c r="BRD9" s="46"/>
      <c r="BRE9" s="46"/>
      <c r="BRF9" s="46"/>
      <c r="BRG9" s="46"/>
      <c r="BRH9" s="46"/>
      <c r="BRI9" s="46"/>
      <c r="BRJ9" s="46"/>
      <c r="BRK9" s="46"/>
      <c r="BRL9" s="46"/>
      <c r="BRM9" s="46"/>
      <c r="BRN9" s="46"/>
      <c r="BRO9" s="46"/>
      <c r="BRP9" s="46"/>
      <c r="BRQ9" s="46"/>
      <c r="BRR9" s="46"/>
      <c r="BRS9" s="46"/>
      <c r="BRT9" s="46"/>
      <c r="BRU9" s="46"/>
      <c r="BRV9" s="46"/>
      <c r="BRW9" s="46"/>
      <c r="BRX9" s="46"/>
      <c r="BRY9" s="46"/>
      <c r="BRZ9" s="46"/>
      <c r="BSA9" s="46"/>
      <c r="BSB9" s="46"/>
      <c r="BSC9" s="46"/>
      <c r="BSD9" s="46"/>
      <c r="BSE9" s="46"/>
      <c r="BSF9" s="46"/>
      <c r="BSG9" s="46"/>
      <c r="BSH9" s="46"/>
      <c r="BSI9" s="46"/>
      <c r="BSJ9" s="46"/>
      <c r="BSK9" s="46"/>
      <c r="BSL9" s="46"/>
      <c r="BSM9" s="46"/>
      <c r="BSN9" s="46"/>
      <c r="BSO9" s="46"/>
      <c r="BSP9" s="46"/>
      <c r="BSQ9" s="46"/>
      <c r="BSR9" s="46"/>
      <c r="BSS9" s="46"/>
      <c r="BST9" s="46"/>
      <c r="BSU9" s="46"/>
      <c r="BSV9" s="46"/>
      <c r="BSW9" s="46"/>
      <c r="BSX9" s="46"/>
      <c r="BSY9" s="46"/>
      <c r="BSZ9" s="46"/>
      <c r="BTA9" s="46"/>
      <c r="BTB9" s="46"/>
      <c r="BTC9" s="46"/>
      <c r="BTD9" s="46"/>
      <c r="BTE9" s="46"/>
      <c r="BTF9" s="46"/>
      <c r="BTG9" s="46"/>
      <c r="BTH9" s="46"/>
      <c r="BTI9" s="46"/>
      <c r="BTJ9" s="46"/>
      <c r="BTK9" s="46"/>
      <c r="BTL9" s="46"/>
      <c r="BTM9" s="46"/>
      <c r="BTN9" s="46"/>
      <c r="BTO9" s="46"/>
      <c r="BTP9" s="46"/>
      <c r="BTQ9" s="46"/>
      <c r="BTR9" s="46"/>
      <c r="BTS9" s="46"/>
      <c r="BTT9" s="46"/>
      <c r="BTU9" s="46"/>
      <c r="BTV9" s="46"/>
      <c r="BTW9" s="46"/>
      <c r="BTX9" s="46"/>
      <c r="BTY9" s="46"/>
      <c r="BTZ9" s="46"/>
      <c r="BUA9" s="46"/>
      <c r="BUB9" s="46"/>
      <c r="BUC9" s="46"/>
      <c r="BUD9" s="46"/>
      <c r="BUE9" s="46"/>
      <c r="BUF9" s="46"/>
      <c r="BUG9" s="46"/>
      <c r="BUH9" s="46"/>
      <c r="BUI9" s="46"/>
      <c r="BUJ9" s="46"/>
      <c r="BUK9" s="46"/>
      <c r="BUL9" s="46"/>
      <c r="BUM9" s="46"/>
      <c r="BUN9" s="46"/>
      <c r="BUO9" s="46"/>
      <c r="BUP9" s="46"/>
      <c r="BUQ9" s="46"/>
      <c r="BUR9" s="46"/>
      <c r="BUS9" s="46"/>
      <c r="BUT9" s="46"/>
      <c r="BUU9" s="46"/>
      <c r="BUV9" s="46"/>
      <c r="BUW9" s="46"/>
      <c r="BUX9" s="46"/>
      <c r="BUY9" s="46"/>
      <c r="BUZ9" s="46"/>
      <c r="BVA9" s="46"/>
      <c r="BVB9" s="46"/>
      <c r="BVC9" s="46"/>
      <c r="BVD9" s="46"/>
      <c r="BVE9" s="46"/>
      <c r="BVF9" s="46"/>
      <c r="BVG9" s="46"/>
      <c r="BVH9" s="46"/>
      <c r="BVI9" s="46"/>
      <c r="BVJ9" s="46"/>
      <c r="BVK9" s="46"/>
      <c r="BVL9" s="46"/>
      <c r="BVM9" s="46"/>
      <c r="BVN9" s="46"/>
      <c r="BVO9" s="46"/>
      <c r="BVP9" s="46"/>
      <c r="BVQ9" s="46"/>
      <c r="BVR9" s="46"/>
      <c r="BVS9" s="46"/>
      <c r="BVT9" s="46"/>
      <c r="BVU9" s="46"/>
      <c r="BVV9" s="46"/>
      <c r="BVW9" s="46"/>
      <c r="BVX9" s="46"/>
      <c r="BVY9" s="46"/>
      <c r="BVZ9" s="46"/>
      <c r="BWA9" s="46"/>
      <c r="BWB9" s="46"/>
      <c r="BWC9" s="46"/>
      <c r="BWD9" s="46"/>
      <c r="BWE9" s="46"/>
      <c r="BWF9" s="46"/>
      <c r="BWG9" s="46"/>
      <c r="BWH9" s="46"/>
      <c r="BWI9" s="46"/>
      <c r="BWJ9" s="46"/>
      <c r="BWK9" s="46"/>
      <c r="BWL9" s="46"/>
      <c r="BWM9" s="46"/>
      <c r="BWN9" s="46"/>
      <c r="BWO9" s="46"/>
      <c r="BWP9" s="46"/>
      <c r="BWQ9" s="46"/>
      <c r="BWR9" s="46"/>
      <c r="BWS9" s="46"/>
      <c r="BWT9" s="46"/>
      <c r="BWU9" s="46"/>
      <c r="BWV9" s="46"/>
      <c r="BWW9" s="46"/>
      <c r="BWX9" s="46"/>
      <c r="BWY9" s="46"/>
      <c r="BWZ9" s="46"/>
      <c r="BXA9" s="46"/>
      <c r="BXB9" s="46"/>
      <c r="BXC9" s="46"/>
      <c r="BXD9" s="46"/>
      <c r="BXE9" s="46"/>
      <c r="BXF9" s="46"/>
      <c r="BXG9" s="46"/>
      <c r="BXH9" s="46"/>
      <c r="BXI9" s="46"/>
      <c r="BXJ9" s="46"/>
      <c r="BXK9" s="46"/>
      <c r="BXL9" s="46"/>
      <c r="BXM9" s="46"/>
      <c r="BXN9" s="46"/>
      <c r="BXO9" s="46"/>
      <c r="BXP9" s="46"/>
      <c r="BXQ9" s="46"/>
      <c r="BXR9" s="46"/>
      <c r="BXS9" s="46"/>
      <c r="BXT9" s="46"/>
      <c r="BXU9" s="46"/>
      <c r="BXV9" s="46"/>
      <c r="BXW9" s="46"/>
      <c r="BXX9" s="46"/>
      <c r="BXY9" s="46"/>
      <c r="BXZ9" s="46"/>
      <c r="BYA9" s="46"/>
      <c r="BYB9" s="46"/>
      <c r="BYC9" s="46"/>
      <c r="BYD9" s="46"/>
      <c r="BYE9" s="46"/>
      <c r="BYF9" s="46"/>
      <c r="BYG9" s="46"/>
      <c r="BYH9" s="46"/>
      <c r="BYI9" s="46"/>
      <c r="BYJ9" s="46"/>
      <c r="BYK9" s="46"/>
      <c r="BYL9" s="46"/>
      <c r="BYM9" s="46"/>
      <c r="BYN9" s="46"/>
      <c r="BYO9" s="46"/>
      <c r="BYP9" s="46"/>
      <c r="BYQ9" s="46"/>
      <c r="BYR9" s="46"/>
      <c r="BYS9" s="46"/>
      <c r="BYT9" s="46"/>
      <c r="BYU9" s="46"/>
      <c r="BYV9" s="46"/>
      <c r="BYW9" s="46"/>
      <c r="BYX9" s="46"/>
      <c r="BYY9" s="46"/>
      <c r="BYZ9" s="46"/>
      <c r="BZA9" s="46"/>
      <c r="BZB9" s="46"/>
      <c r="BZC9" s="46"/>
      <c r="BZD9" s="46"/>
      <c r="BZE9" s="46"/>
      <c r="BZF9" s="46"/>
      <c r="BZG9" s="46"/>
      <c r="BZH9" s="46"/>
      <c r="BZI9" s="46"/>
      <c r="BZJ9" s="46"/>
      <c r="BZK9" s="46"/>
      <c r="BZL9" s="46"/>
      <c r="BZM9" s="46"/>
      <c r="BZN9" s="46"/>
      <c r="BZO9" s="46"/>
      <c r="BZP9" s="46"/>
      <c r="BZQ9" s="46"/>
      <c r="BZR9" s="46"/>
      <c r="BZS9" s="46"/>
      <c r="BZT9" s="46"/>
      <c r="BZU9" s="46"/>
      <c r="BZV9" s="46"/>
      <c r="BZW9" s="46"/>
      <c r="BZX9" s="46"/>
      <c r="BZY9" s="46"/>
      <c r="BZZ9" s="46"/>
      <c r="CAA9" s="46"/>
      <c r="CAB9" s="46"/>
      <c r="CAC9" s="46"/>
      <c r="CAD9" s="46"/>
      <c r="CAE9" s="46"/>
      <c r="CAF9" s="46"/>
      <c r="CAG9" s="46"/>
      <c r="CAH9" s="46"/>
      <c r="CAI9" s="46"/>
      <c r="CAJ9" s="46"/>
      <c r="CAK9" s="46"/>
      <c r="CAL9" s="46"/>
      <c r="CAM9" s="46"/>
      <c r="CAN9" s="46"/>
      <c r="CAO9" s="46"/>
      <c r="CAP9" s="46"/>
      <c r="CAQ9" s="46"/>
      <c r="CAR9" s="46"/>
      <c r="CAS9" s="46"/>
      <c r="CAT9" s="46"/>
      <c r="CAU9" s="46"/>
      <c r="CAV9" s="46"/>
      <c r="CAW9" s="46"/>
      <c r="CAX9" s="46"/>
      <c r="CAY9" s="46"/>
      <c r="CAZ9" s="46"/>
      <c r="CBA9" s="46"/>
      <c r="CBB9" s="46"/>
      <c r="CBC9" s="46"/>
      <c r="CBD9" s="46"/>
      <c r="CBE9" s="46"/>
      <c r="CBF9" s="46"/>
      <c r="CBG9" s="46"/>
      <c r="CBH9" s="46"/>
      <c r="CBI9" s="46"/>
      <c r="CBJ9" s="46"/>
      <c r="CBK9" s="46"/>
      <c r="CBL9" s="46"/>
      <c r="CBM9" s="46"/>
      <c r="CBN9" s="46"/>
      <c r="CBO9" s="46"/>
      <c r="CBP9" s="46"/>
      <c r="CBQ9" s="46"/>
      <c r="CBR9" s="46"/>
      <c r="CBS9" s="46"/>
      <c r="CBT9" s="46"/>
      <c r="CBU9" s="46"/>
      <c r="CBV9" s="46"/>
      <c r="CBW9" s="46"/>
      <c r="CBX9" s="46"/>
      <c r="CBY9" s="46"/>
      <c r="CBZ9" s="46"/>
      <c r="CCA9" s="46"/>
      <c r="CCB9" s="46"/>
      <c r="CCC9" s="46"/>
      <c r="CCD9" s="46"/>
      <c r="CCE9" s="46"/>
      <c r="CCF9" s="46"/>
      <c r="CCG9" s="46"/>
      <c r="CCH9" s="46"/>
      <c r="CCI9" s="46"/>
      <c r="CCJ9" s="46"/>
      <c r="CCK9" s="46"/>
      <c r="CCL9" s="46"/>
      <c r="CCM9" s="46"/>
      <c r="CCN9" s="46"/>
      <c r="CCO9" s="46"/>
      <c r="CCP9" s="46"/>
      <c r="CCQ9" s="46"/>
      <c r="CCR9" s="46"/>
      <c r="CCS9" s="46"/>
      <c r="CCT9" s="46"/>
      <c r="CCU9" s="46"/>
      <c r="CCV9" s="46"/>
      <c r="CCW9" s="46"/>
      <c r="CCX9" s="46"/>
      <c r="CCY9" s="46"/>
      <c r="CCZ9" s="46"/>
      <c r="CDA9" s="46"/>
      <c r="CDB9" s="46"/>
      <c r="CDC9" s="46"/>
      <c r="CDD9" s="46"/>
      <c r="CDE9" s="46"/>
      <c r="CDF9" s="46"/>
      <c r="CDG9" s="46"/>
      <c r="CDH9" s="46"/>
      <c r="CDI9" s="46"/>
      <c r="CDJ9" s="46"/>
      <c r="CDK9" s="46"/>
      <c r="CDL9" s="46"/>
      <c r="CDM9" s="46"/>
      <c r="CDN9" s="46"/>
      <c r="CDO9" s="46"/>
      <c r="CDP9" s="46"/>
      <c r="CDQ9" s="46"/>
      <c r="CDR9" s="46"/>
      <c r="CDS9" s="46"/>
      <c r="CDT9" s="46"/>
      <c r="CDU9" s="46"/>
      <c r="CDV9" s="46"/>
      <c r="CDW9" s="46"/>
      <c r="CDX9" s="46"/>
      <c r="CDY9" s="46"/>
      <c r="CDZ9" s="46"/>
      <c r="CEA9" s="46"/>
      <c r="CEB9" s="46"/>
      <c r="CEC9" s="46"/>
      <c r="CED9" s="46"/>
      <c r="CEE9" s="46"/>
      <c r="CEF9" s="46"/>
      <c r="CEG9" s="46"/>
      <c r="CEH9" s="46"/>
      <c r="CEI9" s="46"/>
      <c r="CEJ9" s="46"/>
      <c r="CEK9" s="46"/>
      <c r="CEL9" s="46"/>
      <c r="CEM9" s="46"/>
      <c r="CEN9" s="46"/>
      <c r="CEO9" s="46"/>
      <c r="CEP9" s="46"/>
      <c r="CEQ9" s="46"/>
      <c r="CER9" s="46"/>
      <c r="CES9" s="46"/>
      <c r="CET9" s="46"/>
      <c r="CEU9" s="46"/>
      <c r="CEV9" s="46"/>
      <c r="CEW9" s="46"/>
      <c r="CEX9" s="46"/>
      <c r="CEY9" s="46"/>
      <c r="CEZ9" s="46"/>
      <c r="CFA9" s="46"/>
      <c r="CFB9" s="46"/>
      <c r="CFC9" s="46"/>
      <c r="CFD9" s="46"/>
      <c r="CFE9" s="46"/>
      <c r="CFF9" s="46"/>
      <c r="CFG9" s="46"/>
      <c r="CFH9" s="46"/>
      <c r="CFI9" s="46"/>
      <c r="CFJ9" s="46"/>
      <c r="CFK9" s="46"/>
      <c r="CFL9" s="46"/>
      <c r="CFM9" s="46"/>
      <c r="CFN9" s="46"/>
      <c r="CFO9" s="46"/>
      <c r="CFP9" s="46"/>
      <c r="CFQ9" s="46"/>
      <c r="CFR9" s="46"/>
      <c r="CFS9" s="46"/>
      <c r="CFT9" s="46"/>
      <c r="CFU9" s="46"/>
      <c r="CFV9" s="46"/>
      <c r="CFW9" s="46"/>
      <c r="CFX9" s="46"/>
      <c r="CFY9" s="46"/>
      <c r="CFZ9" s="46"/>
      <c r="CGA9" s="46"/>
      <c r="CGB9" s="46"/>
      <c r="CGC9" s="46"/>
      <c r="CGD9" s="46"/>
      <c r="CGE9" s="46"/>
      <c r="CGF9" s="46"/>
      <c r="CGG9" s="46"/>
      <c r="CGH9" s="46"/>
      <c r="CGI9" s="46"/>
      <c r="CGJ9" s="46"/>
      <c r="CGK9" s="46"/>
      <c r="CGL9" s="46"/>
      <c r="CGM9" s="46"/>
      <c r="CGN9" s="46"/>
      <c r="CGO9" s="46"/>
      <c r="CGP9" s="46"/>
      <c r="CGQ9" s="46"/>
      <c r="CGR9" s="46"/>
      <c r="CGS9" s="46"/>
      <c r="CGT9" s="46"/>
      <c r="CGU9" s="46"/>
      <c r="CGV9" s="46"/>
      <c r="CGW9" s="46"/>
      <c r="CGX9" s="46"/>
      <c r="CGY9" s="46"/>
      <c r="CGZ9" s="46"/>
      <c r="CHA9" s="46"/>
      <c r="CHB9" s="46"/>
      <c r="CHC9" s="46"/>
      <c r="CHD9" s="46"/>
      <c r="CHE9" s="46"/>
      <c r="CHF9" s="46"/>
      <c r="CHG9" s="46"/>
      <c r="CHH9" s="46"/>
      <c r="CHI9" s="46"/>
      <c r="CHJ9" s="46"/>
      <c r="CHK9" s="46"/>
      <c r="CHL9" s="46"/>
      <c r="CHM9" s="46"/>
      <c r="CHN9" s="46"/>
      <c r="CHO9" s="46"/>
      <c r="CHP9" s="46"/>
      <c r="CHQ9" s="46"/>
      <c r="CHR9" s="46"/>
      <c r="CHS9" s="46"/>
      <c r="CHT9" s="46"/>
      <c r="CHU9" s="46"/>
      <c r="CHV9" s="46"/>
      <c r="CHW9" s="46"/>
      <c r="CHX9" s="46"/>
      <c r="CHY9" s="46"/>
      <c r="CHZ9" s="46"/>
      <c r="CIA9" s="46"/>
      <c r="CIB9" s="46"/>
      <c r="CIC9" s="46"/>
      <c r="CID9" s="46"/>
      <c r="CIE9" s="46"/>
      <c r="CIF9" s="46"/>
      <c r="CIG9" s="46"/>
      <c r="CIH9" s="46"/>
      <c r="CII9" s="46"/>
      <c r="CIJ9" s="46"/>
      <c r="CIK9" s="46"/>
      <c r="CIL9" s="46"/>
      <c r="CIM9" s="46"/>
      <c r="CIN9" s="46"/>
      <c r="CIO9" s="46"/>
      <c r="CIP9" s="46"/>
      <c r="CIQ9" s="46"/>
      <c r="CIR9" s="46"/>
      <c r="CIS9" s="46"/>
      <c r="CIT9" s="46"/>
      <c r="CIU9" s="46"/>
      <c r="CIV9" s="46"/>
      <c r="CIW9" s="46"/>
      <c r="CIX9" s="46"/>
      <c r="CIY9" s="46"/>
      <c r="CIZ9" s="46"/>
      <c r="CJA9" s="46"/>
      <c r="CJB9" s="46"/>
      <c r="CJC9" s="46"/>
      <c r="CJD9" s="46"/>
      <c r="CJE9" s="46"/>
      <c r="CJF9" s="46"/>
      <c r="CJG9" s="46"/>
      <c r="CJH9" s="46"/>
      <c r="CJI9" s="46"/>
      <c r="CJJ9" s="46"/>
      <c r="CJK9" s="46"/>
      <c r="CJL9" s="46"/>
      <c r="CJM9" s="46"/>
      <c r="CJN9" s="46"/>
      <c r="CJO9" s="46"/>
      <c r="CJP9" s="46"/>
      <c r="CJQ9" s="46"/>
      <c r="CJR9" s="46"/>
      <c r="CJS9" s="46"/>
      <c r="CJT9" s="46"/>
      <c r="CJU9" s="46"/>
      <c r="CJV9" s="46"/>
      <c r="CJW9" s="46"/>
      <c r="CJX9" s="46"/>
      <c r="CJY9" s="46"/>
      <c r="CJZ9" s="46"/>
      <c r="CKA9" s="46"/>
      <c r="CKB9" s="46"/>
      <c r="CKC9" s="46"/>
      <c r="CKD9" s="46"/>
      <c r="CKE9" s="46"/>
      <c r="CKF9" s="46"/>
      <c r="CKG9" s="46"/>
      <c r="CKH9" s="46"/>
      <c r="CKI9" s="46"/>
      <c r="CKJ9" s="46"/>
      <c r="CKK9" s="46"/>
      <c r="CKL9" s="46"/>
      <c r="CKM9" s="46"/>
      <c r="CKN9" s="46"/>
      <c r="CKO9" s="46"/>
      <c r="CKP9" s="46"/>
      <c r="CKQ9" s="46"/>
      <c r="CKR9" s="46"/>
      <c r="CKS9" s="46"/>
      <c r="CKT9" s="46"/>
      <c r="CKU9" s="46"/>
      <c r="CKV9" s="46"/>
      <c r="CKW9" s="46"/>
      <c r="CKX9" s="46"/>
      <c r="CKY9" s="46"/>
      <c r="CKZ9" s="46"/>
      <c r="CLA9" s="46"/>
      <c r="CLB9" s="46"/>
      <c r="CLC9" s="46"/>
      <c r="CLD9" s="46"/>
      <c r="CLE9" s="46"/>
      <c r="CLF9" s="46"/>
      <c r="CLG9" s="46"/>
      <c r="CLH9" s="46"/>
      <c r="CLI9" s="46"/>
      <c r="CLJ9" s="46"/>
      <c r="CLK9" s="46"/>
      <c r="CLL9" s="46"/>
      <c r="CLM9" s="46"/>
      <c r="CLN9" s="46"/>
      <c r="CLO9" s="46"/>
      <c r="CLP9" s="46"/>
      <c r="CLQ9" s="46"/>
      <c r="CLR9" s="46"/>
      <c r="CLS9" s="46"/>
      <c r="CLT9" s="46"/>
      <c r="CLU9" s="46"/>
      <c r="CLV9" s="46"/>
      <c r="CLW9" s="46"/>
      <c r="CLX9" s="46"/>
      <c r="CLY9" s="46"/>
      <c r="CLZ9" s="46"/>
      <c r="CMA9" s="46"/>
      <c r="CMB9" s="46"/>
      <c r="CMC9" s="46"/>
      <c r="CMD9" s="46"/>
      <c r="CME9" s="46"/>
      <c r="CMF9" s="46"/>
      <c r="CMG9" s="46"/>
      <c r="CMH9" s="46"/>
      <c r="CMI9" s="46"/>
      <c r="CMJ9" s="46"/>
      <c r="CMK9" s="46"/>
      <c r="CML9" s="46"/>
      <c r="CMM9" s="46"/>
      <c r="CMN9" s="46"/>
      <c r="CMO9" s="46"/>
      <c r="CMP9" s="46"/>
      <c r="CMQ9" s="46"/>
      <c r="CMR9" s="46"/>
      <c r="CMS9" s="46"/>
      <c r="CMT9" s="46"/>
      <c r="CMU9" s="46"/>
      <c r="CMV9" s="46"/>
      <c r="CMW9" s="46"/>
      <c r="CMX9" s="46"/>
      <c r="CMY9" s="46"/>
      <c r="CMZ9" s="46"/>
      <c r="CNA9" s="46"/>
      <c r="CNB9" s="46"/>
      <c r="CNC9" s="46"/>
      <c r="CND9" s="46"/>
      <c r="CNE9" s="46"/>
      <c r="CNF9" s="46"/>
      <c r="CNG9" s="46"/>
      <c r="CNH9" s="46"/>
      <c r="CNI9" s="46"/>
      <c r="CNJ9" s="46"/>
      <c r="CNK9" s="46"/>
      <c r="CNL9" s="46"/>
      <c r="CNM9" s="46"/>
      <c r="CNN9" s="46"/>
      <c r="CNO9" s="46"/>
      <c r="CNP9" s="46"/>
      <c r="CNQ9" s="46"/>
      <c r="CNR9" s="46"/>
      <c r="CNS9" s="46"/>
      <c r="CNT9" s="46"/>
      <c r="CNU9" s="46"/>
      <c r="CNV9" s="46"/>
      <c r="CNW9" s="46"/>
      <c r="CNX9" s="46"/>
      <c r="CNY9" s="46"/>
      <c r="CNZ9" s="46"/>
      <c r="COA9" s="46"/>
      <c r="COB9" s="46"/>
      <c r="COC9" s="46"/>
      <c r="COD9" s="46"/>
      <c r="COE9" s="46"/>
      <c r="COF9" s="46"/>
      <c r="COG9" s="46"/>
      <c r="COH9" s="46"/>
      <c r="COI9" s="46"/>
      <c r="COJ9" s="46"/>
      <c r="COK9" s="46"/>
      <c r="COL9" s="46"/>
      <c r="COM9" s="46"/>
      <c r="CON9" s="46"/>
      <c r="COO9" s="46"/>
      <c r="COP9" s="46"/>
      <c r="COQ9" s="46"/>
      <c r="COR9" s="46"/>
      <c r="COS9" s="46"/>
      <c r="COT9" s="46"/>
      <c r="COU9" s="46"/>
      <c r="COV9" s="46"/>
      <c r="COW9" s="46"/>
      <c r="COX9" s="46"/>
      <c r="COY9" s="46"/>
      <c r="COZ9" s="46"/>
      <c r="CPA9" s="46"/>
      <c r="CPB9" s="46"/>
      <c r="CPC9" s="46"/>
      <c r="CPD9" s="46"/>
      <c r="CPE9" s="46"/>
      <c r="CPF9" s="46"/>
      <c r="CPG9" s="46"/>
      <c r="CPH9" s="46"/>
      <c r="CPI9" s="46"/>
      <c r="CPJ9" s="46"/>
      <c r="CPK9" s="46"/>
      <c r="CPL9" s="46"/>
      <c r="CPM9" s="46"/>
      <c r="CPN9" s="46"/>
      <c r="CPO9" s="46"/>
      <c r="CPP9" s="46"/>
      <c r="CPQ9" s="46"/>
      <c r="CPR9" s="46"/>
      <c r="CPS9" s="46"/>
      <c r="CPT9" s="46"/>
      <c r="CPU9" s="46"/>
      <c r="CPV9" s="46"/>
      <c r="CPW9" s="46"/>
      <c r="CPX9" s="46"/>
      <c r="CPY9" s="46"/>
      <c r="CPZ9" s="46"/>
      <c r="CQA9" s="46"/>
      <c r="CQB9" s="46"/>
      <c r="CQC9" s="46"/>
      <c r="CQD9" s="46"/>
      <c r="CQE9" s="46"/>
      <c r="CQF9" s="46"/>
      <c r="CQG9" s="46"/>
      <c r="CQH9" s="46"/>
      <c r="CQI9" s="46"/>
      <c r="CQJ9" s="46"/>
      <c r="CQK9" s="46"/>
      <c r="CQL9" s="46"/>
      <c r="CQM9" s="46"/>
      <c r="CQN9" s="46"/>
      <c r="CQO9" s="46"/>
      <c r="CQP9" s="46"/>
      <c r="CQQ9" s="46"/>
      <c r="CQR9" s="46"/>
      <c r="CQS9" s="46"/>
      <c r="CQT9" s="46"/>
      <c r="CQU9" s="46"/>
      <c r="CQV9" s="46"/>
      <c r="CQW9" s="46"/>
      <c r="CQX9" s="46"/>
      <c r="CQY9" s="46"/>
      <c r="CQZ9" s="46"/>
      <c r="CRA9" s="46"/>
      <c r="CRB9" s="46"/>
      <c r="CRC9" s="46"/>
      <c r="CRD9" s="46"/>
      <c r="CRE9" s="46"/>
      <c r="CRF9" s="46"/>
      <c r="CRG9" s="46"/>
      <c r="CRH9" s="46"/>
      <c r="CRI9" s="46"/>
      <c r="CRJ9" s="46"/>
      <c r="CRK9" s="46"/>
      <c r="CRL9" s="46"/>
      <c r="CRM9" s="46"/>
      <c r="CRN9" s="46"/>
      <c r="CRO9" s="46"/>
      <c r="CRP9" s="46"/>
      <c r="CRQ9" s="46"/>
      <c r="CRR9" s="46"/>
      <c r="CRS9" s="46"/>
      <c r="CRT9" s="46"/>
      <c r="CRU9" s="46"/>
      <c r="CRV9" s="46"/>
      <c r="CRW9" s="46"/>
      <c r="CRX9" s="46"/>
      <c r="CRY9" s="46"/>
      <c r="CRZ9" s="46"/>
      <c r="CSA9" s="46"/>
      <c r="CSB9" s="46"/>
      <c r="CSC9" s="46"/>
      <c r="CSD9" s="46"/>
      <c r="CSE9" s="46"/>
      <c r="CSF9" s="46"/>
      <c r="CSG9" s="46"/>
      <c r="CSH9" s="46"/>
      <c r="CSI9" s="46"/>
      <c r="CSJ9" s="46"/>
      <c r="CSK9" s="46"/>
      <c r="CSL9" s="46"/>
      <c r="CSM9" s="46"/>
      <c r="CSN9" s="46"/>
      <c r="CSO9" s="46"/>
      <c r="CSP9" s="46"/>
      <c r="CSQ9" s="46"/>
      <c r="CSR9" s="46"/>
      <c r="CSS9" s="46"/>
      <c r="CST9" s="46"/>
      <c r="CSU9" s="46"/>
      <c r="CSV9" s="46"/>
      <c r="CSW9" s="46"/>
      <c r="CSX9" s="46"/>
      <c r="CSY9" s="46"/>
      <c r="CSZ9" s="46"/>
      <c r="CTA9" s="46"/>
      <c r="CTB9" s="46"/>
      <c r="CTC9" s="46"/>
      <c r="CTD9" s="46"/>
      <c r="CTE9" s="46"/>
      <c r="CTF9" s="46"/>
      <c r="CTG9" s="46"/>
      <c r="CTH9" s="46"/>
      <c r="CTI9" s="46"/>
      <c r="CTJ9" s="46"/>
      <c r="CTK9" s="46"/>
      <c r="CTL9" s="46"/>
      <c r="CTM9" s="46"/>
      <c r="CTN9" s="46"/>
      <c r="CTO9" s="46"/>
      <c r="CTP9" s="46"/>
      <c r="CTQ9" s="46"/>
      <c r="CTR9" s="46"/>
      <c r="CTS9" s="46"/>
      <c r="CTT9" s="46"/>
      <c r="CTU9" s="46"/>
      <c r="CTV9" s="46"/>
      <c r="CTW9" s="46"/>
      <c r="CTX9" s="46"/>
      <c r="CTY9" s="46"/>
      <c r="CTZ9" s="46"/>
      <c r="CUA9" s="46"/>
      <c r="CUB9" s="46"/>
      <c r="CUC9" s="46"/>
      <c r="CUD9" s="46"/>
      <c r="CUE9" s="46"/>
      <c r="CUF9" s="46"/>
      <c r="CUG9" s="46"/>
      <c r="CUH9" s="46"/>
      <c r="CUI9" s="46"/>
      <c r="CUJ9" s="46"/>
      <c r="CUK9" s="46"/>
      <c r="CUL9" s="46"/>
      <c r="CUM9" s="46"/>
      <c r="CUN9" s="46"/>
      <c r="CUO9" s="46"/>
      <c r="CUP9" s="46"/>
      <c r="CUQ9" s="46"/>
      <c r="CUR9" s="46"/>
      <c r="CUS9" s="46"/>
      <c r="CUT9" s="46"/>
      <c r="CUU9" s="46"/>
      <c r="CUV9" s="46"/>
      <c r="CUW9" s="46"/>
      <c r="CUX9" s="46"/>
      <c r="CUY9" s="46"/>
      <c r="CUZ9" s="46"/>
      <c r="CVA9" s="46"/>
      <c r="CVB9" s="46"/>
      <c r="CVC9" s="46"/>
      <c r="CVD9" s="46"/>
      <c r="CVE9" s="46"/>
      <c r="CVF9" s="46"/>
      <c r="CVG9" s="46"/>
      <c r="CVH9" s="46"/>
      <c r="CVI9" s="46"/>
      <c r="CVJ9" s="46"/>
      <c r="CVK9" s="46"/>
      <c r="CVL9" s="46"/>
      <c r="CVM9" s="46"/>
      <c r="CVN9" s="46"/>
      <c r="CVO9" s="46"/>
      <c r="CVP9" s="46"/>
      <c r="CVQ9" s="46"/>
      <c r="CVR9" s="46"/>
      <c r="CVS9" s="46"/>
      <c r="CVT9" s="46"/>
      <c r="CVU9" s="46"/>
      <c r="CVV9" s="46"/>
      <c r="CVW9" s="46"/>
      <c r="CVX9" s="46"/>
      <c r="CVY9" s="46"/>
      <c r="CVZ9" s="46"/>
      <c r="CWA9" s="46"/>
      <c r="CWB9" s="46"/>
      <c r="CWC9" s="46"/>
      <c r="CWD9" s="46"/>
      <c r="CWE9" s="46"/>
      <c r="CWF9" s="46"/>
      <c r="CWG9" s="46"/>
      <c r="CWH9" s="46"/>
      <c r="CWI9" s="46"/>
      <c r="CWJ9" s="46"/>
      <c r="CWK9" s="46"/>
      <c r="CWL9" s="46"/>
      <c r="CWM9" s="46"/>
      <c r="CWN9" s="46"/>
      <c r="CWO9" s="46"/>
      <c r="CWP9" s="46"/>
      <c r="CWQ9" s="46"/>
      <c r="CWR9" s="46"/>
      <c r="CWS9" s="46"/>
      <c r="CWT9" s="46"/>
      <c r="CWU9" s="46"/>
      <c r="CWV9" s="46"/>
      <c r="CWW9" s="46"/>
      <c r="CWX9" s="46"/>
      <c r="CWY9" s="46"/>
      <c r="CWZ9" s="46"/>
      <c r="CXA9" s="46"/>
      <c r="CXB9" s="46"/>
      <c r="CXC9" s="46"/>
      <c r="CXD9" s="46"/>
      <c r="CXE9" s="46"/>
      <c r="CXF9" s="46"/>
      <c r="CXG9" s="46"/>
      <c r="CXH9" s="46"/>
      <c r="CXI9" s="46"/>
      <c r="CXJ9" s="46"/>
      <c r="CXK9" s="46"/>
      <c r="CXL9" s="46"/>
      <c r="CXM9" s="46"/>
      <c r="CXN9" s="46"/>
      <c r="CXO9" s="46"/>
      <c r="CXP9" s="46"/>
      <c r="CXQ9" s="46"/>
      <c r="CXR9" s="46"/>
      <c r="CXS9" s="46"/>
      <c r="CXT9" s="46"/>
      <c r="CXU9" s="46"/>
      <c r="CXV9" s="46"/>
      <c r="CXW9" s="46"/>
      <c r="CXX9" s="46"/>
      <c r="CXY9" s="46"/>
      <c r="CXZ9" s="46"/>
      <c r="CYA9" s="46"/>
      <c r="CYB9" s="46"/>
      <c r="CYC9" s="46"/>
      <c r="CYD9" s="46"/>
      <c r="CYE9" s="46"/>
      <c r="CYF9" s="46"/>
      <c r="CYG9" s="46"/>
      <c r="CYH9" s="46"/>
      <c r="CYI9" s="46"/>
      <c r="CYJ9" s="46"/>
      <c r="CYK9" s="46"/>
      <c r="CYL9" s="46"/>
      <c r="CYM9" s="46"/>
      <c r="CYN9" s="46"/>
      <c r="CYO9" s="46"/>
      <c r="CYP9" s="46"/>
      <c r="CYQ9" s="46"/>
      <c r="CYR9" s="46"/>
      <c r="CYS9" s="46"/>
      <c r="CYT9" s="46"/>
      <c r="CYU9" s="46"/>
      <c r="CYV9" s="46"/>
      <c r="CYW9" s="46"/>
      <c r="CYX9" s="46"/>
      <c r="CYY9" s="46"/>
      <c r="CYZ9" s="46"/>
      <c r="CZA9" s="46"/>
      <c r="CZB9" s="46"/>
      <c r="CZC9" s="46"/>
      <c r="CZD9" s="46"/>
      <c r="CZE9" s="46"/>
      <c r="CZF9" s="46"/>
      <c r="CZG9" s="46"/>
      <c r="CZH9" s="46"/>
      <c r="CZI9" s="46"/>
      <c r="CZJ9" s="46"/>
      <c r="CZK9" s="46"/>
      <c r="CZL9" s="46"/>
      <c r="CZM9" s="46"/>
      <c r="CZN9" s="46"/>
      <c r="CZO9" s="46"/>
      <c r="CZP9" s="46"/>
      <c r="CZQ9" s="46"/>
      <c r="CZR9" s="46"/>
      <c r="CZS9" s="46"/>
      <c r="CZT9" s="46"/>
      <c r="CZU9" s="46"/>
      <c r="CZV9" s="46"/>
      <c r="CZW9" s="46"/>
      <c r="CZX9" s="46"/>
      <c r="CZY9" s="46"/>
      <c r="CZZ9" s="46"/>
      <c r="DAA9" s="46"/>
      <c r="DAB9" s="46"/>
      <c r="DAC9" s="46"/>
      <c r="DAD9" s="46"/>
      <c r="DAE9" s="46"/>
      <c r="DAF9" s="46"/>
      <c r="DAG9" s="46"/>
      <c r="DAH9" s="46"/>
      <c r="DAI9" s="46"/>
      <c r="DAJ9" s="46"/>
      <c r="DAK9" s="46"/>
      <c r="DAL9" s="46"/>
      <c r="DAM9" s="46"/>
      <c r="DAN9" s="46"/>
      <c r="DAO9" s="46"/>
      <c r="DAP9" s="46"/>
      <c r="DAQ9" s="46"/>
      <c r="DAR9" s="46"/>
      <c r="DAS9" s="46"/>
      <c r="DAT9" s="46"/>
      <c r="DAU9" s="46"/>
      <c r="DAV9" s="46"/>
      <c r="DAW9" s="46"/>
      <c r="DAX9" s="46"/>
      <c r="DAY9" s="46"/>
      <c r="DAZ9" s="46"/>
      <c r="DBA9" s="46"/>
      <c r="DBB9" s="46"/>
      <c r="DBC9" s="46"/>
      <c r="DBD9" s="46"/>
      <c r="DBE9" s="46"/>
      <c r="DBF9" s="46"/>
      <c r="DBG9" s="46"/>
      <c r="DBH9" s="46"/>
      <c r="DBI9" s="46"/>
      <c r="DBJ9" s="46"/>
      <c r="DBK9" s="46"/>
      <c r="DBL9" s="46"/>
      <c r="DBM9" s="46"/>
      <c r="DBN9" s="46"/>
      <c r="DBO9" s="46"/>
      <c r="DBP9" s="46"/>
      <c r="DBQ9" s="46"/>
      <c r="DBR9" s="46"/>
      <c r="DBS9" s="46"/>
      <c r="DBT9" s="46"/>
      <c r="DBU9" s="46"/>
      <c r="DBV9" s="46"/>
      <c r="DBW9" s="46"/>
      <c r="DBX9" s="46"/>
      <c r="DBY9" s="46"/>
      <c r="DBZ9" s="46"/>
      <c r="DCA9" s="46"/>
      <c r="DCB9" s="46"/>
      <c r="DCC9" s="46"/>
      <c r="DCD9" s="46"/>
      <c r="DCE9" s="46"/>
      <c r="DCF9" s="46"/>
      <c r="DCG9" s="46"/>
      <c r="DCH9" s="46"/>
      <c r="DCI9" s="46"/>
      <c r="DCJ9" s="46"/>
      <c r="DCK9" s="46"/>
      <c r="DCL9" s="46"/>
      <c r="DCM9" s="46"/>
      <c r="DCN9" s="46"/>
      <c r="DCO9" s="46"/>
      <c r="DCP9" s="46"/>
      <c r="DCQ9" s="46"/>
      <c r="DCR9" s="46"/>
      <c r="DCS9" s="46"/>
      <c r="DCT9" s="46"/>
      <c r="DCU9" s="46"/>
      <c r="DCV9" s="46"/>
      <c r="DCW9" s="46"/>
      <c r="DCX9" s="46"/>
      <c r="DCY9" s="46"/>
      <c r="DCZ9" s="46"/>
      <c r="DDA9" s="46"/>
      <c r="DDB9" s="46"/>
      <c r="DDC9" s="46"/>
      <c r="DDD9" s="46"/>
      <c r="DDE9" s="46"/>
      <c r="DDF9" s="46"/>
      <c r="DDG9" s="46"/>
      <c r="DDH9" s="46"/>
      <c r="DDI9" s="46"/>
      <c r="DDJ9" s="46"/>
      <c r="DDK9" s="46"/>
      <c r="DDL9" s="46"/>
      <c r="DDM9" s="46"/>
      <c r="DDN9" s="46"/>
      <c r="DDO9" s="46"/>
      <c r="DDP9" s="46"/>
      <c r="DDQ9" s="46"/>
      <c r="DDR9" s="46"/>
      <c r="DDS9" s="46"/>
      <c r="DDT9" s="46"/>
      <c r="DDU9" s="46"/>
      <c r="DDV9" s="46"/>
      <c r="DDW9" s="46"/>
      <c r="DDX9" s="46"/>
      <c r="DDY9" s="46"/>
      <c r="DDZ9" s="46"/>
      <c r="DEA9" s="46"/>
      <c r="DEB9" s="46"/>
      <c r="DEC9" s="46"/>
      <c r="DED9" s="46"/>
      <c r="DEE9" s="46"/>
      <c r="DEF9" s="46"/>
      <c r="DEG9" s="46"/>
      <c r="DEH9" s="46"/>
      <c r="DEI9" s="46"/>
      <c r="DEJ9" s="46"/>
      <c r="DEK9" s="46"/>
      <c r="DEL9" s="46"/>
      <c r="DEM9" s="46"/>
      <c r="DEN9" s="46"/>
      <c r="DEO9" s="46"/>
      <c r="DEP9" s="46"/>
      <c r="DEQ9" s="46"/>
      <c r="DER9" s="46"/>
      <c r="DES9" s="46"/>
      <c r="DET9" s="46"/>
      <c r="DEU9" s="46"/>
      <c r="DEV9" s="46"/>
      <c r="DEW9" s="46"/>
      <c r="DEX9" s="46"/>
      <c r="DEY9" s="46"/>
      <c r="DEZ9" s="46"/>
      <c r="DFA9" s="46"/>
      <c r="DFB9" s="46"/>
      <c r="DFC9" s="46"/>
      <c r="DFD9" s="46"/>
      <c r="DFE9" s="46"/>
      <c r="DFF9" s="46"/>
      <c r="DFG9" s="46"/>
      <c r="DFH9" s="46"/>
      <c r="DFI9" s="46"/>
      <c r="DFJ9" s="46"/>
      <c r="DFK9" s="46"/>
      <c r="DFL9" s="46"/>
      <c r="DFM9" s="46"/>
      <c r="DFN9" s="46"/>
      <c r="DFO9" s="46"/>
      <c r="DFP9" s="46"/>
      <c r="DFQ9" s="46"/>
      <c r="DFR9" s="46"/>
      <c r="DFS9" s="46"/>
      <c r="DFT9" s="46"/>
      <c r="DFU9" s="46"/>
      <c r="DFV9" s="46"/>
      <c r="DFW9" s="46"/>
      <c r="DFX9" s="46"/>
      <c r="DFY9" s="46"/>
      <c r="DFZ9" s="46"/>
      <c r="DGA9" s="46"/>
      <c r="DGB9" s="46"/>
      <c r="DGC9" s="46"/>
      <c r="DGD9" s="46"/>
      <c r="DGE9" s="46"/>
      <c r="DGF9" s="46"/>
      <c r="DGG9" s="46"/>
      <c r="DGH9" s="46"/>
      <c r="DGI9" s="46"/>
      <c r="DGJ9" s="46"/>
      <c r="DGK9" s="46"/>
      <c r="DGL9" s="46"/>
      <c r="DGM9" s="46"/>
      <c r="DGN9" s="46"/>
      <c r="DGO9" s="46"/>
      <c r="DGP9" s="46"/>
      <c r="DGQ9" s="46"/>
      <c r="DGR9" s="46"/>
      <c r="DGS9" s="46"/>
      <c r="DGT9" s="46"/>
      <c r="DGU9" s="46"/>
      <c r="DGV9" s="46"/>
      <c r="DGW9" s="46"/>
      <c r="DGX9" s="46"/>
      <c r="DGY9" s="46"/>
      <c r="DGZ9" s="46"/>
      <c r="DHA9" s="46"/>
      <c r="DHB9" s="46"/>
      <c r="DHC9" s="46"/>
      <c r="DHD9" s="46"/>
      <c r="DHE9" s="46"/>
      <c r="DHF9" s="46"/>
      <c r="DHG9" s="46"/>
      <c r="DHH9" s="46"/>
      <c r="DHI9" s="46"/>
      <c r="DHJ9" s="46"/>
      <c r="DHK9" s="46"/>
      <c r="DHL9" s="46"/>
      <c r="DHM9" s="46"/>
      <c r="DHN9" s="46"/>
      <c r="DHO9" s="46"/>
      <c r="DHP9" s="46"/>
      <c r="DHQ9" s="46"/>
      <c r="DHR9" s="46"/>
      <c r="DHS9" s="46"/>
      <c r="DHT9" s="46"/>
      <c r="DHU9" s="46"/>
      <c r="DHV9" s="46"/>
      <c r="DHW9" s="46"/>
      <c r="DHX9" s="46"/>
      <c r="DHY9" s="46"/>
      <c r="DHZ9" s="46"/>
      <c r="DIA9" s="46"/>
      <c r="DIB9" s="46"/>
      <c r="DIC9" s="46"/>
      <c r="DID9" s="46"/>
      <c r="DIE9" s="46"/>
      <c r="DIF9" s="46"/>
      <c r="DIG9" s="46"/>
      <c r="DIH9" s="46"/>
      <c r="DII9" s="46"/>
      <c r="DIJ9" s="46"/>
      <c r="DIK9" s="46"/>
      <c r="DIL9" s="46"/>
      <c r="DIM9" s="46"/>
      <c r="DIN9" s="46"/>
      <c r="DIO9" s="46"/>
      <c r="DIP9" s="46"/>
      <c r="DIQ9" s="46"/>
      <c r="DIR9" s="46"/>
      <c r="DIS9" s="46"/>
      <c r="DIT9" s="46"/>
      <c r="DIU9" s="46"/>
      <c r="DIV9" s="46"/>
      <c r="DIW9" s="46"/>
      <c r="DIX9" s="46"/>
      <c r="DIY9" s="46"/>
      <c r="DIZ9" s="46"/>
      <c r="DJA9" s="46"/>
      <c r="DJB9" s="46"/>
      <c r="DJC9" s="46"/>
      <c r="DJD9" s="46"/>
      <c r="DJE9" s="46"/>
      <c r="DJF9" s="46"/>
      <c r="DJG9" s="46"/>
      <c r="DJH9" s="46"/>
      <c r="DJI9" s="46"/>
      <c r="DJJ9" s="46"/>
      <c r="DJK9" s="46"/>
      <c r="DJL9" s="46"/>
      <c r="DJM9" s="46"/>
      <c r="DJN9" s="46"/>
      <c r="DJO9" s="46"/>
      <c r="DJP9" s="46"/>
      <c r="DJQ9" s="46"/>
      <c r="DJR9" s="46"/>
      <c r="DJS9" s="46"/>
      <c r="DJT9" s="46"/>
      <c r="DJU9" s="46"/>
      <c r="DJV9" s="46"/>
      <c r="DJW9" s="46"/>
      <c r="DJX9" s="46"/>
      <c r="DJY9" s="46"/>
      <c r="DJZ9" s="46"/>
      <c r="DKA9" s="46"/>
      <c r="DKB9" s="46"/>
      <c r="DKC9" s="46"/>
      <c r="DKD9" s="46"/>
      <c r="DKE9" s="46"/>
      <c r="DKF9" s="46"/>
      <c r="DKG9" s="46"/>
      <c r="DKH9" s="46"/>
      <c r="DKI9" s="46"/>
      <c r="DKJ9" s="46"/>
      <c r="DKK9" s="46"/>
      <c r="DKL9" s="46"/>
      <c r="DKM9" s="46"/>
      <c r="DKN9" s="46"/>
      <c r="DKO9" s="46"/>
      <c r="DKP9" s="46"/>
      <c r="DKQ9" s="46"/>
      <c r="DKR9" s="46"/>
      <c r="DKS9" s="46"/>
      <c r="DKT9" s="46"/>
      <c r="DKU9" s="46"/>
      <c r="DKV9" s="46"/>
      <c r="DKW9" s="46"/>
      <c r="DKX9" s="46"/>
      <c r="DKY9" s="46"/>
      <c r="DKZ9" s="46"/>
      <c r="DLA9" s="46"/>
      <c r="DLB9" s="46"/>
      <c r="DLC9" s="46"/>
      <c r="DLD9" s="46"/>
      <c r="DLE9" s="46"/>
      <c r="DLF9" s="46"/>
      <c r="DLG9" s="46"/>
      <c r="DLH9" s="46"/>
      <c r="DLI9" s="46"/>
      <c r="DLJ9" s="46"/>
      <c r="DLK9" s="46"/>
      <c r="DLL9" s="46"/>
      <c r="DLM9" s="46"/>
      <c r="DLN9" s="46"/>
      <c r="DLO9" s="46"/>
      <c r="DLP9" s="46"/>
      <c r="DLQ9" s="46"/>
      <c r="DLR9" s="46"/>
      <c r="DLS9" s="46"/>
      <c r="DLT9" s="46"/>
      <c r="DLU9" s="46"/>
      <c r="DLV9" s="46"/>
      <c r="DLW9" s="46"/>
      <c r="DLX9" s="46"/>
      <c r="DLY9" s="46"/>
      <c r="DLZ9" s="46"/>
      <c r="DMA9" s="46"/>
      <c r="DMB9" s="46"/>
      <c r="DMC9" s="46"/>
      <c r="DMD9" s="46"/>
      <c r="DME9" s="46"/>
      <c r="DMF9" s="46"/>
      <c r="DMG9" s="46"/>
      <c r="DMH9" s="46"/>
      <c r="DMI9" s="46"/>
      <c r="DMJ9" s="46"/>
      <c r="DMK9" s="46"/>
      <c r="DML9" s="46"/>
      <c r="DMM9" s="46"/>
      <c r="DMN9" s="46"/>
      <c r="DMO9" s="46"/>
      <c r="DMP9" s="46"/>
      <c r="DMQ9" s="46"/>
      <c r="DMR9" s="46"/>
      <c r="DMS9" s="46"/>
      <c r="DMT9" s="46"/>
      <c r="DMU9" s="46"/>
      <c r="DMV9" s="46"/>
      <c r="DMW9" s="46"/>
      <c r="DMX9" s="46"/>
      <c r="DMY9" s="46"/>
      <c r="DMZ9" s="46"/>
      <c r="DNA9" s="46"/>
      <c r="DNB9" s="46"/>
      <c r="DNC9" s="46"/>
      <c r="DND9" s="46"/>
      <c r="DNE9" s="46"/>
      <c r="DNF9" s="46"/>
      <c r="DNG9" s="46"/>
      <c r="DNH9" s="46"/>
      <c r="DNI9" s="46"/>
      <c r="DNJ9" s="46"/>
      <c r="DNK9" s="46"/>
      <c r="DNL9" s="46"/>
      <c r="DNM9" s="46"/>
      <c r="DNN9" s="46"/>
      <c r="DNO9" s="46"/>
      <c r="DNP9" s="46"/>
      <c r="DNQ9" s="46"/>
      <c r="DNR9" s="46"/>
      <c r="DNS9" s="46"/>
      <c r="DNT9" s="46"/>
      <c r="DNU9" s="46"/>
      <c r="DNV9" s="46"/>
      <c r="DNW9" s="46"/>
      <c r="DNX9" s="46"/>
      <c r="DNY9" s="46"/>
      <c r="DNZ9" s="46"/>
      <c r="DOA9" s="46"/>
      <c r="DOB9" s="46"/>
      <c r="DOC9" s="46"/>
      <c r="DOD9" s="46"/>
      <c r="DOE9" s="46"/>
      <c r="DOF9" s="46"/>
      <c r="DOG9" s="46"/>
      <c r="DOH9" s="46"/>
      <c r="DOI9" s="46"/>
      <c r="DOJ9" s="46"/>
      <c r="DOK9" s="46"/>
      <c r="DOL9" s="46"/>
      <c r="DOM9" s="46"/>
      <c r="DON9" s="46"/>
      <c r="DOO9" s="46"/>
      <c r="DOP9" s="46"/>
      <c r="DOQ9" s="46"/>
      <c r="DOR9" s="46"/>
      <c r="DOS9" s="46"/>
      <c r="DOT9" s="46"/>
      <c r="DOU9" s="46"/>
      <c r="DOV9" s="46"/>
      <c r="DOW9" s="46"/>
      <c r="DOX9" s="46"/>
      <c r="DOY9" s="46"/>
      <c r="DOZ9" s="46"/>
      <c r="DPA9" s="46"/>
      <c r="DPB9" s="46"/>
      <c r="DPC9" s="46"/>
      <c r="DPD9" s="46"/>
      <c r="DPE9" s="46"/>
      <c r="DPF9" s="46"/>
      <c r="DPG9" s="46"/>
      <c r="DPH9" s="46"/>
      <c r="DPI9" s="46"/>
      <c r="DPJ9" s="46"/>
      <c r="DPK9" s="46"/>
      <c r="DPL9" s="46"/>
      <c r="DPM9" s="46"/>
      <c r="DPN9" s="46"/>
      <c r="DPO9" s="46"/>
      <c r="DPP9" s="46"/>
      <c r="DPQ9" s="46"/>
      <c r="DPR9" s="46"/>
      <c r="DPS9" s="46"/>
      <c r="DPT9" s="46"/>
      <c r="DPU9" s="46"/>
      <c r="DPV9" s="46"/>
      <c r="DPW9" s="46"/>
      <c r="DPX9" s="46"/>
      <c r="DPY9" s="46"/>
      <c r="DPZ9" s="46"/>
      <c r="DQA9" s="46"/>
      <c r="DQB9" s="46"/>
      <c r="DQC9" s="46"/>
      <c r="DQD9" s="46"/>
      <c r="DQE9" s="46"/>
      <c r="DQF9" s="46"/>
      <c r="DQG9" s="46"/>
      <c r="DQH9" s="46"/>
      <c r="DQI9" s="46"/>
      <c r="DQJ9" s="46"/>
      <c r="DQK9" s="46"/>
      <c r="DQL9" s="46"/>
      <c r="DQM9" s="46"/>
      <c r="DQN9" s="46"/>
      <c r="DQO9" s="46"/>
      <c r="DQP9" s="46"/>
      <c r="DQQ9" s="46"/>
      <c r="DQR9" s="46"/>
      <c r="DQS9" s="46"/>
      <c r="DQT9" s="46"/>
      <c r="DQU9" s="46"/>
      <c r="DQV9" s="46"/>
      <c r="DQW9" s="46"/>
      <c r="DQX9" s="46"/>
      <c r="DQY9" s="46"/>
      <c r="DQZ9" s="46"/>
      <c r="DRA9" s="46"/>
      <c r="DRB9" s="46"/>
      <c r="DRC9" s="46"/>
      <c r="DRD9" s="46"/>
      <c r="DRE9" s="46"/>
      <c r="DRF9" s="46"/>
      <c r="DRG9" s="46"/>
      <c r="DRH9" s="46"/>
      <c r="DRI9" s="46"/>
      <c r="DRJ9" s="46"/>
      <c r="DRK9" s="46"/>
      <c r="DRL9" s="46"/>
      <c r="DRM9" s="46"/>
      <c r="DRN9" s="46"/>
      <c r="DRO9" s="46"/>
      <c r="DRP9" s="46"/>
      <c r="DRQ9" s="46"/>
      <c r="DRR9" s="46"/>
      <c r="DRS9" s="46"/>
      <c r="DRT9" s="46"/>
      <c r="DRU9" s="46"/>
      <c r="DRV9" s="46"/>
      <c r="DRW9" s="46"/>
      <c r="DRX9" s="46"/>
      <c r="DRY9" s="46"/>
      <c r="DRZ9" s="46"/>
      <c r="DSA9" s="46"/>
      <c r="DSB9" s="46"/>
      <c r="DSC9" s="46"/>
      <c r="DSD9" s="46"/>
      <c r="DSE9" s="46"/>
      <c r="DSF9" s="46"/>
      <c r="DSG9" s="46"/>
      <c r="DSH9" s="46"/>
      <c r="DSI9" s="46"/>
      <c r="DSJ9" s="46"/>
      <c r="DSK9" s="46"/>
      <c r="DSL9" s="46"/>
      <c r="DSM9" s="46"/>
      <c r="DSN9" s="46"/>
      <c r="DSO9" s="46"/>
      <c r="DSP9" s="46"/>
      <c r="DSQ9" s="46"/>
      <c r="DSR9" s="46"/>
      <c r="DSS9" s="46"/>
      <c r="DST9" s="46"/>
      <c r="DSU9" s="46"/>
      <c r="DSV9" s="46"/>
      <c r="DSW9" s="46"/>
      <c r="DSX9" s="46"/>
      <c r="DSY9" s="46"/>
      <c r="DSZ9" s="46"/>
      <c r="DTA9" s="46"/>
      <c r="DTB9" s="46"/>
      <c r="DTC9" s="46"/>
      <c r="DTD9" s="46"/>
      <c r="DTE9" s="46"/>
      <c r="DTF9" s="46"/>
      <c r="DTG9" s="46"/>
      <c r="DTH9" s="46"/>
      <c r="DTI9" s="46"/>
      <c r="DTJ9" s="46"/>
      <c r="DTK9" s="46"/>
      <c r="DTL9" s="46"/>
      <c r="DTM9" s="46"/>
      <c r="DTN9" s="46"/>
      <c r="DTO9" s="46"/>
      <c r="DTP9" s="46"/>
      <c r="DTQ9" s="46"/>
      <c r="DTR9" s="46"/>
      <c r="DTS9" s="46"/>
      <c r="DTT9" s="46"/>
      <c r="DTU9" s="46"/>
      <c r="DTV9" s="46"/>
      <c r="DTW9" s="46"/>
      <c r="DTX9" s="46"/>
      <c r="DTY9" s="46"/>
      <c r="DTZ9" s="46"/>
      <c r="DUA9" s="46"/>
      <c r="DUB9" s="46"/>
      <c r="DUC9" s="46"/>
      <c r="DUD9" s="46"/>
      <c r="DUE9" s="46"/>
      <c r="DUF9" s="46"/>
      <c r="DUG9" s="46"/>
      <c r="DUH9" s="46"/>
      <c r="DUI9" s="46"/>
      <c r="DUJ9" s="46"/>
      <c r="DUK9" s="46"/>
      <c r="DUL9" s="46"/>
      <c r="DUM9" s="46"/>
      <c r="DUN9" s="46"/>
      <c r="DUO9" s="46"/>
      <c r="DUP9" s="46"/>
      <c r="DUQ9" s="46"/>
      <c r="DUR9" s="46"/>
      <c r="DUS9" s="46"/>
      <c r="DUT9" s="46"/>
      <c r="DUU9" s="46"/>
      <c r="DUV9" s="46"/>
      <c r="DUW9" s="46"/>
      <c r="DUX9" s="46"/>
      <c r="DUY9" s="46"/>
      <c r="DUZ9" s="46"/>
      <c r="DVA9" s="46"/>
      <c r="DVB9" s="46"/>
      <c r="DVC9" s="46"/>
      <c r="DVD9" s="46"/>
      <c r="DVE9" s="46"/>
      <c r="DVF9" s="46"/>
      <c r="DVG9" s="46"/>
      <c r="DVH9" s="46"/>
      <c r="DVI9" s="46"/>
      <c r="DVJ9" s="46"/>
      <c r="DVK9" s="46"/>
      <c r="DVL9" s="46"/>
      <c r="DVM9" s="46"/>
      <c r="DVN9" s="46"/>
      <c r="DVO9" s="46"/>
      <c r="DVP9" s="46"/>
      <c r="DVQ9" s="46"/>
      <c r="DVR9" s="46"/>
      <c r="DVS9" s="46"/>
      <c r="DVT9" s="46"/>
      <c r="DVU9" s="46"/>
      <c r="DVV9" s="46"/>
      <c r="DVW9" s="46"/>
      <c r="DVX9" s="46"/>
      <c r="DVY9" s="46"/>
      <c r="DVZ9" s="46"/>
      <c r="DWA9" s="46"/>
      <c r="DWB9" s="46"/>
      <c r="DWC9" s="46"/>
      <c r="DWD9" s="46"/>
      <c r="DWE9" s="46"/>
      <c r="DWF9" s="46"/>
      <c r="DWG9" s="46"/>
      <c r="DWH9" s="46"/>
      <c r="DWI9" s="46"/>
      <c r="DWJ9" s="46"/>
      <c r="DWK9" s="46"/>
      <c r="DWL9" s="46"/>
      <c r="DWM9" s="46"/>
      <c r="DWN9" s="46"/>
      <c r="DWO9" s="46"/>
      <c r="DWP9" s="46"/>
      <c r="DWQ9" s="46"/>
      <c r="DWR9" s="46"/>
      <c r="DWS9" s="46"/>
      <c r="DWT9" s="46"/>
      <c r="DWU9" s="46"/>
      <c r="DWV9" s="46"/>
      <c r="DWW9" s="46"/>
      <c r="DWX9" s="46"/>
      <c r="DWY9" s="46"/>
      <c r="DWZ9" s="46"/>
      <c r="DXA9" s="46"/>
      <c r="DXB9" s="46"/>
      <c r="DXC9" s="46"/>
      <c r="DXD9" s="46"/>
      <c r="DXE9" s="46"/>
      <c r="DXF9" s="46"/>
      <c r="DXG9" s="46"/>
      <c r="DXH9" s="46"/>
      <c r="DXI9" s="46"/>
      <c r="DXJ9" s="46"/>
      <c r="DXK9" s="46"/>
      <c r="DXL9" s="46"/>
      <c r="DXM9" s="46"/>
      <c r="DXN9" s="46"/>
      <c r="DXO9" s="46"/>
      <c r="DXP9" s="46"/>
      <c r="DXQ9" s="46"/>
      <c r="DXR9" s="46"/>
      <c r="DXS9" s="46"/>
      <c r="DXT9" s="46"/>
      <c r="DXU9" s="46"/>
      <c r="DXV9" s="46"/>
      <c r="DXW9" s="46"/>
      <c r="DXX9" s="46"/>
      <c r="DXY9" s="46"/>
      <c r="DXZ9" s="46"/>
      <c r="DYA9" s="46"/>
      <c r="DYB9" s="46"/>
      <c r="DYC9" s="46"/>
      <c r="DYD9" s="46"/>
      <c r="DYE9" s="46"/>
      <c r="DYF9" s="46"/>
      <c r="DYG9" s="46"/>
      <c r="DYH9" s="46"/>
      <c r="DYI9" s="46"/>
      <c r="DYJ9" s="46"/>
      <c r="DYK9" s="46"/>
      <c r="DYL9" s="46"/>
      <c r="DYM9" s="46"/>
      <c r="DYN9" s="46"/>
      <c r="DYO9" s="46"/>
      <c r="DYP9" s="46"/>
      <c r="DYQ9" s="46"/>
      <c r="DYR9" s="46"/>
      <c r="DYS9" s="46"/>
      <c r="DYT9" s="46"/>
      <c r="DYU9" s="46"/>
      <c r="DYV9" s="46"/>
      <c r="DYW9" s="46"/>
      <c r="DYX9" s="46"/>
      <c r="DYY9" s="46"/>
      <c r="DYZ9" s="46"/>
      <c r="DZA9" s="46"/>
      <c r="DZB9" s="46"/>
      <c r="DZC9" s="46"/>
      <c r="DZD9" s="46"/>
      <c r="DZE9" s="46"/>
      <c r="DZF9" s="46"/>
      <c r="DZG9" s="46"/>
      <c r="DZH9" s="46"/>
      <c r="DZI9" s="46"/>
      <c r="DZJ9" s="46"/>
      <c r="DZK9" s="46"/>
      <c r="DZL9" s="46"/>
      <c r="DZM9" s="46"/>
      <c r="DZN9" s="46"/>
      <c r="DZO9" s="46"/>
      <c r="DZP9" s="46"/>
      <c r="DZQ9" s="46"/>
      <c r="DZR9" s="46"/>
      <c r="DZS9" s="46"/>
      <c r="DZT9" s="46"/>
      <c r="DZU9" s="46"/>
      <c r="DZV9" s="46"/>
      <c r="DZW9" s="46"/>
      <c r="DZX9" s="46"/>
      <c r="DZY9" s="46"/>
      <c r="DZZ9" s="46"/>
      <c r="EAA9" s="46"/>
      <c r="EAB9" s="46"/>
      <c r="EAC9" s="46"/>
      <c r="EAD9" s="46"/>
      <c r="EAE9" s="46"/>
      <c r="EAF9" s="46"/>
      <c r="EAG9" s="46"/>
      <c r="EAH9" s="46"/>
      <c r="EAI9" s="46"/>
      <c r="EAJ9" s="46"/>
      <c r="EAK9" s="46"/>
      <c r="EAL9" s="46"/>
      <c r="EAM9" s="46"/>
      <c r="EAN9" s="46"/>
      <c r="EAO9" s="46"/>
      <c r="EAP9" s="46"/>
      <c r="EAQ9" s="46"/>
      <c r="EAR9" s="46"/>
      <c r="EAS9" s="46"/>
      <c r="EAT9" s="46"/>
      <c r="EAU9" s="46"/>
      <c r="EAV9" s="46"/>
      <c r="EAW9" s="46"/>
      <c r="EAX9" s="46"/>
      <c r="EAY9" s="46"/>
      <c r="EAZ9" s="46"/>
      <c r="EBA9" s="46"/>
      <c r="EBB9" s="46"/>
      <c r="EBC9" s="46"/>
      <c r="EBD9" s="46"/>
      <c r="EBE9" s="46"/>
      <c r="EBF9" s="46"/>
      <c r="EBG9" s="46"/>
      <c r="EBH9" s="46"/>
      <c r="EBI9" s="46"/>
      <c r="EBJ9" s="46"/>
      <c r="EBK9" s="46"/>
      <c r="EBL9" s="46"/>
      <c r="EBM9" s="46"/>
      <c r="EBN9" s="46"/>
      <c r="EBO9" s="46"/>
      <c r="EBP9" s="46"/>
      <c r="EBQ9" s="46"/>
      <c r="EBR9" s="46"/>
      <c r="EBS9" s="46"/>
      <c r="EBT9" s="46"/>
      <c r="EBU9" s="46"/>
      <c r="EBV9" s="46"/>
      <c r="EBW9" s="46"/>
      <c r="EBX9" s="46"/>
      <c r="EBY9" s="46"/>
      <c r="EBZ9" s="46"/>
      <c r="ECA9" s="46"/>
      <c r="ECB9" s="46"/>
      <c r="ECC9" s="46"/>
      <c r="ECD9" s="46"/>
      <c r="ECE9" s="46"/>
      <c r="ECF9" s="46"/>
      <c r="ECG9" s="46"/>
      <c r="ECH9" s="46"/>
      <c r="ECI9" s="46"/>
      <c r="ECJ9" s="46"/>
      <c r="ECK9" s="46"/>
      <c r="ECL9" s="46"/>
      <c r="ECM9" s="46"/>
      <c r="ECN9" s="46"/>
      <c r="ECO9" s="46"/>
      <c r="ECP9" s="46"/>
      <c r="ECQ9" s="46"/>
      <c r="ECR9" s="46"/>
      <c r="ECS9" s="46"/>
      <c r="ECT9" s="46"/>
      <c r="ECU9" s="46"/>
      <c r="ECV9" s="46"/>
      <c r="ECW9" s="46"/>
      <c r="ECX9" s="46"/>
      <c r="ECY9" s="46"/>
      <c r="ECZ9" s="46"/>
      <c r="EDA9" s="46"/>
      <c r="EDB9" s="46"/>
      <c r="EDC9" s="46"/>
      <c r="EDD9" s="46"/>
      <c r="EDE9" s="46"/>
      <c r="EDF9" s="46"/>
      <c r="EDG9" s="46"/>
      <c r="EDH9" s="46"/>
      <c r="EDI9" s="46"/>
      <c r="EDJ9" s="46"/>
      <c r="EDK9" s="46"/>
      <c r="EDL9" s="46"/>
      <c r="EDM9" s="46"/>
      <c r="EDN9" s="46"/>
      <c r="EDO9" s="46"/>
      <c r="EDP9" s="46"/>
      <c r="EDQ9" s="46"/>
      <c r="EDR9" s="46"/>
      <c r="EDS9" s="46"/>
      <c r="EDT9" s="46"/>
      <c r="EDU9" s="46"/>
      <c r="EDV9" s="46"/>
      <c r="EDW9" s="46"/>
      <c r="EDX9" s="46"/>
      <c r="EDY9" s="46"/>
      <c r="EDZ9" s="46"/>
      <c r="EEA9" s="46"/>
      <c r="EEB9" s="46"/>
      <c r="EEC9" s="46"/>
      <c r="EED9" s="46"/>
      <c r="EEE9" s="46"/>
      <c r="EEF9" s="46"/>
      <c r="EEG9" s="46"/>
      <c r="EEH9" s="46"/>
      <c r="EEI9" s="46"/>
      <c r="EEJ9" s="46"/>
      <c r="EEK9" s="46"/>
      <c r="EEL9" s="46"/>
      <c r="EEM9" s="46"/>
      <c r="EEN9" s="46"/>
      <c r="EEO9" s="46"/>
      <c r="EEP9" s="46"/>
      <c r="EEQ9" s="46"/>
      <c r="EER9" s="46"/>
      <c r="EES9" s="46"/>
      <c r="EET9" s="46"/>
      <c r="EEU9" s="46"/>
      <c r="EEV9" s="46"/>
      <c r="EEW9" s="46"/>
      <c r="EEX9" s="46"/>
      <c r="EEY9" s="46"/>
      <c r="EEZ9" s="46"/>
      <c r="EFA9" s="46"/>
      <c r="EFB9" s="46"/>
      <c r="EFC9" s="46"/>
      <c r="EFD9" s="46"/>
      <c r="EFE9" s="46"/>
      <c r="EFF9" s="46"/>
      <c r="EFG9" s="46"/>
      <c r="EFH9" s="46"/>
      <c r="EFI9" s="46"/>
      <c r="EFJ9" s="46"/>
      <c r="EFK9" s="46"/>
      <c r="EFL9" s="46"/>
      <c r="EFM9" s="46"/>
      <c r="EFN9" s="46"/>
      <c r="EFO9" s="46"/>
      <c r="EFP9" s="46"/>
      <c r="EFQ9" s="46"/>
      <c r="EFR9" s="46"/>
      <c r="EFS9" s="46"/>
      <c r="EFT9" s="46"/>
      <c r="EFU9" s="46"/>
      <c r="EFV9" s="46"/>
      <c r="EFW9" s="46"/>
      <c r="EFX9" s="46"/>
      <c r="EFY9" s="46"/>
      <c r="EFZ9" s="46"/>
      <c r="EGA9" s="46"/>
      <c r="EGB9" s="46"/>
      <c r="EGC9" s="46"/>
      <c r="EGD9" s="46"/>
      <c r="EGE9" s="46"/>
      <c r="EGF9" s="46"/>
      <c r="EGG9" s="46"/>
      <c r="EGH9" s="46"/>
      <c r="EGI9" s="46"/>
      <c r="EGJ9" s="46"/>
      <c r="EGK9" s="46"/>
      <c r="EGL9" s="46"/>
      <c r="EGM9" s="46"/>
      <c r="EGN9" s="46"/>
      <c r="EGO9" s="46"/>
      <c r="EGP9" s="46"/>
      <c r="EGQ9" s="46"/>
      <c r="EGR9" s="46"/>
      <c r="EGS9" s="46"/>
      <c r="EGT9" s="46"/>
      <c r="EGU9" s="46"/>
      <c r="EGV9" s="46"/>
      <c r="EGW9" s="46"/>
      <c r="EGX9" s="46"/>
      <c r="EGY9" s="46"/>
      <c r="EGZ9" s="46"/>
      <c r="EHA9" s="46"/>
      <c r="EHB9" s="46"/>
      <c r="EHC9" s="46"/>
      <c r="EHD9" s="46"/>
      <c r="EHE9" s="46"/>
      <c r="EHF9" s="46"/>
      <c r="EHG9" s="46"/>
      <c r="EHH9" s="46"/>
      <c r="EHI9" s="46"/>
      <c r="EHJ9" s="46"/>
      <c r="EHK9" s="46"/>
      <c r="EHL9" s="46"/>
      <c r="EHM9" s="46"/>
      <c r="EHN9" s="46"/>
      <c r="EHO9" s="46"/>
      <c r="EHP9" s="46"/>
      <c r="EHQ9" s="46"/>
      <c r="EHR9" s="46"/>
      <c r="EHS9" s="46"/>
      <c r="EHT9" s="46"/>
      <c r="EHU9" s="46"/>
      <c r="EHV9" s="46"/>
      <c r="EHW9" s="46"/>
      <c r="EHX9" s="46"/>
      <c r="EHY9" s="46"/>
      <c r="EHZ9" s="46"/>
      <c r="EIA9" s="46"/>
      <c r="EIB9" s="46"/>
      <c r="EIC9" s="46"/>
      <c r="EID9" s="46"/>
      <c r="EIE9" s="46"/>
      <c r="EIF9" s="46"/>
      <c r="EIG9" s="46"/>
      <c r="EIH9" s="46"/>
      <c r="EII9" s="46"/>
      <c r="EIJ9" s="46"/>
      <c r="EIK9" s="46"/>
      <c r="EIL9" s="46"/>
      <c r="EIM9" s="46"/>
      <c r="EIN9" s="46"/>
      <c r="EIO9" s="46"/>
      <c r="EIP9" s="46"/>
      <c r="EIQ9" s="46"/>
      <c r="EIR9" s="46"/>
      <c r="EIS9" s="46"/>
      <c r="EIT9" s="46"/>
      <c r="EIU9" s="46"/>
      <c r="EIV9" s="46"/>
      <c r="EIW9" s="46"/>
      <c r="EIX9" s="46"/>
      <c r="EIY9" s="46"/>
      <c r="EIZ9" s="46"/>
      <c r="EJA9" s="46"/>
      <c r="EJB9" s="46"/>
      <c r="EJC9" s="46"/>
      <c r="EJD9" s="46"/>
      <c r="EJE9" s="46"/>
      <c r="EJF9" s="46"/>
      <c r="EJG9" s="46"/>
      <c r="EJH9" s="46"/>
      <c r="EJI9" s="46"/>
      <c r="EJJ9" s="46"/>
      <c r="EJK9" s="46"/>
      <c r="EJL9" s="46"/>
      <c r="EJM9" s="46"/>
      <c r="EJN9" s="46"/>
      <c r="EJO9" s="46"/>
      <c r="EJP9" s="46"/>
      <c r="EJQ9" s="46"/>
      <c r="EJR9" s="46"/>
      <c r="EJS9" s="46"/>
      <c r="EJT9" s="46"/>
      <c r="EJU9" s="46"/>
      <c r="EJV9" s="46"/>
      <c r="EJW9" s="46"/>
      <c r="EJX9" s="46"/>
      <c r="EJY9" s="46"/>
      <c r="EJZ9" s="46"/>
      <c r="EKA9" s="46"/>
      <c r="EKB9" s="46"/>
      <c r="EKC9" s="46"/>
      <c r="EKD9" s="46"/>
      <c r="EKE9" s="46"/>
      <c r="EKF9" s="46"/>
      <c r="EKG9" s="46"/>
      <c r="EKH9" s="46"/>
      <c r="EKI9" s="46"/>
      <c r="EKJ9" s="46"/>
      <c r="EKK9" s="46"/>
      <c r="EKL9" s="46"/>
      <c r="EKM9" s="46"/>
      <c r="EKN9" s="46"/>
      <c r="EKO9" s="46"/>
      <c r="EKP9" s="46"/>
      <c r="EKQ9" s="46"/>
      <c r="EKR9" s="46"/>
      <c r="EKS9" s="46"/>
      <c r="EKT9" s="46"/>
      <c r="EKU9" s="46"/>
      <c r="EKV9" s="46"/>
      <c r="EKW9" s="46"/>
      <c r="EKX9" s="46"/>
      <c r="EKY9" s="46"/>
      <c r="EKZ9" s="46"/>
      <c r="ELA9" s="46"/>
      <c r="ELB9" s="46"/>
      <c r="ELC9" s="46"/>
      <c r="ELD9" s="46"/>
      <c r="ELE9" s="46"/>
      <c r="ELF9" s="46"/>
      <c r="ELG9" s="46"/>
      <c r="ELH9" s="46"/>
      <c r="ELI9" s="46"/>
      <c r="ELJ9" s="46"/>
      <c r="ELK9" s="46"/>
      <c r="ELL9" s="46"/>
      <c r="ELM9" s="46"/>
      <c r="ELN9" s="46"/>
      <c r="ELO9" s="46"/>
      <c r="ELP9" s="46"/>
      <c r="ELQ9" s="46"/>
      <c r="ELR9" s="46"/>
      <c r="ELS9" s="46"/>
      <c r="ELT9" s="46"/>
      <c r="ELU9" s="46"/>
      <c r="ELV9" s="46"/>
      <c r="ELW9" s="46"/>
      <c r="ELX9" s="46"/>
      <c r="ELY9" s="46"/>
      <c r="ELZ9" s="46"/>
      <c r="EMA9" s="46"/>
      <c r="EMB9" s="46"/>
      <c r="EMC9" s="46"/>
      <c r="EMD9" s="46"/>
      <c r="EME9" s="46"/>
      <c r="EMF9" s="46"/>
      <c r="EMG9" s="46"/>
      <c r="EMH9" s="46"/>
      <c r="EMI9" s="46"/>
      <c r="EMJ9" s="46"/>
      <c r="EMK9" s="46"/>
      <c r="EML9" s="46"/>
      <c r="EMM9" s="46"/>
      <c r="EMN9" s="46"/>
      <c r="EMO9" s="46"/>
      <c r="EMP9" s="46"/>
      <c r="EMQ9" s="46"/>
      <c r="EMR9" s="46"/>
      <c r="EMS9" s="46"/>
      <c r="EMT9" s="46"/>
      <c r="EMU9" s="46"/>
      <c r="EMV9" s="46"/>
      <c r="EMW9" s="46"/>
      <c r="EMX9" s="46"/>
      <c r="EMY9" s="46"/>
      <c r="EMZ9" s="46"/>
      <c r="ENA9" s="46"/>
      <c r="ENB9" s="46"/>
      <c r="ENC9" s="46"/>
      <c r="END9" s="46"/>
      <c r="ENE9" s="46"/>
      <c r="ENF9" s="46"/>
      <c r="ENG9" s="46"/>
      <c r="ENH9" s="46"/>
      <c r="ENI9" s="46"/>
      <c r="ENJ9" s="46"/>
      <c r="ENK9" s="46"/>
      <c r="ENL9" s="46"/>
      <c r="ENM9" s="46"/>
      <c r="ENN9" s="46"/>
      <c r="ENO9" s="46"/>
      <c r="ENP9" s="46"/>
      <c r="ENQ9" s="46"/>
      <c r="ENR9" s="46"/>
      <c r="ENS9" s="46"/>
      <c r="ENT9" s="46"/>
      <c r="ENU9" s="46"/>
      <c r="ENV9" s="46"/>
      <c r="ENW9" s="46"/>
      <c r="ENX9" s="46"/>
      <c r="ENY9" s="46"/>
      <c r="ENZ9" s="46"/>
      <c r="EOA9" s="46"/>
      <c r="EOB9" s="46"/>
      <c r="EOC9" s="46"/>
      <c r="EOD9" s="46"/>
      <c r="EOE9" s="46"/>
      <c r="EOF9" s="46"/>
      <c r="EOG9" s="46"/>
      <c r="EOH9" s="46"/>
      <c r="EOI9" s="46"/>
      <c r="EOJ9" s="46"/>
      <c r="EOK9" s="46"/>
      <c r="EOL9" s="46"/>
      <c r="EOM9" s="46"/>
      <c r="EON9" s="46"/>
      <c r="EOO9" s="46"/>
      <c r="EOP9" s="46"/>
      <c r="EOQ9" s="46"/>
      <c r="EOR9" s="46"/>
      <c r="EOS9" s="46"/>
      <c r="EOT9" s="46"/>
      <c r="EOU9" s="46"/>
      <c r="EOV9" s="46"/>
      <c r="EOW9" s="46"/>
      <c r="EOX9" s="46"/>
      <c r="EOY9" s="46"/>
      <c r="EOZ9" s="46"/>
      <c r="EPA9" s="46"/>
      <c r="EPB9" s="46"/>
      <c r="EPC9" s="46"/>
      <c r="EPD9" s="46"/>
      <c r="EPE9" s="46"/>
      <c r="EPF9" s="46"/>
      <c r="EPG9" s="46"/>
      <c r="EPH9" s="46"/>
      <c r="EPI9" s="46"/>
      <c r="EPJ9" s="46"/>
      <c r="EPK9" s="46"/>
      <c r="EPL9" s="46"/>
      <c r="EPM9" s="46"/>
      <c r="EPN9" s="46"/>
      <c r="EPO9" s="46"/>
      <c r="EPP9" s="46"/>
      <c r="EPQ9" s="46"/>
      <c r="EPR9" s="46"/>
      <c r="EPS9" s="46"/>
      <c r="EPT9" s="46"/>
      <c r="EPU9" s="46"/>
      <c r="EPV9" s="46"/>
      <c r="EPW9" s="46"/>
      <c r="EPX9" s="46"/>
      <c r="EPY9" s="46"/>
      <c r="EPZ9" s="46"/>
      <c r="EQA9" s="46"/>
      <c r="EQB9" s="46"/>
      <c r="EQC9" s="46"/>
      <c r="EQD9" s="46"/>
      <c r="EQE9" s="46"/>
      <c r="EQF9" s="46"/>
      <c r="EQG9" s="46"/>
      <c r="EQH9" s="46"/>
      <c r="EQI9" s="46"/>
      <c r="EQJ9" s="46"/>
      <c r="EQK9" s="46"/>
      <c r="EQL9" s="46"/>
      <c r="EQM9" s="46"/>
      <c r="EQN9" s="46"/>
      <c r="EQO9" s="46"/>
      <c r="EQP9" s="46"/>
      <c r="EQQ9" s="46"/>
      <c r="EQR9" s="46"/>
      <c r="EQS9" s="46"/>
      <c r="EQT9" s="46"/>
      <c r="EQU9" s="46"/>
      <c r="EQV9" s="46"/>
      <c r="EQW9" s="46"/>
      <c r="EQX9" s="46"/>
      <c r="EQY9" s="46"/>
      <c r="EQZ9" s="46"/>
      <c r="ERA9" s="46"/>
      <c r="ERB9" s="46"/>
      <c r="ERC9" s="46"/>
      <c r="ERD9" s="46"/>
      <c r="ERE9" s="46"/>
      <c r="ERF9" s="46"/>
      <c r="ERG9" s="46"/>
      <c r="ERH9" s="46"/>
      <c r="ERI9" s="46"/>
      <c r="ERJ9" s="46"/>
      <c r="ERK9" s="46"/>
      <c r="ERL9" s="46"/>
      <c r="ERM9" s="46"/>
      <c r="ERN9" s="46"/>
      <c r="ERO9" s="46"/>
      <c r="ERP9" s="46"/>
      <c r="ERQ9" s="46"/>
      <c r="ERR9" s="46"/>
      <c r="ERS9" s="46"/>
      <c r="ERT9" s="46"/>
      <c r="ERU9" s="46"/>
      <c r="ERV9" s="46"/>
      <c r="ERW9" s="46"/>
      <c r="ERX9" s="46"/>
      <c r="ERY9" s="46"/>
      <c r="ERZ9" s="46"/>
      <c r="ESA9" s="46"/>
      <c r="ESB9" s="46"/>
      <c r="ESC9" s="46"/>
      <c r="ESD9" s="46"/>
      <c r="ESE9" s="46"/>
      <c r="ESF9" s="46"/>
      <c r="ESG9" s="46"/>
      <c r="ESH9" s="46"/>
      <c r="ESI9" s="46"/>
      <c r="ESJ9" s="46"/>
      <c r="ESK9" s="46"/>
      <c r="ESL9" s="46"/>
      <c r="ESM9" s="46"/>
      <c r="ESN9" s="46"/>
      <c r="ESO9" s="46"/>
      <c r="ESP9" s="46"/>
      <c r="ESQ9" s="46"/>
      <c r="ESR9" s="46"/>
      <c r="ESS9" s="46"/>
      <c r="EST9" s="46"/>
      <c r="ESU9" s="46"/>
      <c r="ESV9" s="46"/>
      <c r="ESW9" s="46"/>
      <c r="ESX9" s="46"/>
      <c r="ESY9" s="46"/>
      <c r="ESZ9" s="46"/>
      <c r="ETA9" s="46"/>
      <c r="ETB9" s="46"/>
      <c r="ETC9" s="46"/>
      <c r="ETD9" s="46"/>
      <c r="ETE9" s="46"/>
      <c r="ETF9" s="46"/>
      <c r="ETG9" s="46"/>
      <c r="ETH9" s="46"/>
      <c r="ETI9" s="46"/>
      <c r="ETJ9" s="46"/>
      <c r="ETK9" s="46"/>
      <c r="ETL9" s="46"/>
      <c r="ETM9" s="46"/>
      <c r="ETN9" s="46"/>
      <c r="ETO9" s="46"/>
      <c r="ETP9" s="46"/>
      <c r="ETQ9" s="46"/>
      <c r="ETR9" s="46"/>
      <c r="ETS9" s="46"/>
      <c r="ETT9" s="46"/>
      <c r="ETU9" s="46"/>
      <c r="ETV9" s="46"/>
      <c r="ETW9" s="46"/>
      <c r="ETX9" s="46"/>
      <c r="ETY9" s="46"/>
      <c r="ETZ9" s="46"/>
      <c r="EUA9" s="46"/>
      <c r="EUB9" s="46"/>
      <c r="EUC9" s="46"/>
      <c r="EUD9" s="46"/>
      <c r="EUE9" s="46"/>
      <c r="EUF9" s="46"/>
      <c r="EUG9" s="46"/>
      <c r="EUH9" s="46"/>
      <c r="EUI9" s="46"/>
      <c r="EUJ9" s="46"/>
      <c r="EUK9" s="46"/>
      <c r="EUL9" s="46"/>
      <c r="EUM9" s="46"/>
      <c r="EUN9" s="46"/>
      <c r="EUO9" s="46"/>
      <c r="EUP9" s="46"/>
      <c r="EUQ9" s="46"/>
      <c r="EUR9" s="46"/>
      <c r="EUS9" s="46"/>
      <c r="EUT9" s="46"/>
      <c r="EUU9" s="46"/>
      <c r="EUV9" s="46"/>
      <c r="EUW9" s="46"/>
      <c r="EUX9" s="46"/>
      <c r="EUY9" s="46"/>
      <c r="EUZ9" s="46"/>
      <c r="EVA9" s="46"/>
      <c r="EVB9" s="46"/>
      <c r="EVC9" s="46"/>
      <c r="EVD9" s="46"/>
      <c r="EVE9" s="46"/>
      <c r="EVF9" s="46"/>
      <c r="EVG9" s="46"/>
      <c r="EVH9" s="46"/>
      <c r="EVI9" s="46"/>
      <c r="EVJ9" s="46"/>
      <c r="EVK9" s="46"/>
      <c r="EVL9" s="46"/>
      <c r="EVM9" s="46"/>
      <c r="EVN9" s="46"/>
      <c r="EVO9" s="46"/>
      <c r="EVP9" s="46"/>
      <c r="EVQ9" s="46"/>
      <c r="EVR9" s="46"/>
      <c r="EVS9" s="46"/>
      <c r="EVT9" s="46"/>
      <c r="EVU9" s="46"/>
      <c r="EVV9" s="46"/>
      <c r="EVW9" s="46"/>
      <c r="EVX9" s="46"/>
      <c r="EVY9" s="46"/>
      <c r="EVZ9" s="46"/>
      <c r="EWA9" s="46"/>
      <c r="EWB9" s="46"/>
      <c r="EWC9" s="46"/>
      <c r="EWD9" s="46"/>
      <c r="EWE9" s="46"/>
      <c r="EWF9" s="46"/>
      <c r="EWG9" s="46"/>
      <c r="EWH9" s="46"/>
      <c r="EWI9" s="46"/>
      <c r="EWJ9" s="46"/>
      <c r="EWK9" s="46"/>
      <c r="EWL9" s="46"/>
      <c r="EWM9" s="46"/>
      <c r="EWN9" s="46"/>
      <c r="EWO9" s="46"/>
      <c r="EWP9" s="46"/>
      <c r="EWQ9" s="46"/>
      <c r="EWR9" s="46"/>
      <c r="EWS9" s="46"/>
      <c r="EWT9" s="46"/>
      <c r="EWU9" s="46"/>
      <c r="EWV9" s="46"/>
      <c r="EWW9" s="46"/>
      <c r="EWX9" s="46"/>
      <c r="EWY9" s="46"/>
      <c r="EWZ9" s="46"/>
      <c r="EXA9" s="46"/>
      <c r="EXB9" s="46"/>
      <c r="EXC9" s="46"/>
      <c r="EXD9" s="46"/>
      <c r="EXE9" s="46"/>
      <c r="EXF9" s="46"/>
      <c r="EXG9" s="46"/>
      <c r="EXH9" s="46"/>
      <c r="EXI9" s="46"/>
      <c r="EXJ9" s="46"/>
      <c r="EXK9" s="46"/>
      <c r="EXL9" s="46"/>
      <c r="EXM9" s="46"/>
      <c r="EXN9" s="46"/>
      <c r="EXO9" s="46"/>
      <c r="EXP9" s="46"/>
      <c r="EXQ9" s="46"/>
      <c r="EXR9" s="46"/>
      <c r="EXS9" s="46"/>
      <c r="EXT9" s="46"/>
      <c r="EXU9" s="46"/>
      <c r="EXV9" s="46"/>
      <c r="EXW9" s="46"/>
      <c r="EXX9" s="46"/>
      <c r="EXY9" s="46"/>
      <c r="EXZ9" s="46"/>
      <c r="EYA9" s="46"/>
      <c r="EYB9" s="46"/>
      <c r="EYC9" s="46"/>
      <c r="EYD9" s="46"/>
      <c r="EYE9" s="46"/>
      <c r="EYF9" s="46"/>
      <c r="EYG9" s="46"/>
      <c r="EYH9" s="46"/>
      <c r="EYI9" s="46"/>
      <c r="EYJ9" s="46"/>
      <c r="EYK9" s="46"/>
      <c r="EYL9" s="46"/>
      <c r="EYM9" s="46"/>
      <c r="EYN9" s="46"/>
      <c r="EYO9" s="46"/>
      <c r="EYP9" s="46"/>
      <c r="EYQ9" s="46"/>
      <c r="EYR9" s="46"/>
      <c r="EYS9" s="46"/>
      <c r="EYT9" s="46"/>
      <c r="EYU9" s="46"/>
      <c r="EYV9" s="46"/>
      <c r="EYW9" s="46"/>
      <c r="EYX9" s="46"/>
      <c r="EYY9" s="46"/>
      <c r="EYZ9" s="46"/>
      <c r="EZA9" s="46"/>
      <c r="EZB9" s="46"/>
      <c r="EZC9" s="46"/>
      <c r="EZD9" s="46"/>
      <c r="EZE9" s="46"/>
      <c r="EZF9" s="46"/>
      <c r="EZG9" s="46"/>
      <c r="EZH9" s="46"/>
      <c r="EZI9" s="46"/>
      <c r="EZJ9" s="46"/>
      <c r="EZK9" s="46"/>
      <c r="EZL9" s="46"/>
      <c r="EZM9" s="46"/>
      <c r="EZN9" s="46"/>
      <c r="EZO9" s="46"/>
      <c r="EZP9" s="46"/>
      <c r="EZQ9" s="46"/>
      <c r="EZR9" s="46"/>
      <c r="EZS9" s="46"/>
      <c r="EZT9" s="46"/>
      <c r="EZU9" s="46"/>
      <c r="EZV9" s="46"/>
      <c r="EZW9" s="46"/>
      <c r="EZX9" s="46"/>
      <c r="EZY9" s="46"/>
      <c r="EZZ9" s="46"/>
      <c r="FAA9" s="46"/>
      <c r="FAB9" s="46"/>
      <c r="FAC9" s="46"/>
      <c r="FAD9" s="46"/>
      <c r="FAE9" s="46"/>
      <c r="FAF9" s="46"/>
      <c r="FAG9" s="46"/>
      <c r="FAH9" s="46"/>
      <c r="FAI9" s="46"/>
      <c r="FAJ9" s="46"/>
      <c r="FAK9" s="46"/>
      <c r="FAL9" s="46"/>
      <c r="FAM9" s="46"/>
      <c r="FAN9" s="46"/>
      <c r="FAO9" s="46"/>
      <c r="FAP9" s="46"/>
      <c r="FAQ9" s="46"/>
      <c r="FAR9" s="46"/>
      <c r="FAS9" s="46"/>
      <c r="FAT9" s="46"/>
      <c r="FAU9" s="46"/>
      <c r="FAV9" s="46"/>
      <c r="FAW9" s="46"/>
      <c r="FAX9" s="46"/>
      <c r="FAY9" s="46"/>
      <c r="FAZ9" s="46"/>
      <c r="FBA9" s="46"/>
      <c r="FBB9" s="46"/>
      <c r="FBC9" s="46"/>
      <c r="FBD9" s="46"/>
      <c r="FBE9" s="46"/>
      <c r="FBF9" s="46"/>
      <c r="FBG9" s="46"/>
      <c r="FBH9" s="46"/>
      <c r="FBI9" s="46"/>
      <c r="FBJ9" s="46"/>
      <c r="FBK9" s="46"/>
      <c r="FBL9" s="46"/>
      <c r="FBM9" s="46"/>
      <c r="FBN9" s="46"/>
      <c r="FBO9" s="46"/>
      <c r="FBP9" s="46"/>
      <c r="FBQ9" s="46"/>
      <c r="FBR9" s="46"/>
      <c r="FBS9" s="46"/>
      <c r="FBT9" s="46"/>
      <c r="FBU9" s="46"/>
      <c r="FBV9" s="46"/>
      <c r="FBW9" s="46"/>
      <c r="FBX9" s="46"/>
      <c r="FBY9" s="46"/>
      <c r="FBZ9" s="46"/>
      <c r="FCA9" s="46"/>
      <c r="FCB9" s="46"/>
      <c r="FCC9" s="46"/>
      <c r="FCD9" s="46"/>
      <c r="FCE9" s="46"/>
      <c r="FCF9" s="46"/>
      <c r="FCG9" s="46"/>
      <c r="FCH9" s="46"/>
      <c r="FCI9" s="46"/>
      <c r="FCJ9" s="46"/>
      <c r="FCK9" s="46"/>
      <c r="FCL9" s="46"/>
      <c r="FCM9" s="46"/>
      <c r="FCN9" s="46"/>
      <c r="FCO9" s="46"/>
      <c r="FCP9" s="46"/>
      <c r="FCQ9" s="46"/>
      <c r="FCR9" s="46"/>
      <c r="FCS9" s="46"/>
      <c r="FCT9" s="46"/>
      <c r="FCU9" s="46"/>
      <c r="FCV9" s="46"/>
      <c r="FCW9" s="46"/>
      <c r="FCX9" s="46"/>
      <c r="FCY9" s="46"/>
      <c r="FCZ9" s="46"/>
      <c r="FDA9" s="46"/>
      <c r="FDB9" s="46"/>
      <c r="FDC9" s="46"/>
      <c r="FDD9" s="46"/>
      <c r="FDE9" s="46"/>
      <c r="FDF9" s="46"/>
      <c r="FDG9" s="46"/>
      <c r="FDH9" s="46"/>
      <c r="FDI9" s="46"/>
      <c r="FDJ9" s="46"/>
      <c r="FDK9" s="46"/>
      <c r="FDL9" s="46"/>
      <c r="FDM9" s="46"/>
      <c r="FDN9" s="46"/>
      <c r="FDO9" s="46"/>
      <c r="FDP9" s="46"/>
      <c r="FDQ9" s="46"/>
      <c r="FDR9" s="46"/>
      <c r="FDS9" s="46"/>
      <c r="FDT9" s="46"/>
      <c r="FDU9" s="46"/>
      <c r="FDV9" s="46"/>
      <c r="FDW9" s="46"/>
      <c r="FDX9" s="46"/>
      <c r="FDY9" s="46"/>
      <c r="FDZ9" s="46"/>
      <c r="FEA9" s="46"/>
      <c r="FEB9" s="46"/>
      <c r="FEC9" s="46"/>
      <c r="FED9" s="46"/>
      <c r="FEE9" s="46"/>
      <c r="FEF9" s="46"/>
      <c r="FEG9" s="46"/>
      <c r="FEH9" s="46"/>
      <c r="FEI9" s="46"/>
      <c r="FEJ9" s="46"/>
      <c r="FEK9" s="46"/>
      <c r="FEL9" s="46"/>
      <c r="FEM9" s="46"/>
      <c r="FEN9" s="46"/>
      <c r="FEO9" s="46"/>
      <c r="FEP9" s="46"/>
      <c r="FEQ9" s="46"/>
      <c r="FER9" s="46"/>
      <c r="FES9" s="46"/>
      <c r="FET9" s="46"/>
      <c r="FEU9" s="46"/>
      <c r="FEV9" s="46"/>
      <c r="FEW9" s="46"/>
      <c r="FEX9" s="46"/>
      <c r="FEY9" s="46"/>
      <c r="FEZ9" s="46"/>
      <c r="FFA9" s="46"/>
      <c r="FFB9" s="46"/>
      <c r="FFC9" s="46"/>
      <c r="FFD9" s="46"/>
      <c r="FFE9" s="46"/>
      <c r="FFF9" s="46"/>
      <c r="FFG9" s="46"/>
      <c r="FFH9" s="46"/>
      <c r="FFI9" s="46"/>
      <c r="FFJ9" s="46"/>
      <c r="FFK9" s="46"/>
      <c r="FFL9" s="46"/>
      <c r="FFM9" s="46"/>
      <c r="FFN9" s="46"/>
      <c r="FFO9" s="46"/>
      <c r="FFP9" s="46"/>
      <c r="FFQ9" s="46"/>
      <c r="FFR9" s="46"/>
      <c r="FFS9" s="46"/>
      <c r="FFT9" s="46"/>
      <c r="FFU9" s="46"/>
      <c r="FFV9" s="46"/>
      <c r="FFW9" s="46"/>
      <c r="FFX9" s="46"/>
      <c r="FFY9" s="46"/>
      <c r="FFZ9" s="46"/>
      <c r="FGA9" s="46"/>
      <c r="FGB9" s="46"/>
      <c r="FGC9" s="46"/>
      <c r="FGD9" s="46"/>
      <c r="FGE9" s="46"/>
      <c r="FGF9" s="46"/>
      <c r="FGG9" s="46"/>
      <c r="FGH9" s="46"/>
      <c r="FGI9" s="46"/>
      <c r="FGJ9" s="46"/>
      <c r="FGK9" s="46"/>
      <c r="FGL9" s="46"/>
      <c r="FGM9" s="46"/>
      <c r="FGN9" s="46"/>
      <c r="FGO9" s="46"/>
      <c r="FGP9" s="46"/>
      <c r="FGQ9" s="46"/>
      <c r="FGR9" s="46"/>
      <c r="FGS9" s="46"/>
      <c r="FGT9" s="46"/>
      <c r="FGU9" s="46"/>
      <c r="FGV9" s="46"/>
      <c r="FGW9" s="46"/>
      <c r="FGX9" s="46"/>
      <c r="FGY9" s="46"/>
      <c r="FGZ9" s="46"/>
      <c r="FHA9" s="46"/>
      <c r="FHB9" s="46"/>
      <c r="FHC9" s="46"/>
      <c r="FHD9" s="46"/>
      <c r="FHE9" s="46"/>
      <c r="FHF9" s="46"/>
      <c r="FHG9" s="46"/>
      <c r="FHH9" s="46"/>
      <c r="FHI9" s="46"/>
      <c r="FHJ9" s="46"/>
      <c r="FHK9" s="46"/>
      <c r="FHL9" s="46"/>
      <c r="FHM9" s="46"/>
      <c r="FHN9" s="46"/>
      <c r="FHO9" s="46"/>
      <c r="FHP9" s="46"/>
      <c r="FHQ9" s="46"/>
      <c r="FHR9" s="46"/>
      <c r="FHS9" s="46"/>
      <c r="FHT9" s="46"/>
      <c r="FHU9" s="46"/>
      <c r="FHV9" s="46"/>
      <c r="FHW9" s="46"/>
      <c r="FHX9" s="46"/>
      <c r="FHY9" s="46"/>
      <c r="FHZ9" s="46"/>
      <c r="FIA9" s="46"/>
      <c r="FIB9" s="46"/>
      <c r="FIC9" s="46"/>
      <c r="FID9" s="46"/>
      <c r="FIE9" s="46"/>
      <c r="FIF9" s="46"/>
      <c r="FIG9" s="46"/>
      <c r="FIH9" s="46"/>
      <c r="FII9" s="46"/>
      <c r="FIJ9" s="46"/>
      <c r="FIK9" s="46"/>
      <c r="FIL9" s="46"/>
      <c r="FIM9" s="46"/>
      <c r="FIN9" s="46"/>
      <c r="FIO9" s="46"/>
      <c r="FIP9" s="46"/>
      <c r="FIQ9" s="46"/>
      <c r="FIR9" s="46"/>
      <c r="FIS9" s="46"/>
      <c r="FIT9" s="46"/>
      <c r="FIU9" s="46"/>
      <c r="FIV9" s="46"/>
      <c r="FIW9" s="46"/>
      <c r="FIX9" s="46"/>
      <c r="FIY9" s="46"/>
      <c r="FIZ9" s="46"/>
      <c r="FJA9" s="46"/>
      <c r="FJB9" s="46"/>
      <c r="FJC9" s="46"/>
      <c r="FJD9" s="46"/>
      <c r="FJE9" s="46"/>
      <c r="FJF9" s="46"/>
      <c r="FJG9" s="46"/>
      <c r="FJH9" s="46"/>
      <c r="FJI9" s="46"/>
      <c r="FJJ9" s="46"/>
      <c r="FJK9" s="46"/>
      <c r="FJL9" s="46"/>
      <c r="FJM9" s="46"/>
      <c r="FJN9" s="46"/>
      <c r="FJO9" s="46"/>
      <c r="FJP9" s="46"/>
      <c r="FJQ9" s="46"/>
      <c r="FJR9" s="46"/>
      <c r="FJS9" s="46"/>
      <c r="FJT9" s="46"/>
      <c r="FJU9" s="46"/>
      <c r="FJV9" s="46"/>
      <c r="FJW9" s="46"/>
      <c r="FJX9" s="46"/>
      <c r="FJY9" s="46"/>
      <c r="FJZ9" s="46"/>
      <c r="FKA9" s="46"/>
      <c r="FKB9" s="46"/>
      <c r="FKC9" s="46"/>
      <c r="FKD9" s="46"/>
      <c r="FKE9" s="46"/>
      <c r="FKF9" s="46"/>
      <c r="FKG9" s="46"/>
      <c r="FKH9" s="46"/>
      <c r="FKI9" s="46"/>
      <c r="FKJ9" s="46"/>
      <c r="FKK9" s="46"/>
      <c r="FKL9" s="46"/>
      <c r="FKM9" s="46"/>
      <c r="FKN9" s="46"/>
      <c r="FKO9" s="46"/>
      <c r="FKP9" s="46"/>
      <c r="FKQ9" s="46"/>
      <c r="FKR9" s="46"/>
      <c r="FKS9" s="46"/>
      <c r="FKT9" s="46"/>
      <c r="FKU9" s="46"/>
      <c r="FKV9" s="46"/>
      <c r="FKW9" s="46"/>
      <c r="FKX9" s="46"/>
      <c r="FKY9" s="46"/>
      <c r="FKZ9" s="46"/>
      <c r="FLA9" s="46"/>
      <c r="FLB9" s="46"/>
      <c r="FLC9" s="46"/>
      <c r="FLD9" s="46"/>
      <c r="FLE9" s="46"/>
      <c r="FLF9" s="46"/>
      <c r="FLG9" s="46"/>
      <c r="FLH9" s="46"/>
      <c r="FLI9" s="46"/>
      <c r="FLJ9" s="46"/>
      <c r="FLK9" s="46"/>
      <c r="FLL9" s="46"/>
      <c r="FLM9" s="46"/>
      <c r="FLN9" s="46"/>
      <c r="FLO9" s="46"/>
      <c r="FLP9" s="46"/>
      <c r="FLQ9" s="46"/>
      <c r="FLR9" s="46"/>
      <c r="FLS9" s="46"/>
      <c r="FLT9" s="46"/>
      <c r="FLU9" s="46"/>
      <c r="FLV9" s="46"/>
      <c r="FLW9" s="46"/>
      <c r="FLX9" s="46"/>
      <c r="FLY9" s="46"/>
      <c r="FLZ9" s="46"/>
      <c r="FMA9" s="46"/>
      <c r="FMB9" s="46"/>
      <c r="FMC9" s="46"/>
      <c r="FMD9" s="46"/>
      <c r="FME9" s="46"/>
      <c r="FMF9" s="46"/>
      <c r="FMG9" s="46"/>
      <c r="FMH9" s="46"/>
      <c r="FMI9" s="46"/>
      <c r="FMJ9" s="46"/>
      <c r="FMK9" s="46"/>
      <c r="FML9" s="46"/>
      <c r="FMM9" s="46"/>
      <c r="FMN9" s="46"/>
      <c r="FMO9" s="46"/>
      <c r="FMP9" s="46"/>
      <c r="FMQ9" s="46"/>
      <c r="FMR9" s="46"/>
      <c r="FMS9" s="46"/>
      <c r="FMT9" s="46"/>
      <c r="FMU9" s="46"/>
      <c r="FMV9" s="46"/>
      <c r="FMW9" s="46"/>
      <c r="FMX9" s="46"/>
      <c r="FMY9" s="46"/>
      <c r="FMZ9" s="46"/>
      <c r="FNA9" s="46"/>
      <c r="FNB9" s="46"/>
      <c r="FNC9" s="46"/>
      <c r="FND9" s="46"/>
      <c r="FNE9" s="46"/>
      <c r="FNF9" s="46"/>
      <c r="FNG9" s="46"/>
      <c r="FNH9" s="46"/>
      <c r="FNI9" s="46"/>
      <c r="FNJ9" s="46"/>
      <c r="FNK9" s="46"/>
      <c r="FNL9" s="46"/>
      <c r="FNM9" s="46"/>
      <c r="FNN9" s="46"/>
      <c r="FNO9" s="46"/>
      <c r="FNP9" s="46"/>
      <c r="FNQ9" s="46"/>
      <c r="FNR9" s="46"/>
      <c r="FNS9" s="46"/>
      <c r="FNT9" s="46"/>
      <c r="FNU9" s="46"/>
      <c r="FNV9" s="46"/>
      <c r="FNW9" s="46"/>
      <c r="FNX9" s="46"/>
      <c r="FNY9" s="46"/>
      <c r="FNZ9" s="46"/>
      <c r="FOA9" s="46"/>
      <c r="FOB9" s="46"/>
      <c r="FOC9" s="46"/>
      <c r="FOD9" s="46"/>
      <c r="FOE9" s="46"/>
      <c r="FOF9" s="46"/>
      <c r="FOG9" s="46"/>
      <c r="FOH9" s="46"/>
      <c r="FOI9" s="46"/>
      <c r="FOJ9" s="46"/>
      <c r="FOK9" s="46"/>
      <c r="FOL9" s="46"/>
      <c r="FOM9" s="46"/>
      <c r="FON9" s="46"/>
      <c r="FOO9" s="46"/>
      <c r="FOP9" s="46"/>
      <c r="FOQ9" s="46"/>
      <c r="FOR9" s="46"/>
      <c r="FOS9" s="46"/>
      <c r="FOT9" s="46"/>
      <c r="FOU9" s="46"/>
      <c r="FOV9" s="46"/>
      <c r="FOW9" s="46"/>
      <c r="FOX9" s="46"/>
      <c r="FOY9" s="46"/>
      <c r="FOZ9" s="46"/>
      <c r="FPA9" s="46"/>
      <c r="FPB9" s="46"/>
      <c r="FPC9" s="46"/>
      <c r="FPD9" s="46"/>
      <c r="FPE9" s="46"/>
      <c r="FPF9" s="46"/>
      <c r="FPG9" s="46"/>
      <c r="FPH9" s="46"/>
      <c r="FPI9" s="46"/>
      <c r="FPJ9" s="46"/>
      <c r="FPK9" s="46"/>
      <c r="FPL9" s="46"/>
      <c r="FPM9" s="46"/>
      <c r="FPN9" s="46"/>
      <c r="FPO9" s="46"/>
      <c r="FPP9" s="46"/>
      <c r="FPQ9" s="46"/>
      <c r="FPR9" s="46"/>
      <c r="FPS9" s="46"/>
      <c r="FPT9" s="46"/>
      <c r="FPU9" s="46"/>
      <c r="FPV9" s="46"/>
      <c r="FPW9" s="46"/>
      <c r="FPX9" s="46"/>
      <c r="FPY9" s="46"/>
      <c r="FPZ9" s="46"/>
      <c r="FQA9" s="46"/>
      <c r="FQB9" s="46"/>
      <c r="FQC9" s="46"/>
      <c r="FQD9" s="46"/>
      <c r="FQE9" s="46"/>
      <c r="FQF9" s="46"/>
      <c r="FQG9" s="46"/>
      <c r="FQH9" s="46"/>
      <c r="FQI9" s="46"/>
      <c r="FQJ9" s="46"/>
      <c r="FQK9" s="46"/>
      <c r="FQL9" s="46"/>
      <c r="FQM9" s="46"/>
      <c r="FQN9" s="46"/>
      <c r="FQO9" s="46"/>
      <c r="FQP9" s="46"/>
      <c r="FQQ9" s="46"/>
      <c r="FQR9" s="46"/>
      <c r="FQS9" s="46"/>
      <c r="FQT9" s="46"/>
      <c r="FQU9" s="46"/>
      <c r="FQV9" s="46"/>
      <c r="FQW9" s="46"/>
      <c r="FQX9" s="46"/>
      <c r="FQY9" s="46"/>
      <c r="FQZ9" s="46"/>
      <c r="FRA9" s="46"/>
      <c r="FRB9" s="46"/>
      <c r="FRC9" s="46"/>
      <c r="FRD9" s="46"/>
      <c r="FRE9" s="46"/>
      <c r="FRF9" s="46"/>
      <c r="FRG9" s="46"/>
      <c r="FRH9" s="46"/>
      <c r="FRI9" s="46"/>
      <c r="FRJ9" s="46"/>
      <c r="FRK9" s="46"/>
      <c r="FRL9" s="46"/>
      <c r="FRM9" s="46"/>
      <c r="FRN9" s="46"/>
      <c r="FRO9" s="46"/>
      <c r="FRP9" s="46"/>
      <c r="FRQ9" s="46"/>
      <c r="FRR9" s="46"/>
      <c r="FRS9" s="46"/>
      <c r="FRT9" s="46"/>
      <c r="FRU9" s="46"/>
      <c r="FRV9" s="46"/>
      <c r="FRW9" s="46"/>
      <c r="FRX9" s="46"/>
      <c r="FRY9" s="46"/>
      <c r="FRZ9" s="46"/>
      <c r="FSA9" s="46"/>
      <c r="FSB9" s="46"/>
      <c r="FSC9" s="46"/>
      <c r="FSD9" s="46"/>
      <c r="FSE9" s="46"/>
      <c r="FSF9" s="46"/>
      <c r="FSG9" s="46"/>
      <c r="FSH9" s="46"/>
      <c r="FSI9" s="46"/>
      <c r="FSJ9" s="46"/>
      <c r="FSK9" s="46"/>
      <c r="FSL9" s="46"/>
      <c r="FSM9" s="46"/>
      <c r="FSN9" s="46"/>
      <c r="FSO9" s="46"/>
      <c r="FSP9" s="46"/>
      <c r="FSQ9" s="46"/>
      <c r="FSR9" s="46"/>
      <c r="FSS9" s="46"/>
      <c r="FST9" s="46"/>
      <c r="FSU9" s="46"/>
      <c r="FSV9" s="46"/>
      <c r="FSW9" s="46"/>
      <c r="FSX9" s="46"/>
      <c r="FSY9" s="46"/>
      <c r="FSZ9" s="46"/>
      <c r="FTA9" s="46"/>
      <c r="FTB9" s="46"/>
      <c r="FTC9" s="46"/>
      <c r="FTD9" s="46"/>
      <c r="FTE9" s="46"/>
      <c r="FTF9" s="46"/>
      <c r="FTG9" s="46"/>
      <c r="FTH9" s="46"/>
      <c r="FTI9" s="46"/>
      <c r="FTJ9" s="46"/>
      <c r="FTK9" s="46"/>
      <c r="FTL9" s="46"/>
      <c r="FTM9" s="46"/>
      <c r="FTN9" s="46"/>
      <c r="FTO9" s="46"/>
      <c r="FTP9" s="46"/>
      <c r="FTQ9" s="46"/>
      <c r="FTR9" s="46"/>
      <c r="FTS9" s="46"/>
      <c r="FTT9" s="46"/>
      <c r="FTU9" s="46"/>
      <c r="FTV9" s="46"/>
      <c r="FTW9" s="46"/>
      <c r="FTX9" s="46"/>
      <c r="FTY9" s="46"/>
      <c r="FTZ9" s="46"/>
      <c r="FUA9" s="46"/>
      <c r="FUB9" s="46"/>
      <c r="FUC9" s="46"/>
      <c r="FUD9" s="46"/>
      <c r="FUE9" s="46"/>
      <c r="FUF9" s="46"/>
      <c r="FUG9" s="46"/>
      <c r="FUH9" s="46"/>
      <c r="FUI9" s="46"/>
      <c r="FUJ9" s="46"/>
      <c r="FUK9" s="46"/>
      <c r="FUL9" s="46"/>
      <c r="FUM9" s="46"/>
      <c r="FUN9" s="46"/>
      <c r="FUO9" s="46"/>
      <c r="FUP9" s="46"/>
      <c r="FUQ9" s="46"/>
      <c r="FUR9" s="46"/>
      <c r="FUS9" s="46"/>
      <c r="FUT9" s="46"/>
      <c r="FUU9" s="46"/>
      <c r="FUV9" s="46"/>
      <c r="FUW9" s="46"/>
      <c r="FUX9" s="46"/>
      <c r="FUY9" s="46"/>
      <c r="FUZ9" s="46"/>
      <c r="FVA9" s="46"/>
      <c r="FVB9" s="46"/>
      <c r="FVC9" s="46"/>
      <c r="FVD9" s="46"/>
      <c r="FVE9" s="46"/>
      <c r="FVF9" s="46"/>
      <c r="FVG9" s="46"/>
      <c r="FVH9" s="46"/>
      <c r="FVI9" s="46"/>
      <c r="FVJ9" s="46"/>
      <c r="FVK9" s="46"/>
      <c r="FVL9" s="46"/>
      <c r="FVM9" s="46"/>
      <c r="FVN9" s="46"/>
      <c r="FVO9" s="46"/>
      <c r="FVP9" s="46"/>
      <c r="FVQ9" s="46"/>
      <c r="FVR9" s="46"/>
      <c r="FVS9" s="46"/>
      <c r="FVT9" s="46"/>
      <c r="FVU9" s="46"/>
      <c r="FVV9" s="46"/>
      <c r="FVW9" s="46"/>
      <c r="FVX9" s="46"/>
      <c r="FVY9" s="46"/>
      <c r="FVZ9" s="46"/>
      <c r="FWA9" s="46"/>
      <c r="FWB9" s="46"/>
      <c r="FWC9" s="46"/>
      <c r="FWD9" s="46"/>
      <c r="FWE9" s="46"/>
      <c r="FWF9" s="46"/>
      <c r="FWG9" s="46"/>
      <c r="FWH9" s="46"/>
      <c r="FWI9" s="46"/>
      <c r="FWJ9" s="46"/>
      <c r="FWK9" s="46"/>
      <c r="FWL9" s="46"/>
      <c r="FWM9" s="46"/>
      <c r="FWN9" s="46"/>
      <c r="FWO9" s="46"/>
      <c r="FWP9" s="46"/>
      <c r="FWQ9" s="46"/>
      <c r="FWR9" s="46"/>
      <c r="FWS9" s="46"/>
      <c r="FWT9" s="46"/>
      <c r="FWU9" s="46"/>
      <c r="FWV9" s="46"/>
      <c r="FWW9" s="46"/>
      <c r="FWX9" s="46"/>
      <c r="FWY9" s="46"/>
      <c r="FWZ9" s="46"/>
      <c r="FXA9" s="46"/>
      <c r="FXB9" s="46"/>
      <c r="FXC9" s="46"/>
      <c r="FXD9" s="46"/>
      <c r="FXE9" s="46"/>
      <c r="FXF9" s="46"/>
      <c r="FXG9" s="46"/>
      <c r="FXH9" s="46"/>
      <c r="FXI9" s="46"/>
      <c r="FXJ9" s="46"/>
      <c r="FXK9" s="46"/>
      <c r="FXL9" s="46"/>
      <c r="FXM9" s="46"/>
      <c r="FXN9" s="46"/>
      <c r="FXO9" s="46"/>
      <c r="FXP9" s="46"/>
      <c r="FXQ9" s="46"/>
      <c r="FXR9" s="46"/>
      <c r="FXS9" s="46"/>
      <c r="FXT9" s="46"/>
      <c r="FXU9" s="46"/>
      <c r="FXV9" s="46"/>
      <c r="FXW9" s="46"/>
      <c r="FXX9" s="46"/>
      <c r="FXY9" s="46"/>
      <c r="FXZ9" s="46"/>
      <c r="FYA9" s="46"/>
      <c r="FYB9" s="46"/>
      <c r="FYC9" s="46"/>
      <c r="FYD9" s="46"/>
      <c r="FYE9" s="46"/>
      <c r="FYF9" s="46"/>
      <c r="FYG9" s="46"/>
      <c r="FYH9" s="46"/>
      <c r="FYI9" s="46"/>
      <c r="FYJ9" s="46"/>
      <c r="FYK9" s="46"/>
      <c r="FYL9" s="46"/>
      <c r="FYM9" s="46"/>
      <c r="FYN9" s="46"/>
      <c r="FYO9" s="46"/>
      <c r="FYP9" s="46"/>
      <c r="FYQ9" s="46"/>
      <c r="FYR9" s="46"/>
      <c r="FYS9" s="46"/>
      <c r="FYT9" s="46"/>
      <c r="FYU9" s="46"/>
      <c r="FYV9" s="46"/>
      <c r="FYW9" s="46"/>
      <c r="FYX9" s="46"/>
      <c r="FYY9" s="46"/>
      <c r="FYZ9" s="46"/>
      <c r="FZA9" s="46"/>
      <c r="FZB9" s="46"/>
      <c r="FZC9" s="46"/>
      <c r="FZD9" s="46"/>
      <c r="FZE9" s="46"/>
      <c r="FZF9" s="46"/>
      <c r="FZG9" s="46"/>
      <c r="FZH9" s="46"/>
      <c r="FZI9" s="46"/>
      <c r="FZJ9" s="46"/>
      <c r="FZK9" s="46"/>
      <c r="FZL9" s="46"/>
      <c r="FZM9" s="46"/>
      <c r="FZN9" s="46"/>
      <c r="FZO9" s="46"/>
      <c r="FZP9" s="46"/>
      <c r="FZQ9" s="46"/>
      <c r="FZR9" s="46"/>
      <c r="FZS9" s="46"/>
      <c r="FZT9" s="46"/>
      <c r="FZU9" s="46"/>
      <c r="FZV9" s="46"/>
      <c r="FZW9" s="46"/>
      <c r="FZX9" s="46"/>
      <c r="FZY9" s="46"/>
      <c r="FZZ9" s="46"/>
      <c r="GAA9" s="46"/>
      <c r="GAB9" s="46"/>
      <c r="GAC9" s="46"/>
      <c r="GAD9" s="46"/>
      <c r="GAE9" s="46"/>
      <c r="GAF9" s="46"/>
      <c r="GAG9" s="46"/>
      <c r="GAH9" s="46"/>
      <c r="GAI9" s="46"/>
      <c r="GAJ9" s="46"/>
      <c r="GAK9" s="46"/>
      <c r="GAL9" s="46"/>
      <c r="GAM9" s="46"/>
      <c r="GAN9" s="46"/>
      <c r="GAO9" s="46"/>
      <c r="GAP9" s="46"/>
      <c r="GAQ9" s="46"/>
      <c r="GAR9" s="46"/>
      <c r="GAS9" s="46"/>
      <c r="GAT9" s="46"/>
      <c r="GAU9" s="46"/>
      <c r="GAV9" s="46"/>
      <c r="GAW9" s="46"/>
      <c r="GAX9" s="46"/>
      <c r="GAY9" s="46"/>
      <c r="GAZ9" s="46"/>
      <c r="GBA9" s="46"/>
      <c r="GBB9" s="46"/>
      <c r="GBC9" s="46"/>
      <c r="GBD9" s="46"/>
      <c r="GBE9" s="46"/>
      <c r="GBF9" s="46"/>
      <c r="GBG9" s="46"/>
      <c r="GBH9" s="46"/>
      <c r="GBI9" s="46"/>
      <c r="GBJ9" s="46"/>
      <c r="GBK9" s="46"/>
      <c r="GBL9" s="46"/>
      <c r="GBM9" s="46"/>
      <c r="GBN9" s="46"/>
      <c r="GBO9" s="46"/>
      <c r="GBP9" s="46"/>
      <c r="GBQ9" s="46"/>
      <c r="GBR9" s="46"/>
      <c r="GBS9" s="46"/>
      <c r="GBT9" s="46"/>
      <c r="GBU9" s="46"/>
      <c r="GBV9" s="46"/>
      <c r="GBW9" s="46"/>
      <c r="GBX9" s="46"/>
      <c r="GBY9" s="46"/>
      <c r="GBZ9" s="46"/>
      <c r="GCA9" s="46"/>
      <c r="GCB9" s="46"/>
      <c r="GCC9" s="46"/>
      <c r="GCD9" s="46"/>
      <c r="GCE9" s="46"/>
      <c r="GCF9" s="46"/>
      <c r="GCG9" s="46"/>
      <c r="GCH9" s="46"/>
      <c r="GCI9" s="46"/>
      <c r="GCJ9" s="46"/>
      <c r="GCK9" s="46"/>
      <c r="GCL9" s="46"/>
      <c r="GCM9" s="46"/>
      <c r="GCN9" s="46"/>
      <c r="GCO9" s="46"/>
      <c r="GCP9" s="46"/>
      <c r="GCQ9" s="46"/>
      <c r="GCR9" s="46"/>
      <c r="GCS9" s="46"/>
      <c r="GCT9" s="46"/>
      <c r="GCU9" s="46"/>
      <c r="GCV9" s="46"/>
      <c r="GCW9" s="46"/>
      <c r="GCX9" s="46"/>
      <c r="GCY9" s="46"/>
      <c r="GCZ9" s="46"/>
      <c r="GDA9" s="46"/>
      <c r="GDB9" s="46"/>
      <c r="GDC9" s="46"/>
      <c r="GDD9" s="46"/>
      <c r="GDE9" s="46"/>
      <c r="GDF9" s="46"/>
      <c r="GDG9" s="46"/>
      <c r="GDH9" s="46"/>
      <c r="GDI9" s="46"/>
      <c r="GDJ9" s="46"/>
      <c r="GDK9" s="46"/>
      <c r="GDL9" s="46"/>
      <c r="GDM9" s="46"/>
      <c r="GDN9" s="46"/>
      <c r="GDO9" s="46"/>
      <c r="GDP9" s="46"/>
      <c r="GDQ9" s="46"/>
      <c r="GDR9" s="46"/>
      <c r="GDS9" s="46"/>
      <c r="GDT9" s="46"/>
      <c r="GDU9" s="46"/>
      <c r="GDV9" s="46"/>
      <c r="GDW9" s="46"/>
      <c r="GDX9" s="46"/>
      <c r="GDY9" s="46"/>
      <c r="GDZ9" s="46"/>
      <c r="GEA9" s="46"/>
      <c r="GEB9" s="46"/>
      <c r="GEC9" s="46"/>
      <c r="GED9" s="46"/>
      <c r="GEE9" s="46"/>
      <c r="GEF9" s="46"/>
      <c r="GEG9" s="46"/>
      <c r="GEH9" s="46"/>
      <c r="GEI9" s="46"/>
      <c r="GEJ9" s="46"/>
      <c r="GEK9" s="46"/>
      <c r="GEL9" s="46"/>
      <c r="GEM9" s="46"/>
      <c r="GEN9" s="46"/>
      <c r="GEO9" s="46"/>
      <c r="GEP9" s="46"/>
      <c r="GEQ9" s="46"/>
      <c r="GER9" s="46"/>
      <c r="GES9" s="46"/>
      <c r="GET9" s="46"/>
      <c r="GEU9" s="46"/>
      <c r="GEV9" s="46"/>
      <c r="GEW9" s="46"/>
      <c r="GEX9" s="46"/>
      <c r="GEY9" s="46"/>
      <c r="GEZ9" s="46"/>
      <c r="GFA9" s="46"/>
      <c r="GFB9" s="46"/>
      <c r="GFC9" s="46"/>
      <c r="GFD9" s="46"/>
      <c r="GFE9" s="46"/>
      <c r="GFF9" s="46"/>
      <c r="GFG9" s="46"/>
      <c r="GFH9" s="46"/>
      <c r="GFI9" s="46"/>
      <c r="GFJ9" s="46"/>
      <c r="GFK9" s="46"/>
      <c r="GFL9" s="46"/>
      <c r="GFM9" s="46"/>
      <c r="GFN9" s="46"/>
      <c r="GFO9" s="46"/>
      <c r="GFP9" s="46"/>
      <c r="GFQ9" s="46"/>
      <c r="GFR9" s="46"/>
      <c r="GFS9" s="46"/>
      <c r="GFT9" s="46"/>
      <c r="GFU9" s="46"/>
      <c r="GFV9" s="46"/>
      <c r="GFW9" s="46"/>
      <c r="GFX9" s="46"/>
      <c r="GFY9" s="46"/>
      <c r="GFZ9" s="46"/>
      <c r="GGA9" s="46"/>
      <c r="GGB9" s="46"/>
      <c r="GGC9" s="46"/>
      <c r="GGD9" s="46"/>
      <c r="GGE9" s="46"/>
      <c r="GGF9" s="46"/>
      <c r="GGG9" s="46"/>
      <c r="GGH9" s="46"/>
      <c r="GGI9" s="46"/>
      <c r="GGJ9" s="46"/>
      <c r="GGK9" s="46"/>
      <c r="GGL9" s="46"/>
      <c r="GGM9" s="46"/>
      <c r="GGN9" s="46"/>
      <c r="GGO9" s="46"/>
      <c r="GGP9" s="46"/>
      <c r="GGQ9" s="46"/>
      <c r="GGR9" s="46"/>
      <c r="GGS9" s="46"/>
      <c r="GGT9" s="46"/>
      <c r="GGU9" s="46"/>
      <c r="GGV9" s="46"/>
      <c r="GGW9" s="46"/>
      <c r="GGX9" s="46"/>
      <c r="GGY9" s="46"/>
      <c r="GGZ9" s="46"/>
      <c r="GHA9" s="46"/>
      <c r="GHB9" s="46"/>
      <c r="GHC9" s="46"/>
      <c r="GHD9" s="46"/>
      <c r="GHE9" s="46"/>
      <c r="GHF9" s="46"/>
      <c r="GHG9" s="46"/>
      <c r="GHH9" s="46"/>
      <c r="GHI9" s="46"/>
      <c r="GHJ9" s="46"/>
      <c r="GHK9" s="46"/>
      <c r="GHL9" s="46"/>
      <c r="GHM9" s="46"/>
      <c r="GHN9" s="46"/>
      <c r="GHO9" s="46"/>
      <c r="GHP9" s="46"/>
      <c r="GHQ9" s="46"/>
      <c r="GHR9" s="46"/>
      <c r="GHS9" s="46"/>
      <c r="GHT9" s="46"/>
      <c r="GHU9" s="46"/>
      <c r="GHV9" s="46"/>
      <c r="GHW9" s="46"/>
      <c r="GHX9" s="46"/>
      <c r="GHY9" s="46"/>
      <c r="GHZ9" s="46"/>
      <c r="GIA9" s="46"/>
      <c r="GIB9" s="46"/>
      <c r="GIC9" s="46"/>
      <c r="GID9" s="46"/>
      <c r="GIE9" s="46"/>
      <c r="GIF9" s="46"/>
      <c r="GIG9" s="46"/>
      <c r="GIH9" s="46"/>
      <c r="GII9" s="46"/>
      <c r="GIJ9" s="46"/>
      <c r="GIK9" s="46"/>
      <c r="GIL9" s="46"/>
      <c r="GIM9" s="46"/>
      <c r="GIN9" s="46"/>
      <c r="GIO9" s="46"/>
      <c r="GIP9" s="46"/>
      <c r="GIQ9" s="46"/>
      <c r="GIR9" s="46"/>
      <c r="GIS9" s="46"/>
      <c r="GIT9" s="46"/>
      <c r="GIU9" s="46"/>
      <c r="GIV9" s="46"/>
      <c r="GIW9" s="46"/>
      <c r="GIX9" s="46"/>
      <c r="GIY9" s="46"/>
      <c r="GIZ9" s="46"/>
      <c r="GJA9" s="46"/>
      <c r="GJB9" s="46"/>
      <c r="GJC9" s="46"/>
      <c r="GJD9" s="46"/>
      <c r="GJE9" s="46"/>
      <c r="GJF9" s="46"/>
      <c r="GJG9" s="46"/>
      <c r="GJH9" s="46"/>
      <c r="GJI9" s="46"/>
      <c r="GJJ9" s="46"/>
      <c r="GJK9" s="46"/>
      <c r="GJL9" s="46"/>
      <c r="GJM9" s="46"/>
      <c r="GJN9" s="46"/>
      <c r="GJO9" s="46"/>
      <c r="GJP9" s="46"/>
      <c r="GJQ9" s="46"/>
      <c r="GJR9" s="46"/>
      <c r="GJS9" s="46"/>
      <c r="GJT9" s="46"/>
      <c r="GJU9" s="46"/>
      <c r="GJV9" s="46"/>
      <c r="GJW9" s="46"/>
      <c r="GJX9" s="46"/>
      <c r="GJY9" s="46"/>
      <c r="GJZ9" s="46"/>
      <c r="GKA9" s="46"/>
      <c r="GKB9" s="46"/>
      <c r="GKC9" s="46"/>
      <c r="GKD9" s="46"/>
      <c r="GKE9" s="46"/>
      <c r="GKF9" s="46"/>
      <c r="GKG9" s="46"/>
      <c r="GKH9" s="46"/>
      <c r="GKI9" s="46"/>
      <c r="GKJ9" s="46"/>
      <c r="GKK9" s="46"/>
      <c r="GKL9" s="46"/>
      <c r="GKM9" s="46"/>
      <c r="GKN9" s="46"/>
      <c r="GKO9" s="46"/>
      <c r="GKP9" s="46"/>
      <c r="GKQ9" s="46"/>
      <c r="GKR9" s="46"/>
      <c r="GKS9" s="46"/>
      <c r="GKT9" s="46"/>
      <c r="GKU9" s="46"/>
      <c r="GKV9" s="46"/>
      <c r="GKW9" s="46"/>
      <c r="GKX9" s="46"/>
      <c r="GKY9" s="46"/>
      <c r="GKZ9" s="46"/>
      <c r="GLA9" s="46"/>
      <c r="GLB9" s="46"/>
      <c r="GLC9" s="46"/>
      <c r="GLD9" s="46"/>
      <c r="GLE9" s="46"/>
      <c r="GLF9" s="46"/>
      <c r="GLG9" s="46"/>
      <c r="GLH9" s="46"/>
      <c r="GLI9" s="46"/>
      <c r="GLJ9" s="46"/>
      <c r="GLK9" s="46"/>
      <c r="GLL9" s="46"/>
      <c r="GLM9" s="46"/>
      <c r="GLN9" s="46"/>
      <c r="GLO9" s="46"/>
      <c r="GLP9" s="46"/>
      <c r="GLQ9" s="46"/>
      <c r="GLR9" s="46"/>
      <c r="GLS9" s="46"/>
      <c r="GLT9" s="46"/>
      <c r="GLU9" s="46"/>
      <c r="GLV9" s="46"/>
      <c r="GLW9" s="46"/>
      <c r="GLX9" s="46"/>
      <c r="GLY9" s="46"/>
      <c r="GLZ9" s="46"/>
      <c r="GMA9" s="46"/>
      <c r="GMB9" s="46"/>
      <c r="GMC9" s="46"/>
      <c r="GMD9" s="46"/>
      <c r="GME9" s="46"/>
      <c r="GMF9" s="46"/>
      <c r="GMG9" s="46"/>
      <c r="GMH9" s="46"/>
      <c r="GMI9" s="46"/>
      <c r="GMJ9" s="46"/>
      <c r="GMK9" s="46"/>
      <c r="GML9" s="46"/>
      <c r="GMM9" s="46"/>
      <c r="GMN9" s="46"/>
      <c r="GMO9" s="46"/>
      <c r="GMP9" s="46"/>
      <c r="GMQ9" s="46"/>
      <c r="GMR9" s="46"/>
      <c r="GMS9" s="46"/>
      <c r="GMT9" s="46"/>
      <c r="GMU9" s="46"/>
      <c r="GMV9" s="46"/>
      <c r="GMW9" s="46"/>
      <c r="GMX9" s="46"/>
      <c r="GMY9" s="46"/>
      <c r="GMZ9" s="46"/>
      <c r="GNA9" s="46"/>
      <c r="GNB9" s="46"/>
      <c r="GNC9" s="46"/>
      <c r="GND9" s="46"/>
      <c r="GNE9" s="46"/>
      <c r="GNF9" s="46"/>
      <c r="GNG9" s="46"/>
      <c r="GNH9" s="46"/>
      <c r="GNI9" s="46"/>
      <c r="GNJ9" s="46"/>
      <c r="GNK9" s="46"/>
      <c r="GNL9" s="46"/>
      <c r="GNM9" s="46"/>
      <c r="GNN9" s="46"/>
      <c r="GNO9" s="46"/>
      <c r="GNP9" s="46"/>
      <c r="GNQ9" s="46"/>
      <c r="GNR9" s="46"/>
      <c r="GNS9" s="46"/>
      <c r="GNT9" s="46"/>
      <c r="GNU9" s="46"/>
      <c r="GNV9" s="46"/>
      <c r="GNW9" s="46"/>
      <c r="GNX9" s="46"/>
      <c r="GNY9" s="46"/>
      <c r="GNZ9" s="46"/>
      <c r="GOA9" s="46"/>
      <c r="GOB9" s="46"/>
      <c r="GOC9" s="46"/>
      <c r="GOD9" s="46"/>
      <c r="GOE9" s="46"/>
      <c r="GOF9" s="46"/>
      <c r="GOG9" s="46"/>
      <c r="GOH9" s="46"/>
      <c r="GOI9" s="46"/>
      <c r="GOJ9" s="46"/>
      <c r="GOK9" s="46"/>
      <c r="GOL9" s="46"/>
      <c r="GOM9" s="46"/>
      <c r="GON9" s="46"/>
      <c r="GOO9" s="46"/>
      <c r="GOP9" s="46"/>
      <c r="GOQ9" s="46"/>
      <c r="GOR9" s="46"/>
      <c r="GOS9" s="46"/>
      <c r="GOT9" s="46"/>
      <c r="GOU9" s="46"/>
      <c r="GOV9" s="46"/>
      <c r="GOW9" s="46"/>
      <c r="GOX9" s="46"/>
      <c r="GOY9" s="46"/>
      <c r="GOZ9" s="46"/>
      <c r="GPA9" s="46"/>
      <c r="GPB9" s="46"/>
      <c r="GPC9" s="46"/>
      <c r="GPD9" s="46"/>
      <c r="GPE9" s="46"/>
      <c r="GPF9" s="46"/>
      <c r="GPG9" s="46"/>
      <c r="GPH9" s="46"/>
      <c r="GPI9" s="46"/>
      <c r="GPJ9" s="46"/>
      <c r="GPK9" s="46"/>
      <c r="GPL9" s="46"/>
      <c r="GPM9" s="46"/>
      <c r="GPN9" s="46"/>
      <c r="GPO9" s="46"/>
      <c r="GPP9" s="46"/>
      <c r="GPQ9" s="46"/>
      <c r="GPR9" s="46"/>
      <c r="GPS9" s="46"/>
      <c r="GPT9" s="46"/>
      <c r="GPU9" s="46"/>
      <c r="GPV9" s="46"/>
      <c r="GPW9" s="46"/>
      <c r="GPX9" s="46"/>
      <c r="GPY9" s="46"/>
      <c r="GPZ9" s="46"/>
      <c r="GQA9" s="46"/>
      <c r="GQB9" s="46"/>
      <c r="GQC9" s="46"/>
      <c r="GQD9" s="46"/>
      <c r="GQE9" s="46"/>
      <c r="GQF9" s="46"/>
      <c r="GQG9" s="46"/>
      <c r="GQH9" s="46"/>
      <c r="GQI9" s="46"/>
      <c r="GQJ9" s="46"/>
      <c r="GQK9" s="46"/>
      <c r="GQL9" s="46"/>
      <c r="GQM9" s="46"/>
      <c r="GQN9" s="46"/>
      <c r="GQO9" s="46"/>
      <c r="GQP9" s="46"/>
      <c r="GQQ9" s="46"/>
      <c r="GQR9" s="46"/>
      <c r="GQS9" s="46"/>
      <c r="GQT9" s="46"/>
      <c r="GQU9" s="46"/>
      <c r="GQV9" s="46"/>
      <c r="GQW9" s="46"/>
      <c r="GQX9" s="46"/>
      <c r="GQY9" s="46"/>
      <c r="GQZ9" s="46"/>
      <c r="GRA9" s="46"/>
      <c r="GRB9" s="46"/>
      <c r="GRC9" s="46"/>
      <c r="GRD9" s="46"/>
      <c r="GRE9" s="46"/>
      <c r="GRF9" s="46"/>
      <c r="GRG9" s="46"/>
      <c r="GRH9" s="46"/>
      <c r="GRI9" s="46"/>
      <c r="GRJ9" s="46"/>
      <c r="GRK9" s="46"/>
      <c r="GRL9" s="46"/>
      <c r="GRM9" s="46"/>
      <c r="GRN9" s="46"/>
      <c r="GRO9" s="46"/>
      <c r="GRP9" s="46"/>
      <c r="GRQ9" s="46"/>
      <c r="GRR9" s="46"/>
      <c r="GRS9" s="46"/>
      <c r="GRT9" s="46"/>
      <c r="GRU9" s="46"/>
      <c r="GRV9" s="46"/>
      <c r="GRW9" s="46"/>
      <c r="GRX9" s="46"/>
      <c r="GRY9" s="46"/>
      <c r="GRZ9" s="46"/>
      <c r="GSA9" s="46"/>
      <c r="GSB9" s="46"/>
      <c r="GSC9" s="46"/>
      <c r="GSD9" s="46"/>
      <c r="GSE9" s="46"/>
      <c r="GSF9" s="46"/>
      <c r="GSG9" s="46"/>
      <c r="GSH9" s="46"/>
      <c r="GSI9" s="46"/>
      <c r="GSJ9" s="46"/>
      <c r="GSK9" s="46"/>
      <c r="GSL9" s="46"/>
      <c r="GSM9" s="46"/>
      <c r="GSN9" s="46"/>
      <c r="GSO9" s="46"/>
      <c r="GSP9" s="46"/>
      <c r="GSQ9" s="46"/>
      <c r="GSR9" s="46"/>
      <c r="GSS9" s="46"/>
      <c r="GST9" s="46"/>
      <c r="GSU9" s="46"/>
      <c r="GSV9" s="46"/>
      <c r="GSW9" s="46"/>
      <c r="GSX9" s="46"/>
      <c r="GSY9" s="46"/>
      <c r="GSZ9" s="46"/>
      <c r="GTA9" s="46"/>
      <c r="GTB9" s="46"/>
      <c r="GTC9" s="46"/>
      <c r="GTD9" s="46"/>
      <c r="GTE9" s="46"/>
      <c r="GTF9" s="46"/>
      <c r="GTG9" s="46"/>
      <c r="GTH9" s="46"/>
      <c r="GTI9" s="46"/>
      <c r="GTJ9" s="46"/>
      <c r="GTK9" s="46"/>
      <c r="GTL9" s="46"/>
      <c r="GTM9" s="46"/>
      <c r="GTN9" s="46"/>
      <c r="GTO9" s="46"/>
      <c r="GTP9" s="46"/>
      <c r="GTQ9" s="46"/>
      <c r="GTR9" s="46"/>
      <c r="GTS9" s="46"/>
      <c r="GTT9" s="46"/>
      <c r="GTU9" s="46"/>
      <c r="GTV9" s="46"/>
      <c r="GTW9" s="46"/>
      <c r="GTX9" s="46"/>
      <c r="GTY9" s="46"/>
      <c r="GTZ9" s="46"/>
      <c r="GUA9" s="46"/>
      <c r="GUB9" s="46"/>
      <c r="GUC9" s="46"/>
      <c r="GUD9" s="46"/>
      <c r="GUE9" s="46"/>
      <c r="GUF9" s="46"/>
      <c r="GUG9" s="46"/>
      <c r="GUH9" s="46"/>
      <c r="GUI9" s="46"/>
      <c r="GUJ9" s="46"/>
      <c r="GUK9" s="46"/>
      <c r="GUL9" s="46"/>
      <c r="GUM9" s="46"/>
      <c r="GUN9" s="46"/>
      <c r="GUO9" s="46"/>
      <c r="GUP9" s="46"/>
      <c r="GUQ9" s="46"/>
      <c r="GUR9" s="46"/>
      <c r="GUS9" s="46"/>
      <c r="GUT9" s="46"/>
      <c r="GUU9" s="46"/>
      <c r="GUV9" s="46"/>
      <c r="GUW9" s="46"/>
      <c r="GUX9" s="46"/>
      <c r="GUY9" s="46"/>
      <c r="GUZ9" s="46"/>
      <c r="GVA9" s="46"/>
      <c r="GVB9" s="46"/>
      <c r="GVC9" s="46"/>
      <c r="GVD9" s="46"/>
      <c r="GVE9" s="46"/>
      <c r="GVF9" s="46"/>
      <c r="GVG9" s="46"/>
      <c r="GVH9" s="46"/>
      <c r="GVI9" s="46"/>
      <c r="GVJ9" s="46"/>
      <c r="GVK9" s="46"/>
      <c r="GVL9" s="46"/>
      <c r="GVM9" s="46"/>
      <c r="GVN9" s="46"/>
      <c r="GVO9" s="46"/>
      <c r="GVP9" s="46"/>
      <c r="GVQ9" s="46"/>
      <c r="GVR9" s="46"/>
      <c r="GVS9" s="46"/>
      <c r="GVT9" s="46"/>
      <c r="GVU9" s="46"/>
      <c r="GVV9" s="46"/>
      <c r="GVW9" s="46"/>
      <c r="GVX9" s="46"/>
      <c r="GVY9" s="46"/>
      <c r="GVZ9" s="46"/>
      <c r="GWA9" s="46"/>
      <c r="GWB9" s="46"/>
      <c r="GWC9" s="46"/>
      <c r="GWD9" s="46"/>
      <c r="GWE9" s="46"/>
      <c r="GWF9" s="46"/>
      <c r="GWG9" s="46"/>
      <c r="GWH9" s="46"/>
      <c r="GWI9" s="46"/>
      <c r="GWJ9" s="46"/>
      <c r="GWK9" s="46"/>
      <c r="GWL9" s="46"/>
      <c r="GWM9" s="46"/>
      <c r="GWN9" s="46"/>
      <c r="GWO9" s="46"/>
      <c r="GWP9" s="46"/>
      <c r="GWQ9" s="46"/>
      <c r="GWR9" s="46"/>
      <c r="GWS9" s="46"/>
      <c r="GWT9" s="46"/>
      <c r="GWU9" s="46"/>
      <c r="GWV9" s="46"/>
      <c r="GWW9" s="46"/>
      <c r="GWX9" s="46"/>
      <c r="GWY9" s="46"/>
      <c r="GWZ9" s="46"/>
      <c r="GXA9" s="46"/>
      <c r="GXB9" s="46"/>
      <c r="GXC9" s="46"/>
      <c r="GXD9" s="46"/>
      <c r="GXE9" s="46"/>
      <c r="GXF9" s="46"/>
      <c r="GXG9" s="46"/>
      <c r="GXH9" s="46"/>
      <c r="GXI9" s="46"/>
      <c r="GXJ9" s="46"/>
      <c r="GXK9" s="46"/>
      <c r="GXL9" s="46"/>
      <c r="GXM9" s="46"/>
      <c r="GXN9" s="46"/>
      <c r="GXO9" s="46"/>
      <c r="GXP9" s="46"/>
      <c r="GXQ9" s="46"/>
      <c r="GXR9" s="46"/>
      <c r="GXS9" s="46"/>
      <c r="GXT9" s="46"/>
      <c r="GXU9" s="46"/>
      <c r="GXV9" s="46"/>
      <c r="GXW9" s="46"/>
      <c r="GXX9" s="46"/>
      <c r="GXY9" s="46"/>
      <c r="GXZ9" s="46"/>
      <c r="GYA9" s="46"/>
      <c r="GYB9" s="46"/>
      <c r="GYC9" s="46"/>
      <c r="GYD9" s="46"/>
      <c r="GYE9" s="46"/>
      <c r="GYF9" s="46"/>
      <c r="GYG9" s="46"/>
      <c r="GYH9" s="46"/>
      <c r="GYI9" s="46"/>
      <c r="GYJ9" s="46"/>
      <c r="GYK9" s="46"/>
      <c r="GYL9" s="46"/>
      <c r="GYM9" s="46"/>
      <c r="GYN9" s="46"/>
      <c r="GYO9" s="46"/>
      <c r="GYP9" s="46"/>
      <c r="GYQ9" s="46"/>
      <c r="GYR9" s="46"/>
      <c r="GYS9" s="46"/>
      <c r="GYT9" s="46"/>
      <c r="GYU9" s="46"/>
      <c r="GYV9" s="46"/>
      <c r="GYW9" s="46"/>
      <c r="GYX9" s="46"/>
      <c r="GYY9" s="46"/>
      <c r="GYZ9" s="46"/>
      <c r="GZA9" s="46"/>
      <c r="GZB9" s="46"/>
      <c r="GZC9" s="46"/>
      <c r="GZD9" s="46"/>
      <c r="GZE9" s="46"/>
      <c r="GZF9" s="46"/>
      <c r="GZG9" s="46"/>
      <c r="GZH9" s="46"/>
      <c r="GZI9" s="46"/>
      <c r="GZJ9" s="46"/>
      <c r="GZK9" s="46"/>
      <c r="GZL9" s="46"/>
      <c r="GZM9" s="46"/>
      <c r="GZN9" s="46"/>
      <c r="GZO9" s="46"/>
      <c r="GZP9" s="46"/>
      <c r="GZQ9" s="46"/>
      <c r="GZR9" s="46"/>
      <c r="GZS9" s="46"/>
      <c r="GZT9" s="46"/>
      <c r="GZU9" s="46"/>
      <c r="GZV9" s="46"/>
      <c r="GZW9" s="46"/>
      <c r="GZX9" s="46"/>
      <c r="GZY9" s="46"/>
      <c r="GZZ9" s="46"/>
      <c r="HAA9" s="46"/>
      <c r="HAB9" s="46"/>
      <c r="HAC9" s="46"/>
      <c r="HAD9" s="46"/>
      <c r="HAE9" s="46"/>
      <c r="HAF9" s="46"/>
      <c r="HAG9" s="46"/>
      <c r="HAH9" s="46"/>
      <c r="HAI9" s="46"/>
      <c r="HAJ9" s="46"/>
      <c r="HAK9" s="46"/>
      <c r="HAL9" s="46"/>
      <c r="HAM9" s="46"/>
      <c r="HAN9" s="46"/>
      <c r="HAO9" s="46"/>
      <c r="HAP9" s="46"/>
      <c r="HAQ9" s="46"/>
      <c r="HAR9" s="46"/>
      <c r="HAS9" s="46"/>
      <c r="HAT9" s="46"/>
      <c r="HAU9" s="46"/>
      <c r="HAV9" s="46"/>
      <c r="HAW9" s="46"/>
      <c r="HAX9" s="46"/>
      <c r="HAY9" s="46"/>
      <c r="HAZ9" s="46"/>
      <c r="HBA9" s="46"/>
      <c r="HBB9" s="46"/>
      <c r="HBC9" s="46"/>
      <c r="HBD9" s="46"/>
      <c r="HBE9" s="46"/>
      <c r="HBF9" s="46"/>
      <c r="HBG9" s="46"/>
      <c r="HBH9" s="46"/>
      <c r="HBI9" s="46"/>
      <c r="HBJ9" s="46"/>
      <c r="HBK9" s="46"/>
      <c r="HBL9" s="46"/>
      <c r="HBM9" s="46"/>
      <c r="HBN9" s="46"/>
      <c r="HBO9" s="46"/>
      <c r="HBP9" s="46"/>
      <c r="HBQ9" s="46"/>
      <c r="HBR9" s="46"/>
      <c r="HBS9" s="46"/>
      <c r="HBT9" s="46"/>
      <c r="HBU9" s="46"/>
      <c r="HBV9" s="46"/>
      <c r="HBW9" s="46"/>
      <c r="HBX9" s="46"/>
      <c r="HBY9" s="46"/>
      <c r="HBZ9" s="46"/>
      <c r="HCA9" s="46"/>
      <c r="HCB9" s="46"/>
      <c r="HCC9" s="46"/>
      <c r="HCD9" s="46"/>
      <c r="HCE9" s="46"/>
      <c r="HCF9" s="46"/>
      <c r="HCG9" s="46"/>
      <c r="HCH9" s="46"/>
      <c r="HCI9" s="46"/>
      <c r="HCJ9" s="46"/>
      <c r="HCK9" s="46"/>
      <c r="HCL9" s="46"/>
      <c r="HCM9" s="46"/>
      <c r="HCN9" s="46"/>
      <c r="HCO9" s="46"/>
      <c r="HCP9" s="46"/>
      <c r="HCQ9" s="46"/>
      <c r="HCR9" s="46"/>
      <c r="HCS9" s="46"/>
      <c r="HCT9" s="46"/>
      <c r="HCU9" s="46"/>
      <c r="HCV9" s="46"/>
      <c r="HCW9" s="46"/>
      <c r="HCX9" s="46"/>
      <c r="HCY9" s="46"/>
      <c r="HCZ9" s="46"/>
      <c r="HDA9" s="46"/>
      <c r="HDB9" s="46"/>
      <c r="HDC9" s="46"/>
      <c r="HDD9" s="46"/>
      <c r="HDE9" s="46"/>
      <c r="HDF9" s="46"/>
      <c r="HDG9" s="46"/>
      <c r="HDH9" s="46"/>
      <c r="HDI9" s="46"/>
      <c r="HDJ9" s="46"/>
      <c r="HDK9" s="46"/>
      <c r="HDL9" s="46"/>
      <c r="HDM9" s="46"/>
      <c r="HDN9" s="46"/>
      <c r="HDO9" s="46"/>
      <c r="HDP9" s="46"/>
      <c r="HDQ9" s="46"/>
      <c r="HDR9" s="46"/>
      <c r="HDS9" s="46"/>
      <c r="HDT9" s="46"/>
      <c r="HDU9" s="46"/>
      <c r="HDV9" s="46"/>
      <c r="HDW9" s="46"/>
      <c r="HDX9" s="46"/>
      <c r="HDY9" s="46"/>
      <c r="HDZ9" s="46"/>
      <c r="HEA9" s="46"/>
      <c r="HEB9" s="46"/>
      <c r="HEC9" s="46"/>
      <c r="HED9" s="46"/>
      <c r="HEE9" s="46"/>
      <c r="HEF9" s="46"/>
      <c r="HEG9" s="46"/>
      <c r="HEH9" s="46"/>
      <c r="HEI9" s="46"/>
      <c r="HEJ9" s="46"/>
      <c r="HEK9" s="46"/>
      <c r="HEL9" s="46"/>
      <c r="HEM9" s="46"/>
      <c r="HEN9" s="46"/>
      <c r="HEO9" s="46"/>
      <c r="HEP9" s="46"/>
      <c r="HEQ9" s="46"/>
      <c r="HER9" s="46"/>
      <c r="HES9" s="46"/>
      <c r="HET9" s="46"/>
      <c r="HEU9" s="46"/>
      <c r="HEV9" s="46"/>
      <c r="HEW9" s="46"/>
      <c r="HEX9" s="46"/>
      <c r="HEY9" s="46"/>
      <c r="HEZ9" s="46"/>
      <c r="HFA9" s="46"/>
      <c r="HFB9" s="46"/>
      <c r="HFC9" s="46"/>
      <c r="HFD9" s="46"/>
      <c r="HFE9" s="46"/>
      <c r="HFF9" s="46"/>
      <c r="HFG9" s="46"/>
      <c r="HFH9" s="46"/>
      <c r="HFI9" s="46"/>
      <c r="HFJ9" s="46"/>
      <c r="HFK9" s="46"/>
      <c r="HFL9" s="46"/>
      <c r="HFM9" s="46"/>
      <c r="HFN9" s="46"/>
      <c r="HFO9" s="46"/>
      <c r="HFP9" s="46"/>
      <c r="HFQ9" s="46"/>
      <c r="HFR9" s="46"/>
      <c r="HFS9" s="46"/>
      <c r="HFT9" s="46"/>
      <c r="HFU9" s="46"/>
      <c r="HFV9" s="46"/>
      <c r="HFW9" s="46"/>
      <c r="HFX9" s="46"/>
      <c r="HFY9" s="46"/>
      <c r="HFZ9" s="46"/>
      <c r="HGA9" s="46"/>
      <c r="HGB9" s="46"/>
      <c r="HGC9" s="46"/>
      <c r="HGD9" s="46"/>
      <c r="HGE9" s="46"/>
      <c r="HGF9" s="46"/>
      <c r="HGG9" s="46"/>
      <c r="HGH9" s="46"/>
      <c r="HGI9" s="46"/>
      <c r="HGJ9" s="46"/>
      <c r="HGK9" s="46"/>
      <c r="HGL9" s="46"/>
      <c r="HGM9" s="46"/>
      <c r="HGN9" s="46"/>
      <c r="HGO9" s="46"/>
      <c r="HGP9" s="46"/>
      <c r="HGQ9" s="46"/>
      <c r="HGR9" s="46"/>
      <c r="HGS9" s="46"/>
      <c r="HGT9" s="46"/>
      <c r="HGU9" s="46"/>
      <c r="HGV9" s="46"/>
      <c r="HGW9" s="46"/>
      <c r="HGX9" s="46"/>
      <c r="HGY9" s="46"/>
      <c r="HGZ9" s="46"/>
      <c r="HHA9" s="46"/>
      <c r="HHB9" s="46"/>
      <c r="HHC9" s="46"/>
      <c r="HHD9" s="46"/>
      <c r="HHE9" s="46"/>
      <c r="HHF9" s="46"/>
      <c r="HHG9" s="46"/>
      <c r="HHH9" s="46"/>
      <c r="HHI9" s="46"/>
      <c r="HHJ9" s="46"/>
      <c r="HHK9" s="46"/>
      <c r="HHL9" s="46"/>
      <c r="HHM9" s="46"/>
      <c r="HHN9" s="46"/>
      <c r="HHO9" s="46"/>
      <c r="HHP9" s="46"/>
      <c r="HHQ9" s="46"/>
      <c r="HHR9" s="46"/>
      <c r="HHS9" s="46"/>
      <c r="HHT9" s="46"/>
      <c r="HHU9" s="46"/>
      <c r="HHV9" s="46"/>
      <c r="HHW9" s="46"/>
      <c r="HHX9" s="46"/>
      <c r="HHY9" s="46"/>
      <c r="HHZ9" s="46"/>
      <c r="HIA9" s="46"/>
      <c r="HIB9" s="46"/>
      <c r="HIC9" s="46"/>
      <c r="HID9" s="46"/>
      <c r="HIE9" s="46"/>
      <c r="HIF9" s="46"/>
      <c r="HIG9" s="46"/>
      <c r="HIH9" s="46"/>
      <c r="HII9" s="46"/>
      <c r="HIJ9" s="46"/>
      <c r="HIK9" s="46"/>
      <c r="HIL9" s="46"/>
      <c r="HIM9" s="46"/>
      <c r="HIN9" s="46"/>
      <c r="HIO9" s="46"/>
      <c r="HIP9" s="46"/>
      <c r="HIQ9" s="46"/>
      <c r="HIR9" s="46"/>
      <c r="HIS9" s="46"/>
      <c r="HIT9" s="46"/>
      <c r="HIU9" s="46"/>
      <c r="HIV9" s="46"/>
      <c r="HIW9" s="46"/>
      <c r="HIX9" s="46"/>
      <c r="HIY9" s="46"/>
      <c r="HIZ9" s="46"/>
      <c r="HJA9" s="46"/>
      <c r="HJB9" s="46"/>
      <c r="HJC9" s="46"/>
      <c r="HJD9" s="46"/>
      <c r="HJE9" s="46"/>
      <c r="HJF9" s="46"/>
      <c r="HJG9" s="46"/>
      <c r="HJH9" s="46"/>
      <c r="HJI9" s="46"/>
      <c r="HJJ9" s="46"/>
      <c r="HJK9" s="46"/>
      <c r="HJL9" s="46"/>
      <c r="HJM9" s="46"/>
      <c r="HJN9" s="46"/>
      <c r="HJO9" s="46"/>
      <c r="HJP9" s="46"/>
      <c r="HJQ9" s="46"/>
      <c r="HJR9" s="46"/>
      <c r="HJS9" s="46"/>
      <c r="HJT9" s="46"/>
      <c r="HJU9" s="46"/>
      <c r="HJV9" s="46"/>
      <c r="HJW9" s="46"/>
      <c r="HJX9" s="46"/>
      <c r="HJY9" s="46"/>
      <c r="HJZ9" s="46"/>
      <c r="HKA9" s="46"/>
      <c r="HKB9" s="46"/>
      <c r="HKC9" s="46"/>
      <c r="HKD9" s="46"/>
      <c r="HKE9" s="46"/>
      <c r="HKF9" s="46"/>
      <c r="HKG9" s="46"/>
      <c r="HKH9" s="46"/>
      <c r="HKI9" s="46"/>
      <c r="HKJ9" s="46"/>
      <c r="HKK9" s="46"/>
      <c r="HKL9" s="46"/>
      <c r="HKM9" s="46"/>
      <c r="HKN9" s="46"/>
      <c r="HKO9" s="46"/>
      <c r="HKP9" s="46"/>
      <c r="HKQ9" s="46"/>
      <c r="HKR9" s="46"/>
      <c r="HKS9" s="46"/>
      <c r="HKT9" s="46"/>
      <c r="HKU9" s="46"/>
      <c r="HKV9" s="46"/>
      <c r="HKW9" s="46"/>
      <c r="HKX9" s="46"/>
      <c r="HKY9" s="46"/>
      <c r="HKZ9" s="46"/>
      <c r="HLA9" s="46"/>
      <c r="HLB9" s="46"/>
      <c r="HLC9" s="46"/>
      <c r="HLD9" s="46"/>
      <c r="HLE9" s="46"/>
      <c r="HLF9" s="46"/>
      <c r="HLG9" s="46"/>
      <c r="HLH9" s="46"/>
      <c r="HLI9" s="46"/>
      <c r="HLJ9" s="46"/>
      <c r="HLK9" s="46"/>
      <c r="HLL9" s="46"/>
      <c r="HLM9" s="46"/>
      <c r="HLN9" s="46"/>
      <c r="HLO9" s="46"/>
      <c r="HLP9" s="46"/>
      <c r="HLQ9" s="46"/>
      <c r="HLR9" s="46"/>
      <c r="HLS9" s="46"/>
      <c r="HLT9" s="46"/>
      <c r="HLU9" s="46"/>
      <c r="HLV9" s="46"/>
      <c r="HLW9" s="46"/>
      <c r="HLX9" s="46"/>
      <c r="HLY9" s="46"/>
      <c r="HLZ9" s="46"/>
      <c r="HMA9" s="46"/>
      <c r="HMB9" s="46"/>
      <c r="HMC9" s="46"/>
      <c r="HMD9" s="46"/>
      <c r="HME9" s="46"/>
      <c r="HMF9" s="46"/>
      <c r="HMG9" s="46"/>
      <c r="HMH9" s="46"/>
      <c r="HMI9" s="46"/>
      <c r="HMJ9" s="46"/>
      <c r="HMK9" s="46"/>
      <c r="HML9" s="46"/>
      <c r="HMM9" s="46"/>
      <c r="HMN9" s="46"/>
      <c r="HMO9" s="46"/>
      <c r="HMP9" s="46"/>
      <c r="HMQ9" s="46"/>
      <c r="HMR9" s="46"/>
      <c r="HMS9" s="46"/>
      <c r="HMT9" s="46"/>
      <c r="HMU9" s="46"/>
      <c r="HMV9" s="46"/>
      <c r="HMW9" s="46"/>
      <c r="HMX9" s="46"/>
      <c r="HMY9" s="46"/>
      <c r="HMZ9" s="46"/>
      <c r="HNA9" s="46"/>
      <c r="HNB9" s="46"/>
      <c r="HNC9" s="46"/>
      <c r="HND9" s="46"/>
      <c r="HNE9" s="46"/>
      <c r="HNF9" s="46"/>
      <c r="HNG9" s="46"/>
      <c r="HNH9" s="46"/>
      <c r="HNI9" s="46"/>
      <c r="HNJ9" s="46"/>
      <c r="HNK9" s="46"/>
      <c r="HNL9" s="46"/>
      <c r="HNM9" s="46"/>
      <c r="HNN9" s="46"/>
      <c r="HNO9" s="46"/>
      <c r="HNP9" s="46"/>
      <c r="HNQ9" s="46"/>
      <c r="HNR9" s="46"/>
      <c r="HNS9" s="46"/>
      <c r="HNT9" s="46"/>
      <c r="HNU9" s="46"/>
      <c r="HNV9" s="46"/>
      <c r="HNW9" s="46"/>
      <c r="HNX9" s="46"/>
      <c r="HNY9" s="46"/>
      <c r="HNZ9" s="46"/>
      <c r="HOA9" s="46"/>
      <c r="HOB9" s="46"/>
      <c r="HOC9" s="46"/>
      <c r="HOD9" s="46"/>
      <c r="HOE9" s="46"/>
      <c r="HOF9" s="46"/>
      <c r="HOG9" s="46"/>
      <c r="HOH9" s="46"/>
      <c r="HOI9" s="46"/>
      <c r="HOJ9" s="46"/>
      <c r="HOK9" s="46"/>
      <c r="HOL9" s="46"/>
      <c r="HOM9" s="46"/>
      <c r="HON9" s="46"/>
      <c r="HOO9" s="46"/>
      <c r="HOP9" s="46"/>
      <c r="HOQ9" s="46"/>
      <c r="HOR9" s="46"/>
      <c r="HOS9" s="46"/>
      <c r="HOT9" s="46"/>
      <c r="HOU9" s="46"/>
      <c r="HOV9" s="46"/>
      <c r="HOW9" s="46"/>
      <c r="HOX9" s="46"/>
      <c r="HOY9" s="46"/>
      <c r="HOZ9" s="46"/>
      <c r="HPA9" s="46"/>
      <c r="HPB9" s="46"/>
      <c r="HPC9" s="46"/>
      <c r="HPD9" s="46"/>
      <c r="HPE9" s="46"/>
      <c r="HPF9" s="46"/>
      <c r="HPG9" s="46"/>
      <c r="HPH9" s="46"/>
      <c r="HPI9" s="46"/>
      <c r="HPJ9" s="46"/>
      <c r="HPK9" s="46"/>
      <c r="HPL9" s="46"/>
      <c r="HPM9" s="46"/>
      <c r="HPN9" s="46"/>
      <c r="HPO9" s="46"/>
      <c r="HPP9" s="46"/>
      <c r="HPQ9" s="46"/>
      <c r="HPR9" s="46"/>
      <c r="HPS9" s="46"/>
      <c r="HPT9" s="46"/>
      <c r="HPU9" s="46"/>
      <c r="HPV9" s="46"/>
      <c r="HPW9" s="46"/>
      <c r="HPX9" s="46"/>
      <c r="HPY9" s="46"/>
      <c r="HPZ9" s="46"/>
      <c r="HQA9" s="46"/>
      <c r="HQB9" s="46"/>
      <c r="HQC9" s="46"/>
      <c r="HQD9" s="46"/>
      <c r="HQE9" s="46"/>
      <c r="HQF9" s="46"/>
      <c r="HQG9" s="46"/>
      <c r="HQH9" s="46"/>
      <c r="HQI9" s="46"/>
      <c r="HQJ9" s="46"/>
      <c r="HQK9" s="46"/>
      <c r="HQL9" s="46"/>
      <c r="HQM9" s="46"/>
      <c r="HQN9" s="46"/>
      <c r="HQO9" s="46"/>
      <c r="HQP9" s="46"/>
      <c r="HQQ9" s="46"/>
      <c r="HQR9" s="46"/>
      <c r="HQS9" s="46"/>
      <c r="HQT9" s="46"/>
      <c r="HQU9" s="46"/>
      <c r="HQV9" s="46"/>
      <c r="HQW9" s="46"/>
      <c r="HQX9" s="46"/>
      <c r="HQY9" s="46"/>
      <c r="HQZ9" s="46"/>
      <c r="HRA9" s="46"/>
      <c r="HRB9" s="46"/>
      <c r="HRC9" s="46"/>
      <c r="HRD9" s="46"/>
      <c r="HRE9" s="46"/>
      <c r="HRF9" s="46"/>
      <c r="HRG9" s="46"/>
      <c r="HRH9" s="46"/>
      <c r="HRI9" s="46"/>
      <c r="HRJ9" s="46"/>
      <c r="HRK9" s="46"/>
      <c r="HRL9" s="46"/>
      <c r="HRM9" s="46"/>
      <c r="HRN9" s="46"/>
      <c r="HRO9" s="46"/>
      <c r="HRP9" s="46"/>
      <c r="HRQ9" s="46"/>
      <c r="HRR9" s="46"/>
      <c r="HRS9" s="46"/>
      <c r="HRT9" s="46"/>
      <c r="HRU9" s="46"/>
      <c r="HRV9" s="46"/>
      <c r="HRW9" s="46"/>
      <c r="HRX9" s="46"/>
      <c r="HRY9" s="46"/>
      <c r="HRZ9" s="46"/>
      <c r="HSA9" s="46"/>
      <c r="HSB9" s="46"/>
      <c r="HSC9" s="46"/>
      <c r="HSD9" s="46"/>
      <c r="HSE9" s="46"/>
      <c r="HSF9" s="46"/>
      <c r="HSG9" s="46"/>
      <c r="HSH9" s="46"/>
      <c r="HSI9" s="46"/>
      <c r="HSJ9" s="46"/>
      <c r="HSK9" s="46"/>
      <c r="HSL9" s="46"/>
      <c r="HSM9" s="46"/>
      <c r="HSN9" s="46"/>
      <c r="HSO9" s="46"/>
      <c r="HSP9" s="46"/>
      <c r="HSQ9" s="46"/>
      <c r="HSR9" s="46"/>
      <c r="HSS9" s="46"/>
      <c r="HST9" s="46"/>
      <c r="HSU9" s="46"/>
      <c r="HSV9" s="46"/>
      <c r="HSW9" s="46"/>
      <c r="HSX9" s="46"/>
      <c r="HSY9" s="46"/>
      <c r="HSZ9" s="46"/>
      <c r="HTA9" s="46"/>
      <c r="HTB9" s="46"/>
      <c r="HTC9" s="46"/>
      <c r="HTD9" s="46"/>
      <c r="HTE9" s="46"/>
      <c r="HTF9" s="46"/>
      <c r="HTG9" s="46"/>
      <c r="HTH9" s="46"/>
      <c r="HTI9" s="46"/>
      <c r="HTJ9" s="46"/>
      <c r="HTK9" s="46"/>
      <c r="HTL9" s="46"/>
      <c r="HTM9" s="46"/>
      <c r="HTN9" s="46"/>
      <c r="HTO9" s="46"/>
      <c r="HTP9" s="46"/>
      <c r="HTQ9" s="46"/>
      <c r="HTR9" s="46"/>
      <c r="HTS9" s="46"/>
      <c r="HTT9" s="46"/>
      <c r="HTU9" s="46"/>
      <c r="HTV9" s="46"/>
      <c r="HTW9" s="46"/>
      <c r="HTX9" s="46"/>
      <c r="HTY9" s="46"/>
      <c r="HTZ9" s="46"/>
      <c r="HUA9" s="46"/>
      <c r="HUB9" s="46"/>
      <c r="HUC9" s="46"/>
      <c r="HUD9" s="46"/>
      <c r="HUE9" s="46"/>
      <c r="HUF9" s="46"/>
      <c r="HUG9" s="46"/>
      <c r="HUH9" s="46"/>
      <c r="HUI9" s="46"/>
      <c r="HUJ9" s="46"/>
      <c r="HUK9" s="46"/>
      <c r="HUL9" s="46"/>
      <c r="HUM9" s="46"/>
      <c r="HUN9" s="46"/>
      <c r="HUO9" s="46"/>
      <c r="HUP9" s="46"/>
      <c r="HUQ9" s="46"/>
      <c r="HUR9" s="46"/>
      <c r="HUS9" s="46"/>
      <c r="HUT9" s="46"/>
      <c r="HUU9" s="46"/>
      <c r="HUV9" s="46"/>
      <c r="HUW9" s="46"/>
      <c r="HUX9" s="46"/>
      <c r="HUY9" s="46"/>
      <c r="HUZ9" s="46"/>
      <c r="HVA9" s="46"/>
      <c r="HVB9" s="46"/>
      <c r="HVC9" s="46"/>
      <c r="HVD9" s="46"/>
      <c r="HVE9" s="46"/>
      <c r="HVF9" s="46"/>
      <c r="HVG9" s="46"/>
      <c r="HVH9" s="46"/>
      <c r="HVI9" s="46"/>
      <c r="HVJ9" s="46"/>
      <c r="HVK9" s="46"/>
      <c r="HVL9" s="46"/>
      <c r="HVM9" s="46"/>
      <c r="HVN9" s="46"/>
      <c r="HVO9" s="46"/>
      <c r="HVP9" s="46"/>
      <c r="HVQ9" s="46"/>
      <c r="HVR9" s="46"/>
      <c r="HVS9" s="46"/>
      <c r="HVT9" s="46"/>
      <c r="HVU9" s="46"/>
      <c r="HVV9" s="46"/>
      <c r="HVW9" s="46"/>
      <c r="HVX9" s="46"/>
      <c r="HVY9" s="46"/>
      <c r="HVZ9" s="46"/>
      <c r="HWA9" s="46"/>
      <c r="HWB9" s="46"/>
      <c r="HWC9" s="46"/>
      <c r="HWD9" s="46"/>
      <c r="HWE9" s="46"/>
      <c r="HWF9" s="46"/>
      <c r="HWG9" s="46"/>
      <c r="HWH9" s="46"/>
      <c r="HWI9" s="46"/>
      <c r="HWJ9" s="46"/>
      <c r="HWK9" s="46"/>
      <c r="HWL9" s="46"/>
      <c r="HWM9" s="46"/>
      <c r="HWN9" s="46"/>
      <c r="HWO9" s="46"/>
      <c r="HWP9" s="46"/>
      <c r="HWQ9" s="46"/>
      <c r="HWR9" s="46"/>
      <c r="HWS9" s="46"/>
      <c r="HWT9" s="46"/>
      <c r="HWU9" s="46"/>
      <c r="HWV9" s="46"/>
      <c r="HWW9" s="46"/>
      <c r="HWX9" s="46"/>
      <c r="HWY9" s="46"/>
      <c r="HWZ9" s="46"/>
      <c r="HXA9" s="46"/>
      <c r="HXB9" s="46"/>
      <c r="HXC9" s="46"/>
      <c r="HXD9" s="46"/>
      <c r="HXE9" s="46"/>
      <c r="HXF9" s="46"/>
      <c r="HXG9" s="46"/>
      <c r="HXH9" s="46"/>
      <c r="HXI9" s="46"/>
      <c r="HXJ9" s="46"/>
      <c r="HXK9" s="46"/>
      <c r="HXL9" s="46"/>
      <c r="HXM9" s="46"/>
      <c r="HXN9" s="46"/>
      <c r="HXO9" s="46"/>
      <c r="HXP9" s="46"/>
      <c r="HXQ9" s="46"/>
      <c r="HXR9" s="46"/>
      <c r="HXS9" s="46"/>
      <c r="HXT9" s="46"/>
      <c r="HXU9" s="46"/>
      <c r="HXV9" s="46"/>
      <c r="HXW9" s="46"/>
      <c r="HXX9" s="46"/>
      <c r="HXY9" s="46"/>
      <c r="HXZ9" s="46"/>
      <c r="HYA9" s="46"/>
      <c r="HYB9" s="46"/>
      <c r="HYC9" s="46"/>
      <c r="HYD9" s="46"/>
      <c r="HYE9" s="46"/>
      <c r="HYF9" s="46"/>
      <c r="HYG9" s="46"/>
      <c r="HYH9" s="46"/>
      <c r="HYI9" s="46"/>
      <c r="HYJ9" s="46"/>
      <c r="HYK9" s="46"/>
      <c r="HYL9" s="46"/>
      <c r="HYM9" s="46"/>
      <c r="HYN9" s="46"/>
      <c r="HYO9" s="46"/>
      <c r="HYP9" s="46"/>
      <c r="HYQ9" s="46"/>
      <c r="HYR9" s="46"/>
      <c r="HYS9" s="46"/>
      <c r="HYT9" s="46"/>
      <c r="HYU9" s="46"/>
      <c r="HYV9" s="46"/>
      <c r="HYW9" s="46"/>
      <c r="HYX9" s="46"/>
      <c r="HYY9" s="46"/>
      <c r="HYZ9" s="46"/>
      <c r="HZA9" s="46"/>
      <c r="HZB9" s="46"/>
      <c r="HZC9" s="46"/>
      <c r="HZD9" s="46"/>
      <c r="HZE9" s="46"/>
      <c r="HZF9" s="46"/>
      <c r="HZG9" s="46"/>
      <c r="HZH9" s="46"/>
      <c r="HZI9" s="46"/>
      <c r="HZJ9" s="46"/>
      <c r="HZK9" s="46"/>
      <c r="HZL9" s="46"/>
      <c r="HZM9" s="46"/>
      <c r="HZN9" s="46"/>
      <c r="HZO9" s="46"/>
      <c r="HZP9" s="46"/>
      <c r="HZQ9" s="46"/>
      <c r="HZR9" s="46"/>
      <c r="HZS9" s="46"/>
      <c r="HZT9" s="46"/>
      <c r="HZU9" s="46"/>
      <c r="HZV9" s="46"/>
      <c r="HZW9" s="46"/>
      <c r="HZX9" s="46"/>
      <c r="HZY9" s="46"/>
      <c r="HZZ9" s="46"/>
      <c r="IAA9" s="46"/>
      <c r="IAB9" s="46"/>
      <c r="IAC9" s="46"/>
      <c r="IAD9" s="46"/>
      <c r="IAE9" s="46"/>
      <c r="IAF9" s="46"/>
      <c r="IAG9" s="46"/>
      <c r="IAH9" s="46"/>
      <c r="IAI9" s="46"/>
      <c r="IAJ9" s="46"/>
      <c r="IAK9" s="46"/>
      <c r="IAL9" s="46"/>
      <c r="IAM9" s="46"/>
      <c r="IAN9" s="46"/>
      <c r="IAO9" s="46"/>
      <c r="IAP9" s="46"/>
      <c r="IAQ9" s="46"/>
      <c r="IAR9" s="46"/>
      <c r="IAS9" s="46"/>
      <c r="IAT9" s="46"/>
      <c r="IAU9" s="46"/>
      <c r="IAV9" s="46"/>
      <c r="IAW9" s="46"/>
      <c r="IAX9" s="46"/>
      <c r="IAY9" s="46"/>
      <c r="IAZ9" s="46"/>
      <c r="IBA9" s="46"/>
      <c r="IBB9" s="46"/>
      <c r="IBC9" s="46"/>
      <c r="IBD9" s="46"/>
      <c r="IBE9" s="46"/>
      <c r="IBF9" s="46"/>
      <c r="IBG9" s="46"/>
      <c r="IBH9" s="46"/>
      <c r="IBI9" s="46"/>
      <c r="IBJ9" s="46"/>
      <c r="IBK9" s="46"/>
      <c r="IBL9" s="46"/>
      <c r="IBM9" s="46"/>
      <c r="IBN9" s="46"/>
      <c r="IBO9" s="46"/>
      <c r="IBP9" s="46"/>
      <c r="IBQ9" s="46"/>
      <c r="IBR9" s="46"/>
      <c r="IBS9" s="46"/>
      <c r="IBT9" s="46"/>
      <c r="IBU9" s="46"/>
      <c r="IBV9" s="46"/>
      <c r="IBW9" s="46"/>
      <c r="IBX9" s="46"/>
      <c r="IBY9" s="46"/>
      <c r="IBZ9" s="46"/>
      <c r="ICA9" s="46"/>
      <c r="ICB9" s="46"/>
      <c r="ICC9" s="46"/>
      <c r="ICD9" s="46"/>
      <c r="ICE9" s="46"/>
      <c r="ICF9" s="46"/>
      <c r="ICG9" s="46"/>
      <c r="ICH9" s="46"/>
      <c r="ICI9" s="46"/>
      <c r="ICJ9" s="46"/>
      <c r="ICK9" s="46"/>
      <c r="ICL9" s="46"/>
      <c r="ICM9" s="46"/>
      <c r="ICN9" s="46"/>
      <c r="ICO9" s="46"/>
      <c r="ICP9" s="46"/>
      <c r="ICQ9" s="46"/>
      <c r="ICR9" s="46"/>
      <c r="ICS9" s="46"/>
      <c r="ICT9" s="46"/>
      <c r="ICU9" s="46"/>
      <c r="ICV9" s="46"/>
      <c r="ICW9" s="46"/>
      <c r="ICX9" s="46"/>
      <c r="ICY9" s="46"/>
      <c r="ICZ9" s="46"/>
      <c r="IDA9" s="46"/>
      <c r="IDB9" s="46"/>
      <c r="IDC9" s="46"/>
      <c r="IDD9" s="46"/>
      <c r="IDE9" s="46"/>
      <c r="IDF9" s="46"/>
      <c r="IDG9" s="46"/>
      <c r="IDH9" s="46"/>
      <c r="IDI9" s="46"/>
      <c r="IDJ9" s="46"/>
      <c r="IDK9" s="46"/>
      <c r="IDL9" s="46"/>
      <c r="IDM9" s="46"/>
      <c r="IDN9" s="46"/>
      <c r="IDO9" s="46"/>
      <c r="IDP9" s="46"/>
      <c r="IDQ9" s="46"/>
      <c r="IDR9" s="46"/>
      <c r="IDS9" s="46"/>
      <c r="IDT9" s="46"/>
      <c r="IDU9" s="46"/>
      <c r="IDV9" s="46"/>
      <c r="IDW9" s="46"/>
      <c r="IDX9" s="46"/>
      <c r="IDY9" s="46"/>
      <c r="IDZ9" s="46"/>
      <c r="IEA9" s="46"/>
      <c r="IEB9" s="46"/>
      <c r="IEC9" s="46"/>
      <c r="IED9" s="46"/>
      <c r="IEE9" s="46"/>
      <c r="IEF9" s="46"/>
      <c r="IEG9" s="46"/>
      <c r="IEH9" s="46"/>
      <c r="IEI9" s="46"/>
      <c r="IEJ9" s="46"/>
      <c r="IEK9" s="46"/>
      <c r="IEL9" s="46"/>
      <c r="IEM9" s="46"/>
      <c r="IEN9" s="46"/>
      <c r="IEO9" s="46"/>
      <c r="IEP9" s="46"/>
      <c r="IEQ9" s="46"/>
      <c r="IER9" s="46"/>
      <c r="IES9" s="46"/>
      <c r="IET9" s="46"/>
      <c r="IEU9" s="46"/>
      <c r="IEV9" s="46"/>
      <c r="IEW9" s="46"/>
      <c r="IEX9" s="46"/>
      <c r="IEY9" s="46"/>
      <c r="IEZ9" s="46"/>
      <c r="IFA9" s="46"/>
      <c r="IFB9" s="46"/>
      <c r="IFC9" s="46"/>
      <c r="IFD9" s="46"/>
      <c r="IFE9" s="46"/>
      <c r="IFF9" s="46"/>
      <c r="IFG9" s="46"/>
      <c r="IFH9" s="46"/>
      <c r="IFI9" s="46"/>
      <c r="IFJ9" s="46"/>
      <c r="IFK9" s="46"/>
      <c r="IFL9" s="46"/>
      <c r="IFM9" s="46"/>
      <c r="IFN9" s="46"/>
      <c r="IFO9" s="46"/>
      <c r="IFP9" s="46"/>
      <c r="IFQ9" s="46"/>
      <c r="IFR9" s="46"/>
      <c r="IFS9" s="46"/>
      <c r="IFT9" s="46"/>
      <c r="IFU9" s="46"/>
      <c r="IFV9" s="46"/>
      <c r="IFW9" s="46"/>
      <c r="IFX9" s="46"/>
      <c r="IFY9" s="46"/>
      <c r="IFZ9" s="46"/>
      <c r="IGA9" s="46"/>
      <c r="IGB9" s="46"/>
      <c r="IGC9" s="46"/>
      <c r="IGD9" s="46"/>
      <c r="IGE9" s="46"/>
      <c r="IGF9" s="46"/>
      <c r="IGG9" s="46"/>
      <c r="IGH9" s="46"/>
      <c r="IGI9" s="46"/>
      <c r="IGJ9" s="46"/>
      <c r="IGK9" s="46"/>
      <c r="IGL9" s="46"/>
      <c r="IGM9" s="46"/>
      <c r="IGN9" s="46"/>
      <c r="IGO9" s="46"/>
      <c r="IGP9" s="46"/>
      <c r="IGQ9" s="46"/>
      <c r="IGR9" s="46"/>
      <c r="IGS9" s="46"/>
      <c r="IGT9" s="46"/>
      <c r="IGU9" s="46"/>
      <c r="IGV9" s="46"/>
      <c r="IGW9" s="46"/>
      <c r="IGX9" s="46"/>
      <c r="IGY9" s="46"/>
      <c r="IGZ9" s="46"/>
      <c r="IHA9" s="46"/>
      <c r="IHB9" s="46"/>
      <c r="IHC9" s="46"/>
      <c r="IHD9" s="46"/>
      <c r="IHE9" s="46"/>
      <c r="IHF9" s="46"/>
      <c r="IHG9" s="46"/>
      <c r="IHH9" s="46"/>
      <c r="IHI9" s="46"/>
      <c r="IHJ9" s="46"/>
      <c r="IHK9" s="46"/>
      <c r="IHL9" s="46"/>
      <c r="IHM9" s="46"/>
      <c r="IHN9" s="46"/>
      <c r="IHO9" s="46"/>
      <c r="IHP9" s="46"/>
      <c r="IHQ9" s="46"/>
      <c r="IHR9" s="46"/>
      <c r="IHS9" s="46"/>
      <c r="IHT9" s="46"/>
      <c r="IHU9" s="46"/>
      <c r="IHV9" s="46"/>
      <c r="IHW9" s="46"/>
      <c r="IHX9" s="46"/>
      <c r="IHY9" s="46"/>
      <c r="IHZ9" s="46"/>
      <c r="IIA9" s="46"/>
      <c r="IIB9" s="46"/>
      <c r="IIC9" s="46"/>
      <c r="IID9" s="46"/>
      <c r="IIE9" s="46"/>
      <c r="IIF9" s="46"/>
      <c r="IIG9" s="46"/>
      <c r="IIH9" s="46"/>
      <c r="III9" s="46"/>
      <c r="IIJ9" s="46"/>
      <c r="IIK9" s="46"/>
      <c r="IIL9" s="46"/>
      <c r="IIM9" s="46"/>
      <c r="IIN9" s="46"/>
      <c r="IIO9" s="46"/>
      <c r="IIP9" s="46"/>
      <c r="IIQ9" s="46"/>
      <c r="IIR9" s="46"/>
      <c r="IIS9" s="46"/>
      <c r="IIT9" s="46"/>
      <c r="IIU9" s="46"/>
      <c r="IIV9" s="46"/>
      <c r="IIW9" s="46"/>
      <c r="IIX9" s="46"/>
      <c r="IIY9" s="46"/>
      <c r="IIZ9" s="46"/>
      <c r="IJA9" s="46"/>
      <c r="IJB9" s="46"/>
      <c r="IJC9" s="46"/>
      <c r="IJD9" s="46"/>
      <c r="IJE9" s="46"/>
      <c r="IJF9" s="46"/>
      <c r="IJG9" s="46"/>
      <c r="IJH9" s="46"/>
      <c r="IJI9" s="46"/>
      <c r="IJJ9" s="46"/>
      <c r="IJK9" s="46"/>
      <c r="IJL9" s="46"/>
      <c r="IJM9" s="46"/>
      <c r="IJN9" s="46"/>
      <c r="IJO9" s="46"/>
      <c r="IJP9" s="46"/>
      <c r="IJQ9" s="46"/>
      <c r="IJR9" s="46"/>
      <c r="IJS9" s="46"/>
      <c r="IJT9" s="46"/>
      <c r="IJU9" s="46"/>
      <c r="IJV9" s="46"/>
      <c r="IJW9" s="46"/>
      <c r="IJX9" s="46"/>
      <c r="IJY9" s="46"/>
      <c r="IJZ9" s="46"/>
      <c r="IKA9" s="46"/>
      <c r="IKB9" s="46"/>
      <c r="IKC9" s="46"/>
      <c r="IKD9" s="46"/>
      <c r="IKE9" s="46"/>
      <c r="IKF9" s="46"/>
      <c r="IKG9" s="46"/>
      <c r="IKH9" s="46"/>
      <c r="IKI9" s="46"/>
      <c r="IKJ9" s="46"/>
      <c r="IKK9" s="46"/>
      <c r="IKL9" s="46"/>
      <c r="IKM9" s="46"/>
      <c r="IKN9" s="46"/>
      <c r="IKO9" s="46"/>
      <c r="IKP9" s="46"/>
      <c r="IKQ9" s="46"/>
      <c r="IKR9" s="46"/>
      <c r="IKS9" s="46"/>
      <c r="IKT9" s="46"/>
      <c r="IKU9" s="46"/>
      <c r="IKV9" s="46"/>
      <c r="IKW9" s="46"/>
      <c r="IKX9" s="46"/>
      <c r="IKY9" s="46"/>
      <c r="IKZ9" s="46"/>
      <c r="ILA9" s="46"/>
      <c r="ILB9" s="46"/>
      <c r="ILC9" s="46"/>
      <c r="ILD9" s="46"/>
      <c r="ILE9" s="46"/>
      <c r="ILF9" s="46"/>
      <c r="ILG9" s="46"/>
      <c r="ILH9" s="46"/>
      <c r="ILI9" s="46"/>
      <c r="ILJ9" s="46"/>
      <c r="ILK9" s="46"/>
      <c r="ILL9" s="46"/>
      <c r="ILM9" s="46"/>
      <c r="ILN9" s="46"/>
      <c r="ILO9" s="46"/>
      <c r="ILP9" s="46"/>
      <c r="ILQ9" s="46"/>
      <c r="ILR9" s="46"/>
      <c r="ILS9" s="46"/>
      <c r="ILT9" s="46"/>
      <c r="ILU9" s="46"/>
      <c r="ILV9" s="46"/>
      <c r="ILW9" s="46"/>
      <c r="ILX9" s="46"/>
      <c r="ILY9" s="46"/>
      <c r="ILZ9" s="46"/>
      <c r="IMA9" s="46"/>
      <c r="IMB9" s="46"/>
      <c r="IMC9" s="46"/>
      <c r="IMD9" s="46"/>
      <c r="IME9" s="46"/>
      <c r="IMF9" s="46"/>
      <c r="IMG9" s="46"/>
      <c r="IMH9" s="46"/>
      <c r="IMI9" s="46"/>
      <c r="IMJ9" s="46"/>
      <c r="IMK9" s="46"/>
      <c r="IML9" s="46"/>
      <c r="IMM9" s="46"/>
      <c r="IMN9" s="46"/>
      <c r="IMO9" s="46"/>
      <c r="IMP9" s="46"/>
      <c r="IMQ9" s="46"/>
      <c r="IMR9" s="46"/>
      <c r="IMS9" s="46"/>
      <c r="IMT9" s="46"/>
      <c r="IMU9" s="46"/>
      <c r="IMV9" s="46"/>
      <c r="IMW9" s="46"/>
      <c r="IMX9" s="46"/>
      <c r="IMY9" s="46"/>
      <c r="IMZ9" s="46"/>
      <c r="INA9" s="46"/>
      <c r="INB9" s="46"/>
      <c r="INC9" s="46"/>
      <c r="IND9" s="46"/>
      <c r="INE9" s="46"/>
      <c r="INF9" s="46"/>
      <c r="ING9" s="46"/>
      <c r="INH9" s="46"/>
      <c r="INI9" s="46"/>
      <c r="INJ9" s="46"/>
      <c r="INK9" s="46"/>
      <c r="INL9" s="46"/>
      <c r="INM9" s="46"/>
      <c r="INN9" s="46"/>
      <c r="INO9" s="46"/>
      <c r="INP9" s="46"/>
      <c r="INQ9" s="46"/>
      <c r="INR9" s="46"/>
      <c r="INS9" s="46"/>
      <c r="INT9" s="46"/>
      <c r="INU9" s="46"/>
      <c r="INV9" s="46"/>
      <c r="INW9" s="46"/>
      <c r="INX9" s="46"/>
      <c r="INY9" s="46"/>
      <c r="INZ9" s="46"/>
      <c r="IOA9" s="46"/>
      <c r="IOB9" s="46"/>
      <c r="IOC9" s="46"/>
      <c r="IOD9" s="46"/>
      <c r="IOE9" s="46"/>
      <c r="IOF9" s="46"/>
      <c r="IOG9" s="46"/>
      <c r="IOH9" s="46"/>
      <c r="IOI9" s="46"/>
      <c r="IOJ9" s="46"/>
      <c r="IOK9" s="46"/>
      <c r="IOL9" s="46"/>
      <c r="IOM9" s="46"/>
      <c r="ION9" s="46"/>
      <c r="IOO9" s="46"/>
      <c r="IOP9" s="46"/>
      <c r="IOQ9" s="46"/>
      <c r="IOR9" s="46"/>
      <c r="IOS9" s="46"/>
      <c r="IOT9" s="46"/>
      <c r="IOU9" s="46"/>
      <c r="IOV9" s="46"/>
      <c r="IOW9" s="46"/>
      <c r="IOX9" s="46"/>
      <c r="IOY9" s="46"/>
      <c r="IOZ9" s="46"/>
      <c r="IPA9" s="46"/>
      <c r="IPB9" s="46"/>
      <c r="IPC9" s="46"/>
      <c r="IPD9" s="46"/>
      <c r="IPE9" s="46"/>
      <c r="IPF9" s="46"/>
      <c r="IPG9" s="46"/>
      <c r="IPH9" s="46"/>
      <c r="IPI9" s="46"/>
      <c r="IPJ9" s="46"/>
      <c r="IPK9" s="46"/>
      <c r="IPL9" s="46"/>
      <c r="IPM9" s="46"/>
      <c r="IPN9" s="46"/>
      <c r="IPO9" s="46"/>
      <c r="IPP9" s="46"/>
      <c r="IPQ9" s="46"/>
      <c r="IPR9" s="46"/>
      <c r="IPS9" s="46"/>
      <c r="IPT9" s="46"/>
      <c r="IPU9" s="46"/>
      <c r="IPV9" s="46"/>
      <c r="IPW9" s="46"/>
      <c r="IPX9" s="46"/>
      <c r="IPY9" s="46"/>
      <c r="IPZ9" s="46"/>
      <c r="IQA9" s="46"/>
      <c r="IQB9" s="46"/>
      <c r="IQC9" s="46"/>
      <c r="IQD9" s="46"/>
      <c r="IQE9" s="46"/>
      <c r="IQF9" s="46"/>
      <c r="IQG9" s="46"/>
      <c r="IQH9" s="46"/>
      <c r="IQI9" s="46"/>
      <c r="IQJ9" s="46"/>
      <c r="IQK9" s="46"/>
      <c r="IQL9" s="46"/>
      <c r="IQM9" s="46"/>
      <c r="IQN9" s="46"/>
      <c r="IQO9" s="46"/>
      <c r="IQP9" s="46"/>
      <c r="IQQ9" s="46"/>
      <c r="IQR9" s="46"/>
      <c r="IQS9" s="46"/>
      <c r="IQT9" s="46"/>
      <c r="IQU9" s="46"/>
      <c r="IQV9" s="46"/>
      <c r="IQW9" s="46"/>
      <c r="IQX9" s="46"/>
      <c r="IQY9" s="46"/>
      <c r="IQZ9" s="46"/>
      <c r="IRA9" s="46"/>
      <c r="IRB9" s="46"/>
      <c r="IRC9" s="46"/>
      <c r="IRD9" s="46"/>
      <c r="IRE9" s="46"/>
      <c r="IRF9" s="46"/>
      <c r="IRG9" s="46"/>
      <c r="IRH9" s="46"/>
      <c r="IRI9" s="46"/>
      <c r="IRJ9" s="46"/>
      <c r="IRK9" s="46"/>
      <c r="IRL9" s="46"/>
      <c r="IRM9" s="46"/>
      <c r="IRN9" s="46"/>
      <c r="IRO9" s="46"/>
      <c r="IRP9" s="46"/>
      <c r="IRQ9" s="46"/>
      <c r="IRR9" s="46"/>
      <c r="IRS9" s="46"/>
      <c r="IRT9" s="46"/>
      <c r="IRU9" s="46"/>
      <c r="IRV9" s="46"/>
      <c r="IRW9" s="46"/>
      <c r="IRX9" s="46"/>
      <c r="IRY9" s="46"/>
      <c r="IRZ9" s="46"/>
      <c r="ISA9" s="46"/>
      <c r="ISB9" s="46"/>
      <c r="ISC9" s="46"/>
      <c r="ISD9" s="46"/>
      <c r="ISE9" s="46"/>
      <c r="ISF9" s="46"/>
      <c r="ISG9" s="46"/>
      <c r="ISH9" s="46"/>
      <c r="ISI9" s="46"/>
      <c r="ISJ9" s="46"/>
      <c r="ISK9" s="46"/>
      <c r="ISL9" s="46"/>
      <c r="ISM9" s="46"/>
      <c r="ISN9" s="46"/>
      <c r="ISO9" s="46"/>
      <c r="ISP9" s="46"/>
      <c r="ISQ9" s="46"/>
      <c r="ISR9" s="46"/>
      <c r="ISS9" s="46"/>
      <c r="IST9" s="46"/>
      <c r="ISU9" s="46"/>
      <c r="ISV9" s="46"/>
      <c r="ISW9" s="46"/>
      <c r="ISX9" s="46"/>
      <c r="ISY9" s="46"/>
      <c r="ISZ9" s="46"/>
      <c r="ITA9" s="46"/>
      <c r="ITB9" s="46"/>
      <c r="ITC9" s="46"/>
      <c r="ITD9" s="46"/>
      <c r="ITE9" s="46"/>
      <c r="ITF9" s="46"/>
      <c r="ITG9" s="46"/>
      <c r="ITH9" s="46"/>
      <c r="ITI9" s="46"/>
      <c r="ITJ9" s="46"/>
      <c r="ITK9" s="46"/>
      <c r="ITL9" s="46"/>
      <c r="ITM9" s="46"/>
      <c r="ITN9" s="46"/>
      <c r="ITO9" s="46"/>
      <c r="ITP9" s="46"/>
      <c r="ITQ9" s="46"/>
      <c r="ITR9" s="46"/>
      <c r="ITS9" s="46"/>
      <c r="ITT9" s="46"/>
      <c r="ITU9" s="46"/>
      <c r="ITV9" s="46"/>
      <c r="ITW9" s="46"/>
      <c r="ITX9" s="46"/>
      <c r="ITY9" s="46"/>
      <c r="ITZ9" s="46"/>
      <c r="IUA9" s="46"/>
      <c r="IUB9" s="46"/>
      <c r="IUC9" s="46"/>
      <c r="IUD9" s="46"/>
      <c r="IUE9" s="46"/>
      <c r="IUF9" s="46"/>
      <c r="IUG9" s="46"/>
      <c r="IUH9" s="46"/>
      <c r="IUI9" s="46"/>
      <c r="IUJ9" s="46"/>
      <c r="IUK9" s="46"/>
      <c r="IUL9" s="46"/>
      <c r="IUM9" s="46"/>
      <c r="IUN9" s="46"/>
      <c r="IUO9" s="46"/>
      <c r="IUP9" s="46"/>
      <c r="IUQ9" s="46"/>
      <c r="IUR9" s="46"/>
      <c r="IUS9" s="46"/>
      <c r="IUT9" s="46"/>
      <c r="IUU9" s="46"/>
      <c r="IUV9" s="46"/>
      <c r="IUW9" s="46"/>
      <c r="IUX9" s="46"/>
      <c r="IUY9" s="46"/>
      <c r="IUZ9" s="46"/>
      <c r="IVA9" s="46"/>
      <c r="IVB9" s="46"/>
      <c r="IVC9" s="46"/>
      <c r="IVD9" s="46"/>
      <c r="IVE9" s="46"/>
      <c r="IVF9" s="46"/>
      <c r="IVG9" s="46"/>
      <c r="IVH9" s="46"/>
      <c r="IVI9" s="46"/>
      <c r="IVJ9" s="46"/>
      <c r="IVK9" s="46"/>
      <c r="IVL9" s="46"/>
      <c r="IVM9" s="46"/>
      <c r="IVN9" s="46"/>
      <c r="IVO9" s="46"/>
      <c r="IVP9" s="46"/>
      <c r="IVQ9" s="46"/>
      <c r="IVR9" s="46"/>
      <c r="IVS9" s="46"/>
      <c r="IVT9" s="46"/>
      <c r="IVU9" s="46"/>
      <c r="IVV9" s="46"/>
      <c r="IVW9" s="46"/>
      <c r="IVX9" s="46"/>
      <c r="IVY9" s="46"/>
      <c r="IVZ9" s="46"/>
      <c r="IWA9" s="46"/>
      <c r="IWB9" s="46"/>
      <c r="IWC9" s="46"/>
      <c r="IWD9" s="46"/>
      <c r="IWE9" s="46"/>
      <c r="IWF9" s="46"/>
      <c r="IWG9" s="46"/>
      <c r="IWH9" s="46"/>
      <c r="IWI9" s="46"/>
      <c r="IWJ9" s="46"/>
      <c r="IWK9" s="46"/>
      <c r="IWL9" s="46"/>
      <c r="IWM9" s="46"/>
      <c r="IWN9" s="46"/>
      <c r="IWO9" s="46"/>
      <c r="IWP9" s="46"/>
      <c r="IWQ9" s="46"/>
      <c r="IWR9" s="46"/>
      <c r="IWS9" s="46"/>
      <c r="IWT9" s="46"/>
      <c r="IWU9" s="46"/>
      <c r="IWV9" s="46"/>
      <c r="IWW9" s="46"/>
      <c r="IWX9" s="46"/>
      <c r="IWY9" s="46"/>
      <c r="IWZ9" s="46"/>
      <c r="IXA9" s="46"/>
      <c r="IXB9" s="46"/>
      <c r="IXC9" s="46"/>
      <c r="IXD9" s="46"/>
      <c r="IXE9" s="46"/>
      <c r="IXF9" s="46"/>
      <c r="IXG9" s="46"/>
      <c r="IXH9" s="46"/>
      <c r="IXI9" s="46"/>
      <c r="IXJ9" s="46"/>
      <c r="IXK9" s="46"/>
      <c r="IXL9" s="46"/>
      <c r="IXM9" s="46"/>
      <c r="IXN9" s="46"/>
      <c r="IXO9" s="46"/>
      <c r="IXP9" s="46"/>
      <c r="IXQ9" s="46"/>
      <c r="IXR9" s="46"/>
      <c r="IXS9" s="46"/>
      <c r="IXT9" s="46"/>
      <c r="IXU9" s="46"/>
      <c r="IXV9" s="46"/>
      <c r="IXW9" s="46"/>
      <c r="IXX9" s="46"/>
      <c r="IXY9" s="46"/>
      <c r="IXZ9" s="46"/>
      <c r="IYA9" s="46"/>
      <c r="IYB9" s="46"/>
      <c r="IYC9" s="46"/>
      <c r="IYD9" s="46"/>
      <c r="IYE9" s="46"/>
      <c r="IYF9" s="46"/>
      <c r="IYG9" s="46"/>
      <c r="IYH9" s="46"/>
      <c r="IYI9" s="46"/>
      <c r="IYJ9" s="46"/>
      <c r="IYK9" s="46"/>
      <c r="IYL9" s="46"/>
      <c r="IYM9" s="46"/>
      <c r="IYN9" s="46"/>
      <c r="IYO9" s="46"/>
      <c r="IYP9" s="46"/>
      <c r="IYQ9" s="46"/>
      <c r="IYR9" s="46"/>
      <c r="IYS9" s="46"/>
      <c r="IYT9" s="46"/>
      <c r="IYU9" s="46"/>
      <c r="IYV9" s="46"/>
      <c r="IYW9" s="46"/>
      <c r="IYX9" s="46"/>
      <c r="IYY9" s="46"/>
      <c r="IYZ9" s="46"/>
      <c r="IZA9" s="46"/>
      <c r="IZB9" s="46"/>
      <c r="IZC9" s="46"/>
      <c r="IZD9" s="46"/>
      <c r="IZE9" s="46"/>
      <c r="IZF9" s="46"/>
      <c r="IZG9" s="46"/>
      <c r="IZH9" s="46"/>
      <c r="IZI9" s="46"/>
      <c r="IZJ9" s="46"/>
      <c r="IZK9" s="46"/>
      <c r="IZL9" s="46"/>
      <c r="IZM9" s="46"/>
      <c r="IZN9" s="46"/>
      <c r="IZO9" s="46"/>
      <c r="IZP9" s="46"/>
      <c r="IZQ9" s="46"/>
      <c r="IZR9" s="46"/>
      <c r="IZS9" s="46"/>
      <c r="IZT9" s="46"/>
      <c r="IZU9" s="46"/>
      <c r="IZV9" s="46"/>
      <c r="IZW9" s="46"/>
      <c r="IZX9" s="46"/>
      <c r="IZY9" s="46"/>
      <c r="IZZ9" s="46"/>
      <c r="JAA9" s="46"/>
      <c r="JAB9" s="46"/>
      <c r="JAC9" s="46"/>
      <c r="JAD9" s="46"/>
      <c r="JAE9" s="46"/>
      <c r="JAF9" s="46"/>
      <c r="JAG9" s="46"/>
      <c r="JAH9" s="46"/>
      <c r="JAI9" s="46"/>
      <c r="JAJ9" s="46"/>
      <c r="JAK9" s="46"/>
      <c r="JAL9" s="46"/>
      <c r="JAM9" s="46"/>
      <c r="JAN9" s="46"/>
      <c r="JAO9" s="46"/>
      <c r="JAP9" s="46"/>
      <c r="JAQ9" s="46"/>
      <c r="JAR9" s="46"/>
      <c r="JAS9" s="46"/>
      <c r="JAT9" s="46"/>
      <c r="JAU9" s="46"/>
      <c r="JAV9" s="46"/>
      <c r="JAW9" s="46"/>
      <c r="JAX9" s="46"/>
      <c r="JAY9" s="46"/>
      <c r="JAZ9" s="46"/>
      <c r="JBA9" s="46"/>
      <c r="JBB9" s="46"/>
      <c r="JBC9" s="46"/>
      <c r="JBD9" s="46"/>
      <c r="JBE9" s="46"/>
      <c r="JBF9" s="46"/>
      <c r="JBG9" s="46"/>
      <c r="JBH9" s="46"/>
      <c r="JBI9" s="46"/>
      <c r="JBJ9" s="46"/>
      <c r="JBK9" s="46"/>
      <c r="JBL9" s="46"/>
      <c r="JBM9" s="46"/>
      <c r="JBN9" s="46"/>
      <c r="JBO9" s="46"/>
      <c r="JBP9" s="46"/>
      <c r="JBQ9" s="46"/>
      <c r="JBR9" s="46"/>
      <c r="JBS9" s="46"/>
      <c r="JBT9" s="46"/>
      <c r="JBU9" s="46"/>
      <c r="JBV9" s="46"/>
      <c r="JBW9" s="46"/>
      <c r="JBX9" s="46"/>
      <c r="JBY9" s="46"/>
      <c r="JBZ9" s="46"/>
      <c r="JCA9" s="46"/>
      <c r="JCB9" s="46"/>
      <c r="JCC9" s="46"/>
      <c r="JCD9" s="46"/>
      <c r="JCE9" s="46"/>
      <c r="JCF9" s="46"/>
      <c r="JCG9" s="46"/>
      <c r="JCH9" s="46"/>
      <c r="JCI9" s="46"/>
      <c r="JCJ9" s="46"/>
      <c r="JCK9" s="46"/>
      <c r="JCL9" s="46"/>
      <c r="JCM9" s="46"/>
      <c r="JCN9" s="46"/>
      <c r="JCO9" s="46"/>
      <c r="JCP9" s="46"/>
      <c r="JCQ9" s="46"/>
      <c r="JCR9" s="46"/>
      <c r="JCS9" s="46"/>
      <c r="JCT9" s="46"/>
      <c r="JCU9" s="46"/>
      <c r="JCV9" s="46"/>
      <c r="JCW9" s="46"/>
      <c r="JCX9" s="46"/>
      <c r="JCY9" s="46"/>
      <c r="JCZ9" s="46"/>
      <c r="JDA9" s="46"/>
      <c r="JDB9" s="46"/>
      <c r="JDC9" s="46"/>
      <c r="JDD9" s="46"/>
      <c r="JDE9" s="46"/>
      <c r="JDF9" s="46"/>
      <c r="JDG9" s="46"/>
      <c r="JDH9" s="46"/>
      <c r="JDI9" s="46"/>
      <c r="JDJ9" s="46"/>
      <c r="JDK9" s="46"/>
      <c r="JDL9" s="46"/>
      <c r="JDM9" s="46"/>
      <c r="JDN9" s="46"/>
      <c r="JDO9" s="46"/>
      <c r="JDP9" s="46"/>
      <c r="JDQ9" s="46"/>
      <c r="JDR9" s="46"/>
      <c r="JDS9" s="46"/>
      <c r="JDT9" s="46"/>
      <c r="JDU9" s="46"/>
      <c r="JDV9" s="46"/>
      <c r="JDW9" s="46"/>
      <c r="JDX9" s="46"/>
      <c r="JDY9" s="46"/>
      <c r="JDZ9" s="46"/>
      <c r="JEA9" s="46"/>
      <c r="JEB9" s="46"/>
      <c r="JEC9" s="46"/>
      <c r="JED9" s="46"/>
      <c r="JEE9" s="46"/>
      <c r="JEF9" s="46"/>
      <c r="JEG9" s="46"/>
      <c r="JEH9" s="46"/>
      <c r="JEI9" s="46"/>
      <c r="JEJ9" s="46"/>
      <c r="JEK9" s="46"/>
      <c r="JEL9" s="46"/>
      <c r="JEM9" s="46"/>
      <c r="JEN9" s="46"/>
      <c r="JEO9" s="46"/>
      <c r="JEP9" s="46"/>
      <c r="JEQ9" s="46"/>
      <c r="JER9" s="46"/>
      <c r="JES9" s="46"/>
      <c r="JET9" s="46"/>
      <c r="JEU9" s="46"/>
      <c r="JEV9" s="46"/>
      <c r="JEW9" s="46"/>
      <c r="JEX9" s="46"/>
      <c r="JEY9" s="46"/>
      <c r="JEZ9" s="46"/>
      <c r="JFA9" s="46"/>
      <c r="JFB9" s="46"/>
      <c r="JFC9" s="46"/>
      <c r="JFD9" s="46"/>
      <c r="JFE9" s="46"/>
      <c r="JFF9" s="46"/>
      <c r="JFG9" s="46"/>
      <c r="JFH9" s="46"/>
      <c r="JFI9" s="46"/>
      <c r="JFJ9" s="46"/>
      <c r="JFK9" s="46"/>
      <c r="JFL9" s="46"/>
      <c r="JFM9" s="46"/>
      <c r="JFN9" s="46"/>
      <c r="JFO9" s="46"/>
      <c r="JFP9" s="46"/>
      <c r="JFQ9" s="46"/>
      <c r="JFR9" s="46"/>
      <c r="JFS9" s="46"/>
      <c r="JFT9" s="46"/>
      <c r="JFU9" s="46"/>
      <c r="JFV9" s="46"/>
      <c r="JFW9" s="46"/>
      <c r="JFX9" s="46"/>
      <c r="JFY9" s="46"/>
      <c r="JFZ9" s="46"/>
      <c r="JGA9" s="46"/>
      <c r="JGB9" s="46"/>
      <c r="JGC9" s="46"/>
      <c r="JGD9" s="46"/>
      <c r="JGE9" s="46"/>
      <c r="JGF9" s="46"/>
      <c r="JGG9" s="46"/>
      <c r="JGH9" s="46"/>
      <c r="JGI9" s="46"/>
      <c r="JGJ9" s="46"/>
      <c r="JGK9" s="46"/>
      <c r="JGL9" s="46"/>
      <c r="JGM9" s="46"/>
      <c r="JGN9" s="46"/>
      <c r="JGO9" s="46"/>
      <c r="JGP9" s="46"/>
      <c r="JGQ9" s="46"/>
      <c r="JGR9" s="46"/>
      <c r="JGS9" s="46"/>
      <c r="JGT9" s="46"/>
      <c r="JGU9" s="46"/>
      <c r="JGV9" s="46"/>
      <c r="JGW9" s="46"/>
      <c r="JGX9" s="46"/>
      <c r="JGY9" s="46"/>
      <c r="JGZ9" s="46"/>
      <c r="JHA9" s="46"/>
      <c r="JHB9" s="46"/>
      <c r="JHC9" s="46"/>
      <c r="JHD9" s="46"/>
      <c r="JHE9" s="46"/>
      <c r="JHF9" s="46"/>
      <c r="JHG9" s="46"/>
      <c r="JHH9" s="46"/>
      <c r="JHI9" s="46"/>
      <c r="JHJ9" s="46"/>
      <c r="JHK9" s="46"/>
      <c r="JHL9" s="46"/>
      <c r="JHM9" s="46"/>
      <c r="JHN9" s="46"/>
      <c r="JHO9" s="46"/>
      <c r="JHP9" s="46"/>
      <c r="JHQ9" s="46"/>
      <c r="JHR9" s="46"/>
      <c r="JHS9" s="46"/>
      <c r="JHT9" s="46"/>
      <c r="JHU9" s="46"/>
      <c r="JHV9" s="46"/>
      <c r="JHW9" s="46"/>
      <c r="JHX9" s="46"/>
      <c r="JHY9" s="46"/>
      <c r="JHZ9" s="46"/>
      <c r="JIA9" s="46"/>
      <c r="JIB9" s="46"/>
      <c r="JIC9" s="46"/>
      <c r="JID9" s="46"/>
      <c r="JIE9" s="46"/>
      <c r="JIF9" s="46"/>
      <c r="JIG9" s="46"/>
      <c r="JIH9" s="46"/>
      <c r="JII9" s="46"/>
      <c r="JIJ9" s="46"/>
      <c r="JIK9" s="46"/>
      <c r="JIL9" s="46"/>
      <c r="JIM9" s="46"/>
      <c r="JIN9" s="46"/>
      <c r="JIO9" s="46"/>
      <c r="JIP9" s="46"/>
      <c r="JIQ9" s="46"/>
      <c r="JIR9" s="46"/>
      <c r="JIS9" s="46"/>
      <c r="JIT9" s="46"/>
      <c r="JIU9" s="46"/>
      <c r="JIV9" s="46"/>
      <c r="JIW9" s="46"/>
      <c r="JIX9" s="46"/>
      <c r="JIY9" s="46"/>
      <c r="JIZ9" s="46"/>
      <c r="JJA9" s="46"/>
      <c r="JJB9" s="46"/>
      <c r="JJC9" s="46"/>
      <c r="JJD9" s="46"/>
      <c r="JJE9" s="46"/>
      <c r="JJF9" s="46"/>
      <c r="JJG9" s="46"/>
      <c r="JJH9" s="46"/>
      <c r="JJI9" s="46"/>
      <c r="JJJ9" s="46"/>
      <c r="JJK9" s="46"/>
      <c r="JJL9" s="46"/>
      <c r="JJM9" s="46"/>
      <c r="JJN9" s="46"/>
      <c r="JJO9" s="46"/>
      <c r="JJP9" s="46"/>
      <c r="JJQ9" s="46"/>
      <c r="JJR9" s="46"/>
      <c r="JJS9" s="46"/>
      <c r="JJT9" s="46"/>
      <c r="JJU9" s="46"/>
      <c r="JJV9" s="46"/>
      <c r="JJW9" s="46"/>
      <c r="JJX9" s="46"/>
      <c r="JJY9" s="46"/>
      <c r="JJZ9" s="46"/>
      <c r="JKA9" s="46"/>
      <c r="JKB9" s="46"/>
      <c r="JKC9" s="46"/>
      <c r="JKD9" s="46"/>
      <c r="JKE9" s="46"/>
      <c r="JKF9" s="46"/>
      <c r="JKG9" s="46"/>
      <c r="JKH9" s="46"/>
      <c r="JKI9" s="46"/>
      <c r="JKJ9" s="46"/>
      <c r="JKK9" s="46"/>
      <c r="JKL9" s="46"/>
      <c r="JKM9" s="46"/>
      <c r="JKN9" s="46"/>
      <c r="JKO9" s="46"/>
      <c r="JKP9" s="46"/>
      <c r="JKQ9" s="46"/>
      <c r="JKR9" s="46"/>
      <c r="JKS9" s="46"/>
      <c r="JKT9" s="46"/>
      <c r="JKU9" s="46"/>
      <c r="JKV9" s="46"/>
      <c r="JKW9" s="46"/>
      <c r="JKX9" s="46"/>
      <c r="JKY9" s="46"/>
      <c r="JKZ9" s="46"/>
      <c r="JLA9" s="46"/>
      <c r="JLB9" s="46"/>
      <c r="JLC9" s="46"/>
      <c r="JLD9" s="46"/>
      <c r="JLE9" s="46"/>
      <c r="JLF9" s="46"/>
      <c r="JLG9" s="46"/>
      <c r="JLH9" s="46"/>
      <c r="JLI9" s="46"/>
      <c r="JLJ9" s="46"/>
      <c r="JLK9" s="46"/>
      <c r="JLL9" s="46"/>
      <c r="JLM9" s="46"/>
      <c r="JLN9" s="46"/>
      <c r="JLO9" s="46"/>
      <c r="JLP9" s="46"/>
      <c r="JLQ9" s="46"/>
      <c r="JLR9" s="46"/>
      <c r="JLS9" s="46"/>
      <c r="JLT9" s="46"/>
      <c r="JLU9" s="46"/>
      <c r="JLV9" s="46"/>
      <c r="JLW9" s="46"/>
      <c r="JLX9" s="46"/>
      <c r="JLY9" s="46"/>
      <c r="JLZ9" s="46"/>
      <c r="JMA9" s="46"/>
      <c r="JMB9" s="46"/>
      <c r="JMC9" s="46"/>
      <c r="JMD9" s="46"/>
      <c r="JME9" s="46"/>
      <c r="JMF9" s="46"/>
      <c r="JMG9" s="46"/>
      <c r="JMH9" s="46"/>
      <c r="JMI9" s="46"/>
      <c r="JMJ9" s="46"/>
      <c r="JMK9" s="46"/>
      <c r="JML9" s="46"/>
      <c r="JMM9" s="46"/>
      <c r="JMN9" s="46"/>
      <c r="JMO9" s="46"/>
      <c r="JMP9" s="46"/>
      <c r="JMQ9" s="46"/>
      <c r="JMR9" s="46"/>
      <c r="JMS9" s="46"/>
      <c r="JMT9" s="46"/>
      <c r="JMU9" s="46"/>
      <c r="JMV9" s="46"/>
      <c r="JMW9" s="46"/>
      <c r="JMX9" s="46"/>
      <c r="JMY9" s="46"/>
      <c r="JMZ9" s="46"/>
      <c r="JNA9" s="46"/>
      <c r="JNB9" s="46"/>
      <c r="JNC9" s="46"/>
      <c r="JND9" s="46"/>
      <c r="JNE9" s="46"/>
      <c r="JNF9" s="46"/>
      <c r="JNG9" s="46"/>
      <c r="JNH9" s="46"/>
      <c r="JNI9" s="46"/>
      <c r="JNJ9" s="46"/>
      <c r="JNK9" s="46"/>
      <c r="JNL9" s="46"/>
      <c r="JNM9" s="46"/>
      <c r="JNN9" s="46"/>
      <c r="JNO9" s="46"/>
      <c r="JNP9" s="46"/>
      <c r="JNQ9" s="46"/>
      <c r="JNR9" s="46"/>
      <c r="JNS9" s="46"/>
      <c r="JNT9" s="46"/>
      <c r="JNU9" s="46"/>
      <c r="JNV9" s="46"/>
      <c r="JNW9" s="46"/>
      <c r="JNX9" s="46"/>
      <c r="JNY9" s="46"/>
      <c r="JNZ9" s="46"/>
      <c r="JOA9" s="46"/>
      <c r="JOB9" s="46"/>
      <c r="JOC9" s="46"/>
      <c r="JOD9" s="46"/>
      <c r="JOE9" s="46"/>
      <c r="JOF9" s="46"/>
      <c r="JOG9" s="46"/>
      <c r="JOH9" s="46"/>
      <c r="JOI9" s="46"/>
      <c r="JOJ9" s="46"/>
      <c r="JOK9" s="46"/>
      <c r="JOL9" s="46"/>
      <c r="JOM9" s="46"/>
      <c r="JON9" s="46"/>
      <c r="JOO9" s="46"/>
      <c r="JOP9" s="46"/>
      <c r="JOQ9" s="46"/>
      <c r="JOR9" s="46"/>
      <c r="JOS9" s="46"/>
      <c r="JOT9" s="46"/>
      <c r="JOU9" s="46"/>
      <c r="JOV9" s="46"/>
      <c r="JOW9" s="46"/>
      <c r="JOX9" s="46"/>
      <c r="JOY9" s="46"/>
      <c r="JOZ9" s="46"/>
      <c r="JPA9" s="46"/>
      <c r="JPB9" s="46"/>
      <c r="JPC9" s="46"/>
      <c r="JPD9" s="46"/>
      <c r="JPE9" s="46"/>
      <c r="JPF9" s="46"/>
      <c r="JPG9" s="46"/>
      <c r="JPH9" s="46"/>
      <c r="JPI9" s="46"/>
      <c r="JPJ9" s="46"/>
      <c r="JPK9" s="46"/>
      <c r="JPL9" s="46"/>
      <c r="JPM9" s="46"/>
      <c r="JPN9" s="46"/>
      <c r="JPO9" s="46"/>
      <c r="JPP9" s="46"/>
      <c r="JPQ9" s="46"/>
      <c r="JPR9" s="46"/>
      <c r="JPS9" s="46"/>
      <c r="JPT9" s="46"/>
      <c r="JPU9" s="46"/>
      <c r="JPV9" s="46"/>
      <c r="JPW9" s="46"/>
      <c r="JPX9" s="46"/>
      <c r="JPY9" s="46"/>
      <c r="JPZ9" s="46"/>
      <c r="JQA9" s="46"/>
      <c r="JQB9" s="46"/>
      <c r="JQC9" s="46"/>
      <c r="JQD9" s="46"/>
      <c r="JQE9" s="46"/>
      <c r="JQF9" s="46"/>
      <c r="JQG9" s="46"/>
      <c r="JQH9" s="46"/>
      <c r="JQI9" s="46"/>
      <c r="JQJ9" s="46"/>
      <c r="JQK9" s="46"/>
      <c r="JQL9" s="46"/>
      <c r="JQM9" s="46"/>
      <c r="JQN9" s="46"/>
      <c r="JQO9" s="46"/>
      <c r="JQP9" s="46"/>
      <c r="JQQ9" s="46"/>
      <c r="JQR9" s="46"/>
      <c r="JQS9" s="46"/>
      <c r="JQT9" s="46"/>
      <c r="JQU9" s="46"/>
      <c r="JQV9" s="46"/>
      <c r="JQW9" s="46"/>
      <c r="JQX9" s="46"/>
      <c r="JQY9" s="46"/>
      <c r="JQZ9" s="46"/>
      <c r="JRA9" s="46"/>
      <c r="JRB9" s="46"/>
      <c r="JRC9" s="46"/>
      <c r="JRD9" s="46"/>
      <c r="JRE9" s="46"/>
      <c r="JRF9" s="46"/>
      <c r="JRG9" s="46"/>
      <c r="JRH9" s="46"/>
      <c r="JRI9" s="46"/>
      <c r="JRJ9" s="46"/>
      <c r="JRK9" s="46"/>
      <c r="JRL9" s="46"/>
      <c r="JRM9" s="46"/>
      <c r="JRN9" s="46"/>
      <c r="JRO9" s="46"/>
      <c r="JRP9" s="46"/>
      <c r="JRQ9" s="46"/>
      <c r="JRR9" s="46"/>
      <c r="JRS9" s="46"/>
      <c r="JRT9" s="46"/>
      <c r="JRU9" s="46"/>
      <c r="JRV9" s="46"/>
      <c r="JRW9" s="46"/>
      <c r="JRX9" s="46"/>
      <c r="JRY9" s="46"/>
      <c r="JRZ9" s="46"/>
      <c r="JSA9" s="46"/>
      <c r="JSB9" s="46"/>
      <c r="JSC9" s="46"/>
      <c r="JSD9" s="46"/>
      <c r="JSE9" s="46"/>
      <c r="JSF9" s="46"/>
      <c r="JSG9" s="46"/>
      <c r="JSH9" s="46"/>
      <c r="JSI9" s="46"/>
      <c r="JSJ9" s="46"/>
      <c r="JSK9" s="46"/>
      <c r="JSL9" s="46"/>
      <c r="JSM9" s="46"/>
      <c r="JSN9" s="46"/>
      <c r="JSO9" s="46"/>
      <c r="JSP9" s="46"/>
      <c r="JSQ9" s="46"/>
      <c r="JSR9" s="46"/>
      <c r="JSS9" s="46"/>
      <c r="JST9" s="46"/>
      <c r="JSU9" s="46"/>
      <c r="JSV9" s="46"/>
      <c r="JSW9" s="46"/>
      <c r="JSX9" s="46"/>
      <c r="JSY9" s="46"/>
      <c r="JSZ9" s="46"/>
      <c r="JTA9" s="46"/>
      <c r="JTB9" s="46"/>
      <c r="JTC9" s="46"/>
      <c r="JTD9" s="46"/>
      <c r="JTE9" s="46"/>
      <c r="JTF9" s="46"/>
      <c r="JTG9" s="46"/>
      <c r="JTH9" s="46"/>
      <c r="JTI9" s="46"/>
      <c r="JTJ9" s="46"/>
      <c r="JTK9" s="46"/>
      <c r="JTL9" s="46"/>
      <c r="JTM9" s="46"/>
      <c r="JTN9" s="46"/>
      <c r="JTO9" s="46"/>
      <c r="JTP9" s="46"/>
      <c r="JTQ9" s="46"/>
      <c r="JTR9" s="46"/>
      <c r="JTS9" s="46"/>
      <c r="JTT9" s="46"/>
      <c r="JTU9" s="46"/>
      <c r="JTV9" s="46"/>
      <c r="JTW9" s="46"/>
      <c r="JTX9" s="46"/>
      <c r="JTY9" s="46"/>
      <c r="JTZ9" s="46"/>
      <c r="JUA9" s="46"/>
      <c r="JUB9" s="46"/>
      <c r="JUC9" s="46"/>
      <c r="JUD9" s="46"/>
      <c r="JUE9" s="46"/>
      <c r="JUF9" s="46"/>
      <c r="JUG9" s="46"/>
      <c r="JUH9" s="46"/>
      <c r="JUI9" s="46"/>
      <c r="JUJ9" s="46"/>
      <c r="JUK9" s="46"/>
      <c r="JUL9" s="46"/>
      <c r="JUM9" s="46"/>
      <c r="JUN9" s="46"/>
      <c r="JUO9" s="46"/>
      <c r="JUP9" s="46"/>
      <c r="JUQ9" s="46"/>
      <c r="JUR9" s="46"/>
      <c r="JUS9" s="46"/>
      <c r="JUT9" s="46"/>
      <c r="JUU9" s="46"/>
      <c r="JUV9" s="46"/>
      <c r="JUW9" s="46"/>
      <c r="JUX9" s="46"/>
      <c r="JUY9" s="46"/>
      <c r="JUZ9" s="46"/>
      <c r="JVA9" s="46"/>
      <c r="JVB9" s="46"/>
      <c r="JVC9" s="46"/>
      <c r="JVD9" s="46"/>
      <c r="JVE9" s="46"/>
      <c r="JVF9" s="46"/>
      <c r="JVG9" s="46"/>
      <c r="JVH9" s="46"/>
      <c r="JVI9" s="46"/>
      <c r="JVJ9" s="46"/>
      <c r="JVK9" s="46"/>
      <c r="JVL9" s="46"/>
      <c r="JVM9" s="46"/>
      <c r="JVN9" s="46"/>
      <c r="JVO9" s="46"/>
      <c r="JVP9" s="46"/>
      <c r="JVQ9" s="46"/>
      <c r="JVR9" s="46"/>
      <c r="JVS9" s="46"/>
      <c r="JVT9" s="46"/>
      <c r="JVU9" s="46"/>
      <c r="JVV9" s="46"/>
      <c r="JVW9" s="46"/>
      <c r="JVX9" s="46"/>
      <c r="JVY9" s="46"/>
      <c r="JVZ9" s="46"/>
      <c r="JWA9" s="46"/>
      <c r="JWB9" s="46"/>
      <c r="JWC9" s="46"/>
      <c r="JWD9" s="46"/>
      <c r="JWE9" s="46"/>
      <c r="JWF9" s="46"/>
      <c r="JWG9" s="46"/>
      <c r="JWH9" s="46"/>
      <c r="JWI9" s="46"/>
      <c r="JWJ9" s="46"/>
      <c r="JWK9" s="46"/>
      <c r="JWL9" s="46"/>
      <c r="JWM9" s="46"/>
      <c r="JWN9" s="46"/>
      <c r="JWO9" s="46"/>
      <c r="JWP9" s="46"/>
      <c r="JWQ9" s="46"/>
      <c r="JWR9" s="46"/>
      <c r="JWS9" s="46"/>
      <c r="JWT9" s="46"/>
      <c r="JWU9" s="46"/>
      <c r="JWV9" s="46"/>
      <c r="JWW9" s="46"/>
      <c r="JWX9" s="46"/>
      <c r="JWY9" s="46"/>
      <c r="JWZ9" s="46"/>
      <c r="JXA9" s="46"/>
      <c r="JXB9" s="46"/>
      <c r="JXC9" s="46"/>
      <c r="JXD9" s="46"/>
      <c r="JXE9" s="46"/>
      <c r="JXF9" s="46"/>
      <c r="JXG9" s="46"/>
      <c r="JXH9" s="46"/>
      <c r="JXI9" s="46"/>
      <c r="JXJ9" s="46"/>
      <c r="JXK9" s="46"/>
      <c r="JXL9" s="46"/>
      <c r="JXM9" s="46"/>
      <c r="JXN9" s="46"/>
      <c r="JXO9" s="46"/>
      <c r="JXP9" s="46"/>
      <c r="JXQ9" s="46"/>
      <c r="JXR9" s="46"/>
      <c r="JXS9" s="46"/>
      <c r="JXT9" s="46"/>
      <c r="JXU9" s="46"/>
      <c r="JXV9" s="46"/>
      <c r="JXW9" s="46"/>
      <c r="JXX9" s="46"/>
      <c r="JXY9" s="46"/>
      <c r="JXZ9" s="46"/>
      <c r="JYA9" s="46"/>
      <c r="JYB9" s="46"/>
      <c r="JYC9" s="46"/>
      <c r="JYD9" s="46"/>
      <c r="JYE9" s="46"/>
      <c r="JYF9" s="46"/>
      <c r="JYG9" s="46"/>
      <c r="JYH9" s="46"/>
      <c r="JYI9" s="46"/>
      <c r="JYJ9" s="46"/>
      <c r="JYK9" s="46"/>
      <c r="JYL9" s="46"/>
      <c r="JYM9" s="46"/>
      <c r="JYN9" s="46"/>
      <c r="JYO9" s="46"/>
      <c r="JYP9" s="46"/>
      <c r="JYQ9" s="46"/>
      <c r="JYR9" s="46"/>
      <c r="JYS9" s="46"/>
      <c r="JYT9" s="46"/>
      <c r="JYU9" s="46"/>
      <c r="JYV9" s="46"/>
      <c r="JYW9" s="46"/>
      <c r="JYX9" s="46"/>
      <c r="JYY9" s="46"/>
      <c r="JYZ9" s="46"/>
      <c r="JZA9" s="46"/>
      <c r="JZB9" s="46"/>
      <c r="JZC9" s="46"/>
      <c r="JZD9" s="46"/>
      <c r="JZE9" s="46"/>
      <c r="JZF9" s="46"/>
      <c r="JZG9" s="46"/>
      <c r="JZH9" s="46"/>
      <c r="JZI9" s="46"/>
      <c r="JZJ9" s="46"/>
      <c r="JZK9" s="46"/>
      <c r="JZL9" s="46"/>
      <c r="JZM9" s="46"/>
      <c r="JZN9" s="46"/>
      <c r="JZO9" s="46"/>
      <c r="JZP9" s="46"/>
      <c r="JZQ9" s="46"/>
      <c r="JZR9" s="46"/>
      <c r="JZS9" s="46"/>
      <c r="JZT9" s="46"/>
      <c r="JZU9" s="46"/>
      <c r="JZV9" s="46"/>
      <c r="JZW9" s="46"/>
      <c r="JZX9" s="46"/>
      <c r="JZY9" s="46"/>
      <c r="JZZ9" s="46"/>
      <c r="KAA9" s="46"/>
      <c r="KAB9" s="46"/>
      <c r="KAC9" s="46"/>
      <c r="KAD9" s="46"/>
      <c r="KAE9" s="46"/>
      <c r="KAF9" s="46"/>
      <c r="KAG9" s="46"/>
      <c r="KAH9" s="46"/>
      <c r="KAI9" s="46"/>
      <c r="KAJ9" s="46"/>
      <c r="KAK9" s="46"/>
      <c r="KAL9" s="46"/>
      <c r="KAM9" s="46"/>
      <c r="KAN9" s="46"/>
      <c r="KAO9" s="46"/>
      <c r="KAP9" s="46"/>
      <c r="KAQ9" s="46"/>
      <c r="KAR9" s="46"/>
      <c r="KAS9" s="46"/>
      <c r="KAT9" s="46"/>
      <c r="KAU9" s="46"/>
      <c r="KAV9" s="46"/>
      <c r="KAW9" s="46"/>
      <c r="KAX9" s="46"/>
      <c r="KAY9" s="46"/>
      <c r="KAZ9" s="46"/>
      <c r="KBA9" s="46"/>
      <c r="KBB9" s="46"/>
      <c r="KBC9" s="46"/>
      <c r="KBD9" s="46"/>
      <c r="KBE9" s="46"/>
      <c r="KBF9" s="46"/>
      <c r="KBG9" s="46"/>
      <c r="KBH9" s="46"/>
      <c r="KBI9" s="46"/>
      <c r="KBJ9" s="46"/>
      <c r="KBK9" s="46"/>
      <c r="KBL9" s="46"/>
      <c r="KBM9" s="46"/>
      <c r="KBN9" s="46"/>
      <c r="KBO9" s="46"/>
      <c r="KBP9" s="46"/>
      <c r="KBQ9" s="46"/>
      <c r="KBR9" s="46"/>
      <c r="KBS9" s="46"/>
      <c r="KBT9" s="46"/>
      <c r="KBU9" s="46"/>
      <c r="KBV9" s="46"/>
      <c r="KBW9" s="46"/>
      <c r="KBX9" s="46"/>
      <c r="KBY9" s="46"/>
      <c r="KBZ9" s="46"/>
      <c r="KCA9" s="46"/>
      <c r="KCB9" s="46"/>
      <c r="KCC9" s="46"/>
      <c r="KCD9" s="46"/>
      <c r="KCE9" s="46"/>
      <c r="KCF9" s="46"/>
      <c r="KCG9" s="46"/>
      <c r="KCH9" s="46"/>
      <c r="KCI9" s="46"/>
      <c r="KCJ9" s="46"/>
      <c r="KCK9" s="46"/>
      <c r="KCL9" s="46"/>
      <c r="KCM9" s="46"/>
      <c r="KCN9" s="46"/>
      <c r="KCO9" s="46"/>
      <c r="KCP9" s="46"/>
      <c r="KCQ9" s="46"/>
      <c r="KCR9" s="46"/>
      <c r="KCS9" s="46"/>
      <c r="KCT9" s="46"/>
      <c r="KCU9" s="46"/>
      <c r="KCV9" s="46"/>
      <c r="KCW9" s="46"/>
      <c r="KCX9" s="46"/>
      <c r="KCY9" s="46"/>
      <c r="KCZ9" s="46"/>
      <c r="KDA9" s="46"/>
      <c r="KDB9" s="46"/>
      <c r="KDC9" s="46"/>
      <c r="KDD9" s="46"/>
      <c r="KDE9" s="46"/>
      <c r="KDF9" s="46"/>
      <c r="KDG9" s="46"/>
      <c r="KDH9" s="46"/>
      <c r="KDI9" s="46"/>
      <c r="KDJ9" s="46"/>
      <c r="KDK9" s="46"/>
      <c r="KDL9" s="46"/>
      <c r="KDM9" s="46"/>
      <c r="KDN9" s="46"/>
      <c r="KDO9" s="46"/>
      <c r="KDP9" s="46"/>
      <c r="KDQ9" s="46"/>
      <c r="KDR9" s="46"/>
      <c r="KDS9" s="46"/>
      <c r="KDT9" s="46"/>
      <c r="KDU9" s="46"/>
      <c r="KDV9" s="46"/>
      <c r="KDW9" s="46"/>
      <c r="KDX9" s="46"/>
      <c r="KDY9" s="46"/>
      <c r="KDZ9" s="46"/>
      <c r="KEA9" s="46"/>
      <c r="KEB9" s="46"/>
      <c r="KEC9" s="46"/>
      <c r="KED9" s="46"/>
      <c r="KEE9" s="46"/>
      <c r="KEF9" s="46"/>
      <c r="KEG9" s="46"/>
      <c r="KEH9" s="46"/>
      <c r="KEI9" s="46"/>
      <c r="KEJ9" s="46"/>
      <c r="KEK9" s="46"/>
      <c r="KEL9" s="46"/>
      <c r="KEM9" s="46"/>
      <c r="KEN9" s="46"/>
      <c r="KEO9" s="46"/>
      <c r="KEP9" s="46"/>
      <c r="KEQ9" s="46"/>
      <c r="KER9" s="46"/>
      <c r="KES9" s="46"/>
      <c r="KET9" s="46"/>
      <c r="KEU9" s="46"/>
      <c r="KEV9" s="46"/>
      <c r="KEW9" s="46"/>
      <c r="KEX9" s="46"/>
      <c r="KEY9" s="46"/>
      <c r="KEZ9" s="46"/>
      <c r="KFA9" s="46"/>
      <c r="KFB9" s="46"/>
      <c r="KFC9" s="46"/>
      <c r="KFD9" s="46"/>
      <c r="KFE9" s="46"/>
      <c r="KFF9" s="46"/>
      <c r="KFG9" s="46"/>
      <c r="KFH9" s="46"/>
      <c r="KFI9" s="46"/>
      <c r="KFJ9" s="46"/>
      <c r="KFK9" s="46"/>
      <c r="KFL9" s="46"/>
      <c r="KFM9" s="46"/>
      <c r="KFN9" s="46"/>
      <c r="KFO9" s="46"/>
      <c r="KFP9" s="46"/>
      <c r="KFQ9" s="46"/>
      <c r="KFR9" s="46"/>
      <c r="KFS9" s="46"/>
      <c r="KFT9" s="46"/>
      <c r="KFU9" s="46"/>
      <c r="KFV9" s="46"/>
      <c r="KFW9" s="46"/>
      <c r="KFX9" s="46"/>
      <c r="KFY9" s="46"/>
      <c r="KFZ9" s="46"/>
      <c r="KGA9" s="46"/>
      <c r="KGB9" s="46"/>
      <c r="KGC9" s="46"/>
      <c r="KGD9" s="46"/>
      <c r="KGE9" s="46"/>
      <c r="KGF9" s="46"/>
      <c r="KGG9" s="46"/>
      <c r="KGH9" s="46"/>
      <c r="KGI9" s="46"/>
      <c r="KGJ9" s="46"/>
      <c r="KGK9" s="46"/>
      <c r="KGL9" s="46"/>
      <c r="KGM9" s="46"/>
      <c r="KGN9" s="46"/>
      <c r="KGO9" s="46"/>
      <c r="KGP9" s="46"/>
      <c r="KGQ9" s="46"/>
      <c r="KGR9" s="46"/>
      <c r="KGS9" s="46"/>
      <c r="KGT9" s="46"/>
      <c r="KGU9" s="46"/>
      <c r="KGV9" s="46"/>
      <c r="KGW9" s="46"/>
      <c r="KGX9" s="46"/>
      <c r="KGY9" s="46"/>
      <c r="KGZ9" s="46"/>
      <c r="KHA9" s="46"/>
      <c r="KHB9" s="46"/>
      <c r="KHC9" s="46"/>
      <c r="KHD9" s="46"/>
      <c r="KHE9" s="46"/>
      <c r="KHF9" s="46"/>
      <c r="KHG9" s="46"/>
      <c r="KHH9" s="46"/>
      <c r="KHI9" s="46"/>
      <c r="KHJ9" s="46"/>
      <c r="KHK9" s="46"/>
      <c r="KHL9" s="46"/>
      <c r="KHM9" s="46"/>
      <c r="KHN9" s="46"/>
      <c r="KHO9" s="46"/>
      <c r="KHP9" s="46"/>
      <c r="KHQ9" s="46"/>
      <c r="KHR9" s="46"/>
      <c r="KHS9" s="46"/>
      <c r="KHT9" s="46"/>
      <c r="KHU9" s="46"/>
      <c r="KHV9" s="46"/>
      <c r="KHW9" s="46"/>
      <c r="KHX9" s="46"/>
      <c r="KHY9" s="46"/>
      <c r="KHZ9" s="46"/>
      <c r="KIA9" s="46"/>
      <c r="KIB9" s="46"/>
      <c r="KIC9" s="46"/>
      <c r="KID9" s="46"/>
      <c r="KIE9" s="46"/>
      <c r="KIF9" s="46"/>
      <c r="KIG9" s="46"/>
      <c r="KIH9" s="46"/>
      <c r="KII9" s="46"/>
      <c r="KIJ9" s="46"/>
      <c r="KIK9" s="46"/>
      <c r="KIL9" s="46"/>
      <c r="KIM9" s="46"/>
      <c r="KIN9" s="46"/>
      <c r="KIO9" s="46"/>
      <c r="KIP9" s="46"/>
      <c r="KIQ9" s="46"/>
      <c r="KIR9" s="46"/>
      <c r="KIS9" s="46"/>
      <c r="KIT9" s="46"/>
      <c r="KIU9" s="46"/>
      <c r="KIV9" s="46"/>
      <c r="KIW9" s="46"/>
      <c r="KIX9" s="46"/>
      <c r="KIY9" s="46"/>
      <c r="KIZ9" s="46"/>
      <c r="KJA9" s="46"/>
      <c r="KJB9" s="46"/>
      <c r="KJC9" s="46"/>
      <c r="KJD9" s="46"/>
      <c r="KJE9" s="46"/>
      <c r="KJF9" s="46"/>
      <c r="KJG9" s="46"/>
      <c r="KJH9" s="46"/>
      <c r="KJI9" s="46"/>
      <c r="KJJ9" s="46"/>
      <c r="KJK9" s="46"/>
      <c r="KJL9" s="46"/>
      <c r="KJM9" s="46"/>
      <c r="KJN9" s="46"/>
      <c r="KJO9" s="46"/>
      <c r="KJP9" s="46"/>
      <c r="KJQ9" s="46"/>
      <c r="KJR9" s="46"/>
      <c r="KJS9" s="46"/>
      <c r="KJT9" s="46"/>
      <c r="KJU9" s="46"/>
      <c r="KJV9" s="46"/>
      <c r="KJW9" s="46"/>
      <c r="KJX9" s="46"/>
      <c r="KJY9" s="46"/>
      <c r="KJZ9" s="46"/>
      <c r="KKA9" s="46"/>
      <c r="KKB9" s="46"/>
      <c r="KKC9" s="46"/>
      <c r="KKD9" s="46"/>
      <c r="KKE9" s="46"/>
      <c r="KKF9" s="46"/>
      <c r="KKG9" s="46"/>
      <c r="KKH9" s="46"/>
      <c r="KKI9" s="46"/>
      <c r="KKJ9" s="46"/>
      <c r="KKK9" s="46"/>
      <c r="KKL9" s="46"/>
      <c r="KKM9" s="46"/>
      <c r="KKN9" s="46"/>
      <c r="KKO9" s="46"/>
      <c r="KKP9" s="46"/>
      <c r="KKQ9" s="46"/>
      <c r="KKR9" s="46"/>
      <c r="KKS9" s="46"/>
      <c r="KKT9" s="46"/>
      <c r="KKU9" s="46"/>
      <c r="KKV9" s="46"/>
      <c r="KKW9" s="46"/>
      <c r="KKX9" s="46"/>
      <c r="KKY9" s="46"/>
      <c r="KKZ9" s="46"/>
      <c r="KLA9" s="46"/>
      <c r="KLB9" s="46"/>
      <c r="KLC9" s="46"/>
      <c r="KLD9" s="46"/>
      <c r="KLE9" s="46"/>
      <c r="KLF9" s="46"/>
      <c r="KLG9" s="46"/>
      <c r="KLH9" s="46"/>
      <c r="KLI9" s="46"/>
      <c r="KLJ9" s="46"/>
      <c r="KLK9" s="46"/>
      <c r="KLL9" s="46"/>
      <c r="KLM9" s="46"/>
      <c r="KLN9" s="46"/>
      <c r="KLO9" s="46"/>
      <c r="KLP9" s="46"/>
      <c r="KLQ9" s="46"/>
      <c r="KLR9" s="46"/>
      <c r="KLS9" s="46"/>
      <c r="KLT9" s="46"/>
      <c r="KLU9" s="46"/>
      <c r="KLV9" s="46"/>
      <c r="KLW9" s="46"/>
      <c r="KLX9" s="46"/>
      <c r="KLY9" s="46"/>
      <c r="KLZ9" s="46"/>
      <c r="KMA9" s="46"/>
      <c r="KMB9" s="46"/>
      <c r="KMC9" s="46"/>
      <c r="KMD9" s="46"/>
      <c r="KME9" s="46"/>
      <c r="KMF9" s="46"/>
      <c r="KMG9" s="46"/>
      <c r="KMH9" s="46"/>
      <c r="KMI9" s="46"/>
      <c r="KMJ9" s="46"/>
      <c r="KMK9" s="46"/>
      <c r="KML9" s="46"/>
      <c r="KMM9" s="46"/>
      <c r="KMN9" s="46"/>
      <c r="KMO9" s="46"/>
      <c r="KMP9" s="46"/>
      <c r="KMQ9" s="46"/>
      <c r="KMR9" s="46"/>
      <c r="KMS9" s="46"/>
      <c r="KMT9" s="46"/>
      <c r="KMU9" s="46"/>
      <c r="KMV9" s="46"/>
      <c r="KMW9" s="46"/>
      <c r="KMX9" s="46"/>
      <c r="KMY9" s="46"/>
      <c r="KMZ9" s="46"/>
      <c r="KNA9" s="46"/>
      <c r="KNB9" s="46"/>
      <c r="KNC9" s="46"/>
      <c r="KND9" s="46"/>
      <c r="KNE9" s="46"/>
      <c r="KNF9" s="46"/>
      <c r="KNG9" s="46"/>
      <c r="KNH9" s="46"/>
      <c r="KNI9" s="46"/>
      <c r="KNJ9" s="46"/>
      <c r="KNK9" s="46"/>
      <c r="KNL9" s="46"/>
      <c r="KNM9" s="46"/>
      <c r="KNN9" s="46"/>
      <c r="KNO9" s="46"/>
      <c r="KNP9" s="46"/>
      <c r="KNQ9" s="46"/>
      <c r="KNR9" s="46"/>
      <c r="KNS9" s="46"/>
      <c r="KNT9" s="46"/>
      <c r="KNU9" s="46"/>
      <c r="KNV9" s="46"/>
      <c r="KNW9" s="46"/>
      <c r="KNX9" s="46"/>
      <c r="KNY9" s="46"/>
      <c r="KNZ9" s="46"/>
      <c r="KOA9" s="46"/>
      <c r="KOB9" s="46"/>
      <c r="KOC9" s="46"/>
      <c r="KOD9" s="46"/>
      <c r="KOE9" s="46"/>
      <c r="KOF9" s="46"/>
      <c r="KOG9" s="46"/>
      <c r="KOH9" s="46"/>
      <c r="KOI9" s="46"/>
      <c r="KOJ9" s="46"/>
      <c r="KOK9" s="46"/>
      <c r="KOL9" s="46"/>
      <c r="KOM9" s="46"/>
      <c r="KON9" s="46"/>
      <c r="KOO9" s="46"/>
      <c r="KOP9" s="46"/>
      <c r="KOQ9" s="46"/>
      <c r="KOR9" s="46"/>
      <c r="KOS9" s="46"/>
      <c r="KOT9" s="46"/>
      <c r="KOU9" s="46"/>
      <c r="KOV9" s="46"/>
      <c r="KOW9" s="46"/>
      <c r="KOX9" s="46"/>
      <c r="KOY9" s="46"/>
      <c r="KOZ9" s="46"/>
      <c r="KPA9" s="46"/>
      <c r="KPB9" s="46"/>
      <c r="KPC9" s="46"/>
      <c r="KPD9" s="46"/>
      <c r="KPE9" s="46"/>
      <c r="KPF9" s="46"/>
      <c r="KPG9" s="46"/>
      <c r="KPH9" s="46"/>
      <c r="KPI9" s="46"/>
      <c r="KPJ9" s="46"/>
      <c r="KPK9" s="46"/>
      <c r="KPL9" s="46"/>
      <c r="KPM9" s="46"/>
      <c r="KPN9" s="46"/>
      <c r="KPO9" s="46"/>
      <c r="KPP9" s="46"/>
      <c r="KPQ9" s="46"/>
      <c r="KPR9" s="46"/>
      <c r="KPS9" s="46"/>
      <c r="KPT9" s="46"/>
      <c r="KPU9" s="46"/>
      <c r="KPV9" s="46"/>
      <c r="KPW9" s="46"/>
      <c r="KPX9" s="46"/>
      <c r="KPY9" s="46"/>
      <c r="KPZ9" s="46"/>
      <c r="KQA9" s="46"/>
      <c r="KQB9" s="46"/>
      <c r="KQC9" s="46"/>
      <c r="KQD9" s="46"/>
      <c r="KQE9" s="46"/>
      <c r="KQF9" s="46"/>
      <c r="KQG9" s="46"/>
      <c r="KQH9" s="46"/>
      <c r="KQI9" s="46"/>
      <c r="KQJ9" s="46"/>
      <c r="KQK9" s="46"/>
      <c r="KQL9" s="46"/>
      <c r="KQM9" s="46"/>
      <c r="KQN9" s="46"/>
      <c r="KQO9" s="46"/>
      <c r="KQP9" s="46"/>
      <c r="KQQ9" s="46"/>
      <c r="KQR9" s="46"/>
      <c r="KQS9" s="46"/>
      <c r="KQT9" s="46"/>
      <c r="KQU9" s="46"/>
      <c r="KQV9" s="46"/>
      <c r="KQW9" s="46"/>
      <c r="KQX9" s="46"/>
      <c r="KQY9" s="46"/>
      <c r="KQZ9" s="46"/>
      <c r="KRA9" s="46"/>
      <c r="KRB9" s="46"/>
      <c r="KRC9" s="46"/>
      <c r="KRD9" s="46"/>
      <c r="KRE9" s="46"/>
      <c r="KRF9" s="46"/>
      <c r="KRG9" s="46"/>
      <c r="KRH9" s="46"/>
      <c r="KRI9" s="46"/>
      <c r="KRJ9" s="46"/>
      <c r="KRK9" s="46"/>
      <c r="KRL9" s="46"/>
      <c r="KRM9" s="46"/>
      <c r="KRN9" s="46"/>
      <c r="KRO9" s="46"/>
      <c r="KRP9" s="46"/>
      <c r="KRQ9" s="46"/>
      <c r="KRR9" s="46"/>
      <c r="KRS9" s="46"/>
      <c r="KRT9" s="46"/>
      <c r="KRU9" s="46"/>
      <c r="KRV9" s="46"/>
      <c r="KRW9" s="46"/>
      <c r="KRX9" s="46"/>
      <c r="KRY9" s="46"/>
      <c r="KRZ9" s="46"/>
      <c r="KSA9" s="46"/>
      <c r="KSB9" s="46"/>
      <c r="KSC9" s="46"/>
      <c r="KSD9" s="46"/>
      <c r="KSE9" s="46"/>
      <c r="KSF9" s="46"/>
      <c r="KSG9" s="46"/>
      <c r="KSH9" s="46"/>
      <c r="KSI9" s="46"/>
      <c r="KSJ9" s="46"/>
      <c r="KSK9" s="46"/>
      <c r="KSL9" s="46"/>
      <c r="KSM9" s="46"/>
      <c r="KSN9" s="46"/>
      <c r="KSO9" s="46"/>
      <c r="KSP9" s="46"/>
      <c r="KSQ9" s="46"/>
      <c r="KSR9" s="46"/>
      <c r="KSS9" s="46"/>
      <c r="KST9" s="46"/>
      <c r="KSU9" s="46"/>
      <c r="KSV9" s="46"/>
      <c r="KSW9" s="46"/>
      <c r="KSX9" s="46"/>
      <c r="KSY9" s="46"/>
      <c r="KSZ9" s="46"/>
      <c r="KTA9" s="46"/>
      <c r="KTB9" s="46"/>
      <c r="KTC9" s="46"/>
      <c r="KTD9" s="46"/>
      <c r="KTE9" s="46"/>
      <c r="KTF9" s="46"/>
      <c r="KTG9" s="46"/>
      <c r="KTH9" s="46"/>
      <c r="KTI9" s="46"/>
      <c r="KTJ9" s="46"/>
      <c r="KTK9" s="46"/>
      <c r="KTL9" s="46"/>
      <c r="KTM9" s="46"/>
      <c r="KTN9" s="46"/>
      <c r="KTO9" s="46"/>
      <c r="KTP9" s="46"/>
      <c r="KTQ9" s="46"/>
      <c r="KTR9" s="46"/>
      <c r="KTS9" s="46"/>
      <c r="KTT9" s="46"/>
      <c r="KTU9" s="46"/>
      <c r="KTV9" s="46"/>
      <c r="KTW9" s="46"/>
      <c r="KTX9" s="46"/>
      <c r="KTY9" s="46"/>
      <c r="KTZ9" s="46"/>
      <c r="KUA9" s="46"/>
      <c r="KUB9" s="46"/>
      <c r="KUC9" s="46"/>
      <c r="KUD9" s="46"/>
      <c r="KUE9" s="46"/>
      <c r="KUF9" s="46"/>
      <c r="KUG9" s="46"/>
      <c r="KUH9" s="46"/>
      <c r="KUI9" s="46"/>
      <c r="KUJ9" s="46"/>
      <c r="KUK9" s="46"/>
      <c r="KUL9" s="46"/>
      <c r="KUM9" s="46"/>
      <c r="KUN9" s="46"/>
      <c r="KUO9" s="46"/>
      <c r="KUP9" s="46"/>
      <c r="KUQ9" s="46"/>
      <c r="KUR9" s="46"/>
      <c r="KUS9" s="46"/>
      <c r="KUT9" s="46"/>
      <c r="KUU9" s="46"/>
      <c r="KUV9" s="46"/>
      <c r="KUW9" s="46"/>
      <c r="KUX9" s="46"/>
      <c r="KUY9" s="46"/>
      <c r="KUZ9" s="46"/>
      <c r="KVA9" s="46"/>
      <c r="KVB9" s="46"/>
      <c r="KVC9" s="46"/>
      <c r="KVD9" s="46"/>
      <c r="KVE9" s="46"/>
      <c r="KVF9" s="46"/>
      <c r="KVG9" s="46"/>
      <c r="KVH9" s="46"/>
      <c r="KVI9" s="46"/>
      <c r="KVJ9" s="46"/>
      <c r="KVK9" s="46"/>
      <c r="KVL9" s="46"/>
      <c r="KVM9" s="46"/>
      <c r="KVN9" s="46"/>
      <c r="KVO9" s="46"/>
      <c r="KVP9" s="46"/>
      <c r="KVQ9" s="46"/>
      <c r="KVR9" s="46"/>
      <c r="KVS9" s="46"/>
      <c r="KVT9" s="46"/>
      <c r="KVU9" s="46"/>
      <c r="KVV9" s="46"/>
      <c r="KVW9" s="46"/>
      <c r="KVX9" s="46"/>
      <c r="KVY9" s="46"/>
      <c r="KVZ9" s="46"/>
      <c r="KWA9" s="46"/>
      <c r="KWB9" s="46"/>
      <c r="KWC9" s="46"/>
      <c r="KWD9" s="46"/>
      <c r="KWE9" s="46"/>
      <c r="KWF9" s="46"/>
      <c r="KWG9" s="46"/>
      <c r="KWH9" s="46"/>
      <c r="KWI9" s="46"/>
      <c r="KWJ9" s="46"/>
      <c r="KWK9" s="46"/>
      <c r="KWL9" s="46"/>
      <c r="KWM9" s="46"/>
      <c r="KWN9" s="46"/>
      <c r="KWO9" s="46"/>
      <c r="KWP9" s="46"/>
      <c r="KWQ9" s="46"/>
      <c r="KWR9" s="46"/>
      <c r="KWS9" s="46"/>
      <c r="KWT9" s="46"/>
      <c r="KWU9" s="46"/>
      <c r="KWV9" s="46"/>
      <c r="KWW9" s="46"/>
      <c r="KWX9" s="46"/>
      <c r="KWY9" s="46"/>
      <c r="KWZ9" s="46"/>
      <c r="KXA9" s="46"/>
      <c r="KXB9" s="46"/>
      <c r="KXC9" s="46"/>
      <c r="KXD9" s="46"/>
      <c r="KXE9" s="46"/>
      <c r="KXF9" s="46"/>
      <c r="KXG9" s="46"/>
      <c r="KXH9" s="46"/>
      <c r="KXI9" s="46"/>
      <c r="KXJ9" s="46"/>
      <c r="KXK9" s="46"/>
      <c r="KXL9" s="46"/>
      <c r="KXM9" s="46"/>
      <c r="KXN9" s="46"/>
      <c r="KXO9" s="46"/>
      <c r="KXP9" s="46"/>
      <c r="KXQ9" s="46"/>
      <c r="KXR9" s="46"/>
      <c r="KXS9" s="46"/>
      <c r="KXT9" s="46"/>
      <c r="KXU9" s="46"/>
      <c r="KXV9" s="46"/>
      <c r="KXW9" s="46"/>
      <c r="KXX9" s="46"/>
      <c r="KXY9" s="46"/>
      <c r="KXZ9" s="46"/>
      <c r="KYA9" s="46"/>
      <c r="KYB9" s="46"/>
      <c r="KYC9" s="46"/>
      <c r="KYD9" s="46"/>
      <c r="KYE9" s="46"/>
      <c r="KYF9" s="46"/>
      <c r="KYG9" s="46"/>
      <c r="KYH9" s="46"/>
      <c r="KYI9" s="46"/>
      <c r="KYJ9" s="46"/>
      <c r="KYK9" s="46"/>
      <c r="KYL9" s="46"/>
      <c r="KYM9" s="46"/>
      <c r="KYN9" s="46"/>
      <c r="KYO9" s="46"/>
      <c r="KYP9" s="46"/>
      <c r="KYQ9" s="46"/>
      <c r="KYR9" s="46"/>
      <c r="KYS9" s="46"/>
      <c r="KYT9" s="46"/>
      <c r="KYU9" s="46"/>
      <c r="KYV9" s="46"/>
      <c r="KYW9" s="46"/>
      <c r="KYX9" s="46"/>
      <c r="KYY9" s="46"/>
      <c r="KYZ9" s="46"/>
      <c r="KZA9" s="46"/>
      <c r="KZB9" s="46"/>
      <c r="KZC9" s="46"/>
      <c r="KZD9" s="46"/>
      <c r="KZE9" s="46"/>
      <c r="KZF9" s="46"/>
      <c r="KZG9" s="46"/>
      <c r="KZH9" s="46"/>
      <c r="KZI9" s="46"/>
      <c r="KZJ9" s="46"/>
      <c r="KZK9" s="46"/>
      <c r="KZL9" s="46"/>
      <c r="KZM9" s="46"/>
      <c r="KZN9" s="46"/>
      <c r="KZO9" s="46"/>
      <c r="KZP9" s="46"/>
      <c r="KZQ9" s="46"/>
      <c r="KZR9" s="46"/>
      <c r="KZS9" s="46"/>
      <c r="KZT9" s="46"/>
      <c r="KZU9" s="46"/>
      <c r="KZV9" s="46"/>
      <c r="KZW9" s="46"/>
      <c r="KZX9" s="46"/>
      <c r="KZY9" s="46"/>
      <c r="KZZ9" s="46"/>
      <c r="LAA9" s="46"/>
      <c r="LAB9" s="46"/>
      <c r="LAC9" s="46"/>
      <c r="LAD9" s="46"/>
      <c r="LAE9" s="46"/>
      <c r="LAF9" s="46"/>
      <c r="LAG9" s="46"/>
      <c r="LAH9" s="46"/>
      <c r="LAI9" s="46"/>
      <c r="LAJ9" s="46"/>
      <c r="LAK9" s="46"/>
      <c r="LAL9" s="46"/>
      <c r="LAM9" s="46"/>
      <c r="LAN9" s="46"/>
      <c r="LAO9" s="46"/>
      <c r="LAP9" s="46"/>
      <c r="LAQ9" s="46"/>
      <c r="LAR9" s="46"/>
      <c r="LAS9" s="46"/>
      <c r="LAT9" s="46"/>
      <c r="LAU9" s="46"/>
      <c r="LAV9" s="46"/>
      <c r="LAW9" s="46"/>
      <c r="LAX9" s="46"/>
      <c r="LAY9" s="46"/>
      <c r="LAZ9" s="46"/>
      <c r="LBA9" s="46"/>
      <c r="LBB9" s="46"/>
      <c r="LBC9" s="46"/>
      <c r="LBD9" s="46"/>
      <c r="LBE9" s="46"/>
      <c r="LBF9" s="46"/>
      <c r="LBG9" s="46"/>
      <c r="LBH9" s="46"/>
      <c r="LBI9" s="46"/>
      <c r="LBJ9" s="46"/>
      <c r="LBK9" s="46"/>
      <c r="LBL9" s="46"/>
      <c r="LBM9" s="46"/>
      <c r="LBN9" s="46"/>
      <c r="LBO9" s="46"/>
      <c r="LBP9" s="46"/>
      <c r="LBQ9" s="46"/>
      <c r="LBR9" s="46"/>
      <c r="LBS9" s="46"/>
      <c r="LBT9" s="46"/>
      <c r="LBU9" s="46"/>
      <c r="LBV9" s="46"/>
      <c r="LBW9" s="46"/>
      <c r="LBX9" s="46"/>
      <c r="LBY9" s="46"/>
      <c r="LBZ9" s="46"/>
      <c r="LCA9" s="46"/>
      <c r="LCB9" s="46"/>
      <c r="LCC9" s="46"/>
      <c r="LCD9" s="46"/>
      <c r="LCE9" s="46"/>
      <c r="LCF9" s="46"/>
      <c r="LCG9" s="46"/>
      <c r="LCH9" s="46"/>
      <c r="LCI9" s="46"/>
      <c r="LCJ9" s="46"/>
      <c r="LCK9" s="46"/>
      <c r="LCL9" s="46"/>
      <c r="LCM9" s="46"/>
      <c r="LCN9" s="46"/>
      <c r="LCO9" s="46"/>
      <c r="LCP9" s="46"/>
      <c r="LCQ9" s="46"/>
      <c r="LCR9" s="46"/>
      <c r="LCS9" s="46"/>
      <c r="LCT9" s="46"/>
      <c r="LCU9" s="46"/>
      <c r="LCV9" s="46"/>
      <c r="LCW9" s="46"/>
      <c r="LCX9" s="46"/>
      <c r="LCY9" s="46"/>
      <c r="LCZ9" s="46"/>
      <c r="LDA9" s="46"/>
      <c r="LDB9" s="46"/>
      <c r="LDC9" s="46"/>
      <c r="LDD9" s="46"/>
      <c r="LDE9" s="46"/>
      <c r="LDF9" s="46"/>
      <c r="LDG9" s="46"/>
      <c r="LDH9" s="46"/>
      <c r="LDI9" s="46"/>
      <c r="LDJ9" s="46"/>
      <c r="LDK9" s="46"/>
      <c r="LDL9" s="46"/>
      <c r="LDM9" s="46"/>
      <c r="LDN9" s="46"/>
      <c r="LDO9" s="46"/>
      <c r="LDP9" s="46"/>
      <c r="LDQ9" s="46"/>
      <c r="LDR9" s="46"/>
      <c r="LDS9" s="46"/>
      <c r="LDT9" s="46"/>
      <c r="LDU9" s="46"/>
      <c r="LDV9" s="46"/>
      <c r="LDW9" s="46"/>
      <c r="LDX9" s="46"/>
      <c r="LDY9" s="46"/>
      <c r="LDZ9" s="46"/>
      <c r="LEA9" s="46"/>
      <c r="LEB9" s="46"/>
      <c r="LEC9" s="46"/>
      <c r="LED9" s="46"/>
      <c r="LEE9" s="46"/>
      <c r="LEF9" s="46"/>
      <c r="LEG9" s="46"/>
      <c r="LEH9" s="46"/>
      <c r="LEI9" s="46"/>
      <c r="LEJ9" s="46"/>
      <c r="LEK9" s="46"/>
      <c r="LEL9" s="46"/>
      <c r="LEM9" s="46"/>
      <c r="LEN9" s="46"/>
      <c r="LEO9" s="46"/>
      <c r="LEP9" s="46"/>
      <c r="LEQ9" s="46"/>
      <c r="LER9" s="46"/>
      <c r="LES9" s="46"/>
      <c r="LET9" s="46"/>
      <c r="LEU9" s="46"/>
      <c r="LEV9" s="46"/>
      <c r="LEW9" s="46"/>
      <c r="LEX9" s="46"/>
      <c r="LEY9" s="46"/>
      <c r="LEZ9" s="46"/>
      <c r="LFA9" s="46"/>
      <c r="LFB9" s="46"/>
      <c r="LFC9" s="46"/>
      <c r="LFD9" s="46"/>
      <c r="LFE9" s="46"/>
      <c r="LFF9" s="46"/>
      <c r="LFG9" s="46"/>
      <c r="LFH9" s="46"/>
      <c r="LFI9" s="46"/>
      <c r="LFJ9" s="46"/>
      <c r="LFK9" s="46"/>
      <c r="LFL9" s="46"/>
      <c r="LFM9" s="46"/>
      <c r="LFN9" s="46"/>
      <c r="LFO9" s="46"/>
      <c r="LFP9" s="46"/>
      <c r="LFQ9" s="46"/>
      <c r="LFR9" s="46"/>
      <c r="LFS9" s="46"/>
      <c r="LFT9" s="46"/>
      <c r="LFU9" s="46"/>
      <c r="LFV9" s="46"/>
      <c r="LFW9" s="46"/>
      <c r="LFX9" s="46"/>
      <c r="LFY9" s="46"/>
      <c r="LFZ9" s="46"/>
      <c r="LGA9" s="46"/>
      <c r="LGB9" s="46"/>
      <c r="LGC9" s="46"/>
      <c r="LGD9" s="46"/>
      <c r="LGE9" s="46"/>
      <c r="LGF9" s="46"/>
      <c r="LGG9" s="46"/>
      <c r="LGH9" s="46"/>
      <c r="LGI9" s="46"/>
      <c r="LGJ9" s="46"/>
      <c r="LGK9" s="46"/>
      <c r="LGL9" s="46"/>
      <c r="LGM9" s="46"/>
      <c r="LGN9" s="46"/>
      <c r="LGO9" s="46"/>
      <c r="LGP9" s="46"/>
      <c r="LGQ9" s="46"/>
      <c r="LGR9" s="46"/>
      <c r="LGS9" s="46"/>
      <c r="LGT9" s="46"/>
      <c r="LGU9" s="46"/>
      <c r="LGV9" s="46"/>
      <c r="LGW9" s="46"/>
      <c r="LGX9" s="46"/>
      <c r="LGY9" s="46"/>
      <c r="LGZ9" s="46"/>
      <c r="LHA9" s="46"/>
      <c r="LHB9" s="46"/>
      <c r="LHC9" s="46"/>
      <c r="LHD9" s="46"/>
      <c r="LHE9" s="46"/>
      <c r="LHF9" s="46"/>
      <c r="LHG9" s="46"/>
      <c r="LHH9" s="46"/>
      <c r="LHI9" s="46"/>
      <c r="LHJ9" s="46"/>
      <c r="LHK9" s="46"/>
      <c r="LHL9" s="46"/>
      <c r="LHM9" s="46"/>
      <c r="LHN9" s="46"/>
      <c r="LHO9" s="46"/>
      <c r="LHP9" s="46"/>
      <c r="LHQ9" s="46"/>
      <c r="LHR9" s="46"/>
      <c r="LHS9" s="46"/>
      <c r="LHT9" s="46"/>
      <c r="LHU9" s="46"/>
      <c r="LHV9" s="46"/>
      <c r="LHW9" s="46"/>
      <c r="LHX9" s="46"/>
      <c r="LHY9" s="46"/>
      <c r="LHZ9" s="46"/>
      <c r="LIA9" s="46"/>
      <c r="LIB9" s="46"/>
      <c r="LIC9" s="46"/>
      <c r="LID9" s="46"/>
      <c r="LIE9" s="46"/>
      <c r="LIF9" s="46"/>
      <c r="LIG9" s="46"/>
      <c r="LIH9" s="46"/>
      <c r="LII9" s="46"/>
      <c r="LIJ9" s="46"/>
      <c r="LIK9" s="46"/>
      <c r="LIL9" s="46"/>
      <c r="LIM9" s="46"/>
      <c r="LIN9" s="46"/>
      <c r="LIO9" s="46"/>
      <c r="LIP9" s="46"/>
      <c r="LIQ9" s="46"/>
      <c r="LIR9" s="46"/>
      <c r="LIS9" s="46"/>
      <c r="LIT9" s="46"/>
      <c r="LIU9" s="46"/>
      <c r="LIV9" s="46"/>
      <c r="LIW9" s="46"/>
      <c r="LIX9" s="46"/>
      <c r="LIY9" s="46"/>
      <c r="LIZ9" s="46"/>
      <c r="LJA9" s="46"/>
      <c r="LJB9" s="46"/>
      <c r="LJC9" s="46"/>
      <c r="LJD9" s="46"/>
      <c r="LJE9" s="46"/>
      <c r="LJF9" s="46"/>
      <c r="LJG9" s="46"/>
      <c r="LJH9" s="46"/>
      <c r="LJI9" s="46"/>
      <c r="LJJ9" s="46"/>
      <c r="LJK9" s="46"/>
      <c r="LJL9" s="46"/>
      <c r="LJM9" s="46"/>
      <c r="LJN9" s="46"/>
      <c r="LJO9" s="46"/>
      <c r="LJP9" s="46"/>
      <c r="LJQ9" s="46"/>
      <c r="LJR9" s="46"/>
      <c r="LJS9" s="46"/>
      <c r="LJT9" s="46"/>
      <c r="LJU9" s="46"/>
      <c r="LJV9" s="46"/>
      <c r="LJW9" s="46"/>
      <c r="LJX9" s="46"/>
      <c r="LJY9" s="46"/>
      <c r="LJZ9" s="46"/>
      <c r="LKA9" s="46"/>
      <c r="LKB9" s="46"/>
      <c r="LKC9" s="46"/>
      <c r="LKD9" s="46"/>
      <c r="LKE9" s="46"/>
      <c r="LKF9" s="46"/>
      <c r="LKG9" s="46"/>
      <c r="LKH9" s="46"/>
      <c r="LKI9" s="46"/>
      <c r="LKJ9" s="46"/>
      <c r="LKK9" s="46"/>
      <c r="LKL9" s="46"/>
      <c r="LKM9" s="46"/>
      <c r="LKN9" s="46"/>
      <c r="LKO9" s="46"/>
      <c r="LKP9" s="46"/>
      <c r="LKQ9" s="46"/>
      <c r="LKR9" s="46"/>
      <c r="LKS9" s="46"/>
      <c r="LKT9" s="46"/>
      <c r="LKU9" s="46"/>
      <c r="LKV9" s="46"/>
      <c r="LKW9" s="46"/>
      <c r="LKX9" s="46"/>
      <c r="LKY9" s="46"/>
      <c r="LKZ9" s="46"/>
      <c r="LLA9" s="46"/>
      <c r="LLB9" s="46"/>
      <c r="LLC9" s="46"/>
      <c r="LLD9" s="46"/>
      <c r="LLE9" s="46"/>
      <c r="LLF9" s="46"/>
      <c r="LLG9" s="46"/>
      <c r="LLH9" s="46"/>
      <c r="LLI9" s="46"/>
      <c r="LLJ9" s="46"/>
      <c r="LLK9" s="46"/>
      <c r="LLL9" s="46"/>
      <c r="LLM9" s="46"/>
      <c r="LLN9" s="46"/>
      <c r="LLO9" s="46"/>
      <c r="LLP9" s="46"/>
      <c r="LLQ9" s="46"/>
      <c r="LLR9" s="46"/>
      <c r="LLS9" s="46"/>
      <c r="LLT9" s="46"/>
      <c r="LLU9" s="46"/>
      <c r="LLV9" s="46"/>
      <c r="LLW9" s="46"/>
      <c r="LLX9" s="46"/>
      <c r="LLY9" s="46"/>
      <c r="LLZ9" s="46"/>
      <c r="LMA9" s="46"/>
      <c r="LMB9" s="46"/>
      <c r="LMC9" s="46"/>
      <c r="LMD9" s="46"/>
      <c r="LME9" s="46"/>
      <c r="LMF9" s="46"/>
      <c r="LMG9" s="46"/>
      <c r="LMH9" s="46"/>
      <c r="LMI9" s="46"/>
      <c r="LMJ9" s="46"/>
      <c r="LMK9" s="46"/>
      <c r="LML9" s="46"/>
      <c r="LMM9" s="46"/>
      <c r="LMN9" s="46"/>
      <c r="LMO9" s="46"/>
      <c r="LMP9" s="46"/>
      <c r="LMQ9" s="46"/>
      <c r="LMR9" s="46"/>
      <c r="LMS9" s="46"/>
      <c r="LMT9" s="46"/>
      <c r="LMU9" s="46"/>
      <c r="LMV9" s="46"/>
      <c r="LMW9" s="46"/>
      <c r="LMX9" s="46"/>
      <c r="LMY9" s="46"/>
      <c r="LMZ9" s="46"/>
      <c r="LNA9" s="46"/>
      <c r="LNB9" s="46"/>
      <c r="LNC9" s="46"/>
      <c r="LND9" s="46"/>
      <c r="LNE9" s="46"/>
      <c r="LNF9" s="46"/>
      <c r="LNG9" s="46"/>
      <c r="LNH9" s="46"/>
      <c r="LNI9" s="46"/>
      <c r="LNJ9" s="46"/>
      <c r="LNK9" s="46"/>
      <c r="LNL9" s="46"/>
      <c r="LNM9" s="46"/>
      <c r="LNN9" s="46"/>
      <c r="LNO9" s="46"/>
      <c r="LNP9" s="46"/>
      <c r="LNQ9" s="46"/>
      <c r="LNR9" s="46"/>
      <c r="LNS9" s="46"/>
      <c r="LNT9" s="46"/>
      <c r="LNU9" s="46"/>
      <c r="LNV9" s="46"/>
      <c r="LNW9" s="46"/>
      <c r="LNX9" s="46"/>
      <c r="LNY9" s="46"/>
      <c r="LNZ9" s="46"/>
      <c r="LOA9" s="46"/>
      <c r="LOB9" s="46"/>
      <c r="LOC9" s="46"/>
      <c r="LOD9" s="46"/>
      <c r="LOE9" s="46"/>
      <c r="LOF9" s="46"/>
      <c r="LOG9" s="46"/>
      <c r="LOH9" s="46"/>
      <c r="LOI9" s="46"/>
      <c r="LOJ9" s="46"/>
      <c r="LOK9" s="46"/>
      <c r="LOL9" s="46"/>
      <c r="LOM9" s="46"/>
      <c r="LON9" s="46"/>
      <c r="LOO9" s="46"/>
      <c r="LOP9" s="46"/>
      <c r="LOQ9" s="46"/>
      <c r="LOR9" s="46"/>
      <c r="LOS9" s="46"/>
      <c r="LOT9" s="46"/>
      <c r="LOU9" s="46"/>
      <c r="LOV9" s="46"/>
      <c r="LOW9" s="46"/>
      <c r="LOX9" s="46"/>
      <c r="LOY9" s="46"/>
      <c r="LOZ9" s="46"/>
      <c r="LPA9" s="46"/>
      <c r="LPB9" s="46"/>
      <c r="LPC9" s="46"/>
      <c r="LPD9" s="46"/>
      <c r="LPE9" s="46"/>
      <c r="LPF9" s="46"/>
      <c r="LPG9" s="46"/>
      <c r="LPH9" s="46"/>
      <c r="LPI9" s="46"/>
      <c r="LPJ9" s="46"/>
      <c r="LPK9" s="46"/>
      <c r="LPL9" s="46"/>
      <c r="LPM9" s="46"/>
      <c r="LPN9" s="46"/>
      <c r="LPO9" s="46"/>
      <c r="LPP9" s="46"/>
      <c r="LPQ9" s="46"/>
      <c r="LPR9" s="46"/>
      <c r="LPS9" s="46"/>
      <c r="LPT9" s="46"/>
      <c r="LPU9" s="46"/>
      <c r="LPV9" s="46"/>
      <c r="LPW9" s="46"/>
      <c r="LPX9" s="46"/>
      <c r="LPY9" s="46"/>
      <c r="LPZ9" s="46"/>
      <c r="LQA9" s="46"/>
      <c r="LQB9" s="46"/>
      <c r="LQC9" s="46"/>
      <c r="LQD9" s="46"/>
      <c r="LQE9" s="46"/>
      <c r="LQF9" s="46"/>
      <c r="LQG9" s="46"/>
      <c r="LQH9" s="46"/>
      <c r="LQI9" s="46"/>
      <c r="LQJ9" s="46"/>
      <c r="LQK9" s="46"/>
      <c r="LQL9" s="46"/>
      <c r="LQM9" s="46"/>
      <c r="LQN9" s="46"/>
      <c r="LQO9" s="46"/>
      <c r="LQP9" s="46"/>
      <c r="LQQ9" s="46"/>
      <c r="LQR9" s="46"/>
      <c r="LQS9" s="46"/>
      <c r="LQT9" s="46"/>
      <c r="LQU9" s="46"/>
      <c r="LQV9" s="46"/>
      <c r="LQW9" s="46"/>
      <c r="LQX9" s="46"/>
      <c r="LQY9" s="46"/>
      <c r="LQZ9" s="46"/>
      <c r="LRA9" s="46"/>
      <c r="LRB9" s="46"/>
      <c r="LRC9" s="46"/>
      <c r="LRD9" s="46"/>
      <c r="LRE9" s="46"/>
      <c r="LRF9" s="46"/>
      <c r="LRG9" s="46"/>
      <c r="LRH9" s="46"/>
      <c r="LRI9" s="46"/>
      <c r="LRJ9" s="46"/>
      <c r="LRK9" s="46"/>
      <c r="LRL9" s="46"/>
      <c r="LRM9" s="46"/>
      <c r="LRN9" s="46"/>
      <c r="LRO9" s="46"/>
      <c r="LRP9" s="46"/>
      <c r="LRQ9" s="46"/>
      <c r="LRR9" s="46"/>
      <c r="LRS9" s="46"/>
      <c r="LRT9" s="46"/>
      <c r="LRU9" s="46"/>
      <c r="LRV9" s="46"/>
      <c r="LRW9" s="46"/>
      <c r="LRX9" s="46"/>
      <c r="LRY9" s="46"/>
      <c r="LRZ9" s="46"/>
      <c r="LSA9" s="46"/>
      <c r="LSB9" s="46"/>
      <c r="LSC9" s="46"/>
      <c r="LSD9" s="46"/>
      <c r="LSE9" s="46"/>
      <c r="LSF9" s="46"/>
      <c r="LSG9" s="46"/>
      <c r="LSH9" s="46"/>
      <c r="LSI9" s="46"/>
      <c r="LSJ9" s="46"/>
      <c r="LSK9" s="46"/>
      <c r="LSL9" s="46"/>
      <c r="LSM9" s="46"/>
      <c r="LSN9" s="46"/>
      <c r="LSO9" s="46"/>
      <c r="LSP9" s="46"/>
      <c r="LSQ9" s="46"/>
      <c r="LSR9" s="46"/>
      <c r="LSS9" s="46"/>
      <c r="LST9" s="46"/>
      <c r="LSU9" s="46"/>
      <c r="LSV9" s="46"/>
      <c r="LSW9" s="46"/>
      <c r="LSX9" s="46"/>
      <c r="LSY9" s="46"/>
      <c r="LSZ9" s="46"/>
      <c r="LTA9" s="46"/>
      <c r="LTB9" s="46"/>
      <c r="LTC9" s="46"/>
      <c r="LTD9" s="46"/>
      <c r="LTE9" s="46"/>
      <c r="LTF9" s="46"/>
      <c r="LTG9" s="46"/>
      <c r="LTH9" s="46"/>
      <c r="LTI9" s="46"/>
      <c r="LTJ9" s="46"/>
      <c r="LTK9" s="46"/>
      <c r="LTL9" s="46"/>
      <c r="LTM9" s="46"/>
      <c r="LTN9" s="46"/>
      <c r="LTO9" s="46"/>
      <c r="LTP9" s="46"/>
      <c r="LTQ9" s="46"/>
      <c r="LTR9" s="46"/>
      <c r="LTS9" s="46"/>
      <c r="LTT9" s="46"/>
      <c r="LTU9" s="46"/>
      <c r="LTV9" s="46"/>
      <c r="LTW9" s="46"/>
      <c r="LTX9" s="46"/>
      <c r="LTY9" s="46"/>
      <c r="LTZ9" s="46"/>
      <c r="LUA9" s="46"/>
      <c r="LUB9" s="46"/>
      <c r="LUC9" s="46"/>
      <c r="LUD9" s="46"/>
      <c r="LUE9" s="46"/>
      <c r="LUF9" s="46"/>
      <c r="LUG9" s="46"/>
      <c r="LUH9" s="46"/>
      <c r="LUI9" s="46"/>
      <c r="LUJ9" s="46"/>
      <c r="LUK9" s="46"/>
      <c r="LUL9" s="46"/>
      <c r="LUM9" s="46"/>
      <c r="LUN9" s="46"/>
      <c r="LUO9" s="46"/>
      <c r="LUP9" s="46"/>
      <c r="LUQ9" s="46"/>
      <c r="LUR9" s="46"/>
      <c r="LUS9" s="46"/>
      <c r="LUT9" s="46"/>
      <c r="LUU9" s="46"/>
      <c r="LUV9" s="46"/>
      <c r="LUW9" s="46"/>
      <c r="LUX9" s="46"/>
      <c r="LUY9" s="46"/>
      <c r="LUZ9" s="46"/>
      <c r="LVA9" s="46"/>
      <c r="LVB9" s="46"/>
      <c r="LVC9" s="46"/>
      <c r="LVD9" s="46"/>
      <c r="LVE9" s="46"/>
      <c r="LVF9" s="46"/>
      <c r="LVG9" s="46"/>
      <c r="LVH9" s="46"/>
      <c r="LVI9" s="46"/>
      <c r="LVJ9" s="46"/>
      <c r="LVK9" s="46"/>
      <c r="LVL9" s="46"/>
      <c r="LVM9" s="46"/>
      <c r="LVN9" s="46"/>
      <c r="LVO9" s="46"/>
      <c r="LVP9" s="46"/>
      <c r="LVQ9" s="46"/>
      <c r="LVR9" s="46"/>
      <c r="LVS9" s="46"/>
      <c r="LVT9" s="46"/>
      <c r="LVU9" s="46"/>
      <c r="LVV9" s="46"/>
      <c r="LVW9" s="46"/>
      <c r="LVX9" s="46"/>
      <c r="LVY9" s="46"/>
      <c r="LVZ9" s="46"/>
      <c r="LWA9" s="46"/>
      <c r="LWB9" s="46"/>
      <c r="LWC9" s="46"/>
      <c r="LWD9" s="46"/>
      <c r="LWE9" s="46"/>
      <c r="LWF9" s="46"/>
      <c r="LWG9" s="46"/>
      <c r="LWH9" s="46"/>
      <c r="LWI9" s="46"/>
      <c r="LWJ9" s="46"/>
      <c r="LWK9" s="46"/>
      <c r="LWL9" s="46"/>
      <c r="LWM9" s="46"/>
      <c r="LWN9" s="46"/>
      <c r="LWO9" s="46"/>
      <c r="LWP9" s="46"/>
      <c r="LWQ9" s="46"/>
      <c r="LWR9" s="46"/>
      <c r="LWS9" s="46"/>
      <c r="LWT9" s="46"/>
      <c r="LWU9" s="46"/>
      <c r="LWV9" s="46"/>
      <c r="LWW9" s="46"/>
      <c r="LWX9" s="46"/>
      <c r="LWY9" s="46"/>
      <c r="LWZ9" s="46"/>
      <c r="LXA9" s="46"/>
      <c r="LXB9" s="46"/>
      <c r="LXC9" s="46"/>
      <c r="LXD9" s="46"/>
      <c r="LXE9" s="46"/>
      <c r="LXF9" s="46"/>
      <c r="LXG9" s="46"/>
      <c r="LXH9" s="46"/>
      <c r="LXI9" s="46"/>
      <c r="LXJ9" s="46"/>
      <c r="LXK9" s="46"/>
      <c r="LXL9" s="46"/>
      <c r="LXM9" s="46"/>
      <c r="LXN9" s="46"/>
      <c r="LXO9" s="46"/>
      <c r="LXP9" s="46"/>
      <c r="LXQ9" s="46"/>
      <c r="LXR9" s="46"/>
      <c r="LXS9" s="46"/>
      <c r="LXT9" s="46"/>
      <c r="LXU9" s="46"/>
      <c r="LXV9" s="46"/>
      <c r="LXW9" s="46"/>
      <c r="LXX9" s="46"/>
      <c r="LXY9" s="46"/>
      <c r="LXZ9" s="46"/>
      <c r="LYA9" s="46"/>
      <c r="LYB9" s="46"/>
      <c r="LYC9" s="46"/>
      <c r="LYD9" s="46"/>
      <c r="LYE9" s="46"/>
      <c r="LYF9" s="46"/>
      <c r="LYG9" s="46"/>
      <c r="LYH9" s="46"/>
      <c r="LYI9" s="46"/>
      <c r="LYJ9" s="46"/>
      <c r="LYK9" s="46"/>
      <c r="LYL9" s="46"/>
      <c r="LYM9" s="46"/>
      <c r="LYN9" s="46"/>
      <c r="LYO9" s="46"/>
      <c r="LYP9" s="46"/>
      <c r="LYQ9" s="46"/>
      <c r="LYR9" s="46"/>
      <c r="LYS9" s="46"/>
      <c r="LYT9" s="46"/>
      <c r="LYU9" s="46"/>
      <c r="LYV9" s="46"/>
      <c r="LYW9" s="46"/>
      <c r="LYX9" s="46"/>
      <c r="LYY9" s="46"/>
      <c r="LYZ9" s="46"/>
      <c r="LZA9" s="46"/>
      <c r="LZB9" s="46"/>
      <c r="LZC9" s="46"/>
      <c r="LZD9" s="46"/>
      <c r="LZE9" s="46"/>
      <c r="LZF9" s="46"/>
      <c r="LZG9" s="46"/>
      <c r="LZH9" s="46"/>
      <c r="LZI9" s="46"/>
      <c r="LZJ9" s="46"/>
      <c r="LZK9" s="46"/>
      <c r="LZL9" s="46"/>
      <c r="LZM9" s="46"/>
      <c r="LZN9" s="46"/>
      <c r="LZO9" s="46"/>
      <c r="LZP9" s="46"/>
      <c r="LZQ9" s="46"/>
      <c r="LZR9" s="46"/>
      <c r="LZS9" s="46"/>
      <c r="LZT9" s="46"/>
      <c r="LZU9" s="46"/>
      <c r="LZV9" s="46"/>
      <c r="LZW9" s="46"/>
      <c r="LZX9" s="46"/>
      <c r="LZY9" s="46"/>
      <c r="LZZ9" s="46"/>
      <c r="MAA9" s="46"/>
      <c r="MAB9" s="46"/>
      <c r="MAC9" s="46"/>
      <c r="MAD9" s="46"/>
      <c r="MAE9" s="46"/>
      <c r="MAF9" s="46"/>
      <c r="MAG9" s="46"/>
      <c r="MAH9" s="46"/>
      <c r="MAI9" s="46"/>
      <c r="MAJ9" s="46"/>
      <c r="MAK9" s="46"/>
      <c r="MAL9" s="46"/>
      <c r="MAM9" s="46"/>
      <c r="MAN9" s="46"/>
      <c r="MAO9" s="46"/>
      <c r="MAP9" s="46"/>
      <c r="MAQ9" s="46"/>
      <c r="MAR9" s="46"/>
      <c r="MAS9" s="46"/>
      <c r="MAT9" s="46"/>
      <c r="MAU9" s="46"/>
      <c r="MAV9" s="46"/>
      <c r="MAW9" s="46"/>
      <c r="MAX9" s="46"/>
      <c r="MAY9" s="46"/>
      <c r="MAZ9" s="46"/>
      <c r="MBA9" s="46"/>
      <c r="MBB9" s="46"/>
      <c r="MBC9" s="46"/>
      <c r="MBD9" s="46"/>
      <c r="MBE9" s="46"/>
      <c r="MBF9" s="46"/>
      <c r="MBG9" s="46"/>
      <c r="MBH9" s="46"/>
      <c r="MBI9" s="46"/>
      <c r="MBJ9" s="46"/>
      <c r="MBK9" s="46"/>
      <c r="MBL9" s="46"/>
      <c r="MBM9" s="46"/>
      <c r="MBN9" s="46"/>
      <c r="MBO9" s="46"/>
      <c r="MBP9" s="46"/>
      <c r="MBQ9" s="46"/>
      <c r="MBR9" s="46"/>
      <c r="MBS9" s="46"/>
      <c r="MBT9" s="46"/>
      <c r="MBU9" s="46"/>
      <c r="MBV9" s="46"/>
      <c r="MBW9" s="46"/>
      <c r="MBX9" s="46"/>
      <c r="MBY9" s="46"/>
      <c r="MBZ9" s="46"/>
      <c r="MCA9" s="46"/>
      <c r="MCB9" s="46"/>
      <c r="MCC9" s="46"/>
      <c r="MCD9" s="46"/>
      <c r="MCE9" s="46"/>
      <c r="MCF9" s="46"/>
      <c r="MCG9" s="46"/>
      <c r="MCH9" s="46"/>
      <c r="MCI9" s="46"/>
      <c r="MCJ9" s="46"/>
      <c r="MCK9" s="46"/>
      <c r="MCL9" s="46"/>
      <c r="MCM9" s="46"/>
      <c r="MCN9" s="46"/>
      <c r="MCO9" s="46"/>
      <c r="MCP9" s="46"/>
      <c r="MCQ9" s="46"/>
      <c r="MCR9" s="46"/>
      <c r="MCS9" s="46"/>
      <c r="MCT9" s="46"/>
      <c r="MCU9" s="46"/>
      <c r="MCV9" s="46"/>
      <c r="MCW9" s="46"/>
      <c r="MCX9" s="46"/>
      <c r="MCY9" s="46"/>
      <c r="MCZ9" s="46"/>
      <c r="MDA9" s="46"/>
      <c r="MDB9" s="46"/>
      <c r="MDC9" s="46"/>
      <c r="MDD9" s="46"/>
      <c r="MDE9" s="46"/>
      <c r="MDF9" s="46"/>
      <c r="MDG9" s="46"/>
      <c r="MDH9" s="46"/>
      <c r="MDI9" s="46"/>
      <c r="MDJ9" s="46"/>
      <c r="MDK9" s="46"/>
      <c r="MDL9" s="46"/>
      <c r="MDM9" s="46"/>
      <c r="MDN9" s="46"/>
      <c r="MDO9" s="46"/>
      <c r="MDP9" s="46"/>
      <c r="MDQ9" s="46"/>
      <c r="MDR9" s="46"/>
      <c r="MDS9" s="46"/>
      <c r="MDT9" s="46"/>
      <c r="MDU9" s="46"/>
      <c r="MDV9" s="46"/>
      <c r="MDW9" s="46"/>
      <c r="MDX9" s="46"/>
      <c r="MDY9" s="46"/>
      <c r="MDZ9" s="46"/>
      <c r="MEA9" s="46"/>
      <c r="MEB9" s="46"/>
      <c r="MEC9" s="46"/>
      <c r="MED9" s="46"/>
      <c r="MEE9" s="46"/>
      <c r="MEF9" s="46"/>
      <c r="MEG9" s="46"/>
      <c r="MEH9" s="46"/>
      <c r="MEI9" s="46"/>
      <c r="MEJ9" s="46"/>
      <c r="MEK9" s="46"/>
      <c r="MEL9" s="46"/>
      <c r="MEM9" s="46"/>
      <c r="MEN9" s="46"/>
      <c r="MEO9" s="46"/>
      <c r="MEP9" s="46"/>
      <c r="MEQ9" s="46"/>
      <c r="MER9" s="46"/>
      <c r="MES9" s="46"/>
      <c r="MET9" s="46"/>
      <c r="MEU9" s="46"/>
      <c r="MEV9" s="46"/>
      <c r="MEW9" s="46"/>
      <c r="MEX9" s="46"/>
      <c r="MEY9" s="46"/>
      <c r="MEZ9" s="46"/>
      <c r="MFA9" s="46"/>
      <c r="MFB9" s="46"/>
      <c r="MFC9" s="46"/>
      <c r="MFD9" s="46"/>
      <c r="MFE9" s="46"/>
      <c r="MFF9" s="46"/>
      <c r="MFG9" s="46"/>
      <c r="MFH9" s="46"/>
      <c r="MFI9" s="46"/>
      <c r="MFJ9" s="46"/>
      <c r="MFK9" s="46"/>
      <c r="MFL9" s="46"/>
      <c r="MFM9" s="46"/>
      <c r="MFN9" s="46"/>
      <c r="MFO9" s="46"/>
      <c r="MFP9" s="46"/>
      <c r="MFQ9" s="46"/>
      <c r="MFR9" s="46"/>
      <c r="MFS9" s="46"/>
      <c r="MFT9" s="46"/>
      <c r="MFU9" s="46"/>
      <c r="MFV9" s="46"/>
      <c r="MFW9" s="46"/>
      <c r="MFX9" s="46"/>
      <c r="MFY9" s="46"/>
      <c r="MFZ9" s="46"/>
      <c r="MGA9" s="46"/>
      <c r="MGB9" s="46"/>
      <c r="MGC9" s="46"/>
      <c r="MGD9" s="46"/>
      <c r="MGE9" s="46"/>
      <c r="MGF9" s="46"/>
      <c r="MGG9" s="46"/>
      <c r="MGH9" s="46"/>
      <c r="MGI9" s="46"/>
      <c r="MGJ9" s="46"/>
      <c r="MGK9" s="46"/>
      <c r="MGL9" s="46"/>
      <c r="MGM9" s="46"/>
      <c r="MGN9" s="46"/>
      <c r="MGO9" s="46"/>
      <c r="MGP9" s="46"/>
      <c r="MGQ9" s="46"/>
      <c r="MGR9" s="46"/>
      <c r="MGS9" s="46"/>
      <c r="MGT9" s="46"/>
      <c r="MGU9" s="46"/>
      <c r="MGV9" s="46"/>
      <c r="MGW9" s="46"/>
      <c r="MGX9" s="46"/>
      <c r="MGY9" s="46"/>
      <c r="MGZ9" s="46"/>
      <c r="MHA9" s="46"/>
      <c r="MHB9" s="46"/>
      <c r="MHC9" s="46"/>
      <c r="MHD9" s="46"/>
      <c r="MHE9" s="46"/>
      <c r="MHF9" s="46"/>
      <c r="MHG9" s="46"/>
      <c r="MHH9" s="46"/>
      <c r="MHI9" s="46"/>
      <c r="MHJ9" s="46"/>
      <c r="MHK9" s="46"/>
      <c r="MHL9" s="46"/>
      <c r="MHM9" s="46"/>
      <c r="MHN9" s="46"/>
      <c r="MHO9" s="46"/>
      <c r="MHP9" s="46"/>
      <c r="MHQ9" s="46"/>
      <c r="MHR9" s="46"/>
      <c r="MHS9" s="46"/>
      <c r="MHT9" s="46"/>
      <c r="MHU9" s="46"/>
      <c r="MHV9" s="46"/>
      <c r="MHW9" s="46"/>
      <c r="MHX9" s="46"/>
      <c r="MHY9" s="46"/>
      <c r="MHZ9" s="46"/>
      <c r="MIA9" s="46"/>
      <c r="MIB9" s="46"/>
      <c r="MIC9" s="46"/>
      <c r="MID9" s="46"/>
      <c r="MIE9" s="46"/>
      <c r="MIF9" s="46"/>
      <c r="MIG9" s="46"/>
      <c r="MIH9" s="46"/>
      <c r="MII9" s="46"/>
      <c r="MIJ9" s="46"/>
      <c r="MIK9" s="46"/>
      <c r="MIL9" s="46"/>
      <c r="MIM9" s="46"/>
      <c r="MIN9" s="46"/>
      <c r="MIO9" s="46"/>
      <c r="MIP9" s="46"/>
      <c r="MIQ9" s="46"/>
      <c r="MIR9" s="46"/>
      <c r="MIS9" s="46"/>
      <c r="MIT9" s="46"/>
      <c r="MIU9" s="46"/>
      <c r="MIV9" s="46"/>
      <c r="MIW9" s="46"/>
      <c r="MIX9" s="46"/>
      <c r="MIY9" s="46"/>
      <c r="MIZ9" s="46"/>
      <c r="MJA9" s="46"/>
      <c r="MJB9" s="46"/>
      <c r="MJC9" s="46"/>
      <c r="MJD9" s="46"/>
      <c r="MJE9" s="46"/>
      <c r="MJF9" s="46"/>
      <c r="MJG9" s="46"/>
      <c r="MJH9" s="46"/>
      <c r="MJI9" s="46"/>
      <c r="MJJ9" s="46"/>
      <c r="MJK9" s="46"/>
      <c r="MJL9" s="46"/>
      <c r="MJM9" s="46"/>
      <c r="MJN9" s="46"/>
      <c r="MJO9" s="46"/>
      <c r="MJP9" s="46"/>
      <c r="MJQ9" s="46"/>
      <c r="MJR9" s="46"/>
      <c r="MJS9" s="46"/>
      <c r="MJT9" s="46"/>
      <c r="MJU9" s="46"/>
      <c r="MJV9" s="46"/>
      <c r="MJW9" s="46"/>
      <c r="MJX9" s="46"/>
      <c r="MJY9" s="46"/>
      <c r="MJZ9" s="46"/>
      <c r="MKA9" s="46"/>
      <c r="MKB9" s="46"/>
      <c r="MKC9" s="46"/>
      <c r="MKD9" s="46"/>
      <c r="MKE9" s="46"/>
      <c r="MKF9" s="46"/>
      <c r="MKG9" s="46"/>
      <c r="MKH9" s="46"/>
      <c r="MKI9" s="46"/>
      <c r="MKJ9" s="46"/>
      <c r="MKK9" s="46"/>
      <c r="MKL9" s="46"/>
      <c r="MKM9" s="46"/>
      <c r="MKN9" s="46"/>
      <c r="MKO9" s="46"/>
      <c r="MKP9" s="46"/>
      <c r="MKQ9" s="46"/>
      <c r="MKR9" s="46"/>
      <c r="MKS9" s="46"/>
      <c r="MKT9" s="46"/>
      <c r="MKU9" s="46"/>
      <c r="MKV9" s="46"/>
      <c r="MKW9" s="46"/>
      <c r="MKX9" s="46"/>
      <c r="MKY9" s="46"/>
      <c r="MKZ9" s="46"/>
      <c r="MLA9" s="46"/>
      <c r="MLB9" s="46"/>
      <c r="MLC9" s="46"/>
      <c r="MLD9" s="46"/>
      <c r="MLE9" s="46"/>
      <c r="MLF9" s="46"/>
      <c r="MLG9" s="46"/>
      <c r="MLH9" s="46"/>
      <c r="MLI9" s="46"/>
      <c r="MLJ9" s="46"/>
      <c r="MLK9" s="46"/>
      <c r="MLL9" s="46"/>
      <c r="MLM9" s="46"/>
      <c r="MLN9" s="46"/>
      <c r="MLO9" s="46"/>
      <c r="MLP9" s="46"/>
      <c r="MLQ9" s="46"/>
      <c r="MLR9" s="46"/>
      <c r="MLS9" s="46"/>
      <c r="MLT9" s="46"/>
      <c r="MLU9" s="46"/>
      <c r="MLV9" s="46"/>
      <c r="MLW9" s="46"/>
      <c r="MLX9" s="46"/>
      <c r="MLY9" s="46"/>
      <c r="MLZ9" s="46"/>
      <c r="MMA9" s="46"/>
      <c r="MMB9" s="46"/>
      <c r="MMC9" s="46"/>
      <c r="MMD9" s="46"/>
      <c r="MME9" s="46"/>
      <c r="MMF9" s="46"/>
      <c r="MMG9" s="46"/>
      <c r="MMH9" s="46"/>
      <c r="MMI9" s="46"/>
      <c r="MMJ9" s="46"/>
      <c r="MMK9" s="46"/>
      <c r="MML9" s="46"/>
      <c r="MMM9" s="46"/>
      <c r="MMN9" s="46"/>
      <c r="MMO9" s="46"/>
      <c r="MMP9" s="46"/>
      <c r="MMQ9" s="46"/>
      <c r="MMR9" s="46"/>
      <c r="MMS9" s="46"/>
      <c r="MMT9" s="46"/>
      <c r="MMU9" s="46"/>
      <c r="MMV9" s="46"/>
      <c r="MMW9" s="46"/>
      <c r="MMX9" s="46"/>
      <c r="MMY9" s="46"/>
      <c r="MMZ9" s="46"/>
      <c r="MNA9" s="46"/>
      <c r="MNB9" s="46"/>
      <c r="MNC9" s="46"/>
      <c r="MND9" s="46"/>
      <c r="MNE9" s="46"/>
      <c r="MNF9" s="46"/>
      <c r="MNG9" s="46"/>
      <c r="MNH9" s="46"/>
      <c r="MNI9" s="46"/>
      <c r="MNJ9" s="46"/>
      <c r="MNK9" s="46"/>
      <c r="MNL9" s="46"/>
      <c r="MNM9" s="46"/>
      <c r="MNN9" s="46"/>
      <c r="MNO9" s="46"/>
      <c r="MNP9" s="46"/>
      <c r="MNQ9" s="46"/>
      <c r="MNR9" s="46"/>
      <c r="MNS9" s="46"/>
      <c r="MNT9" s="46"/>
      <c r="MNU9" s="46"/>
      <c r="MNV9" s="46"/>
      <c r="MNW9" s="46"/>
      <c r="MNX9" s="46"/>
      <c r="MNY9" s="46"/>
      <c r="MNZ9" s="46"/>
      <c r="MOA9" s="46"/>
      <c r="MOB9" s="46"/>
      <c r="MOC9" s="46"/>
      <c r="MOD9" s="46"/>
      <c r="MOE9" s="46"/>
      <c r="MOF9" s="46"/>
      <c r="MOG9" s="46"/>
      <c r="MOH9" s="46"/>
      <c r="MOI9" s="46"/>
      <c r="MOJ9" s="46"/>
      <c r="MOK9" s="46"/>
      <c r="MOL9" s="46"/>
      <c r="MOM9" s="46"/>
      <c r="MON9" s="46"/>
      <c r="MOO9" s="46"/>
      <c r="MOP9" s="46"/>
      <c r="MOQ9" s="46"/>
      <c r="MOR9" s="46"/>
      <c r="MOS9" s="46"/>
      <c r="MOT9" s="46"/>
      <c r="MOU9" s="46"/>
      <c r="MOV9" s="46"/>
      <c r="MOW9" s="46"/>
      <c r="MOX9" s="46"/>
      <c r="MOY9" s="46"/>
      <c r="MOZ9" s="46"/>
      <c r="MPA9" s="46"/>
      <c r="MPB9" s="46"/>
      <c r="MPC9" s="46"/>
      <c r="MPD9" s="46"/>
      <c r="MPE9" s="46"/>
      <c r="MPF9" s="46"/>
      <c r="MPG9" s="46"/>
      <c r="MPH9" s="46"/>
      <c r="MPI9" s="46"/>
      <c r="MPJ9" s="46"/>
      <c r="MPK9" s="46"/>
      <c r="MPL9" s="46"/>
      <c r="MPM9" s="46"/>
      <c r="MPN9" s="46"/>
      <c r="MPO9" s="46"/>
      <c r="MPP9" s="46"/>
      <c r="MPQ9" s="46"/>
      <c r="MPR9" s="46"/>
      <c r="MPS9" s="46"/>
      <c r="MPT9" s="46"/>
      <c r="MPU9" s="46"/>
      <c r="MPV9" s="46"/>
      <c r="MPW9" s="46"/>
      <c r="MPX9" s="46"/>
      <c r="MPY9" s="46"/>
      <c r="MPZ9" s="46"/>
      <c r="MQA9" s="46"/>
      <c r="MQB9" s="46"/>
      <c r="MQC9" s="46"/>
      <c r="MQD9" s="46"/>
      <c r="MQE9" s="46"/>
      <c r="MQF9" s="46"/>
      <c r="MQG9" s="46"/>
      <c r="MQH9" s="46"/>
      <c r="MQI9" s="46"/>
      <c r="MQJ9" s="46"/>
      <c r="MQK9" s="46"/>
      <c r="MQL9" s="46"/>
      <c r="MQM9" s="46"/>
      <c r="MQN9" s="46"/>
      <c r="MQO9" s="46"/>
      <c r="MQP9" s="46"/>
      <c r="MQQ9" s="46"/>
      <c r="MQR9" s="46"/>
      <c r="MQS9" s="46"/>
      <c r="MQT9" s="46"/>
      <c r="MQU9" s="46"/>
      <c r="MQV9" s="46"/>
      <c r="MQW9" s="46"/>
      <c r="MQX9" s="46"/>
      <c r="MQY9" s="46"/>
      <c r="MQZ9" s="46"/>
      <c r="MRA9" s="46"/>
      <c r="MRB9" s="46"/>
      <c r="MRC9" s="46"/>
      <c r="MRD9" s="46"/>
      <c r="MRE9" s="46"/>
      <c r="MRF9" s="46"/>
      <c r="MRG9" s="46"/>
      <c r="MRH9" s="46"/>
      <c r="MRI9" s="46"/>
      <c r="MRJ9" s="46"/>
      <c r="MRK9" s="46"/>
      <c r="MRL9" s="46"/>
      <c r="MRM9" s="46"/>
      <c r="MRN9" s="46"/>
      <c r="MRO9" s="46"/>
      <c r="MRP9" s="46"/>
      <c r="MRQ9" s="46"/>
      <c r="MRR9" s="46"/>
      <c r="MRS9" s="46"/>
      <c r="MRT9" s="46"/>
      <c r="MRU9" s="46"/>
      <c r="MRV9" s="46"/>
      <c r="MRW9" s="46"/>
      <c r="MRX9" s="46"/>
      <c r="MRY9" s="46"/>
      <c r="MRZ9" s="46"/>
      <c r="MSA9" s="46"/>
      <c r="MSB9" s="46"/>
      <c r="MSC9" s="46"/>
      <c r="MSD9" s="46"/>
      <c r="MSE9" s="46"/>
      <c r="MSF9" s="46"/>
      <c r="MSG9" s="46"/>
      <c r="MSH9" s="46"/>
      <c r="MSI9" s="46"/>
      <c r="MSJ9" s="46"/>
      <c r="MSK9" s="46"/>
      <c r="MSL9" s="46"/>
      <c r="MSM9" s="46"/>
      <c r="MSN9" s="46"/>
      <c r="MSO9" s="46"/>
      <c r="MSP9" s="46"/>
      <c r="MSQ9" s="46"/>
      <c r="MSR9" s="46"/>
      <c r="MSS9" s="46"/>
      <c r="MST9" s="46"/>
      <c r="MSU9" s="46"/>
      <c r="MSV9" s="46"/>
      <c r="MSW9" s="46"/>
      <c r="MSX9" s="46"/>
      <c r="MSY9" s="46"/>
      <c r="MSZ9" s="46"/>
      <c r="MTA9" s="46"/>
      <c r="MTB9" s="46"/>
      <c r="MTC9" s="46"/>
      <c r="MTD9" s="46"/>
      <c r="MTE9" s="46"/>
      <c r="MTF9" s="46"/>
      <c r="MTG9" s="46"/>
      <c r="MTH9" s="46"/>
      <c r="MTI9" s="46"/>
      <c r="MTJ9" s="46"/>
      <c r="MTK9" s="46"/>
      <c r="MTL9" s="46"/>
      <c r="MTM9" s="46"/>
      <c r="MTN9" s="46"/>
      <c r="MTO9" s="46"/>
      <c r="MTP9" s="46"/>
      <c r="MTQ9" s="46"/>
      <c r="MTR9" s="46"/>
      <c r="MTS9" s="46"/>
      <c r="MTT9" s="46"/>
      <c r="MTU9" s="46"/>
      <c r="MTV9" s="46"/>
      <c r="MTW9" s="46"/>
      <c r="MTX9" s="46"/>
      <c r="MTY9" s="46"/>
      <c r="MTZ9" s="46"/>
      <c r="MUA9" s="46"/>
      <c r="MUB9" s="46"/>
      <c r="MUC9" s="46"/>
      <c r="MUD9" s="46"/>
      <c r="MUE9" s="46"/>
      <c r="MUF9" s="46"/>
      <c r="MUG9" s="46"/>
      <c r="MUH9" s="46"/>
      <c r="MUI9" s="46"/>
      <c r="MUJ9" s="46"/>
      <c r="MUK9" s="46"/>
      <c r="MUL9" s="46"/>
      <c r="MUM9" s="46"/>
      <c r="MUN9" s="46"/>
      <c r="MUO9" s="46"/>
      <c r="MUP9" s="46"/>
      <c r="MUQ9" s="46"/>
      <c r="MUR9" s="46"/>
      <c r="MUS9" s="46"/>
      <c r="MUT9" s="46"/>
      <c r="MUU9" s="46"/>
      <c r="MUV9" s="46"/>
      <c r="MUW9" s="46"/>
      <c r="MUX9" s="46"/>
      <c r="MUY9" s="46"/>
      <c r="MUZ9" s="46"/>
      <c r="MVA9" s="46"/>
      <c r="MVB9" s="46"/>
      <c r="MVC9" s="46"/>
      <c r="MVD9" s="46"/>
      <c r="MVE9" s="46"/>
      <c r="MVF9" s="46"/>
      <c r="MVG9" s="46"/>
      <c r="MVH9" s="46"/>
      <c r="MVI9" s="46"/>
      <c r="MVJ9" s="46"/>
      <c r="MVK9" s="46"/>
      <c r="MVL9" s="46"/>
      <c r="MVM9" s="46"/>
      <c r="MVN9" s="46"/>
      <c r="MVO9" s="46"/>
      <c r="MVP9" s="46"/>
      <c r="MVQ9" s="46"/>
      <c r="MVR9" s="46"/>
      <c r="MVS9" s="46"/>
      <c r="MVT9" s="46"/>
      <c r="MVU9" s="46"/>
      <c r="MVV9" s="46"/>
      <c r="MVW9" s="46"/>
      <c r="MVX9" s="46"/>
      <c r="MVY9" s="46"/>
      <c r="MVZ9" s="46"/>
      <c r="MWA9" s="46"/>
      <c r="MWB9" s="46"/>
      <c r="MWC9" s="46"/>
      <c r="MWD9" s="46"/>
      <c r="MWE9" s="46"/>
      <c r="MWF9" s="46"/>
      <c r="MWG9" s="46"/>
      <c r="MWH9" s="46"/>
      <c r="MWI9" s="46"/>
      <c r="MWJ9" s="46"/>
      <c r="MWK9" s="46"/>
      <c r="MWL9" s="46"/>
      <c r="MWM9" s="46"/>
      <c r="MWN9" s="46"/>
      <c r="MWO9" s="46"/>
      <c r="MWP9" s="46"/>
      <c r="MWQ9" s="46"/>
      <c r="MWR9" s="46"/>
      <c r="MWS9" s="46"/>
      <c r="MWT9" s="46"/>
      <c r="MWU9" s="46"/>
      <c r="MWV9" s="46"/>
      <c r="MWW9" s="46"/>
      <c r="MWX9" s="46"/>
      <c r="MWY9" s="46"/>
      <c r="MWZ9" s="46"/>
      <c r="MXA9" s="46"/>
      <c r="MXB9" s="46"/>
      <c r="MXC9" s="46"/>
      <c r="MXD9" s="46"/>
      <c r="MXE9" s="46"/>
      <c r="MXF9" s="46"/>
      <c r="MXG9" s="46"/>
      <c r="MXH9" s="46"/>
      <c r="MXI9" s="46"/>
      <c r="MXJ9" s="46"/>
      <c r="MXK9" s="46"/>
      <c r="MXL9" s="46"/>
      <c r="MXM9" s="46"/>
      <c r="MXN9" s="46"/>
      <c r="MXO9" s="46"/>
      <c r="MXP9" s="46"/>
      <c r="MXQ9" s="46"/>
      <c r="MXR9" s="46"/>
      <c r="MXS9" s="46"/>
      <c r="MXT9" s="46"/>
      <c r="MXU9" s="46"/>
      <c r="MXV9" s="46"/>
      <c r="MXW9" s="46"/>
      <c r="MXX9" s="46"/>
      <c r="MXY9" s="46"/>
      <c r="MXZ9" s="46"/>
      <c r="MYA9" s="46"/>
      <c r="MYB9" s="46"/>
      <c r="MYC9" s="46"/>
      <c r="MYD9" s="46"/>
      <c r="MYE9" s="46"/>
      <c r="MYF9" s="46"/>
      <c r="MYG9" s="46"/>
      <c r="MYH9" s="46"/>
      <c r="MYI9" s="46"/>
      <c r="MYJ9" s="46"/>
      <c r="MYK9" s="46"/>
      <c r="MYL9" s="46"/>
      <c r="MYM9" s="46"/>
      <c r="MYN9" s="46"/>
      <c r="MYO9" s="46"/>
      <c r="MYP9" s="46"/>
      <c r="MYQ9" s="46"/>
      <c r="MYR9" s="46"/>
      <c r="MYS9" s="46"/>
      <c r="MYT9" s="46"/>
      <c r="MYU9" s="46"/>
      <c r="MYV9" s="46"/>
      <c r="MYW9" s="46"/>
      <c r="MYX9" s="46"/>
      <c r="MYY9" s="46"/>
      <c r="MYZ9" s="46"/>
      <c r="MZA9" s="46"/>
      <c r="MZB9" s="46"/>
      <c r="MZC9" s="46"/>
      <c r="MZD9" s="46"/>
      <c r="MZE9" s="46"/>
      <c r="MZF9" s="46"/>
      <c r="MZG9" s="46"/>
      <c r="MZH9" s="46"/>
      <c r="MZI9" s="46"/>
      <c r="MZJ9" s="46"/>
      <c r="MZK9" s="46"/>
      <c r="MZL9" s="46"/>
      <c r="MZM9" s="46"/>
      <c r="MZN9" s="46"/>
      <c r="MZO9" s="46"/>
      <c r="MZP9" s="46"/>
      <c r="MZQ9" s="46"/>
      <c r="MZR9" s="46"/>
      <c r="MZS9" s="46"/>
      <c r="MZT9" s="46"/>
      <c r="MZU9" s="46"/>
      <c r="MZV9" s="46"/>
      <c r="MZW9" s="46"/>
      <c r="MZX9" s="46"/>
      <c r="MZY9" s="46"/>
      <c r="MZZ9" s="46"/>
      <c r="NAA9" s="46"/>
      <c r="NAB9" s="46"/>
      <c r="NAC9" s="46"/>
      <c r="NAD9" s="46"/>
      <c r="NAE9" s="46"/>
      <c r="NAF9" s="46"/>
      <c r="NAG9" s="46"/>
      <c r="NAH9" s="46"/>
      <c r="NAI9" s="46"/>
      <c r="NAJ9" s="46"/>
      <c r="NAK9" s="46"/>
      <c r="NAL9" s="46"/>
      <c r="NAM9" s="46"/>
      <c r="NAN9" s="46"/>
      <c r="NAO9" s="46"/>
      <c r="NAP9" s="46"/>
      <c r="NAQ9" s="46"/>
      <c r="NAR9" s="46"/>
      <c r="NAS9" s="46"/>
      <c r="NAT9" s="46"/>
      <c r="NAU9" s="46"/>
      <c r="NAV9" s="46"/>
      <c r="NAW9" s="46"/>
      <c r="NAX9" s="46"/>
      <c r="NAY9" s="46"/>
      <c r="NAZ9" s="46"/>
      <c r="NBA9" s="46"/>
      <c r="NBB9" s="46"/>
      <c r="NBC9" s="46"/>
      <c r="NBD9" s="46"/>
      <c r="NBE9" s="46"/>
      <c r="NBF9" s="46"/>
      <c r="NBG9" s="46"/>
      <c r="NBH9" s="46"/>
      <c r="NBI9" s="46"/>
      <c r="NBJ9" s="46"/>
      <c r="NBK9" s="46"/>
      <c r="NBL9" s="46"/>
      <c r="NBM9" s="46"/>
      <c r="NBN9" s="46"/>
      <c r="NBO9" s="46"/>
      <c r="NBP9" s="46"/>
      <c r="NBQ9" s="46"/>
      <c r="NBR9" s="46"/>
      <c r="NBS9" s="46"/>
      <c r="NBT9" s="46"/>
      <c r="NBU9" s="46"/>
      <c r="NBV9" s="46"/>
      <c r="NBW9" s="46"/>
      <c r="NBX9" s="46"/>
      <c r="NBY9" s="46"/>
      <c r="NBZ9" s="46"/>
      <c r="NCA9" s="46"/>
      <c r="NCB9" s="46"/>
      <c r="NCC9" s="46"/>
      <c r="NCD9" s="46"/>
      <c r="NCE9" s="46"/>
      <c r="NCF9" s="46"/>
      <c r="NCG9" s="46"/>
      <c r="NCH9" s="46"/>
      <c r="NCI9" s="46"/>
      <c r="NCJ9" s="46"/>
      <c r="NCK9" s="46"/>
      <c r="NCL9" s="46"/>
      <c r="NCM9" s="46"/>
      <c r="NCN9" s="46"/>
      <c r="NCO9" s="46"/>
      <c r="NCP9" s="46"/>
      <c r="NCQ9" s="46"/>
      <c r="NCR9" s="46"/>
      <c r="NCS9" s="46"/>
      <c r="NCT9" s="46"/>
      <c r="NCU9" s="46"/>
      <c r="NCV9" s="46"/>
      <c r="NCW9" s="46"/>
      <c r="NCX9" s="46"/>
      <c r="NCY9" s="46"/>
      <c r="NCZ9" s="46"/>
      <c r="NDA9" s="46"/>
      <c r="NDB9" s="46"/>
      <c r="NDC9" s="46"/>
      <c r="NDD9" s="46"/>
      <c r="NDE9" s="46"/>
      <c r="NDF9" s="46"/>
      <c r="NDG9" s="46"/>
      <c r="NDH9" s="46"/>
      <c r="NDI9" s="46"/>
      <c r="NDJ9" s="46"/>
      <c r="NDK9" s="46"/>
      <c r="NDL9" s="46"/>
      <c r="NDM9" s="46"/>
      <c r="NDN9" s="46"/>
      <c r="NDO9" s="46"/>
      <c r="NDP9" s="46"/>
      <c r="NDQ9" s="46"/>
      <c r="NDR9" s="46"/>
      <c r="NDS9" s="46"/>
      <c r="NDT9" s="46"/>
      <c r="NDU9" s="46"/>
      <c r="NDV9" s="46"/>
      <c r="NDW9" s="46"/>
      <c r="NDX9" s="46"/>
      <c r="NDY9" s="46"/>
      <c r="NDZ9" s="46"/>
      <c r="NEA9" s="46"/>
      <c r="NEB9" s="46"/>
      <c r="NEC9" s="46"/>
      <c r="NED9" s="46"/>
      <c r="NEE9" s="46"/>
      <c r="NEF9" s="46"/>
      <c r="NEG9" s="46"/>
      <c r="NEH9" s="46"/>
      <c r="NEI9" s="46"/>
      <c r="NEJ9" s="46"/>
      <c r="NEK9" s="46"/>
      <c r="NEL9" s="46"/>
      <c r="NEM9" s="46"/>
      <c r="NEN9" s="46"/>
      <c r="NEO9" s="46"/>
      <c r="NEP9" s="46"/>
      <c r="NEQ9" s="46"/>
      <c r="NER9" s="46"/>
      <c r="NES9" s="46"/>
      <c r="NET9" s="46"/>
      <c r="NEU9" s="46"/>
      <c r="NEV9" s="46"/>
      <c r="NEW9" s="46"/>
      <c r="NEX9" s="46"/>
      <c r="NEY9" s="46"/>
      <c r="NEZ9" s="46"/>
      <c r="NFA9" s="46"/>
      <c r="NFB9" s="46"/>
      <c r="NFC9" s="46"/>
      <c r="NFD9" s="46"/>
      <c r="NFE9" s="46"/>
      <c r="NFF9" s="46"/>
      <c r="NFG9" s="46"/>
      <c r="NFH9" s="46"/>
      <c r="NFI9" s="46"/>
      <c r="NFJ9" s="46"/>
      <c r="NFK9" s="46"/>
      <c r="NFL9" s="46"/>
      <c r="NFM9" s="46"/>
      <c r="NFN9" s="46"/>
      <c r="NFO9" s="46"/>
      <c r="NFP9" s="46"/>
      <c r="NFQ9" s="46"/>
      <c r="NFR9" s="46"/>
      <c r="NFS9" s="46"/>
      <c r="NFT9" s="46"/>
      <c r="NFU9" s="46"/>
      <c r="NFV9" s="46"/>
      <c r="NFW9" s="46"/>
      <c r="NFX9" s="46"/>
      <c r="NFY9" s="46"/>
      <c r="NFZ9" s="46"/>
      <c r="NGA9" s="46"/>
      <c r="NGB9" s="46"/>
      <c r="NGC9" s="46"/>
      <c r="NGD9" s="46"/>
      <c r="NGE9" s="46"/>
      <c r="NGF9" s="46"/>
      <c r="NGG9" s="46"/>
      <c r="NGH9" s="46"/>
      <c r="NGI9" s="46"/>
      <c r="NGJ9" s="46"/>
      <c r="NGK9" s="46"/>
      <c r="NGL9" s="46"/>
      <c r="NGM9" s="46"/>
      <c r="NGN9" s="46"/>
      <c r="NGO9" s="46"/>
      <c r="NGP9" s="46"/>
      <c r="NGQ9" s="46"/>
      <c r="NGR9" s="46"/>
      <c r="NGS9" s="46"/>
      <c r="NGT9" s="46"/>
      <c r="NGU9" s="46"/>
      <c r="NGV9" s="46"/>
      <c r="NGW9" s="46"/>
      <c r="NGX9" s="46"/>
      <c r="NGY9" s="46"/>
      <c r="NGZ9" s="46"/>
      <c r="NHA9" s="46"/>
      <c r="NHB9" s="46"/>
      <c r="NHC9" s="46"/>
      <c r="NHD9" s="46"/>
      <c r="NHE9" s="46"/>
      <c r="NHF9" s="46"/>
      <c r="NHG9" s="46"/>
      <c r="NHH9" s="46"/>
      <c r="NHI9" s="46"/>
      <c r="NHJ9" s="46"/>
      <c r="NHK9" s="46"/>
      <c r="NHL9" s="46"/>
      <c r="NHM9" s="46"/>
      <c r="NHN9" s="46"/>
      <c r="NHO9" s="46"/>
      <c r="NHP9" s="46"/>
      <c r="NHQ9" s="46"/>
      <c r="NHR9" s="46"/>
      <c r="NHS9" s="46"/>
      <c r="NHT9" s="46"/>
      <c r="NHU9" s="46"/>
      <c r="NHV9" s="46"/>
      <c r="NHW9" s="46"/>
      <c r="NHX9" s="46"/>
      <c r="NHY9" s="46"/>
      <c r="NHZ9" s="46"/>
      <c r="NIA9" s="46"/>
      <c r="NIB9" s="46"/>
      <c r="NIC9" s="46"/>
      <c r="NID9" s="46"/>
      <c r="NIE9" s="46"/>
      <c r="NIF9" s="46"/>
      <c r="NIG9" s="46"/>
      <c r="NIH9" s="46"/>
      <c r="NII9" s="46"/>
      <c r="NIJ9" s="46"/>
      <c r="NIK9" s="46"/>
      <c r="NIL9" s="46"/>
      <c r="NIM9" s="46"/>
      <c r="NIN9" s="46"/>
      <c r="NIO9" s="46"/>
      <c r="NIP9" s="46"/>
      <c r="NIQ9" s="46"/>
      <c r="NIR9" s="46"/>
      <c r="NIS9" s="46"/>
      <c r="NIT9" s="46"/>
      <c r="NIU9" s="46"/>
      <c r="NIV9" s="46"/>
      <c r="NIW9" s="46"/>
      <c r="NIX9" s="46"/>
      <c r="NIY9" s="46"/>
      <c r="NIZ9" s="46"/>
      <c r="NJA9" s="46"/>
      <c r="NJB9" s="46"/>
      <c r="NJC9" s="46"/>
      <c r="NJD9" s="46"/>
      <c r="NJE9" s="46"/>
      <c r="NJF9" s="46"/>
      <c r="NJG9" s="46"/>
      <c r="NJH9" s="46"/>
      <c r="NJI9" s="46"/>
      <c r="NJJ9" s="46"/>
      <c r="NJK9" s="46"/>
      <c r="NJL9" s="46"/>
      <c r="NJM9" s="46"/>
      <c r="NJN9" s="46"/>
      <c r="NJO9" s="46"/>
      <c r="NJP9" s="46"/>
      <c r="NJQ9" s="46"/>
      <c r="NJR9" s="46"/>
      <c r="NJS9" s="46"/>
      <c r="NJT9" s="46"/>
      <c r="NJU9" s="46"/>
      <c r="NJV9" s="46"/>
      <c r="NJW9" s="46"/>
      <c r="NJX9" s="46"/>
      <c r="NJY9" s="46"/>
      <c r="NJZ9" s="46"/>
      <c r="NKA9" s="46"/>
      <c r="NKB9" s="46"/>
      <c r="NKC9" s="46"/>
      <c r="NKD9" s="46"/>
      <c r="NKE9" s="46"/>
      <c r="NKF9" s="46"/>
      <c r="NKG9" s="46"/>
      <c r="NKH9" s="46"/>
      <c r="NKI9" s="46"/>
      <c r="NKJ9" s="46"/>
      <c r="NKK9" s="46"/>
      <c r="NKL9" s="46"/>
      <c r="NKM9" s="46"/>
      <c r="NKN9" s="46"/>
      <c r="NKO9" s="46"/>
      <c r="NKP9" s="46"/>
      <c r="NKQ9" s="46"/>
      <c r="NKR9" s="46"/>
      <c r="NKS9" s="46"/>
      <c r="NKT9" s="46"/>
      <c r="NKU9" s="46"/>
      <c r="NKV9" s="46"/>
      <c r="NKW9" s="46"/>
      <c r="NKX9" s="46"/>
      <c r="NKY9" s="46"/>
      <c r="NKZ9" s="46"/>
      <c r="NLA9" s="46"/>
      <c r="NLB9" s="46"/>
      <c r="NLC9" s="46"/>
      <c r="NLD9" s="46"/>
      <c r="NLE9" s="46"/>
      <c r="NLF9" s="46"/>
      <c r="NLG9" s="46"/>
      <c r="NLH9" s="46"/>
      <c r="NLI9" s="46"/>
      <c r="NLJ9" s="46"/>
      <c r="NLK9" s="46"/>
      <c r="NLL9" s="46"/>
      <c r="NLM9" s="46"/>
      <c r="NLN9" s="46"/>
      <c r="NLO9" s="46"/>
      <c r="NLP9" s="46"/>
      <c r="NLQ9" s="46"/>
      <c r="NLR9" s="46"/>
      <c r="NLS9" s="46"/>
      <c r="NLT9" s="46"/>
      <c r="NLU9" s="46"/>
      <c r="NLV9" s="46"/>
      <c r="NLW9" s="46"/>
      <c r="NLX9" s="46"/>
      <c r="NLY9" s="46"/>
      <c r="NLZ9" s="46"/>
      <c r="NMA9" s="46"/>
      <c r="NMB9" s="46"/>
      <c r="NMC9" s="46"/>
      <c r="NMD9" s="46"/>
      <c r="NME9" s="46"/>
      <c r="NMF9" s="46"/>
      <c r="NMG9" s="46"/>
      <c r="NMH9" s="46"/>
      <c r="NMI9" s="46"/>
      <c r="NMJ9" s="46"/>
      <c r="NMK9" s="46"/>
      <c r="NML9" s="46"/>
      <c r="NMM9" s="46"/>
      <c r="NMN9" s="46"/>
      <c r="NMO9" s="46"/>
      <c r="NMP9" s="46"/>
      <c r="NMQ9" s="46"/>
      <c r="NMR9" s="46"/>
      <c r="NMS9" s="46"/>
      <c r="NMT9" s="46"/>
      <c r="NMU9" s="46"/>
      <c r="NMV9" s="46"/>
      <c r="NMW9" s="46"/>
      <c r="NMX9" s="46"/>
      <c r="NMY9" s="46"/>
      <c r="NMZ9" s="46"/>
      <c r="NNA9" s="46"/>
      <c r="NNB9" s="46"/>
      <c r="NNC9" s="46"/>
      <c r="NND9" s="46"/>
      <c r="NNE9" s="46"/>
      <c r="NNF9" s="46"/>
      <c r="NNG9" s="46"/>
      <c r="NNH9" s="46"/>
      <c r="NNI9" s="46"/>
      <c r="NNJ9" s="46"/>
      <c r="NNK9" s="46"/>
      <c r="NNL9" s="46"/>
      <c r="NNM9" s="46"/>
      <c r="NNN9" s="46"/>
      <c r="NNO9" s="46"/>
      <c r="NNP9" s="46"/>
      <c r="NNQ9" s="46"/>
      <c r="NNR9" s="46"/>
      <c r="NNS9" s="46"/>
      <c r="NNT9" s="46"/>
      <c r="NNU9" s="46"/>
      <c r="NNV9" s="46"/>
      <c r="NNW9" s="46"/>
      <c r="NNX9" s="46"/>
      <c r="NNY9" s="46"/>
      <c r="NNZ9" s="46"/>
      <c r="NOA9" s="46"/>
      <c r="NOB9" s="46"/>
      <c r="NOC9" s="46"/>
      <c r="NOD9" s="46"/>
      <c r="NOE9" s="46"/>
      <c r="NOF9" s="46"/>
      <c r="NOG9" s="46"/>
      <c r="NOH9" s="46"/>
      <c r="NOI9" s="46"/>
      <c r="NOJ9" s="46"/>
      <c r="NOK9" s="46"/>
      <c r="NOL9" s="46"/>
      <c r="NOM9" s="46"/>
      <c r="NON9" s="46"/>
      <c r="NOO9" s="46"/>
      <c r="NOP9" s="46"/>
      <c r="NOQ9" s="46"/>
      <c r="NOR9" s="46"/>
      <c r="NOS9" s="46"/>
      <c r="NOT9" s="46"/>
      <c r="NOU9" s="46"/>
      <c r="NOV9" s="46"/>
      <c r="NOW9" s="46"/>
      <c r="NOX9" s="46"/>
      <c r="NOY9" s="46"/>
      <c r="NOZ9" s="46"/>
      <c r="NPA9" s="46"/>
      <c r="NPB9" s="46"/>
      <c r="NPC9" s="46"/>
      <c r="NPD9" s="46"/>
      <c r="NPE9" s="46"/>
      <c r="NPF9" s="46"/>
      <c r="NPG9" s="46"/>
      <c r="NPH9" s="46"/>
      <c r="NPI9" s="46"/>
      <c r="NPJ9" s="46"/>
      <c r="NPK9" s="46"/>
      <c r="NPL9" s="46"/>
      <c r="NPM9" s="46"/>
      <c r="NPN9" s="46"/>
      <c r="NPO9" s="46"/>
      <c r="NPP9" s="46"/>
      <c r="NPQ9" s="46"/>
      <c r="NPR9" s="46"/>
      <c r="NPS9" s="46"/>
      <c r="NPT9" s="46"/>
      <c r="NPU9" s="46"/>
      <c r="NPV9" s="46"/>
      <c r="NPW9" s="46"/>
      <c r="NPX9" s="46"/>
      <c r="NPY9" s="46"/>
      <c r="NPZ9" s="46"/>
      <c r="NQA9" s="46"/>
      <c r="NQB9" s="46"/>
      <c r="NQC9" s="46"/>
      <c r="NQD9" s="46"/>
      <c r="NQE9" s="46"/>
      <c r="NQF9" s="46"/>
      <c r="NQG9" s="46"/>
      <c r="NQH9" s="46"/>
      <c r="NQI9" s="46"/>
      <c r="NQJ9" s="46"/>
      <c r="NQK9" s="46"/>
      <c r="NQL9" s="46"/>
      <c r="NQM9" s="46"/>
      <c r="NQN9" s="46"/>
      <c r="NQO9" s="46"/>
      <c r="NQP9" s="46"/>
      <c r="NQQ9" s="46"/>
      <c r="NQR9" s="46"/>
      <c r="NQS9" s="46"/>
      <c r="NQT9" s="46"/>
      <c r="NQU9" s="46"/>
      <c r="NQV9" s="46"/>
      <c r="NQW9" s="46"/>
      <c r="NQX9" s="46"/>
      <c r="NQY9" s="46"/>
      <c r="NQZ9" s="46"/>
      <c r="NRA9" s="46"/>
      <c r="NRB9" s="46"/>
      <c r="NRC9" s="46"/>
      <c r="NRD9" s="46"/>
      <c r="NRE9" s="46"/>
      <c r="NRF9" s="46"/>
      <c r="NRG9" s="46"/>
      <c r="NRH9" s="46"/>
      <c r="NRI9" s="46"/>
      <c r="NRJ9" s="46"/>
      <c r="NRK9" s="46"/>
      <c r="NRL9" s="46"/>
      <c r="NRM9" s="46"/>
      <c r="NRN9" s="46"/>
      <c r="NRO9" s="46"/>
      <c r="NRP9" s="46"/>
      <c r="NRQ9" s="46"/>
      <c r="NRR9" s="46"/>
      <c r="NRS9" s="46"/>
      <c r="NRT9" s="46"/>
      <c r="NRU9" s="46"/>
      <c r="NRV9" s="46"/>
      <c r="NRW9" s="46"/>
      <c r="NRX9" s="46"/>
      <c r="NRY9" s="46"/>
      <c r="NRZ9" s="46"/>
      <c r="NSA9" s="46"/>
      <c r="NSB9" s="46"/>
      <c r="NSC9" s="46"/>
      <c r="NSD9" s="46"/>
      <c r="NSE9" s="46"/>
      <c r="NSF9" s="46"/>
      <c r="NSG9" s="46"/>
      <c r="NSH9" s="46"/>
      <c r="NSI9" s="46"/>
      <c r="NSJ9" s="46"/>
      <c r="NSK9" s="46"/>
      <c r="NSL9" s="46"/>
      <c r="NSM9" s="46"/>
      <c r="NSN9" s="46"/>
      <c r="NSO9" s="46"/>
      <c r="NSP9" s="46"/>
      <c r="NSQ9" s="46"/>
      <c r="NSR9" s="46"/>
      <c r="NSS9" s="46"/>
      <c r="NST9" s="46"/>
      <c r="NSU9" s="46"/>
      <c r="NSV9" s="46"/>
      <c r="NSW9" s="46"/>
      <c r="NSX9" s="46"/>
      <c r="NSY9" s="46"/>
      <c r="NSZ9" s="46"/>
      <c r="NTA9" s="46"/>
      <c r="NTB9" s="46"/>
      <c r="NTC9" s="46"/>
      <c r="NTD9" s="46"/>
      <c r="NTE9" s="46"/>
      <c r="NTF9" s="46"/>
      <c r="NTG9" s="46"/>
      <c r="NTH9" s="46"/>
      <c r="NTI9" s="46"/>
      <c r="NTJ9" s="46"/>
      <c r="NTK9" s="46"/>
      <c r="NTL9" s="46"/>
      <c r="NTM9" s="46"/>
      <c r="NTN9" s="46"/>
      <c r="NTO9" s="46"/>
      <c r="NTP9" s="46"/>
      <c r="NTQ9" s="46"/>
      <c r="NTR9" s="46"/>
      <c r="NTS9" s="46"/>
      <c r="NTT9" s="4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07E-26C4-40B3-881E-DF013E9B007D}">
  <dimension ref="A3:G42"/>
  <sheetViews>
    <sheetView workbookViewId="0">
      <selection activeCell="B1" sqref="B1"/>
    </sheetView>
  </sheetViews>
  <sheetFormatPr defaultRowHeight="15"/>
  <cols>
    <col min="2" max="2" width="10.42578125" bestFit="1" customWidth="1"/>
    <col min="3" max="3" width="10.7109375" bestFit="1" customWidth="1"/>
    <col min="5" max="5" width="10.85546875" customWidth="1"/>
    <col min="15" max="15" width="11.7109375" customWidth="1"/>
  </cols>
  <sheetData>
    <row r="3" spans="1:7">
      <c r="B3" t="s">
        <v>146</v>
      </c>
      <c r="C3" t="s">
        <v>147</v>
      </c>
      <c r="G3" s="45"/>
    </row>
    <row r="4" spans="1:7">
      <c r="B4">
        <v>0.3</v>
      </c>
      <c r="C4">
        <v>0.05</v>
      </c>
    </row>
    <row r="5" spans="1:7">
      <c r="B5">
        <v>0.2</v>
      </c>
      <c r="C5">
        <v>0.35</v>
      </c>
    </row>
    <row r="6" spans="1:7">
      <c r="B6">
        <v>0.1</v>
      </c>
      <c r="C6">
        <v>0.6</v>
      </c>
    </row>
    <row r="8" spans="1:7">
      <c r="A8" s="35"/>
    </row>
    <row r="41" spans="2:5">
      <c r="B41" t="s">
        <v>15</v>
      </c>
      <c r="C41" t="e">
        <f>AVERAGE(C10:C39)</f>
        <v>#DIV/0!</v>
      </c>
      <c r="E41" t="s">
        <v>148</v>
      </c>
    </row>
    <row r="42" spans="2:5">
      <c r="B42" t="s">
        <v>28</v>
      </c>
      <c r="C42" t="e">
        <f>STDEVP(C10:C39)</f>
        <v>#DIV/0!</v>
      </c>
      <c r="E42" t="s">
        <v>149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AE83-6D34-4C9A-8295-150870DD7B0A}">
  <dimension ref="A3:E17"/>
  <sheetViews>
    <sheetView workbookViewId="0">
      <selection activeCell="E9" sqref="E9"/>
    </sheetView>
  </sheetViews>
  <sheetFormatPr defaultRowHeight="15"/>
  <cols>
    <col min="1" max="1" width="8.42578125" bestFit="1" customWidth="1"/>
    <col min="2" max="2" width="12.28515625" bestFit="1" customWidth="1"/>
    <col min="3" max="3" width="11.5703125" bestFit="1" customWidth="1"/>
    <col min="5" max="5" width="12.7109375" bestFit="1" customWidth="1"/>
    <col min="6" max="6" width="9.5703125" bestFit="1" customWidth="1"/>
  </cols>
  <sheetData>
    <row r="3" spans="1:5">
      <c r="B3" s="83" t="s">
        <v>248</v>
      </c>
      <c r="C3" s="83"/>
    </row>
    <row r="4" spans="1:5">
      <c r="B4" s="30" t="s">
        <v>249</v>
      </c>
      <c r="C4" s="30" t="s">
        <v>250</v>
      </c>
      <c r="D4" s="2" t="s">
        <v>251</v>
      </c>
    </row>
    <row r="5" spans="1:5">
      <c r="A5" s="2"/>
      <c r="B5" s="3">
        <v>0.12</v>
      </c>
      <c r="C5" s="3">
        <v>0.08</v>
      </c>
      <c r="D5" s="18">
        <f>SQRT(C5)</f>
        <v>0.28284271247461901</v>
      </c>
    </row>
    <row r="6" spans="1:5">
      <c r="A6" s="2"/>
      <c r="B6" s="3"/>
      <c r="C6" s="3"/>
      <c r="D6" s="18"/>
    </row>
    <row r="7" spans="1:5">
      <c r="B7" s="30" t="s">
        <v>252</v>
      </c>
      <c r="C7" s="30" t="s">
        <v>253</v>
      </c>
      <c r="D7" s="30"/>
      <c r="E7" s="2"/>
    </row>
    <row r="8" spans="1:5">
      <c r="A8" s="2" t="s">
        <v>254</v>
      </c>
      <c r="B8" s="3">
        <v>1.4</v>
      </c>
      <c r="C8" s="3">
        <v>0.2</v>
      </c>
      <c r="D8" s="3"/>
      <c r="E8" s="3"/>
    </row>
    <row r="9" spans="1:5">
      <c r="A9" s="2" t="s">
        <v>255</v>
      </c>
      <c r="B9" s="3">
        <v>0.65</v>
      </c>
      <c r="C9" s="3">
        <v>0.17</v>
      </c>
      <c r="D9" s="3"/>
      <c r="E9" s="3"/>
    </row>
    <row r="10" spans="1:5">
      <c r="A10" s="2" t="s">
        <v>256</v>
      </c>
      <c r="B10" s="3">
        <v>0.8</v>
      </c>
      <c r="C10" s="3">
        <v>0.15</v>
      </c>
      <c r="D10" s="3"/>
      <c r="E10" s="3"/>
    </row>
    <row r="12" spans="1:5">
      <c r="A12" s="2" t="s">
        <v>26</v>
      </c>
      <c r="B12">
        <v>0.01</v>
      </c>
    </row>
    <row r="14" spans="1:5">
      <c r="B14" s="83" t="s">
        <v>20</v>
      </c>
      <c r="C14" s="83"/>
    </row>
    <row r="15" spans="1:5">
      <c r="B15">
        <f>C8</f>
        <v>0.2</v>
      </c>
      <c r="C15">
        <f>B8*B9*C5</f>
        <v>7.279999999999999E-2</v>
      </c>
      <c r="D15">
        <f>B10*B8*C5</f>
        <v>8.9599999999999999E-2</v>
      </c>
    </row>
    <row r="16" spans="1:5">
      <c r="B16">
        <f>C15</f>
        <v>7.279999999999999E-2</v>
      </c>
      <c r="C16">
        <f>C9</f>
        <v>0.17</v>
      </c>
      <c r="D16">
        <f>B10*B9*C5</f>
        <v>4.1600000000000005E-2</v>
      </c>
    </row>
    <row r="17" spans="2:4">
      <c r="B17">
        <f>D15</f>
        <v>8.9599999999999999E-2</v>
      </c>
      <c r="C17">
        <f>D16</f>
        <v>4.1600000000000005E-2</v>
      </c>
      <c r="D17">
        <f>C10</f>
        <v>0.15</v>
      </c>
    </row>
  </sheetData>
  <mergeCells count="2">
    <mergeCell ref="B3:C3"/>
    <mergeCell ref="B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64"/>
  <sheetViews>
    <sheetView workbookViewId="0">
      <selection activeCell="F6" sqref="F6"/>
    </sheetView>
  </sheetViews>
  <sheetFormatPr defaultRowHeight="15"/>
  <cols>
    <col min="1" max="1" width="10.7109375" bestFit="1" customWidth="1"/>
    <col min="3" max="3" width="10.7109375" bestFit="1" customWidth="1"/>
    <col min="5" max="5" width="10.28515625" bestFit="1" customWidth="1"/>
  </cols>
  <sheetData>
    <row r="1" spans="1:5">
      <c r="B1" t="s">
        <v>0</v>
      </c>
      <c r="C1" t="s">
        <v>79</v>
      </c>
    </row>
    <row r="2" spans="1:5">
      <c r="A2" s="1">
        <v>42766</v>
      </c>
      <c r="B2">
        <v>5.1388855882153903E-2</v>
      </c>
      <c r="C2">
        <v>3.5383012359455297E-2</v>
      </c>
      <c r="E2" s="2"/>
    </row>
    <row r="3" spans="1:5">
      <c r="A3" s="1">
        <v>42794</v>
      </c>
      <c r="B3">
        <v>3.8516009342233801E-2</v>
      </c>
      <c r="C3">
        <v>1.37539078126273E-2</v>
      </c>
    </row>
    <row r="4" spans="1:5">
      <c r="A4" s="1">
        <v>42825</v>
      </c>
      <c r="B4">
        <v>-3.1587149683327598E-2</v>
      </c>
      <c r="C4">
        <v>-7.1029312515427198E-2</v>
      </c>
    </row>
    <row r="5" spans="1:5">
      <c r="A5" s="1">
        <v>42853</v>
      </c>
      <c r="B5">
        <v>-7.9533786880440202E-2</v>
      </c>
      <c r="C5">
        <v>-1.3247665692067399E-3</v>
      </c>
    </row>
    <row r="6" spans="1:5">
      <c r="A6" s="1">
        <v>42886</v>
      </c>
      <c r="B6">
        <v>-3.8486464321383203E-2</v>
      </c>
      <c r="C6">
        <v>-3.0514233461035E-2</v>
      </c>
    </row>
    <row r="7" spans="1:5">
      <c r="A7" s="1">
        <v>42916</v>
      </c>
      <c r="B7">
        <v>7.8620602044369506E-3</v>
      </c>
      <c r="C7">
        <v>6.2946645669381901E-3</v>
      </c>
    </row>
    <row r="8" spans="1:5">
      <c r="A8" s="1">
        <v>42947</v>
      </c>
      <c r="B8">
        <v>-5.9546116009073599E-2</v>
      </c>
      <c r="C8">
        <v>1.5557970424806E-2</v>
      </c>
      <c r="E8" s="2"/>
    </row>
    <row r="9" spans="1:5">
      <c r="A9" s="1">
        <v>42978</v>
      </c>
      <c r="B9">
        <v>-8.9032121985187197E-4</v>
      </c>
      <c r="C9">
        <v>-1.6933993208546799E-2</v>
      </c>
    </row>
    <row r="10" spans="1:5">
      <c r="A10" s="1">
        <v>43007</v>
      </c>
      <c r="B10">
        <v>1.4332684466350901E-2</v>
      </c>
      <c r="C10">
        <v>8.5222134745989206E-2</v>
      </c>
    </row>
    <row r="11" spans="1:5">
      <c r="A11" s="1">
        <v>43039</v>
      </c>
      <c r="B11">
        <v>6.1897058091492797E-2</v>
      </c>
      <c r="C11">
        <v>3.7791153807769103E-2</v>
      </c>
      <c r="E11" s="2"/>
    </row>
    <row r="12" spans="1:5">
      <c r="A12" s="1">
        <v>43069</v>
      </c>
      <c r="B12">
        <v>9.4051613919233397E-3</v>
      </c>
      <c r="C12">
        <v>2.0374682760822601E-2</v>
      </c>
    </row>
    <row r="13" spans="1:5">
      <c r="A13" s="1">
        <v>43098</v>
      </c>
      <c r="B13">
        <v>-3.5724409759638801E-3</v>
      </c>
      <c r="C13">
        <v>-2.3960167189869199E-3</v>
      </c>
      <c r="E13" s="2"/>
    </row>
    <row r="14" spans="1:5">
      <c r="A14" s="1">
        <v>43131</v>
      </c>
      <c r="B14">
        <v>6.7006021958792406E-2</v>
      </c>
      <c r="C14">
        <v>-0.100068128842283</v>
      </c>
    </row>
    <row r="15" spans="1:5">
      <c r="A15" s="1">
        <v>43159</v>
      </c>
      <c r="B15">
        <v>-3.8703475794574803E-2</v>
      </c>
      <c r="C15">
        <v>-3.2816692051826302E-2</v>
      </c>
    </row>
    <row r="16" spans="1:5">
      <c r="A16" s="1">
        <v>43188</v>
      </c>
      <c r="B16">
        <v>-1.54014332892232E-2</v>
      </c>
      <c r="C16">
        <v>4.4297844501864997E-2</v>
      </c>
      <c r="E16" s="2"/>
    </row>
    <row r="17" spans="1:3">
      <c r="A17" s="1">
        <v>43220</v>
      </c>
      <c r="B17">
        <v>-5.5204284296042898E-2</v>
      </c>
      <c r="C17">
        <v>2.8050839963721898E-2</v>
      </c>
    </row>
    <row r="18" spans="1:3">
      <c r="A18" s="1">
        <v>43251</v>
      </c>
      <c r="B18">
        <v>-1.43582039977462E-2</v>
      </c>
      <c r="C18">
        <v>2.7580164857211199E-2</v>
      </c>
    </row>
    <row r="19" spans="1:3">
      <c r="A19" s="1">
        <v>43280</v>
      </c>
      <c r="B19">
        <v>-1.1393153847992899E-2</v>
      </c>
      <c r="C19">
        <v>-4.15584410758226E-2</v>
      </c>
    </row>
    <row r="20" spans="1:3">
      <c r="A20" s="1">
        <v>43312</v>
      </c>
      <c r="B20">
        <v>3.74372514240532E-2</v>
      </c>
      <c r="C20">
        <v>-8.0294337512804695E-2</v>
      </c>
    </row>
    <row r="21" spans="1:3">
      <c r="A21" s="1">
        <v>43343</v>
      </c>
      <c r="B21">
        <v>2.1614209578484499E-2</v>
      </c>
      <c r="C21">
        <v>-5.57767975326574E-2</v>
      </c>
    </row>
    <row r="22" spans="1:3">
      <c r="A22" s="1">
        <v>43371</v>
      </c>
      <c r="B22">
        <v>3.2291184906628898E-2</v>
      </c>
      <c r="C22">
        <v>-2.42616074965562E-2</v>
      </c>
    </row>
    <row r="23" spans="1:3">
      <c r="A23" s="1">
        <v>43404</v>
      </c>
      <c r="B23">
        <v>-0.23662470924357701</v>
      </c>
      <c r="C23">
        <v>5.0979176414197497E-2</v>
      </c>
    </row>
    <row r="24" spans="1:3">
      <c r="A24" s="1">
        <v>43434</v>
      </c>
      <c r="B24">
        <v>9.02948239536919E-2</v>
      </c>
      <c r="C24">
        <v>-1.46595805496493E-2</v>
      </c>
    </row>
    <row r="25" spans="1:3">
      <c r="A25" s="1">
        <v>43465</v>
      </c>
      <c r="B25">
        <v>-8.5298118121269403E-2</v>
      </c>
      <c r="C25">
        <v>-0.187035141506984</v>
      </c>
    </row>
    <row r="26" spans="1:3">
      <c r="A26" s="1">
        <v>43496</v>
      </c>
      <c r="B26">
        <v>0.182545859588015</v>
      </c>
      <c r="C26">
        <v>0.17036728636335199</v>
      </c>
    </row>
    <row r="27" spans="1:3">
      <c r="A27" s="1">
        <v>43524</v>
      </c>
      <c r="B27">
        <v>3.9573141662290298E-2</v>
      </c>
      <c r="C27">
        <v>-3.4089750713618399E-3</v>
      </c>
    </row>
    <row r="28" spans="1:3">
      <c r="A28" s="1">
        <v>43553</v>
      </c>
      <c r="B28">
        <v>2.1501295326504299E-2</v>
      </c>
      <c r="C28">
        <v>1.1400566463461801E-3</v>
      </c>
    </row>
    <row r="29" spans="1:3">
      <c r="A29" s="1">
        <v>43585</v>
      </c>
      <c r="B29">
        <v>-5.8823030354919204E-3</v>
      </c>
      <c r="C29">
        <v>0.209299278413976</v>
      </c>
    </row>
    <row r="30" spans="1:3">
      <c r="A30" s="1">
        <v>43616</v>
      </c>
      <c r="B30">
        <v>-8.3920502476113601E-2</v>
      </c>
      <c r="C30">
        <v>-8.8995128845697505E-2</v>
      </c>
    </row>
    <row r="31" spans="1:3">
      <c r="A31" s="1">
        <v>43644</v>
      </c>
      <c r="B31">
        <v>8.5912208881345695E-2</v>
      </c>
      <c r="C31">
        <v>7.4579636546388994E-2</v>
      </c>
    </row>
    <row r="32" spans="1:3">
      <c r="A32" s="1">
        <v>43677</v>
      </c>
      <c r="B32">
        <v>7.4981900744369695E-2</v>
      </c>
      <c r="C32">
        <v>-5.4522011981425297E-2</v>
      </c>
    </row>
    <row r="33" spans="1:3">
      <c r="A33" s="1">
        <v>43707</v>
      </c>
      <c r="B33">
        <v>-7.4966969106672096E-2</v>
      </c>
      <c r="C33">
        <v>-3.7775429814656501E-2</v>
      </c>
    </row>
    <row r="34" spans="1:3">
      <c r="A34" s="1">
        <v>43738</v>
      </c>
      <c r="B34">
        <v>7.2972857989781301E-2</v>
      </c>
      <c r="C34">
        <v>-1.09050005148353E-3</v>
      </c>
    </row>
    <row r="35" spans="1:3">
      <c r="A35" s="1">
        <v>43769</v>
      </c>
      <c r="B35">
        <v>-8.0387952569798707E-2</v>
      </c>
      <c r="C35">
        <v>-4.6836909675343999E-2</v>
      </c>
    </row>
    <row r="36" spans="1:3">
      <c r="A36" s="1">
        <v>43798</v>
      </c>
      <c r="B36">
        <v>1.7258715406998599E-2</v>
      </c>
      <c r="C36">
        <v>5.4714827831593503E-2</v>
      </c>
    </row>
    <row r="37" spans="1:3">
      <c r="A37" s="1">
        <v>43830</v>
      </c>
      <c r="B37">
        <v>-3.0495484202664701E-3</v>
      </c>
      <c r="C37">
        <v>2.6490044849417901E-2</v>
      </c>
    </row>
    <row r="38" spans="1:3">
      <c r="A38" s="1">
        <v>43861</v>
      </c>
      <c r="B38">
        <v>7.2291931039012394E-2</v>
      </c>
      <c r="C38">
        <v>-3.54839740918984E-2</v>
      </c>
    </row>
    <row r="39" spans="1:3">
      <c r="A39" s="1">
        <v>43889</v>
      </c>
      <c r="B39">
        <v>-8.5027270487081905E-2</v>
      </c>
      <c r="C39">
        <v>-0.21088430310238701</v>
      </c>
    </row>
    <row r="40" spans="1:3">
      <c r="A40" s="1">
        <v>43921</v>
      </c>
      <c r="B40">
        <v>-0.14767568623421001</v>
      </c>
      <c r="C40">
        <v>-0.30603452401289499</v>
      </c>
    </row>
    <row r="41" spans="1:3">
      <c r="A41" s="1">
        <v>43951</v>
      </c>
      <c r="B41">
        <v>0.131884902920995</v>
      </c>
      <c r="C41">
        <v>5.3830353259057703E-2</v>
      </c>
    </row>
    <row r="42" spans="1:3">
      <c r="A42" s="1">
        <v>43980</v>
      </c>
      <c r="B42">
        <v>8.0842695879218898E-3</v>
      </c>
      <c r="C42">
        <v>0.12180735851765701</v>
      </c>
    </row>
    <row r="43" spans="1:3">
      <c r="A43" s="1">
        <v>44012</v>
      </c>
      <c r="B43">
        <v>-3.3066414169787103E-2</v>
      </c>
      <c r="C43">
        <v>6.4798622614132495E-2</v>
      </c>
    </row>
    <row r="44" spans="1:3">
      <c r="A44" s="1">
        <v>44043</v>
      </c>
      <c r="B44">
        <v>1.79679886998967E-2</v>
      </c>
      <c r="C44">
        <v>8.7171054835485304E-2</v>
      </c>
    </row>
    <row r="45" spans="1:3">
      <c r="A45" s="1">
        <v>44074</v>
      </c>
      <c r="B45">
        <v>1.61425223952552E-2</v>
      </c>
      <c r="C45">
        <v>3.1770081691616402E-2</v>
      </c>
    </row>
    <row r="46" spans="1:3">
      <c r="A46" s="1">
        <v>44104</v>
      </c>
      <c r="B46">
        <v>-1.3299958734586099E-2</v>
      </c>
      <c r="C46">
        <v>-2.3460463310842599E-2</v>
      </c>
    </row>
    <row r="47" spans="1:3">
      <c r="A47" s="1">
        <v>44134</v>
      </c>
      <c r="B47">
        <v>-8.2271706192915406E-2</v>
      </c>
      <c r="C47">
        <v>0.16066070679569</v>
      </c>
    </row>
    <row r="48" spans="1:3">
      <c r="A48" s="1">
        <v>44165</v>
      </c>
      <c r="B48">
        <v>0.12225601195685901</v>
      </c>
      <c r="C48">
        <v>0.174644173431384</v>
      </c>
    </row>
    <row r="49" spans="1:3">
      <c r="A49" s="1">
        <v>44196</v>
      </c>
      <c r="B49">
        <v>1.9106270004646899E-2</v>
      </c>
      <c r="C49">
        <v>-3.1938268212712902E-2</v>
      </c>
    </row>
    <row r="50" spans="1:3">
      <c r="A50" s="1">
        <v>44225</v>
      </c>
      <c r="B50">
        <v>-5.3781371151428399E-2</v>
      </c>
      <c r="C50">
        <v>0.19795217563210901</v>
      </c>
    </row>
    <row r="51" spans="1:3">
      <c r="A51" s="1">
        <v>44253</v>
      </c>
      <c r="B51">
        <v>1.1831371032046E-2</v>
      </c>
      <c r="C51">
        <v>0.11111116167966099</v>
      </c>
    </row>
    <row r="52" spans="1:3">
      <c r="A52" s="1">
        <v>44286</v>
      </c>
      <c r="B52">
        <v>0.12049111977060301</v>
      </c>
      <c r="C52">
        <v>4.7008509548922203E-2</v>
      </c>
    </row>
    <row r="53" spans="1:3">
      <c r="A53" s="1">
        <v>44316</v>
      </c>
      <c r="B53">
        <v>6.4685625899226995E-2</v>
      </c>
      <c r="C53">
        <v>-5.7959179394058299E-2</v>
      </c>
    </row>
    <row r="54" spans="1:3">
      <c r="A54" s="1">
        <v>44344</v>
      </c>
      <c r="B54">
        <v>2.4429357670230099E-2</v>
      </c>
      <c r="C54">
        <v>0.25909873493587099</v>
      </c>
    </row>
    <row r="55" spans="1:3">
      <c r="A55" s="1">
        <v>44377</v>
      </c>
      <c r="B55">
        <v>1.9827391542668101E-2</v>
      </c>
      <c r="C55">
        <v>2.2711667427576802E-2</v>
      </c>
    </row>
    <row r="56" spans="1:3">
      <c r="A56" s="1">
        <v>44407</v>
      </c>
      <c r="B56">
        <v>-3.8406380833571598E-2</v>
      </c>
      <c r="C56">
        <v>-6.1238250763975197E-2</v>
      </c>
    </row>
    <row r="57" spans="1:3">
      <c r="A57" s="1">
        <v>44439</v>
      </c>
      <c r="B57">
        <v>7.06378682017594E-3</v>
      </c>
      <c r="C57">
        <v>-6.5949767595255004E-2</v>
      </c>
    </row>
    <row r="58" spans="1:3">
      <c r="A58" s="1">
        <v>44469</v>
      </c>
      <c r="B58">
        <v>-1.00470631595045E-2</v>
      </c>
      <c r="C58">
        <v>8.6722904140455595E-2</v>
      </c>
    </row>
    <row r="59" spans="1:3">
      <c r="A59" s="1">
        <v>44498</v>
      </c>
      <c r="B59">
        <v>-9.9546513084460705E-2</v>
      </c>
      <c r="C59">
        <v>0.20621469003038401</v>
      </c>
    </row>
    <row r="60" spans="1:3">
      <c r="A60" s="1">
        <v>44530</v>
      </c>
      <c r="B60">
        <v>-7.8250983122879394E-3</v>
      </c>
      <c r="C60">
        <v>0.12919362848941701</v>
      </c>
    </row>
    <row r="61" spans="1:3">
      <c r="A61" s="1">
        <v>44560</v>
      </c>
      <c r="B61">
        <v>0.14355256538883099</v>
      </c>
      <c r="C61">
        <v>6.6701341515086707E-2</v>
      </c>
    </row>
    <row r="62" spans="1:3">
      <c r="A62" s="1"/>
    </row>
    <row r="63" spans="1:3">
      <c r="A63" s="1"/>
    </row>
    <row r="64" spans="1:3">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row r="2077" spans="1:1">
      <c r="A2077" s="1"/>
    </row>
    <row r="2078" spans="1:1">
      <c r="A2078" s="1"/>
    </row>
    <row r="2079" spans="1:1">
      <c r="A2079" s="1"/>
    </row>
    <row r="2080" spans="1:1">
      <c r="A2080" s="1"/>
    </row>
    <row r="2081" spans="1:1">
      <c r="A2081" s="1"/>
    </row>
    <row r="2082" spans="1:1">
      <c r="A2082" s="1"/>
    </row>
    <row r="2083" spans="1:1">
      <c r="A2083" s="1"/>
    </row>
    <row r="2084" spans="1:1">
      <c r="A2084" s="1"/>
    </row>
    <row r="2085" spans="1:1">
      <c r="A2085" s="1"/>
    </row>
    <row r="2086" spans="1:1">
      <c r="A2086" s="1"/>
    </row>
    <row r="2087" spans="1:1">
      <c r="A2087" s="1"/>
    </row>
    <row r="2088" spans="1:1">
      <c r="A2088" s="1"/>
    </row>
    <row r="2089" spans="1:1">
      <c r="A2089" s="1"/>
    </row>
    <row r="2090" spans="1:1">
      <c r="A2090" s="1"/>
    </row>
    <row r="2091" spans="1:1">
      <c r="A2091" s="1"/>
    </row>
    <row r="2092" spans="1:1">
      <c r="A2092" s="1"/>
    </row>
    <row r="2093" spans="1:1">
      <c r="A2093" s="1"/>
    </row>
    <row r="2094" spans="1:1">
      <c r="A2094" s="1"/>
    </row>
    <row r="2095" spans="1:1">
      <c r="A2095" s="1"/>
    </row>
    <row r="2096" spans="1:1">
      <c r="A2096" s="1"/>
    </row>
    <row r="2097" spans="1:1">
      <c r="A2097" s="1"/>
    </row>
    <row r="2098" spans="1:1">
      <c r="A2098" s="1"/>
    </row>
    <row r="2099" spans="1:1">
      <c r="A2099" s="1"/>
    </row>
    <row r="2100" spans="1:1">
      <c r="A2100" s="1"/>
    </row>
    <row r="2101" spans="1:1">
      <c r="A2101" s="1"/>
    </row>
    <row r="2102" spans="1:1">
      <c r="A2102" s="1"/>
    </row>
    <row r="2103" spans="1:1">
      <c r="A2103" s="1"/>
    </row>
    <row r="2104" spans="1:1">
      <c r="A2104" s="1"/>
    </row>
    <row r="2105" spans="1:1">
      <c r="A2105" s="1"/>
    </row>
    <row r="2106" spans="1:1">
      <c r="A2106" s="1"/>
    </row>
    <row r="2107" spans="1:1">
      <c r="A2107" s="1"/>
    </row>
    <row r="2108" spans="1:1">
      <c r="A2108" s="1"/>
    </row>
    <row r="2109" spans="1:1">
      <c r="A2109" s="1"/>
    </row>
    <row r="2110" spans="1:1">
      <c r="A2110" s="1"/>
    </row>
    <row r="2111" spans="1:1">
      <c r="A2111" s="1"/>
    </row>
    <row r="2112" spans="1:1">
      <c r="A2112" s="1"/>
    </row>
    <row r="2113" spans="1:1">
      <c r="A2113" s="1"/>
    </row>
    <row r="2114" spans="1:1">
      <c r="A2114" s="1"/>
    </row>
    <row r="2115" spans="1:1">
      <c r="A2115" s="1"/>
    </row>
    <row r="2116" spans="1:1">
      <c r="A2116" s="1"/>
    </row>
    <row r="2117" spans="1:1">
      <c r="A2117" s="1"/>
    </row>
    <row r="2118" spans="1:1">
      <c r="A2118" s="1"/>
    </row>
    <row r="2119" spans="1:1">
      <c r="A2119" s="1"/>
    </row>
    <row r="2120" spans="1:1">
      <c r="A2120" s="1"/>
    </row>
    <row r="2121" spans="1:1">
      <c r="A2121" s="1"/>
    </row>
    <row r="2122" spans="1:1">
      <c r="A2122" s="1"/>
    </row>
    <row r="2123" spans="1:1">
      <c r="A2123" s="1"/>
    </row>
    <row r="2124" spans="1:1">
      <c r="A2124" s="1"/>
    </row>
    <row r="2125" spans="1:1">
      <c r="A2125" s="1"/>
    </row>
    <row r="2126" spans="1:1">
      <c r="A2126" s="1"/>
    </row>
    <row r="2127" spans="1:1">
      <c r="A2127" s="1"/>
    </row>
    <row r="2128" spans="1:1">
      <c r="A2128" s="1"/>
    </row>
    <row r="2129" spans="1:1">
      <c r="A2129" s="1"/>
    </row>
    <row r="2130" spans="1:1">
      <c r="A2130" s="1"/>
    </row>
    <row r="2131" spans="1:1">
      <c r="A2131" s="1"/>
    </row>
    <row r="2132" spans="1:1">
      <c r="A2132" s="1"/>
    </row>
    <row r="2133" spans="1:1">
      <c r="A2133" s="1"/>
    </row>
    <row r="2134" spans="1:1">
      <c r="A2134" s="1"/>
    </row>
    <row r="2135" spans="1:1">
      <c r="A2135" s="1"/>
    </row>
    <row r="2136" spans="1:1">
      <c r="A2136" s="1"/>
    </row>
    <row r="2137" spans="1:1">
      <c r="A2137" s="1"/>
    </row>
    <row r="2138" spans="1:1">
      <c r="A2138" s="1"/>
    </row>
    <row r="2139" spans="1:1">
      <c r="A2139" s="1"/>
    </row>
    <row r="2140" spans="1:1">
      <c r="A2140" s="1"/>
    </row>
    <row r="2141" spans="1:1">
      <c r="A2141" s="1"/>
    </row>
    <row r="2142" spans="1:1">
      <c r="A2142" s="1"/>
    </row>
    <row r="2143" spans="1:1">
      <c r="A2143" s="1"/>
    </row>
    <row r="2144" spans="1:1">
      <c r="A2144" s="1"/>
    </row>
    <row r="2145" spans="1:1">
      <c r="A2145" s="1"/>
    </row>
    <row r="2146" spans="1:1">
      <c r="A2146" s="1"/>
    </row>
    <row r="2147" spans="1:1">
      <c r="A2147" s="1"/>
    </row>
    <row r="2148" spans="1:1">
      <c r="A2148" s="1"/>
    </row>
    <row r="2149" spans="1:1">
      <c r="A2149" s="1"/>
    </row>
    <row r="2150" spans="1:1">
      <c r="A2150" s="1"/>
    </row>
    <row r="2151" spans="1:1">
      <c r="A2151" s="1"/>
    </row>
    <row r="2152" spans="1:1">
      <c r="A2152" s="1"/>
    </row>
    <row r="2153" spans="1:1">
      <c r="A2153" s="1"/>
    </row>
    <row r="2154" spans="1:1">
      <c r="A2154" s="1"/>
    </row>
    <row r="2155" spans="1:1">
      <c r="A2155" s="1"/>
    </row>
    <row r="2156" spans="1:1">
      <c r="A2156" s="1"/>
    </row>
    <row r="2157" spans="1:1">
      <c r="A2157" s="1"/>
    </row>
    <row r="2158" spans="1:1">
      <c r="A2158" s="1"/>
    </row>
    <row r="2159" spans="1:1">
      <c r="A2159" s="1"/>
    </row>
    <row r="2160" spans="1:1">
      <c r="A2160" s="1"/>
    </row>
    <row r="2161" spans="1:1">
      <c r="A2161" s="1"/>
    </row>
    <row r="2162" spans="1:1">
      <c r="A2162" s="1"/>
    </row>
    <row r="2163" spans="1:1">
      <c r="A2163" s="1"/>
    </row>
    <row r="2164" spans="1:1">
      <c r="A2164" s="1"/>
    </row>
    <row r="2165" spans="1:1">
      <c r="A2165" s="1"/>
    </row>
    <row r="2166" spans="1:1">
      <c r="A2166" s="1"/>
    </row>
    <row r="2167" spans="1:1">
      <c r="A2167" s="1"/>
    </row>
    <row r="2168" spans="1:1">
      <c r="A2168" s="1"/>
    </row>
    <row r="2169" spans="1:1">
      <c r="A2169" s="1"/>
    </row>
    <row r="2170" spans="1:1">
      <c r="A2170" s="1"/>
    </row>
    <row r="2171" spans="1:1">
      <c r="A2171" s="1"/>
    </row>
    <row r="2172" spans="1:1">
      <c r="A2172" s="1"/>
    </row>
    <row r="2173" spans="1:1">
      <c r="A2173" s="1"/>
    </row>
    <row r="2174" spans="1:1">
      <c r="A2174" s="1"/>
    </row>
    <row r="2175" spans="1:1">
      <c r="A2175" s="1"/>
    </row>
    <row r="2176" spans="1:1">
      <c r="A2176" s="1"/>
    </row>
    <row r="2177" spans="1:1">
      <c r="A2177" s="1"/>
    </row>
    <row r="2178" spans="1:1">
      <c r="A2178" s="1"/>
    </row>
    <row r="2179" spans="1:1">
      <c r="A2179" s="1"/>
    </row>
    <row r="2180" spans="1:1">
      <c r="A2180" s="1"/>
    </row>
    <row r="2181" spans="1:1">
      <c r="A2181" s="1"/>
    </row>
    <row r="2182" spans="1:1">
      <c r="A2182" s="1"/>
    </row>
    <row r="2183" spans="1:1">
      <c r="A2183" s="1"/>
    </row>
    <row r="2184" spans="1:1">
      <c r="A2184" s="1"/>
    </row>
    <row r="2185" spans="1:1">
      <c r="A2185" s="1"/>
    </row>
    <row r="2186" spans="1:1">
      <c r="A2186" s="1"/>
    </row>
    <row r="2187" spans="1:1">
      <c r="A2187" s="1"/>
    </row>
    <row r="2188" spans="1:1">
      <c r="A2188" s="1"/>
    </row>
    <row r="2189" spans="1:1">
      <c r="A2189" s="1"/>
    </row>
    <row r="2190" spans="1:1">
      <c r="A2190" s="1"/>
    </row>
    <row r="2191" spans="1:1">
      <c r="A2191" s="1"/>
    </row>
    <row r="2192" spans="1:1">
      <c r="A2192" s="1"/>
    </row>
    <row r="2193" spans="1:1">
      <c r="A2193" s="1"/>
    </row>
    <row r="2194" spans="1:1">
      <c r="A2194" s="1"/>
    </row>
    <row r="2195" spans="1:1">
      <c r="A2195" s="1"/>
    </row>
    <row r="2196" spans="1:1">
      <c r="A2196" s="1"/>
    </row>
    <row r="2197" spans="1:1">
      <c r="A2197" s="1"/>
    </row>
    <row r="2198" spans="1:1">
      <c r="A2198" s="1"/>
    </row>
    <row r="2199" spans="1:1">
      <c r="A2199" s="1"/>
    </row>
    <row r="2200" spans="1:1">
      <c r="A2200" s="1"/>
    </row>
    <row r="2201" spans="1:1">
      <c r="A2201" s="1"/>
    </row>
    <row r="2202" spans="1:1">
      <c r="A2202" s="1"/>
    </row>
    <row r="2203" spans="1:1">
      <c r="A2203" s="1"/>
    </row>
    <row r="2204" spans="1:1">
      <c r="A2204" s="1"/>
    </row>
    <row r="2205" spans="1:1">
      <c r="A2205" s="1"/>
    </row>
    <row r="2206" spans="1:1">
      <c r="A2206" s="1"/>
    </row>
    <row r="2207" spans="1:1">
      <c r="A2207" s="1"/>
    </row>
    <row r="2208" spans="1:1">
      <c r="A2208" s="1"/>
    </row>
    <row r="2209" spans="1:1">
      <c r="A2209" s="1"/>
    </row>
    <row r="2210" spans="1:1">
      <c r="A2210" s="1"/>
    </row>
    <row r="2211" spans="1:1">
      <c r="A2211" s="1"/>
    </row>
    <row r="2212" spans="1:1">
      <c r="A2212" s="1"/>
    </row>
    <row r="2213" spans="1:1">
      <c r="A2213" s="1"/>
    </row>
    <row r="2214" spans="1:1">
      <c r="A2214" s="1"/>
    </row>
    <row r="2215" spans="1:1">
      <c r="A2215" s="1"/>
    </row>
    <row r="2216" spans="1:1">
      <c r="A2216" s="1"/>
    </row>
    <row r="2217" spans="1:1">
      <c r="A2217" s="1"/>
    </row>
    <row r="2218" spans="1:1">
      <c r="A2218" s="1"/>
    </row>
    <row r="2219" spans="1:1">
      <c r="A2219" s="1"/>
    </row>
    <row r="2220" spans="1:1">
      <c r="A2220" s="1"/>
    </row>
    <row r="2221" spans="1:1">
      <c r="A2221" s="1"/>
    </row>
    <row r="2222" spans="1:1">
      <c r="A2222" s="1"/>
    </row>
    <row r="2223" spans="1:1">
      <c r="A2223" s="1"/>
    </row>
    <row r="2224" spans="1:1">
      <c r="A2224" s="1"/>
    </row>
    <row r="2225" spans="1:1">
      <c r="A2225" s="1"/>
    </row>
    <row r="2226" spans="1:1">
      <c r="A2226" s="1"/>
    </row>
    <row r="2227" spans="1:1">
      <c r="A2227" s="1"/>
    </row>
    <row r="2228" spans="1:1">
      <c r="A2228" s="1"/>
    </row>
    <row r="2229" spans="1:1">
      <c r="A2229" s="1"/>
    </row>
    <row r="2230" spans="1:1">
      <c r="A2230" s="1"/>
    </row>
    <row r="2231" spans="1:1">
      <c r="A2231" s="1"/>
    </row>
    <row r="2232" spans="1:1">
      <c r="A2232" s="1"/>
    </row>
    <row r="2233" spans="1:1">
      <c r="A2233" s="1"/>
    </row>
    <row r="2234" spans="1:1">
      <c r="A2234" s="1"/>
    </row>
    <row r="2235" spans="1:1">
      <c r="A2235" s="1"/>
    </row>
    <row r="2236" spans="1:1">
      <c r="A2236" s="1"/>
    </row>
    <row r="2237" spans="1:1">
      <c r="A2237" s="1"/>
    </row>
    <row r="2238" spans="1:1">
      <c r="A2238" s="1"/>
    </row>
    <row r="2239" spans="1:1">
      <c r="A2239" s="1"/>
    </row>
    <row r="2240" spans="1:1">
      <c r="A2240" s="1"/>
    </row>
    <row r="2241" spans="1:1">
      <c r="A2241" s="1"/>
    </row>
    <row r="2242" spans="1:1">
      <c r="A2242" s="1"/>
    </row>
    <row r="2243" spans="1:1">
      <c r="A2243" s="1"/>
    </row>
    <row r="2244" spans="1:1">
      <c r="A2244" s="1"/>
    </row>
    <row r="2245" spans="1:1">
      <c r="A2245" s="1"/>
    </row>
    <row r="2246" spans="1:1">
      <c r="A2246" s="1"/>
    </row>
    <row r="2247" spans="1:1">
      <c r="A2247" s="1"/>
    </row>
    <row r="2248" spans="1:1">
      <c r="A2248" s="1"/>
    </row>
    <row r="2249" spans="1:1">
      <c r="A2249" s="1"/>
    </row>
    <row r="2250" spans="1:1">
      <c r="A2250" s="1"/>
    </row>
    <row r="2251" spans="1:1">
      <c r="A2251" s="1"/>
    </row>
    <row r="2252" spans="1:1">
      <c r="A2252" s="1"/>
    </row>
    <row r="2253" spans="1:1">
      <c r="A2253" s="1"/>
    </row>
    <row r="2254" spans="1:1">
      <c r="A2254" s="1"/>
    </row>
    <row r="2255" spans="1:1">
      <c r="A2255" s="1"/>
    </row>
    <row r="2256" spans="1:1">
      <c r="A2256" s="1"/>
    </row>
    <row r="2257" spans="1:1">
      <c r="A2257" s="1"/>
    </row>
    <row r="2258" spans="1:1">
      <c r="A2258" s="1"/>
    </row>
    <row r="2259" spans="1:1">
      <c r="A2259" s="1"/>
    </row>
    <row r="2260" spans="1:1">
      <c r="A2260" s="1"/>
    </row>
    <row r="2261" spans="1:1">
      <c r="A2261" s="1"/>
    </row>
    <row r="2262" spans="1:1">
      <c r="A2262" s="1"/>
    </row>
    <row r="2263" spans="1:1">
      <c r="A2263" s="1"/>
    </row>
    <row r="2264" spans="1:1">
      <c r="A2264" s="1"/>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7AFC1-DB42-4814-9EA3-099B69FEB699}">
  <dimension ref="A1:Q65"/>
  <sheetViews>
    <sheetView tabSelected="1" workbookViewId="0">
      <selection activeCell="G11" sqref="G11"/>
    </sheetView>
  </sheetViews>
  <sheetFormatPr defaultRowHeight="15"/>
  <cols>
    <col min="1" max="1" width="10.7109375" bestFit="1" customWidth="1"/>
    <col min="5" max="5" width="13.140625" bestFit="1" customWidth="1"/>
    <col min="13" max="13" width="11.42578125" customWidth="1"/>
    <col min="17" max="17" width="11" customWidth="1"/>
    <col min="18" max="18" width="12" bestFit="1" customWidth="1"/>
  </cols>
  <sheetData>
    <row r="1" spans="1:17">
      <c r="K1" s="30"/>
      <c r="L1" s="2"/>
      <c r="M1" s="30"/>
      <c r="N1" s="30"/>
      <c r="O1" s="30"/>
    </row>
    <row r="2" spans="1:17">
      <c r="J2" s="3"/>
    </row>
    <row r="3" spans="1:17">
      <c r="Q3" s="18"/>
    </row>
    <row r="4" spans="1:17">
      <c r="J4" s="3"/>
    </row>
    <row r="5" spans="1:17">
      <c r="B5" s="30" t="s">
        <v>32</v>
      </c>
      <c r="C5" s="30" t="s">
        <v>257</v>
      </c>
      <c r="D5" s="30"/>
      <c r="J5" s="30"/>
      <c r="L5" s="47"/>
      <c r="N5" s="2"/>
    </row>
    <row r="6" spans="1:17">
      <c r="A6" s="1">
        <v>42766</v>
      </c>
      <c r="B6">
        <v>-6.0126625458812602E-2</v>
      </c>
      <c r="C6">
        <v>1.9800000000000002E-2</v>
      </c>
    </row>
    <row r="7" spans="1:17">
      <c r="A7" s="1">
        <v>42794</v>
      </c>
      <c r="B7">
        <v>1.17093307170453E-2</v>
      </c>
      <c r="C7">
        <v>3.61E-2</v>
      </c>
    </row>
    <row r="8" spans="1:17">
      <c r="A8" s="1">
        <v>42825</v>
      </c>
      <c r="B8">
        <v>-3.35445960913086E-4</v>
      </c>
      <c r="C8">
        <v>2E-3</v>
      </c>
    </row>
    <row r="9" spans="1:17">
      <c r="A9" s="1">
        <v>42853</v>
      </c>
      <c r="B9">
        <v>-2.7181093089349101E-2</v>
      </c>
      <c r="C9">
        <v>1.1400000000000002E-2</v>
      </c>
    </row>
    <row r="10" spans="1:17">
      <c r="A10" s="1">
        <v>42886</v>
      </c>
      <c r="B10">
        <v>-5.5536453417409003E-2</v>
      </c>
      <c r="C10">
        <v>1.1200000000000002E-2</v>
      </c>
    </row>
    <row r="11" spans="1:17">
      <c r="A11" s="1">
        <v>42916</v>
      </c>
      <c r="B11">
        <v>-5.1916975841764601E-3</v>
      </c>
      <c r="C11">
        <v>8.4000000000000012E-3</v>
      </c>
    </row>
    <row r="12" spans="1:17">
      <c r="A12" s="1">
        <v>42947</v>
      </c>
      <c r="B12">
        <v>-5.1832769768589602E-2</v>
      </c>
      <c r="C12">
        <v>1.9400000000000001E-2</v>
      </c>
    </row>
    <row r="13" spans="1:17">
      <c r="A13" s="1">
        <v>42978</v>
      </c>
      <c r="B13">
        <v>-4.1389890853093997E-2</v>
      </c>
      <c r="C13">
        <v>2.5000000000000001E-3</v>
      </c>
    </row>
    <row r="14" spans="1:17">
      <c r="A14" s="1">
        <v>43007</v>
      </c>
      <c r="B14">
        <v>-5.2302167873321702E-3</v>
      </c>
      <c r="C14">
        <v>2.5999999999999995E-2</v>
      </c>
    </row>
    <row r="15" spans="1:17">
      <c r="A15" s="1">
        <v>43039</v>
      </c>
      <c r="B15">
        <v>-0.16625310899151499</v>
      </c>
      <c r="C15">
        <v>2.3400000000000001E-2</v>
      </c>
    </row>
    <row r="16" spans="1:17">
      <c r="A16" s="1">
        <v>43069</v>
      </c>
      <c r="B16">
        <v>-9.27579087804382E-2</v>
      </c>
      <c r="C16">
        <v>3.2000000000000001E-2</v>
      </c>
    </row>
    <row r="17" spans="1:3">
      <c r="A17" s="1">
        <v>43098</v>
      </c>
      <c r="B17">
        <v>-3.9339163530084403E-2</v>
      </c>
      <c r="C17">
        <v>1.1500000000000002E-2</v>
      </c>
    </row>
    <row r="18" spans="1:3">
      <c r="A18" s="1">
        <v>43131</v>
      </c>
      <c r="B18">
        <v>-7.3352669858049196E-2</v>
      </c>
      <c r="C18">
        <v>5.6900000000000006E-2</v>
      </c>
    </row>
    <row r="19" spans="1:3">
      <c r="A19" s="1">
        <v>43159</v>
      </c>
      <c r="B19">
        <v>-0.120174843050727</v>
      </c>
      <c r="C19">
        <v>-3.5400000000000001E-2</v>
      </c>
    </row>
    <row r="20" spans="1:3">
      <c r="A20" s="1">
        <v>43188</v>
      </c>
      <c r="B20">
        <v>-4.4649209765839797E-2</v>
      </c>
      <c r="C20">
        <v>-2.23E-2</v>
      </c>
    </row>
    <row r="21" spans="1:3">
      <c r="A21" s="1">
        <v>43220</v>
      </c>
      <c r="B21">
        <v>4.3768494262249297E-2</v>
      </c>
      <c r="C21">
        <v>4.3E-3</v>
      </c>
    </row>
    <row r="22" spans="1:3">
      <c r="A22" s="1">
        <v>43251</v>
      </c>
      <c r="B22">
        <v>7.1089654184639201E-4</v>
      </c>
      <c r="C22">
        <v>2.7900000000000001E-2</v>
      </c>
    </row>
    <row r="23" spans="1:3">
      <c r="A23" s="1">
        <v>43280</v>
      </c>
      <c r="B23">
        <v>-2.4801304188080901E-2</v>
      </c>
      <c r="C23">
        <v>6.1999999999999998E-3</v>
      </c>
    </row>
    <row r="24" spans="1:3">
      <c r="A24" s="1">
        <v>43312</v>
      </c>
      <c r="B24">
        <v>1.4694452486221699E-3</v>
      </c>
      <c r="C24">
        <v>3.3500000000000002E-2</v>
      </c>
    </row>
    <row r="25" spans="1:3">
      <c r="A25" s="1">
        <v>43343</v>
      </c>
      <c r="B25">
        <v>-5.0623635120992501E-2</v>
      </c>
      <c r="C25">
        <v>3.6000000000000004E-2</v>
      </c>
    </row>
    <row r="26" spans="1:3">
      <c r="A26" s="1">
        <v>43371</v>
      </c>
      <c r="B26">
        <v>-0.119195665803254</v>
      </c>
      <c r="C26">
        <v>2.0999999999999999E-3</v>
      </c>
    </row>
    <row r="27" spans="1:3">
      <c r="A27" s="1">
        <v>43404</v>
      </c>
      <c r="B27">
        <v>-0.10540296008691399</v>
      </c>
      <c r="C27">
        <v>-7.4899999999999994E-2</v>
      </c>
    </row>
    <row r="28" spans="1:3">
      <c r="A28" s="1">
        <v>43434</v>
      </c>
      <c r="B28">
        <v>-0.25742579875267102</v>
      </c>
      <c r="C28">
        <v>1.8699999999999998E-2</v>
      </c>
    </row>
    <row r="29" spans="1:3">
      <c r="A29" s="1">
        <v>43465</v>
      </c>
      <c r="B29">
        <v>1.07218841185279E-2</v>
      </c>
      <c r="C29">
        <v>-9.3600000000000017E-2</v>
      </c>
    </row>
    <row r="30" spans="1:3">
      <c r="A30" s="1">
        <v>43496</v>
      </c>
      <c r="B30">
        <v>0.34213957789311999</v>
      </c>
      <c r="C30">
        <v>8.6200000000000013E-2</v>
      </c>
    </row>
    <row r="31" spans="1:3">
      <c r="A31" s="1">
        <v>43524</v>
      </c>
      <c r="B31">
        <v>6.3543617958598905E-2</v>
      </c>
      <c r="C31">
        <v>3.5799999999999998E-2</v>
      </c>
    </row>
    <row r="32" spans="1:3">
      <c r="A32" s="1">
        <v>43553</v>
      </c>
      <c r="B32">
        <v>-3.74799823645037E-2</v>
      </c>
      <c r="C32">
        <v>1.29E-2</v>
      </c>
    </row>
    <row r="33" spans="1:3">
      <c r="A33" s="1">
        <v>43585</v>
      </c>
      <c r="B33">
        <v>1.8018032802552202E-2</v>
      </c>
      <c r="C33">
        <v>4.1700000000000001E-2</v>
      </c>
    </row>
    <row r="34" spans="1:3">
      <c r="A34" s="1">
        <v>43616</v>
      </c>
      <c r="B34">
        <v>-7.1779765325261702E-2</v>
      </c>
      <c r="C34">
        <v>-6.7300000000000013E-2</v>
      </c>
    </row>
    <row r="35" spans="1:3">
      <c r="A35" s="1">
        <v>43644</v>
      </c>
      <c r="B35">
        <v>0.113358726571825</v>
      </c>
      <c r="C35">
        <v>7.1099999999999997E-2</v>
      </c>
    </row>
    <row r="36" spans="1:3">
      <c r="A36" s="1">
        <v>43677</v>
      </c>
      <c r="B36">
        <v>-4.76183091921706E-3</v>
      </c>
      <c r="C36">
        <v>1.38E-2</v>
      </c>
    </row>
    <row r="37" spans="1:3">
      <c r="A37" s="1">
        <v>43707</v>
      </c>
      <c r="B37">
        <v>-0.21052644680513799</v>
      </c>
      <c r="C37">
        <v>-2.4199999999999999E-2</v>
      </c>
    </row>
    <row r="38" spans="1:3">
      <c r="A38" s="1">
        <v>43738</v>
      </c>
      <c r="B38">
        <v>8.48077046147062E-2</v>
      </c>
      <c r="C38">
        <v>1.61E-2</v>
      </c>
    </row>
    <row r="39" spans="1:3">
      <c r="A39" s="1">
        <v>43769</v>
      </c>
      <c r="B39">
        <v>0.116331283564595</v>
      </c>
      <c r="C39">
        <v>2.2100000000000002E-2</v>
      </c>
    </row>
    <row r="40" spans="1:3">
      <c r="A40" s="1">
        <v>43798</v>
      </c>
      <c r="B40">
        <v>0.12925861636675701</v>
      </c>
      <c r="C40">
        <v>3.9900000000000005E-2</v>
      </c>
    </row>
    <row r="41" spans="1:3">
      <c r="A41" s="1">
        <v>43830</v>
      </c>
      <c r="B41">
        <v>-8.8627114889550003E-3</v>
      </c>
      <c r="C41">
        <v>2.9100000000000001E-2</v>
      </c>
    </row>
    <row r="42" spans="1:3">
      <c r="A42" s="1">
        <v>43861</v>
      </c>
      <c r="B42">
        <v>0.115591291771558</v>
      </c>
      <c r="C42">
        <v>2.0000000000000004E-4</v>
      </c>
    </row>
    <row r="43" spans="1:3">
      <c r="A43" s="1">
        <v>43889</v>
      </c>
      <c r="B43">
        <v>-0.12610425346738799</v>
      </c>
      <c r="C43">
        <v>-8.0100000000000018E-2</v>
      </c>
    </row>
    <row r="44" spans="1:3">
      <c r="A44" s="1">
        <v>43921</v>
      </c>
      <c r="B44">
        <v>-0.26949596043482299</v>
      </c>
      <c r="C44">
        <v>-0.13260000000000002</v>
      </c>
    </row>
    <row r="45" spans="1:3">
      <c r="A45" s="1">
        <v>43951</v>
      </c>
      <c r="B45">
        <v>-0.143576820711215</v>
      </c>
      <c r="C45">
        <v>0.13650000000000001</v>
      </c>
    </row>
    <row r="46" spans="1:3">
      <c r="A46" s="1">
        <v>43980</v>
      </c>
      <c r="B46">
        <v>-3.3823518609345002E-2</v>
      </c>
      <c r="C46">
        <v>5.5899999999999998E-2</v>
      </c>
    </row>
    <row r="47" spans="1:3">
      <c r="A47" s="1">
        <v>44012</v>
      </c>
      <c r="B47">
        <v>4.1132384245743503E-2</v>
      </c>
      <c r="C47">
        <v>2.47E-2</v>
      </c>
    </row>
    <row r="48" spans="1:3">
      <c r="A48" s="1">
        <v>44043</v>
      </c>
      <c r="B48">
        <v>-0.11127369165339</v>
      </c>
      <c r="C48">
        <v>5.7799999999999997E-2</v>
      </c>
    </row>
    <row r="49" spans="1:3">
      <c r="A49" s="1">
        <v>44074</v>
      </c>
      <c r="B49">
        <v>4.4481001911260899E-2</v>
      </c>
      <c r="C49">
        <v>7.6399999999999996E-2</v>
      </c>
    </row>
    <row r="50" spans="1:3">
      <c r="A50" s="1">
        <v>44104</v>
      </c>
      <c r="B50">
        <v>-1.5725915309647301E-2</v>
      </c>
      <c r="C50">
        <v>-3.6200000000000003E-2</v>
      </c>
    </row>
    <row r="51" spans="1:3">
      <c r="A51" s="1">
        <v>44134</v>
      </c>
      <c r="B51">
        <v>0.19101118328189301</v>
      </c>
      <c r="C51">
        <v>-2.0900000000000002E-2</v>
      </c>
    </row>
    <row r="52" spans="1:3">
      <c r="A52" s="1">
        <v>44165</v>
      </c>
      <c r="B52">
        <v>0.371967712555407</v>
      </c>
      <c r="C52">
        <v>0.12480000000000001</v>
      </c>
    </row>
    <row r="53" spans="1:3">
      <c r="A53" s="1">
        <v>44196</v>
      </c>
      <c r="B53">
        <v>6.1879676588078698E-2</v>
      </c>
      <c r="C53">
        <v>4.6399999999999997E-2</v>
      </c>
    </row>
    <row r="54" spans="1:3">
      <c r="A54" s="1">
        <v>44225</v>
      </c>
      <c r="B54">
        <v>-1.11111701656479E-2</v>
      </c>
      <c r="C54">
        <v>-2.9999999999999997E-4</v>
      </c>
    </row>
    <row r="55" spans="1:3">
      <c r="A55" s="1">
        <v>44253</v>
      </c>
      <c r="B55">
        <v>0.174157343630162</v>
      </c>
      <c r="C55">
        <v>2.7799999999999998E-2</v>
      </c>
    </row>
    <row r="56" spans="1:3">
      <c r="A56" s="1">
        <v>44286</v>
      </c>
      <c r="B56">
        <v>4.7821511845290599E-2</v>
      </c>
      <c r="C56">
        <v>3.0800000000000001E-2</v>
      </c>
    </row>
    <row r="57" spans="1:3">
      <c r="A57" s="1">
        <v>44316</v>
      </c>
      <c r="B57">
        <v>-7.6157929995426799E-4</v>
      </c>
      <c r="C57">
        <v>4.9299999999999997E-2</v>
      </c>
    </row>
    <row r="58" spans="1:3">
      <c r="A58" s="1">
        <v>44344</v>
      </c>
      <c r="B58">
        <v>7.1646367787835702E-2</v>
      </c>
      <c r="C58">
        <v>2.8999999999999998E-3</v>
      </c>
    </row>
    <row r="59" spans="1:3">
      <c r="A59" s="1">
        <v>44377</v>
      </c>
      <c r="B59">
        <v>-4.1945700554474302E-2</v>
      </c>
      <c r="C59">
        <v>2.75E-2</v>
      </c>
    </row>
    <row r="60" spans="1:3">
      <c r="A60" s="1">
        <v>44407</v>
      </c>
      <c r="B60">
        <v>-3.7890060763510001E-2</v>
      </c>
      <c r="C60">
        <v>1.2700000000000001E-2</v>
      </c>
    </row>
    <row r="61" spans="1:3">
      <c r="A61" s="1">
        <v>44439</v>
      </c>
      <c r="B61">
        <v>1.7471145869647001E-2</v>
      </c>
      <c r="C61">
        <v>2.8999999999999998E-2</v>
      </c>
    </row>
    <row r="62" spans="1:3">
      <c r="A62" s="1">
        <v>44469</v>
      </c>
      <c r="B62">
        <v>-2.1818556698639201E-2</v>
      </c>
      <c r="C62">
        <v>-4.3700000000000003E-2</v>
      </c>
    </row>
    <row r="63" spans="1:3">
      <c r="A63" s="1">
        <v>44498</v>
      </c>
      <c r="B63">
        <v>1.7858913677741999E-2</v>
      </c>
      <c r="C63">
        <v>6.6500000000000004E-2</v>
      </c>
    </row>
    <row r="64" spans="1:3">
      <c r="A64" s="1">
        <v>44530</v>
      </c>
      <c r="B64">
        <v>-9.4211918072426695E-2</v>
      </c>
      <c r="C64">
        <v>-1.5500000000000002E-2</v>
      </c>
    </row>
    <row r="65" spans="1:3">
      <c r="A65" s="1">
        <v>44560</v>
      </c>
      <c r="B65">
        <v>-2.1800475367568998E-3</v>
      </c>
      <c r="C65">
        <v>3.1099999999999999E-2</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98C7-01AD-4EAF-877B-B002D31DE1A8}">
  <dimension ref="A1:R62"/>
  <sheetViews>
    <sheetView workbookViewId="0">
      <selection activeCell="B1" sqref="B1:C1"/>
    </sheetView>
  </sheetViews>
  <sheetFormatPr defaultRowHeight="15"/>
  <cols>
    <col min="2" max="2" width="9.85546875" bestFit="1" customWidth="1"/>
    <col min="10" max="10" width="18" bestFit="1" customWidth="1"/>
    <col min="11" max="11" width="12.7109375" bestFit="1" customWidth="1"/>
    <col min="12" max="12" width="14.5703125" bestFit="1" customWidth="1"/>
    <col min="15" max="15" width="13.42578125" bestFit="1" customWidth="1"/>
    <col min="16" max="16" width="12" bestFit="1" customWidth="1"/>
  </cols>
  <sheetData>
    <row r="1" spans="1:15">
      <c r="B1" s="84" t="s">
        <v>155</v>
      </c>
      <c r="C1" s="84"/>
      <c r="G1" s="84"/>
      <c r="H1" s="84"/>
    </row>
    <row r="2" spans="1:15">
      <c r="B2" t="s">
        <v>162</v>
      </c>
      <c r="C2" t="s">
        <v>6</v>
      </c>
      <c r="E2" t="s">
        <v>10</v>
      </c>
    </row>
    <row r="3" spans="1:15">
      <c r="A3">
        <v>201701</v>
      </c>
      <c r="B3">
        <v>-3.4000000000000002E-3</v>
      </c>
      <c r="C3">
        <v>1.9800000000000002E-2</v>
      </c>
      <c r="E3">
        <f>0.009</f>
        <v>8.9999999999999993E-3</v>
      </c>
    </row>
    <row r="4" spans="1:15">
      <c r="A4">
        <v>201702</v>
      </c>
      <c r="B4">
        <v>1.1599999999999999E-2</v>
      </c>
      <c r="C4">
        <v>3.61E-2</v>
      </c>
    </row>
    <row r="5" spans="1:15">
      <c r="A5">
        <v>201703</v>
      </c>
      <c r="B5">
        <v>2.3100000000000002E-2</v>
      </c>
      <c r="C5">
        <v>2E-3</v>
      </c>
    </row>
    <row r="6" spans="1:15">
      <c r="A6">
        <v>201704</v>
      </c>
      <c r="B6">
        <v>2.3999999999999998E-3</v>
      </c>
      <c r="C6">
        <v>1.1400000000000002E-2</v>
      </c>
    </row>
    <row r="7" spans="1:15">
      <c r="A7">
        <v>201705</v>
      </c>
      <c r="B7">
        <v>-2.0299999999999999E-2</v>
      </c>
      <c r="C7">
        <v>1.1200000000000002E-2</v>
      </c>
      <c r="J7" s="27"/>
      <c r="K7" s="27"/>
    </row>
    <row r="8" spans="1:15">
      <c r="A8">
        <v>201706</v>
      </c>
      <c r="B8">
        <v>4.7599999999999996E-2</v>
      </c>
      <c r="C8">
        <v>8.4000000000000012E-3</v>
      </c>
    </row>
    <row r="9" spans="1:15">
      <c r="A9">
        <v>201707</v>
      </c>
      <c r="B9">
        <v>-1.2200000000000001E-2</v>
      </c>
      <c r="C9">
        <v>1.9400000000000001E-2</v>
      </c>
    </row>
    <row r="10" spans="1:15">
      <c r="A10">
        <v>201708</v>
      </c>
      <c r="B10">
        <v>-1.9E-2</v>
      </c>
      <c r="C10">
        <v>2.5000000000000001E-3</v>
      </c>
    </row>
    <row r="11" spans="1:15">
      <c r="A11">
        <v>201709</v>
      </c>
      <c r="B11">
        <v>9.2300000000000007E-2</v>
      </c>
      <c r="C11">
        <v>2.5999999999999995E-2</v>
      </c>
    </row>
    <row r="12" spans="1:15">
      <c r="A12">
        <v>201710</v>
      </c>
      <c r="B12">
        <v>-1.0800000000000001E-2</v>
      </c>
      <c r="C12">
        <v>2.3400000000000001E-2</v>
      </c>
    </row>
    <row r="13" spans="1:15">
      <c r="A13">
        <v>201711</v>
      </c>
      <c r="B13">
        <v>2.98E-2</v>
      </c>
      <c r="C13">
        <v>3.2000000000000001E-2</v>
      </c>
    </row>
    <row r="14" spans="1:15">
      <c r="A14">
        <v>201712</v>
      </c>
      <c r="B14">
        <v>8.0000000000000002E-3</v>
      </c>
      <c r="C14">
        <v>1.1500000000000002E-2</v>
      </c>
    </row>
    <row r="15" spans="1:15">
      <c r="A15">
        <v>201801</v>
      </c>
      <c r="B15">
        <v>2.3199999999999998E-2</v>
      </c>
      <c r="C15">
        <v>5.6900000000000006E-2</v>
      </c>
      <c r="J15" s="22"/>
      <c r="K15" s="22"/>
      <c r="L15" s="22"/>
      <c r="M15" s="22"/>
      <c r="N15" s="22"/>
      <c r="O15" s="22"/>
    </row>
    <row r="16" spans="1:15">
      <c r="A16">
        <v>201802</v>
      </c>
      <c r="B16">
        <v>-3.9900000000000005E-2</v>
      </c>
      <c r="C16">
        <v>-3.5400000000000001E-2</v>
      </c>
    </row>
    <row r="17" spans="1:18">
      <c r="A17">
        <v>201803</v>
      </c>
      <c r="B17">
        <v>1.3999999999999999E-2</v>
      </c>
      <c r="C17">
        <v>-2.2400000000000003E-2</v>
      </c>
    </row>
    <row r="18" spans="1:18">
      <c r="A18">
        <v>201804</v>
      </c>
      <c r="B18">
        <v>1.4800000000000001E-2</v>
      </c>
      <c r="C18">
        <v>4.2000000000000006E-3</v>
      </c>
    </row>
    <row r="19" spans="1:18">
      <c r="A19">
        <v>201805</v>
      </c>
      <c r="B19">
        <v>7.7300000000000008E-2</v>
      </c>
      <c r="C19">
        <v>2.7900000000000001E-2</v>
      </c>
    </row>
    <row r="20" spans="1:18">
      <c r="A20">
        <v>201806</v>
      </c>
      <c r="B20">
        <v>1.15E-2</v>
      </c>
      <c r="C20">
        <v>6.1999999999999998E-3</v>
      </c>
      <c r="J20" s="22"/>
      <c r="K20" s="22"/>
      <c r="L20" s="22"/>
      <c r="M20" s="22"/>
      <c r="N20" s="22"/>
      <c r="O20" s="22"/>
      <c r="P20" s="22"/>
      <c r="Q20" s="22"/>
      <c r="R20" s="22"/>
    </row>
    <row r="21" spans="1:18">
      <c r="A21">
        <v>201807</v>
      </c>
      <c r="B21">
        <v>-1.01E-2</v>
      </c>
      <c r="C21">
        <v>3.3500000000000002E-2</v>
      </c>
    </row>
    <row r="22" spans="1:18">
      <c r="A22">
        <v>201808</v>
      </c>
      <c r="B22">
        <v>2.9399999999999999E-2</v>
      </c>
      <c r="C22">
        <v>3.6000000000000004E-2</v>
      </c>
    </row>
    <row r="23" spans="1:18">
      <c r="A23">
        <v>201809</v>
      </c>
      <c r="B23">
        <v>-1.8700000000000001E-2</v>
      </c>
      <c r="C23">
        <v>2.0999999999999999E-3</v>
      </c>
    </row>
    <row r="24" spans="1:18">
      <c r="A24">
        <v>201810</v>
      </c>
      <c r="B24">
        <v>-0.10730000000000001</v>
      </c>
      <c r="C24">
        <v>-7.4899999999999994E-2</v>
      </c>
    </row>
    <row r="25" spans="1:18">
      <c r="A25">
        <v>201811</v>
      </c>
      <c r="B25">
        <v>-2.1400000000000002E-2</v>
      </c>
      <c r="C25">
        <v>1.8699999999999998E-2</v>
      </c>
    </row>
    <row r="26" spans="1:18">
      <c r="A26">
        <v>201812</v>
      </c>
      <c r="B26">
        <v>-0.1295</v>
      </c>
      <c r="C26">
        <v>-9.3700000000000006E-2</v>
      </c>
    </row>
    <row r="27" spans="1:18">
      <c r="A27">
        <v>201901</v>
      </c>
      <c r="B27">
        <v>0.1038</v>
      </c>
      <c r="C27">
        <v>8.610000000000001E-2</v>
      </c>
    </row>
    <row r="28" spans="1:18">
      <c r="A28">
        <v>201902</v>
      </c>
      <c r="B28">
        <v>5.7300000000000004E-2</v>
      </c>
      <c r="C28">
        <v>3.5799999999999998E-2</v>
      </c>
    </row>
    <row r="29" spans="1:18">
      <c r="A29">
        <v>201903</v>
      </c>
      <c r="B29">
        <v>-2.98E-2</v>
      </c>
      <c r="C29">
        <v>1.29E-2</v>
      </c>
    </row>
    <row r="30" spans="1:18">
      <c r="A30">
        <v>201904</v>
      </c>
      <c r="B30">
        <v>1.34E-2</v>
      </c>
      <c r="C30">
        <v>4.1800000000000004E-2</v>
      </c>
    </row>
    <row r="31" spans="1:18">
      <c r="A31">
        <v>201905</v>
      </c>
      <c r="B31">
        <v>-6.4899999999999999E-2</v>
      </c>
      <c r="C31">
        <v>-6.7300000000000013E-2</v>
      </c>
    </row>
    <row r="32" spans="1:18">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0D49-C9C0-4963-A45E-84FCB6208B16}">
  <dimension ref="A1:D25"/>
  <sheetViews>
    <sheetView workbookViewId="0">
      <selection activeCell="C21" sqref="C21"/>
    </sheetView>
  </sheetViews>
  <sheetFormatPr defaultRowHeight="15"/>
  <cols>
    <col min="1" max="1" width="24.42578125" bestFit="1" customWidth="1"/>
  </cols>
  <sheetData>
    <row r="1" spans="1:4">
      <c r="B1" s="83" t="s">
        <v>20</v>
      </c>
      <c r="C1" s="83"/>
    </row>
    <row r="2" spans="1:4">
      <c r="B2" s="30" t="s">
        <v>170</v>
      </c>
      <c r="C2" s="30" t="s">
        <v>171</v>
      </c>
    </row>
    <row r="3" spans="1:4">
      <c r="A3" s="33" t="s">
        <v>170</v>
      </c>
      <c r="B3" s="3">
        <v>0.2</v>
      </c>
      <c r="C3" s="3">
        <v>0.05</v>
      </c>
    </row>
    <row r="4" spans="1:4">
      <c r="A4" s="33" t="s">
        <v>171</v>
      </c>
      <c r="B4" s="3">
        <v>0.05</v>
      </c>
      <c r="C4" s="3">
        <v>0.1</v>
      </c>
    </row>
    <row r="6" spans="1:4">
      <c r="A6" s="28"/>
      <c r="B6" s="28"/>
      <c r="C6" s="28"/>
      <c r="D6" s="28"/>
    </row>
    <row r="7" spans="1:4">
      <c r="A7" s="52" t="s">
        <v>168</v>
      </c>
      <c r="B7" s="53" t="s">
        <v>170</v>
      </c>
      <c r="C7" s="53" t="s">
        <v>171</v>
      </c>
      <c r="D7" s="52" t="s">
        <v>10</v>
      </c>
    </row>
    <row r="8" spans="1:4">
      <c r="A8" t="s">
        <v>3</v>
      </c>
      <c r="B8" s="3">
        <v>0.2</v>
      </c>
      <c r="C8" s="3">
        <v>0.08</v>
      </c>
      <c r="D8" s="3">
        <v>0.01</v>
      </c>
    </row>
    <row r="9" spans="1:4">
      <c r="A9" t="s">
        <v>173</v>
      </c>
      <c r="B9" s="3">
        <v>100</v>
      </c>
      <c r="C9" s="3">
        <v>800</v>
      </c>
    </row>
    <row r="10" spans="1:4">
      <c r="A10" s="28" t="s">
        <v>169</v>
      </c>
      <c r="B10" s="59">
        <v>5</v>
      </c>
      <c r="C10" s="59">
        <v>30</v>
      </c>
      <c r="D10" s="28"/>
    </row>
    <row r="11" spans="1:4">
      <c r="B11" s="3"/>
      <c r="C11" s="3"/>
    </row>
    <row r="12" spans="1:4">
      <c r="B12" s="23"/>
      <c r="C12" s="23"/>
    </row>
    <row r="13" spans="1:4">
      <c r="B13" s="3"/>
      <c r="C13" s="3"/>
    </row>
    <row r="14" spans="1:4">
      <c r="A14" s="2"/>
      <c r="B14" s="30"/>
      <c r="C14" s="30"/>
    </row>
    <row r="15" spans="1:4">
      <c r="B15" s="13"/>
      <c r="C15" s="13"/>
    </row>
    <row r="25" spans="1:3">
      <c r="A25" s="2"/>
      <c r="B25" s="30"/>
      <c r="C25" s="30"/>
    </row>
  </sheetData>
  <mergeCells count="1">
    <mergeCell ref="B1:C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73E9A-F301-43F7-8E74-F00D0E24CFB2}">
  <dimension ref="A1:O704"/>
  <sheetViews>
    <sheetView workbookViewId="0">
      <selection activeCell="J4" sqref="J4"/>
    </sheetView>
  </sheetViews>
  <sheetFormatPr defaultRowHeight="15"/>
  <cols>
    <col min="15" max="15" width="12.7109375" bestFit="1" customWidth="1"/>
  </cols>
  <sheetData>
    <row r="1" spans="1:15">
      <c r="I1" t="s">
        <v>20</v>
      </c>
    </row>
    <row r="2" spans="1:15">
      <c r="B2" t="s">
        <v>154</v>
      </c>
      <c r="C2" t="s">
        <v>33</v>
      </c>
      <c r="D2" t="s">
        <v>34</v>
      </c>
      <c r="E2" t="s">
        <v>35</v>
      </c>
      <c r="F2" t="s">
        <v>36</v>
      </c>
      <c r="G2" t="s">
        <v>153</v>
      </c>
      <c r="J2" t="s">
        <v>154</v>
      </c>
      <c r="K2" t="s">
        <v>33</v>
      </c>
      <c r="L2" t="s">
        <v>34</v>
      </c>
      <c r="M2" t="s">
        <v>35</v>
      </c>
      <c r="N2" t="s">
        <v>36</v>
      </c>
      <c r="O2" t="s">
        <v>153</v>
      </c>
    </row>
    <row r="3" spans="1:15">
      <c r="A3">
        <v>196307</v>
      </c>
      <c r="B3">
        <v>-3.9000000000000003E-3</v>
      </c>
      <c r="C3">
        <v>-4.4000000000000003E-3</v>
      </c>
      <c r="D3">
        <v>-8.8999999999999999E-3</v>
      </c>
      <c r="E3">
        <v>6.8000000000000005E-3</v>
      </c>
      <c r="F3">
        <v>-1.23E-2</v>
      </c>
      <c r="G3">
        <v>9.7000000000000003E-3</v>
      </c>
      <c r="I3" t="s">
        <v>154</v>
      </c>
      <c r="J3">
        <f t="shared" ref="J3:O3" si="0">COVAR($B3:$B704,B3:B704)</f>
        <v>1.9755873913361089E-3</v>
      </c>
      <c r="K3">
        <f t="shared" si="0"/>
        <v>3.7931114544524814E-4</v>
      </c>
      <c r="L3">
        <f t="shared" si="0"/>
        <v>-2.719557451238218E-4</v>
      </c>
      <c r="M3">
        <f t="shared" si="0"/>
        <v>-1.8935460698370942E-4</v>
      </c>
      <c r="N3">
        <f t="shared" si="0"/>
        <v>-3.3028965726739242E-4</v>
      </c>
      <c r="O3">
        <f t="shared" si="0"/>
        <v>-2.9912238390922177E-4</v>
      </c>
    </row>
    <row r="4" spans="1:15">
      <c r="A4">
        <v>196308</v>
      </c>
      <c r="B4">
        <v>5.0700000000000002E-2</v>
      </c>
      <c r="C4">
        <v>-7.4999999999999997E-3</v>
      </c>
      <c r="D4">
        <v>1.6799999999999999E-2</v>
      </c>
      <c r="E4">
        <v>3.5999999999999999E-3</v>
      </c>
      <c r="F4">
        <v>-3.4000000000000002E-3</v>
      </c>
      <c r="G4">
        <v>1.01E-2</v>
      </c>
      <c r="I4" t="s">
        <v>33</v>
      </c>
      <c r="J4">
        <f t="shared" ref="J4:O4" si="1">COVAR(B3:B704,$C3:$C704)</f>
        <v>3.7931114544524814E-4</v>
      </c>
      <c r="K4">
        <f t="shared" si="1"/>
        <v>9.1815403115640278E-4</v>
      </c>
      <c r="L4">
        <f t="shared" si="1"/>
        <v>-1.6892280845934704E-5</v>
      </c>
      <c r="M4">
        <f t="shared" si="1"/>
        <v>-2.3429380323617546E-4</v>
      </c>
      <c r="N4">
        <f t="shared" si="1"/>
        <v>-5.3346410134658007E-5</v>
      </c>
      <c r="O4">
        <f t="shared" si="1"/>
        <v>-7.8819529610149347E-5</v>
      </c>
    </row>
    <row r="5" spans="1:15">
      <c r="A5">
        <v>196309</v>
      </c>
      <c r="B5">
        <v>-1.5700000000000002E-2</v>
      </c>
      <c r="C5">
        <v>-5.5000000000000005E-3</v>
      </c>
      <c r="D5">
        <v>8.0000000000000004E-4</v>
      </c>
      <c r="E5">
        <v>-7.0999999999999995E-3</v>
      </c>
      <c r="F5">
        <v>2.8999999999999998E-3</v>
      </c>
      <c r="G5">
        <v>1.9E-3</v>
      </c>
      <c r="I5" t="s">
        <v>34</v>
      </c>
      <c r="J5">
        <f t="shared" ref="J5:O5" si="2">COVAR(B3:B704,$D3:$D704)</f>
        <v>-2.719557451238218E-4</v>
      </c>
      <c r="K5">
        <f t="shared" si="2"/>
        <v>-1.6892280845934704E-5</v>
      </c>
      <c r="L5">
        <f t="shared" si="2"/>
        <v>8.4011019888231419E-4</v>
      </c>
      <c r="M5">
        <f t="shared" si="2"/>
        <v>5.6929560048213842E-5</v>
      </c>
      <c r="N5">
        <f t="shared" si="2"/>
        <v>3.8468109321352923E-4</v>
      </c>
      <c r="O5">
        <f t="shared" si="2"/>
        <v>-2.6441401910292907E-4</v>
      </c>
    </row>
    <row r="6" spans="1:15">
      <c r="A6">
        <v>196310</v>
      </c>
      <c r="B6">
        <v>2.53E-2</v>
      </c>
      <c r="C6">
        <v>-1.3700000000000002E-2</v>
      </c>
      <c r="D6">
        <v>-1.4000000000000002E-3</v>
      </c>
      <c r="E6">
        <v>2.7999999999999997E-2</v>
      </c>
      <c r="F6">
        <v>-2.0199999999999999E-2</v>
      </c>
      <c r="G6">
        <v>3.1200000000000002E-2</v>
      </c>
      <c r="I6" t="s">
        <v>35</v>
      </c>
      <c r="J6">
        <f t="shared" ref="J6:O6" si="3">COVAR(B3:B704,$E3:$E704)</f>
        <v>-1.8935460698370942E-4</v>
      </c>
      <c r="K6">
        <f t="shared" si="3"/>
        <v>-2.3429380323617546E-4</v>
      </c>
      <c r="L6">
        <f t="shared" si="3"/>
        <v>5.6929560048213842E-5</v>
      </c>
      <c r="M6">
        <f t="shared" si="3"/>
        <v>4.8983055537292724E-4</v>
      </c>
      <c r="N6">
        <f t="shared" si="3"/>
        <v>-1.1334378089463524E-5</v>
      </c>
      <c r="O6">
        <f t="shared" si="3"/>
        <v>8.2434895232181508E-5</v>
      </c>
    </row>
    <row r="7" spans="1:15">
      <c r="A7">
        <v>196311</v>
      </c>
      <c r="B7">
        <v>-8.5000000000000006E-3</v>
      </c>
      <c r="C7">
        <v>-8.8999999999999999E-3</v>
      </c>
      <c r="D7">
        <v>1.8100000000000002E-2</v>
      </c>
      <c r="E7">
        <v>-5.1000000000000004E-3</v>
      </c>
      <c r="F7">
        <v>2.3100000000000002E-2</v>
      </c>
      <c r="G7">
        <v>-7.4000000000000003E-3</v>
      </c>
      <c r="I7" t="s">
        <v>36</v>
      </c>
      <c r="J7">
        <f t="shared" ref="J7:O7" si="4">COVAR(B3:B704,$F3:$F704)</f>
        <v>-3.3028965726739242E-4</v>
      </c>
      <c r="K7">
        <f t="shared" si="4"/>
        <v>-5.3346410134658007E-5</v>
      </c>
      <c r="L7">
        <f t="shared" si="4"/>
        <v>3.8468109321352923E-4</v>
      </c>
      <c r="M7">
        <f t="shared" si="4"/>
        <v>-1.1334378089463524E-5</v>
      </c>
      <c r="N7">
        <f t="shared" si="4"/>
        <v>3.9212918320468212E-4</v>
      </c>
      <c r="O7">
        <f t="shared" si="4"/>
        <v>-3.0018485483072383E-5</v>
      </c>
    </row>
    <row r="8" spans="1:15">
      <c r="A8">
        <v>196312</v>
      </c>
      <c r="B8">
        <v>1.83E-2</v>
      </c>
      <c r="C8">
        <v>-2.07E-2</v>
      </c>
      <c r="D8">
        <v>-8.0000000000000004E-4</v>
      </c>
      <c r="E8">
        <v>2.9999999999999997E-4</v>
      </c>
      <c r="F8">
        <v>-4.0000000000000002E-4</v>
      </c>
      <c r="G8">
        <v>1.7500000000000002E-2</v>
      </c>
      <c r="I8" t="s">
        <v>153</v>
      </c>
      <c r="J8">
        <f t="shared" ref="J8:O8" si="5">COVAR(B3:B704,$G$3:$G$704)</f>
        <v>-2.9912238390922177E-4</v>
      </c>
      <c r="K8">
        <f t="shared" si="5"/>
        <v>-7.8819529610149347E-5</v>
      </c>
      <c r="L8">
        <f t="shared" si="5"/>
        <v>-2.6441401910292907E-4</v>
      </c>
      <c r="M8">
        <f t="shared" si="5"/>
        <v>8.2434895232181508E-5</v>
      </c>
      <c r="N8">
        <f t="shared" si="5"/>
        <v>-3.0018485483072383E-5</v>
      </c>
      <c r="O8">
        <f t="shared" si="5"/>
        <v>1.764894002341704E-3</v>
      </c>
    </row>
    <row r="9" spans="1:15">
      <c r="A9">
        <v>196401</v>
      </c>
      <c r="B9">
        <v>2.2400000000000003E-2</v>
      </c>
      <c r="C9">
        <v>1.1000000000000001E-3</v>
      </c>
      <c r="D9">
        <v>1.47E-2</v>
      </c>
      <c r="E9">
        <v>1.7000000000000001E-3</v>
      </c>
      <c r="F9">
        <v>1.5100000000000001E-2</v>
      </c>
      <c r="G9">
        <v>8.6E-3</v>
      </c>
    </row>
    <row r="10" spans="1:15">
      <c r="A10">
        <v>196402</v>
      </c>
      <c r="B10">
        <v>1.54E-2</v>
      </c>
      <c r="C10">
        <v>3.0000000000000001E-3</v>
      </c>
      <c r="D10">
        <v>2.7400000000000004E-2</v>
      </c>
      <c r="E10">
        <v>-5.0000000000000001E-4</v>
      </c>
      <c r="F10">
        <v>9.0000000000000011E-3</v>
      </c>
      <c r="G10">
        <v>2.6000000000000003E-3</v>
      </c>
      <c r="I10" t="s">
        <v>40</v>
      </c>
    </row>
    <row r="11" spans="1:15">
      <c r="A11">
        <v>196403</v>
      </c>
      <c r="B11">
        <v>1.41E-2</v>
      </c>
      <c r="C11">
        <v>1.3600000000000001E-2</v>
      </c>
      <c r="D11">
        <v>3.3599999999999998E-2</v>
      </c>
      <c r="E11">
        <v>-2.2100000000000002E-2</v>
      </c>
      <c r="F11">
        <v>3.1899999999999998E-2</v>
      </c>
      <c r="G11">
        <v>7.4999999999999997E-3</v>
      </c>
      <c r="J11" t="s">
        <v>154</v>
      </c>
      <c r="K11" t="s">
        <v>33</v>
      </c>
      <c r="L11" t="s">
        <v>34</v>
      </c>
      <c r="M11" t="s">
        <v>35</v>
      </c>
      <c r="N11" t="s">
        <v>36</v>
      </c>
      <c r="O11" t="s">
        <v>153</v>
      </c>
    </row>
    <row r="12" spans="1:15">
      <c r="A12">
        <v>196404</v>
      </c>
      <c r="B12">
        <v>1E-3</v>
      </c>
      <c r="C12">
        <v>-1.5900000000000001E-2</v>
      </c>
      <c r="D12">
        <v>-5.7999999999999996E-3</v>
      </c>
      <c r="E12">
        <v>-1.2700000000000001E-2</v>
      </c>
      <c r="F12">
        <v>-1.0400000000000001E-2</v>
      </c>
      <c r="G12">
        <v>-5.7999999999999996E-3</v>
      </c>
      <c r="J12">
        <f t="shared" ref="J12:O12" si="6">AVERAGE(B3:B704)</f>
        <v>5.891452991452991E-3</v>
      </c>
      <c r="K12">
        <f t="shared" si="6"/>
        <v>2.2773504273504285E-3</v>
      </c>
      <c r="L12">
        <f t="shared" si="6"/>
        <v>2.7294871794871795E-3</v>
      </c>
      <c r="M12">
        <f t="shared" si="6"/>
        <v>2.7559829059829065E-3</v>
      </c>
      <c r="N12">
        <f t="shared" si="6"/>
        <v>2.6817663817663823E-3</v>
      </c>
      <c r="O12">
        <f t="shared" si="6"/>
        <v>6.2377492877492878E-3</v>
      </c>
    </row>
    <row r="13" spans="1:15">
      <c r="A13">
        <v>196405</v>
      </c>
      <c r="B13">
        <v>1.4199999999999999E-2</v>
      </c>
      <c r="C13">
        <v>-6.4000000000000003E-3</v>
      </c>
      <c r="D13">
        <v>1.8200000000000001E-2</v>
      </c>
      <c r="E13">
        <v>-1.6000000000000001E-3</v>
      </c>
      <c r="F13">
        <v>1.4000000000000002E-3</v>
      </c>
      <c r="G13">
        <v>2.5700000000000001E-2</v>
      </c>
    </row>
    <row r="14" spans="1:15">
      <c r="A14">
        <v>196406</v>
      </c>
      <c r="B14">
        <v>1.2700000000000001E-2</v>
      </c>
      <c r="C14">
        <v>3.0999999999999999E-3</v>
      </c>
      <c r="D14">
        <v>6.3E-3</v>
      </c>
      <c r="E14">
        <v>-2.8000000000000004E-3</v>
      </c>
      <c r="F14">
        <v>-1.5E-3</v>
      </c>
      <c r="G14">
        <v>4.5999999999999999E-3</v>
      </c>
    </row>
    <row r="15" spans="1:15">
      <c r="A15">
        <v>196407</v>
      </c>
      <c r="B15">
        <v>1.7399999999999999E-2</v>
      </c>
      <c r="C15">
        <v>4.7000000000000002E-3</v>
      </c>
      <c r="D15">
        <v>7.4999999999999997E-3</v>
      </c>
      <c r="E15">
        <v>4.0000000000000002E-4</v>
      </c>
      <c r="F15">
        <v>1.9400000000000001E-2</v>
      </c>
      <c r="G15">
        <v>-3.2000000000000002E-3</v>
      </c>
    </row>
    <row r="16" spans="1:15">
      <c r="A16">
        <v>196408</v>
      </c>
      <c r="B16">
        <v>-1.44E-2</v>
      </c>
      <c r="C16">
        <v>4.1999999999999997E-3</v>
      </c>
      <c r="D16">
        <v>8.0000000000000004E-4</v>
      </c>
      <c r="E16">
        <v>1.5E-3</v>
      </c>
      <c r="F16">
        <v>3.3000000000000004E-3</v>
      </c>
      <c r="G16">
        <v>-2.2000000000000001E-3</v>
      </c>
    </row>
    <row r="17" spans="1:7">
      <c r="A17">
        <v>196409</v>
      </c>
      <c r="B17">
        <v>2.69E-2</v>
      </c>
      <c r="C17">
        <v>-3.3000000000000004E-3</v>
      </c>
      <c r="D17">
        <v>1.7000000000000001E-2</v>
      </c>
      <c r="E17">
        <v>-5.4000000000000003E-3</v>
      </c>
      <c r="F17">
        <v>6.1000000000000004E-3</v>
      </c>
      <c r="G17">
        <v>-4.0999999999999995E-3</v>
      </c>
    </row>
    <row r="18" spans="1:7">
      <c r="A18">
        <v>196410</v>
      </c>
      <c r="B18">
        <v>5.8999999999999999E-3</v>
      </c>
      <c r="C18">
        <v>9.1000000000000004E-3</v>
      </c>
      <c r="D18">
        <v>1.17E-2</v>
      </c>
      <c r="E18">
        <v>-3.8E-3</v>
      </c>
      <c r="F18">
        <v>4.3E-3</v>
      </c>
      <c r="G18">
        <v>8.0000000000000004E-4</v>
      </c>
    </row>
    <row r="19" spans="1:7">
      <c r="A19">
        <v>196411</v>
      </c>
      <c r="B19">
        <v>0</v>
      </c>
      <c r="C19">
        <v>-1.5E-3</v>
      </c>
      <c r="D19">
        <v>-1.9599999999999999E-2</v>
      </c>
      <c r="E19">
        <v>6.1999999999999998E-3</v>
      </c>
      <c r="F19">
        <v>-2.6000000000000003E-3</v>
      </c>
      <c r="G19">
        <v>1.03E-2</v>
      </c>
    </row>
    <row r="20" spans="1:7">
      <c r="A20">
        <v>196412</v>
      </c>
      <c r="B20">
        <v>2.9999999999999997E-4</v>
      </c>
      <c r="C20">
        <v>-6.9999999999999993E-3</v>
      </c>
      <c r="D20">
        <v>-2.4799999999999999E-2</v>
      </c>
      <c r="E20">
        <v>1.0400000000000001E-2</v>
      </c>
      <c r="F20">
        <v>-1.4800000000000001E-2</v>
      </c>
      <c r="G20">
        <v>-7.4000000000000003E-3</v>
      </c>
    </row>
    <row r="21" spans="1:7">
      <c r="A21">
        <v>196501</v>
      </c>
      <c r="B21">
        <v>3.5400000000000001E-2</v>
      </c>
      <c r="C21">
        <v>2.4400000000000002E-2</v>
      </c>
      <c r="D21">
        <v>1.1999999999999999E-3</v>
      </c>
      <c r="E21">
        <v>8.8999999999999999E-3</v>
      </c>
      <c r="F21">
        <v>1E-3</v>
      </c>
      <c r="G21">
        <v>-1.44E-2</v>
      </c>
    </row>
    <row r="22" spans="1:7">
      <c r="A22">
        <v>196502</v>
      </c>
      <c r="B22">
        <v>4.4000000000000003E-3</v>
      </c>
      <c r="C22">
        <v>3.2899999999999999E-2</v>
      </c>
      <c r="D22">
        <v>1.1000000000000001E-3</v>
      </c>
      <c r="E22">
        <v>2E-3</v>
      </c>
      <c r="F22">
        <v>-6.5000000000000006E-3</v>
      </c>
      <c r="G22">
        <v>3.2000000000000002E-3</v>
      </c>
    </row>
    <row r="23" spans="1:7">
      <c r="A23">
        <v>196503</v>
      </c>
      <c r="B23">
        <v>-1.34E-2</v>
      </c>
      <c r="C23">
        <v>2.1100000000000001E-2</v>
      </c>
      <c r="D23">
        <v>1.03E-2</v>
      </c>
      <c r="E23">
        <v>-3.5999999999999999E-3</v>
      </c>
      <c r="F23">
        <v>7.1999999999999998E-3</v>
      </c>
      <c r="G23">
        <v>1.5E-3</v>
      </c>
    </row>
    <row r="24" spans="1:7">
      <c r="A24">
        <v>196504</v>
      </c>
      <c r="B24">
        <v>3.1099999999999999E-2</v>
      </c>
      <c r="C24">
        <v>1.11E-2</v>
      </c>
      <c r="D24">
        <v>6.6000000000000008E-3</v>
      </c>
      <c r="E24">
        <v>4.0999999999999995E-3</v>
      </c>
      <c r="F24">
        <v>-2.2700000000000001E-2</v>
      </c>
      <c r="G24">
        <v>2.63E-2</v>
      </c>
    </row>
    <row r="25" spans="1:7">
      <c r="A25">
        <v>196505</v>
      </c>
      <c r="B25">
        <v>-7.7000000000000002E-3</v>
      </c>
      <c r="C25">
        <v>1.3000000000000002E-3</v>
      </c>
      <c r="D25">
        <v>-1.61E-2</v>
      </c>
      <c r="E25">
        <v>-4.0000000000000001E-3</v>
      </c>
      <c r="F25">
        <v>5.0000000000000001E-3</v>
      </c>
      <c r="G25">
        <v>6.0000000000000001E-3</v>
      </c>
    </row>
    <row r="26" spans="1:7">
      <c r="A26">
        <v>196506</v>
      </c>
      <c r="B26">
        <v>-5.5099999999999996E-2</v>
      </c>
      <c r="C26">
        <v>-4.2800000000000005E-2</v>
      </c>
      <c r="D26">
        <v>5.8999999999999999E-3</v>
      </c>
      <c r="E26">
        <v>2.0999999999999999E-3</v>
      </c>
      <c r="F26">
        <v>3.7000000000000002E-3</v>
      </c>
      <c r="G26">
        <v>-3.1300000000000001E-2</v>
      </c>
    </row>
    <row r="27" spans="1:7">
      <c r="A27">
        <v>196507</v>
      </c>
      <c r="B27">
        <v>1.43E-2</v>
      </c>
      <c r="C27">
        <v>1.0700000000000001E-2</v>
      </c>
      <c r="D27">
        <v>2.1400000000000002E-2</v>
      </c>
      <c r="E27">
        <v>-1.3700000000000002E-2</v>
      </c>
      <c r="F27">
        <v>2.9999999999999997E-4</v>
      </c>
      <c r="G27">
        <v>4.1200000000000001E-2</v>
      </c>
    </row>
    <row r="28" spans="1:7">
      <c r="A28">
        <v>196508</v>
      </c>
      <c r="B28">
        <v>2.7300000000000001E-2</v>
      </c>
      <c r="C28">
        <v>2.7099999999999999E-2</v>
      </c>
      <c r="D28">
        <v>-1.0200000000000001E-2</v>
      </c>
      <c r="E28">
        <v>1.9E-2</v>
      </c>
      <c r="F28">
        <v>-7.4000000000000003E-3</v>
      </c>
      <c r="G28">
        <v>2.58E-2</v>
      </c>
    </row>
    <row r="29" spans="1:7">
      <c r="A29">
        <v>196509</v>
      </c>
      <c r="B29">
        <v>2.86E-2</v>
      </c>
      <c r="C29">
        <v>6.1999999999999998E-3</v>
      </c>
      <c r="D29">
        <v>-1.1999999999999999E-3</v>
      </c>
      <c r="E29">
        <v>-8.8999999999999999E-3</v>
      </c>
      <c r="F29">
        <v>8.0000000000000002E-3</v>
      </c>
      <c r="G29">
        <v>3.3000000000000002E-2</v>
      </c>
    </row>
    <row r="30" spans="1:7">
      <c r="A30">
        <v>196510</v>
      </c>
      <c r="B30">
        <v>2.6000000000000002E-2</v>
      </c>
      <c r="C30">
        <v>3.4700000000000002E-2</v>
      </c>
      <c r="D30">
        <v>1.5700000000000002E-2</v>
      </c>
      <c r="E30">
        <v>1.17E-2</v>
      </c>
      <c r="F30">
        <v>-6.5000000000000006E-3</v>
      </c>
      <c r="G30">
        <v>3.4599999999999999E-2</v>
      </c>
    </row>
    <row r="31" spans="1:7">
      <c r="A31">
        <v>196511</v>
      </c>
      <c r="B31">
        <v>-2.9999999999999997E-4</v>
      </c>
      <c r="C31">
        <v>5.1799999999999999E-2</v>
      </c>
      <c r="D31">
        <v>1E-3</v>
      </c>
      <c r="E31">
        <v>-1.01E-2</v>
      </c>
      <c r="F31">
        <v>-9.4000000000000004E-3</v>
      </c>
      <c r="G31">
        <v>4.4500000000000005E-2</v>
      </c>
    </row>
    <row r="32" spans="1:7">
      <c r="A32">
        <v>196512</v>
      </c>
      <c r="B32">
        <v>1.01E-2</v>
      </c>
      <c r="C32">
        <v>2.6600000000000002E-2</v>
      </c>
      <c r="D32">
        <v>2.0199999999999999E-2</v>
      </c>
      <c r="E32">
        <v>-1.1399999999999999E-2</v>
      </c>
      <c r="F32">
        <v>-5.3E-3</v>
      </c>
      <c r="G32">
        <v>1.1999999999999999E-3</v>
      </c>
    </row>
    <row r="33" spans="1:7">
      <c r="A33">
        <v>196601</v>
      </c>
      <c r="B33">
        <v>7.1999999999999998E-3</v>
      </c>
      <c r="C33">
        <v>4.6699999999999998E-2</v>
      </c>
      <c r="D33">
        <v>3.5299999999999998E-2</v>
      </c>
      <c r="E33">
        <v>-2.8199999999999999E-2</v>
      </c>
      <c r="F33">
        <v>-1.1000000000000001E-3</v>
      </c>
      <c r="G33">
        <v>5.3899999999999997E-2</v>
      </c>
    </row>
    <row r="34" spans="1:7">
      <c r="A34">
        <v>196602</v>
      </c>
      <c r="B34">
        <v>-1.21E-2</v>
      </c>
      <c r="C34">
        <v>4.7100000000000003E-2</v>
      </c>
      <c r="D34">
        <v>2.8999999999999998E-3</v>
      </c>
      <c r="E34">
        <v>-1.7000000000000001E-3</v>
      </c>
      <c r="F34">
        <v>-1.49E-2</v>
      </c>
      <c r="G34">
        <v>4.5700000000000005E-2</v>
      </c>
    </row>
    <row r="35" spans="1:7">
      <c r="A35">
        <v>196603</v>
      </c>
      <c r="B35">
        <v>-2.5099999999999997E-2</v>
      </c>
      <c r="C35">
        <v>3.2000000000000002E-3</v>
      </c>
      <c r="D35">
        <v>-0.02</v>
      </c>
      <c r="E35">
        <v>1.3000000000000001E-2</v>
      </c>
      <c r="F35">
        <v>5.9999999999999995E-4</v>
      </c>
      <c r="G35">
        <v>1.4199999999999999E-2</v>
      </c>
    </row>
    <row r="36" spans="1:7">
      <c r="A36">
        <v>196604</v>
      </c>
      <c r="B36">
        <v>2.1400000000000002E-2</v>
      </c>
      <c r="C36">
        <v>3.3399999999999999E-2</v>
      </c>
      <c r="D36">
        <v>-4.7000000000000002E-3</v>
      </c>
      <c r="E36">
        <v>3.9000000000000003E-3</v>
      </c>
      <c r="F36">
        <v>-9.4999999999999998E-3</v>
      </c>
      <c r="G36">
        <v>6.2800000000000009E-2</v>
      </c>
    </row>
    <row r="37" spans="1:7">
      <c r="A37">
        <v>196605</v>
      </c>
      <c r="B37">
        <v>-5.6600000000000004E-2</v>
      </c>
      <c r="C37">
        <v>-5.0999999999999997E-2</v>
      </c>
      <c r="D37">
        <v>-1.61E-2</v>
      </c>
      <c r="E37">
        <v>1.6399999999999998E-2</v>
      </c>
      <c r="F37">
        <v>-1.52E-2</v>
      </c>
      <c r="G37">
        <v>-4.7E-2</v>
      </c>
    </row>
    <row r="38" spans="1:7">
      <c r="A38">
        <v>196606</v>
      </c>
      <c r="B38">
        <v>-1.44E-2</v>
      </c>
      <c r="C38">
        <v>1.3700000000000002E-2</v>
      </c>
      <c r="D38">
        <v>4.8999999999999998E-3</v>
      </c>
      <c r="E38">
        <v>1.5E-3</v>
      </c>
      <c r="F38">
        <v>7.8000000000000005E-3</v>
      </c>
      <c r="G38">
        <v>3.2500000000000001E-2</v>
      </c>
    </row>
    <row r="39" spans="1:7">
      <c r="A39">
        <v>196607</v>
      </c>
      <c r="B39">
        <v>-1.6299999999999999E-2</v>
      </c>
      <c r="C39">
        <v>-4.7999999999999996E-3</v>
      </c>
      <c r="D39">
        <v>9.9000000000000008E-3</v>
      </c>
      <c r="E39">
        <v>-4.0000000000000001E-3</v>
      </c>
      <c r="F39">
        <v>1.8200000000000001E-2</v>
      </c>
      <c r="G39">
        <v>-1.3999999999999999E-2</v>
      </c>
    </row>
    <row r="40" spans="1:7">
      <c r="A40">
        <v>196608</v>
      </c>
      <c r="B40">
        <v>-7.9100000000000004E-2</v>
      </c>
      <c r="C40">
        <v>-3.1400000000000004E-2</v>
      </c>
      <c r="D40">
        <v>4.4000000000000003E-3</v>
      </c>
      <c r="E40">
        <v>-1.1999999999999999E-3</v>
      </c>
      <c r="F40">
        <v>7.9000000000000008E-3</v>
      </c>
      <c r="G40">
        <v>-2.1400000000000002E-2</v>
      </c>
    </row>
    <row r="41" spans="1:7">
      <c r="A41">
        <v>196609</v>
      </c>
      <c r="B41">
        <v>-1.06E-2</v>
      </c>
      <c r="C41">
        <v>-1.1399999999999999E-2</v>
      </c>
      <c r="D41">
        <v>5.1000000000000004E-3</v>
      </c>
      <c r="E41">
        <v>-1.7899999999999999E-2</v>
      </c>
      <c r="F41">
        <v>2.3300000000000001E-2</v>
      </c>
      <c r="G41">
        <v>-1.84E-2</v>
      </c>
    </row>
    <row r="42" spans="1:7">
      <c r="A42">
        <v>196610</v>
      </c>
      <c r="B42">
        <v>3.8600000000000002E-2</v>
      </c>
      <c r="C42">
        <v>-6.4500000000000002E-2</v>
      </c>
      <c r="D42">
        <v>2.6800000000000001E-2</v>
      </c>
      <c r="E42">
        <v>-3.4799999999999998E-2</v>
      </c>
      <c r="F42">
        <v>4.24E-2</v>
      </c>
      <c r="G42">
        <v>-5.2600000000000001E-2</v>
      </c>
    </row>
    <row r="43" spans="1:7">
      <c r="A43">
        <v>196611</v>
      </c>
      <c r="B43">
        <v>1.3999999999999999E-2</v>
      </c>
      <c r="C43">
        <v>3.4700000000000002E-2</v>
      </c>
      <c r="D43">
        <v>-4.7699999999999999E-2</v>
      </c>
      <c r="E43">
        <v>4.1500000000000002E-2</v>
      </c>
      <c r="F43">
        <v>-6.6900000000000001E-2</v>
      </c>
      <c r="G43">
        <v>5.7200000000000001E-2</v>
      </c>
    </row>
    <row r="44" spans="1:7">
      <c r="A44">
        <v>196612</v>
      </c>
      <c r="B44">
        <v>1.3000000000000002E-3</v>
      </c>
      <c r="C44">
        <v>2.1600000000000001E-2</v>
      </c>
      <c r="D44">
        <v>-1.3200000000000002E-2</v>
      </c>
      <c r="E44">
        <v>6.4000000000000003E-3</v>
      </c>
      <c r="F44">
        <v>-4.5000000000000005E-3</v>
      </c>
      <c r="G44">
        <v>1.06E-2</v>
      </c>
    </row>
    <row r="45" spans="1:7">
      <c r="A45">
        <v>196701</v>
      </c>
      <c r="B45">
        <v>8.1500000000000003E-2</v>
      </c>
      <c r="C45">
        <v>9.0700000000000003E-2</v>
      </c>
      <c r="D45">
        <v>2.2499999999999999E-2</v>
      </c>
      <c r="E45">
        <v>9.300000000000001E-3</v>
      </c>
      <c r="F45">
        <v>-3.1300000000000001E-2</v>
      </c>
      <c r="G45">
        <v>-6.93E-2</v>
      </c>
    </row>
    <row r="46" spans="1:7">
      <c r="A46">
        <v>196702</v>
      </c>
      <c r="B46">
        <v>7.8000000000000005E-3</v>
      </c>
      <c r="C46">
        <v>3.0499999999999999E-2</v>
      </c>
      <c r="D46">
        <v>-2.1800000000000003E-2</v>
      </c>
      <c r="E46">
        <v>2.0499999999999997E-2</v>
      </c>
      <c r="F46">
        <v>-9.5999999999999992E-3</v>
      </c>
      <c r="G46">
        <v>3.5200000000000002E-2</v>
      </c>
    </row>
    <row r="47" spans="1:7">
      <c r="A47">
        <v>196703</v>
      </c>
      <c r="B47">
        <v>3.9900000000000005E-2</v>
      </c>
      <c r="C47">
        <v>1.7299999999999999E-2</v>
      </c>
      <c r="D47">
        <v>5.4000000000000003E-3</v>
      </c>
      <c r="E47">
        <v>9.7999999999999997E-3</v>
      </c>
      <c r="F47">
        <v>-1.4499999999999999E-2</v>
      </c>
      <c r="G47">
        <v>1.5300000000000001E-2</v>
      </c>
    </row>
    <row r="48" spans="1:7">
      <c r="A48">
        <v>196704</v>
      </c>
      <c r="B48">
        <v>3.8900000000000004E-2</v>
      </c>
      <c r="C48">
        <v>4.1999999999999997E-3</v>
      </c>
      <c r="D48">
        <v>-2.4500000000000001E-2</v>
      </c>
      <c r="E48">
        <v>2.3799999999999998E-2</v>
      </c>
      <c r="F48">
        <v>-3.6400000000000002E-2</v>
      </c>
      <c r="G48">
        <v>5.8999999999999999E-3</v>
      </c>
    </row>
    <row r="49" spans="1:7">
      <c r="A49">
        <v>196705</v>
      </c>
      <c r="B49">
        <v>-4.3299999999999998E-2</v>
      </c>
      <c r="C49">
        <v>2.1899999999999999E-2</v>
      </c>
      <c r="D49">
        <v>1.18E-2</v>
      </c>
      <c r="E49">
        <v>-1.7000000000000001E-2</v>
      </c>
      <c r="F49">
        <v>1.8100000000000002E-2</v>
      </c>
      <c r="G49">
        <v>7.1999999999999998E-3</v>
      </c>
    </row>
    <row r="50" spans="1:7">
      <c r="A50">
        <v>196706</v>
      </c>
      <c r="B50">
        <v>2.4100000000000003E-2</v>
      </c>
      <c r="C50">
        <v>6.4100000000000004E-2</v>
      </c>
      <c r="D50">
        <v>8.5000000000000006E-3</v>
      </c>
      <c r="E50">
        <v>-6.4000000000000003E-3</v>
      </c>
      <c r="F50">
        <v>-2.4100000000000003E-2</v>
      </c>
      <c r="G50">
        <v>0.06</v>
      </c>
    </row>
    <row r="51" spans="1:7">
      <c r="A51">
        <v>196707</v>
      </c>
      <c r="B51">
        <v>4.58E-2</v>
      </c>
      <c r="C51">
        <v>3.5200000000000002E-2</v>
      </c>
      <c r="D51">
        <v>2.7200000000000002E-2</v>
      </c>
      <c r="E51">
        <v>5.2000000000000006E-3</v>
      </c>
      <c r="F51">
        <v>2.7000000000000003E-2</v>
      </c>
      <c r="G51">
        <v>-1.03E-2</v>
      </c>
    </row>
    <row r="52" spans="1:7">
      <c r="A52">
        <v>196708</v>
      </c>
      <c r="B52">
        <v>-8.8999999999999999E-3</v>
      </c>
      <c r="C52">
        <v>6.7000000000000002E-3</v>
      </c>
      <c r="D52">
        <v>1.52E-2</v>
      </c>
      <c r="E52">
        <v>3.5999999999999999E-3</v>
      </c>
      <c r="F52">
        <v>1.4499999999999999E-2</v>
      </c>
      <c r="G52">
        <v>-1.38E-2</v>
      </c>
    </row>
    <row r="53" spans="1:7">
      <c r="A53">
        <v>196709</v>
      </c>
      <c r="B53">
        <v>3.1099999999999999E-2</v>
      </c>
      <c r="C53">
        <v>2.4199999999999999E-2</v>
      </c>
      <c r="D53">
        <v>-2.4199999999999999E-2</v>
      </c>
      <c r="E53">
        <v>2.3E-3</v>
      </c>
      <c r="F53">
        <v>-9.4999999999999998E-3</v>
      </c>
      <c r="G53">
        <v>2.52E-2</v>
      </c>
    </row>
    <row r="54" spans="1:7">
      <c r="A54">
        <v>196710</v>
      </c>
      <c r="B54">
        <v>-3.09E-2</v>
      </c>
      <c r="C54">
        <v>4.7000000000000002E-3</v>
      </c>
      <c r="D54">
        <v>-3.2199999999999999E-2</v>
      </c>
      <c r="E54">
        <v>1.0700000000000001E-2</v>
      </c>
      <c r="F54">
        <v>-2.6200000000000001E-2</v>
      </c>
      <c r="G54">
        <v>3.6700000000000003E-2</v>
      </c>
    </row>
    <row r="55" spans="1:7">
      <c r="A55">
        <v>196711</v>
      </c>
      <c r="B55">
        <v>3.7000000000000002E-3</v>
      </c>
      <c r="C55">
        <v>-5.9999999999999995E-4</v>
      </c>
      <c r="D55">
        <v>-1.6899999999999998E-2</v>
      </c>
      <c r="E55">
        <v>1.3500000000000002E-2</v>
      </c>
      <c r="F55">
        <v>-2.3400000000000001E-2</v>
      </c>
      <c r="G55">
        <v>1.26E-2</v>
      </c>
    </row>
    <row r="56" spans="1:7">
      <c r="A56">
        <v>196712</v>
      </c>
      <c r="B56">
        <v>3.0499999999999999E-2</v>
      </c>
      <c r="C56">
        <v>5.7800000000000004E-2</v>
      </c>
      <c r="D56">
        <v>-6.3E-3</v>
      </c>
      <c r="E56">
        <v>-8.199999999999999E-3</v>
      </c>
      <c r="F56">
        <v>1.3000000000000002E-3</v>
      </c>
      <c r="G56">
        <v>3.2500000000000001E-2</v>
      </c>
    </row>
    <row r="57" spans="1:7">
      <c r="A57">
        <v>196801</v>
      </c>
      <c r="B57">
        <v>-4.0599999999999997E-2</v>
      </c>
      <c r="C57">
        <v>4.4800000000000006E-2</v>
      </c>
      <c r="D57">
        <v>4.8399999999999999E-2</v>
      </c>
      <c r="E57">
        <v>-4.5899999999999996E-2</v>
      </c>
      <c r="F57">
        <v>6.4600000000000005E-2</v>
      </c>
      <c r="G57">
        <v>-4.7E-2</v>
      </c>
    </row>
    <row r="58" spans="1:7">
      <c r="A58">
        <v>196802</v>
      </c>
      <c r="B58">
        <v>-3.7499999999999999E-2</v>
      </c>
      <c r="C58">
        <v>-2.92E-2</v>
      </c>
      <c r="D58">
        <v>1.3300000000000001E-2</v>
      </c>
      <c r="E58">
        <v>-1.4000000000000002E-3</v>
      </c>
      <c r="F58">
        <v>2.4500000000000001E-2</v>
      </c>
      <c r="G58">
        <v>-3.4300000000000004E-2</v>
      </c>
    </row>
    <row r="59" spans="1:7">
      <c r="A59">
        <v>196803</v>
      </c>
      <c r="B59">
        <v>2E-3</v>
      </c>
      <c r="C59">
        <v>-1.6E-2</v>
      </c>
      <c r="D59">
        <v>-5.8999999999999999E-3</v>
      </c>
      <c r="E59">
        <v>1.06E-2</v>
      </c>
      <c r="F59">
        <v>-1.1000000000000001E-2</v>
      </c>
      <c r="G59">
        <v>3.2300000000000002E-2</v>
      </c>
    </row>
    <row r="60" spans="1:7">
      <c r="A60">
        <v>196804</v>
      </c>
      <c r="B60">
        <v>9.0500000000000011E-2</v>
      </c>
      <c r="C60">
        <v>6.1800000000000001E-2</v>
      </c>
      <c r="D60">
        <v>-1.17E-2</v>
      </c>
      <c r="E60">
        <v>2.7000000000000003E-2</v>
      </c>
      <c r="F60">
        <v>-3.6499999999999998E-2</v>
      </c>
      <c r="G60">
        <v>5.0900000000000001E-2</v>
      </c>
    </row>
    <row r="61" spans="1:7">
      <c r="A61">
        <v>196805</v>
      </c>
      <c r="B61">
        <v>2.2799999999999997E-2</v>
      </c>
      <c r="C61">
        <v>7.0999999999999994E-2</v>
      </c>
      <c r="D61">
        <v>6.6000000000000008E-3</v>
      </c>
      <c r="E61">
        <v>3.0999999999999999E-3</v>
      </c>
      <c r="F61">
        <v>-1.9199999999999998E-2</v>
      </c>
      <c r="G61">
        <v>3.7999999999999999E-2</v>
      </c>
    </row>
    <row r="62" spans="1:7">
      <c r="A62">
        <v>196806</v>
      </c>
      <c r="B62">
        <v>6.8999999999999999E-3</v>
      </c>
      <c r="C62">
        <v>-3.5999999999999999E-3</v>
      </c>
      <c r="D62">
        <v>8.3000000000000001E-3</v>
      </c>
      <c r="E62">
        <v>-1.3100000000000001E-2</v>
      </c>
      <c r="F62">
        <v>2.76E-2</v>
      </c>
      <c r="G62">
        <v>-1.9E-2</v>
      </c>
    </row>
    <row r="63" spans="1:7">
      <c r="A63">
        <v>196807</v>
      </c>
      <c r="B63">
        <v>-2.7200000000000002E-2</v>
      </c>
      <c r="C63">
        <v>-1.4199999999999999E-2</v>
      </c>
      <c r="D63">
        <v>5.3899999999999997E-2</v>
      </c>
      <c r="E63">
        <v>-3.1400000000000004E-2</v>
      </c>
      <c r="F63">
        <v>3.6400000000000002E-2</v>
      </c>
      <c r="G63">
        <v>-8.8000000000000005E-3</v>
      </c>
    </row>
    <row r="64" spans="1:7">
      <c r="A64">
        <v>196808</v>
      </c>
      <c r="B64">
        <v>1.34E-2</v>
      </c>
      <c r="C64">
        <v>2.2599999999999999E-2</v>
      </c>
      <c r="D64">
        <v>0.01</v>
      </c>
      <c r="E64">
        <v>-6.9999999999999993E-3</v>
      </c>
      <c r="F64">
        <v>4.5000000000000005E-3</v>
      </c>
      <c r="G64">
        <v>1.89E-2</v>
      </c>
    </row>
    <row r="65" spans="1:7">
      <c r="A65">
        <v>196809</v>
      </c>
      <c r="B65">
        <v>4.0300000000000002E-2</v>
      </c>
      <c r="C65">
        <v>2.8399999999999998E-2</v>
      </c>
      <c r="D65">
        <v>3.0000000000000001E-3</v>
      </c>
      <c r="E65">
        <v>-1.9900000000000001E-2</v>
      </c>
      <c r="F65">
        <v>8.8000000000000005E-3</v>
      </c>
      <c r="G65">
        <v>-6.5000000000000006E-3</v>
      </c>
    </row>
    <row r="66" spans="1:7">
      <c r="A66">
        <v>196810</v>
      </c>
      <c r="B66">
        <v>4.1999999999999997E-3</v>
      </c>
      <c r="C66">
        <v>-3.8E-3</v>
      </c>
      <c r="D66">
        <v>2.86E-2</v>
      </c>
      <c r="E66">
        <v>-1.3200000000000002E-2</v>
      </c>
      <c r="F66">
        <v>2.53E-2</v>
      </c>
      <c r="G66">
        <v>-1.46E-2</v>
      </c>
    </row>
    <row r="67" spans="1:7">
      <c r="A67">
        <v>196811</v>
      </c>
      <c r="B67">
        <v>5.4300000000000001E-2</v>
      </c>
      <c r="C67">
        <v>2.4100000000000003E-2</v>
      </c>
      <c r="D67">
        <v>-9.300000000000001E-3</v>
      </c>
      <c r="E67">
        <v>4.3E-3</v>
      </c>
      <c r="F67">
        <v>-2.2599999999999999E-2</v>
      </c>
      <c r="G67">
        <v>1.7500000000000002E-2</v>
      </c>
    </row>
    <row r="68" spans="1:7">
      <c r="A68">
        <v>196812</v>
      </c>
      <c r="B68">
        <v>-3.9399999999999998E-2</v>
      </c>
      <c r="C68">
        <v>3.56E-2</v>
      </c>
      <c r="D68">
        <v>-1E-4</v>
      </c>
      <c r="E68">
        <v>-1.8600000000000002E-2</v>
      </c>
      <c r="F68">
        <v>1.7000000000000001E-2</v>
      </c>
      <c r="G68">
        <v>-1E-4</v>
      </c>
    </row>
    <row r="69" spans="1:7">
      <c r="A69">
        <v>196901</v>
      </c>
      <c r="B69">
        <v>-1.2500000000000001E-2</v>
      </c>
      <c r="C69">
        <v>-4.5000000000000005E-3</v>
      </c>
      <c r="D69">
        <v>1.6799999999999999E-2</v>
      </c>
      <c r="E69">
        <v>-1.5500000000000002E-2</v>
      </c>
      <c r="F69">
        <v>1.3700000000000002E-2</v>
      </c>
      <c r="G69">
        <v>-1.7000000000000001E-3</v>
      </c>
    </row>
    <row r="70" spans="1:7">
      <c r="A70">
        <v>196902</v>
      </c>
      <c r="B70">
        <v>-5.8400000000000001E-2</v>
      </c>
      <c r="C70">
        <v>-4.1700000000000001E-2</v>
      </c>
      <c r="D70">
        <v>9.0000000000000011E-3</v>
      </c>
      <c r="E70">
        <v>2.07E-2</v>
      </c>
      <c r="F70">
        <v>7.8000000000000005E-3</v>
      </c>
      <c r="G70">
        <v>-2.3599999999999999E-2</v>
      </c>
    </row>
    <row r="71" spans="1:7">
      <c r="A71">
        <v>196903</v>
      </c>
      <c r="B71">
        <v>2.6400000000000003E-2</v>
      </c>
      <c r="C71">
        <v>-4.1999999999999997E-3</v>
      </c>
      <c r="D71">
        <v>-5.2000000000000006E-3</v>
      </c>
      <c r="E71">
        <v>-1.4199999999999999E-2</v>
      </c>
      <c r="F71">
        <v>-4.5999999999999999E-3</v>
      </c>
      <c r="G71">
        <v>3.9700000000000006E-2</v>
      </c>
    </row>
    <row r="72" spans="1:7">
      <c r="A72">
        <v>196904</v>
      </c>
      <c r="B72">
        <v>1.46E-2</v>
      </c>
      <c r="C72">
        <v>-8.3000000000000001E-3</v>
      </c>
      <c r="D72">
        <v>-2.9999999999999997E-4</v>
      </c>
      <c r="E72">
        <v>4.0999999999999995E-3</v>
      </c>
      <c r="F72">
        <v>2.3E-3</v>
      </c>
      <c r="G72">
        <v>1.1299999999999999E-2</v>
      </c>
    </row>
    <row r="73" spans="1:7">
      <c r="A73">
        <v>196905</v>
      </c>
      <c r="B73">
        <v>-1E-3</v>
      </c>
      <c r="C73">
        <v>-1.1000000000000001E-3</v>
      </c>
      <c r="D73">
        <v>7.1999999999999998E-3</v>
      </c>
      <c r="E73">
        <v>-9.4999999999999998E-3</v>
      </c>
      <c r="F73">
        <v>1.2500000000000001E-2</v>
      </c>
      <c r="G73">
        <v>1.7000000000000001E-2</v>
      </c>
    </row>
    <row r="74" spans="1:7">
      <c r="A74">
        <v>196906</v>
      </c>
      <c r="B74">
        <v>-7.1800000000000003E-2</v>
      </c>
      <c r="C74">
        <v>-5.5E-2</v>
      </c>
      <c r="D74">
        <v>-1.0900000000000002E-2</v>
      </c>
      <c r="E74">
        <v>4.3200000000000002E-2</v>
      </c>
      <c r="F74">
        <v>-1.5300000000000001E-2</v>
      </c>
      <c r="G74">
        <v>-2.3E-2</v>
      </c>
    </row>
    <row r="75" spans="1:7">
      <c r="A75">
        <v>196907</v>
      </c>
      <c r="B75">
        <v>-7.0000000000000007E-2</v>
      </c>
      <c r="C75">
        <v>-3.39E-2</v>
      </c>
      <c r="D75">
        <v>1.18E-2</v>
      </c>
      <c r="E75">
        <v>1.4499999999999999E-2</v>
      </c>
      <c r="F75">
        <v>1.9300000000000001E-2</v>
      </c>
      <c r="G75">
        <v>1.7000000000000001E-2</v>
      </c>
    </row>
    <row r="76" spans="1:7">
      <c r="A76">
        <v>196908</v>
      </c>
      <c r="B76">
        <v>4.6800000000000001E-2</v>
      </c>
      <c r="C76">
        <v>6.6000000000000008E-3</v>
      </c>
      <c r="D76">
        <v>-3.7700000000000004E-2</v>
      </c>
      <c r="E76">
        <v>1.17E-2</v>
      </c>
      <c r="F76">
        <v>-4.0399999999999998E-2</v>
      </c>
      <c r="G76">
        <v>2.1700000000000001E-2</v>
      </c>
    </row>
    <row r="77" spans="1:7">
      <c r="A77">
        <v>196909</v>
      </c>
      <c r="B77">
        <v>-2.98E-2</v>
      </c>
      <c r="C77">
        <v>1.24E-2</v>
      </c>
      <c r="D77">
        <v>-3.1899999999999998E-2</v>
      </c>
      <c r="E77">
        <v>3.4500000000000003E-2</v>
      </c>
      <c r="F77">
        <v>-7.7000000000000002E-3</v>
      </c>
      <c r="G77">
        <v>2.52E-2</v>
      </c>
    </row>
    <row r="78" spans="1:7">
      <c r="A78">
        <v>196910</v>
      </c>
      <c r="B78">
        <v>5.0599999999999999E-2</v>
      </c>
      <c r="C78">
        <v>3.9100000000000003E-2</v>
      </c>
      <c r="D78">
        <v>-3.1000000000000003E-2</v>
      </c>
      <c r="E78">
        <v>1.1999999999999999E-3</v>
      </c>
      <c r="F78">
        <v>-2.1400000000000002E-2</v>
      </c>
      <c r="G78">
        <v>-4.3099999999999999E-2</v>
      </c>
    </row>
    <row r="79" spans="1:7">
      <c r="A79">
        <v>196911</v>
      </c>
      <c r="B79">
        <v>-3.7900000000000003E-2</v>
      </c>
      <c r="C79">
        <v>-2.4500000000000001E-2</v>
      </c>
      <c r="D79">
        <v>-1.21E-2</v>
      </c>
      <c r="E79">
        <v>1.4499999999999999E-2</v>
      </c>
      <c r="F79">
        <v>2.8000000000000004E-3</v>
      </c>
      <c r="G79">
        <v>3.6600000000000001E-2</v>
      </c>
    </row>
    <row r="80" spans="1:7">
      <c r="A80">
        <v>196912</v>
      </c>
      <c r="B80">
        <v>-2.63E-2</v>
      </c>
      <c r="C80">
        <v>-3.7700000000000004E-2</v>
      </c>
      <c r="D80">
        <v>-2.8399999999999998E-2</v>
      </c>
      <c r="E80">
        <v>2.5400000000000002E-2</v>
      </c>
      <c r="F80">
        <v>-1.78E-2</v>
      </c>
      <c r="G80">
        <v>4.9599999999999998E-2</v>
      </c>
    </row>
    <row r="81" spans="1:7">
      <c r="A81">
        <v>197001</v>
      </c>
      <c r="B81">
        <v>-8.1000000000000003E-2</v>
      </c>
      <c r="C81">
        <v>3.1300000000000001E-2</v>
      </c>
      <c r="D81">
        <v>3.1200000000000002E-2</v>
      </c>
      <c r="E81">
        <v>-1.7100000000000001E-2</v>
      </c>
      <c r="F81">
        <v>3.85E-2</v>
      </c>
      <c r="G81">
        <v>6.0000000000000001E-3</v>
      </c>
    </row>
    <row r="82" spans="1:7">
      <c r="A82">
        <v>197002</v>
      </c>
      <c r="B82">
        <v>5.1299999999999998E-2</v>
      </c>
      <c r="C82">
        <v>-2.7400000000000004E-2</v>
      </c>
      <c r="D82">
        <v>3.9300000000000002E-2</v>
      </c>
      <c r="E82">
        <v>-2.3199999999999998E-2</v>
      </c>
      <c r="F82">
        <v>2.7400000000000004E-2</v>
      </c>
      <c r="G82">
        <v>2.3E-3</v>
      </c>
    </row>
    <row r="83" spans="1:7">
      <c r="A83">
        <v>197003</v>
      </c>
      <c r="B83">
        <v>-1.06E-2</v>
      </c>
      <c r="C83">
        <v>-2.4E-2</v>
      </c>
      <c r="D83">
        <v>3.9900000000000005E-2</v>
      </c>
      <c r="E83">
        <v>-1.01E-2</v>
      </c>
      <c r="F83">
        <v>4.3200000000000002E-2</v>
      </c>
      <c r="G83">
        <v>-3.5999999999999999E-3</v>
      </c>
    </row>
    <row r="84" spans="1:7">
      <c r="A84">
        <v>197004</v>
      </c>
      <c r="B84">
        <v>-0.11</v>
      </c>
      <c r="C84">
        <v>-6.3700000000000007E-2</v>
      </c>
      <c r="D84">
        <v>6.1699999999999998E-2</v>
      </c>
      <c r="E84">
        <v>-6.8999999999999999E-3</v>
      </c>
      <c r="F84">
        <v>6.2600000000000003E-2</v>
      </c>
      <c r="G84">
        <v>-7.7000000000000002E-3</v>
      </c>
    </row>
    <row r="85" spans="1:7">
      <c r="A85">
        <v>197005</v>
      </c>
      <c r="B85">
        <v>-6.9199999999999998E-2</v>
      </c>
      <c r="C85">
        <v>-4.4500000000000005E-2</v>
      </c>
      <c r="D85">
        <v>3.32E-2</v>
      </c>
      <c r="E85">
        <v>-1.2500000000000001E-2</v>
      </c>
      <c r="F85">
        <v>3.9199999999999999E-2</v>
      </c>
      <c r="G85">
        <v>-2.7799999999999998E-2</v>
      </c>
    </row>
    <row r="86" spans="1:7">
      <c r="A86">
        <v>197006</v>
      </c>
      <c r="B86">
        <v>-5.79E-2</v>
      </c>
      <c r="C86">
        <v>-2.2100000000000002E-2</v>
      </c>
      <c r="D86">
        <v>6.0000000000000001E-3</v>
      </c>
      <c r="E86">
        <v>1.3000000000000002E-3</v>
      </c>
      <c r="F86">
        <v>2.9700000000000004E-2</v>
      </c>
      <c r="G86">
        <v>5.7000000000000002E-2</v>
      </c>
    </row>
    <row r="87" spans="1:7">
      <c r="A87">
        <v>197007</v>
      </c>
      <c r="B87">
        <v>6.93E-2</v>
      </c>
      <c r="C87">
        <v>-6.1999999999999998E-3</v>
      </c>
      <c r="D87">
        <v>9.1000000000000004E-3</v>
      </c>
      <c r="E87">
        <v>-2.5000000000000001E-3</v>
      </c>
      <c r="F87">
        <v>1.8100000000000002E-2</v>
      </c>
      <c r="G87">
        <v>-3.1400000000000004E-2</v>
      </c>
    </row>
    <row r="88" spans="1:7">
      <c r="A88">
        <v>197008</v>
      </c>
      <c r="B88">
        <v>4.4900000000000002E-2</v>
      </c>
      <c r="C88">
        <v>1.5300000000000001E-2</v>
      </c>
      <c r="D88">
        <v>1.2700000000000001E-2</v>
      </c>
      <c r="E88">
        <v>5.6000000000000008E-3</v>
      </c>
      <c r="F88">
        <v>-1.9E-3</v>
      </c>
      <c r="G88">
        <v>-6.5500000000000003E-2</v>
      </c>
    </row>
    <row r="89" spans="1:7">
      <c r="A89">
        <v>197009</v>
      </c>
      <c r="B89">
        <v>4.1799999999999997E-2</v>
      </c>
      <c r="C89">
        <v>8.5000000000000006E-2</v>
      </c>
      <c r="D89">
        <v>-5.5199999999999999E-2</v>
      </c>
      <c r="E89">
        <v>3.0000000000000001E-3</v>
      </c>
      <c r="F89">
        <v>-5.8400000000000001E-2</v>
      </c>
      <c r="G89">
        <v>-8.8000000000000009E-2</v>
      </c>
    </row>
    <row r="90" spans="1:7">
      <c r="A90">
        <v>197010</v>
      </c>
      <c r="B90">
        <v>-2.2799999999999997E-2</v>
      </c>
      <c r="C90">
        <v>-4.4299999999999999E-2</v>
      </c>
      <c r="D90">
        <v>2.0999999999999999E-3</v>
      </c>
      <c r="E90">
        <v>1.7100000000000001E-2</v>
      </c>
      <c r="F90">
        <v>2.3199999999999998E-2</v>
      </c>
      <c r="G90">
        <v>9.4200000000000006E-2</v>
      </c>
    </row>
    <row r="91" spans="1:7">
      <c r="A91">
        <v>197011</v>
      </c>
      <c r="B91">
        <v>4.5999999999999999E-2</v>
      </c>
      <c r="C91">
        <v>-3.8600000000000002E-2</v>
      </c>
      <c r="D91">
        <v>1.7000000000000001E-2</v>
      </c>
      <c r="E91">
        <v>1.5600000000000001E-2</v>
      </c>
      <c r="F91">
        <v>1.4800000000000001E-2</v>
      </c>
      <c r="G91">
        <v>2.7300000000000001E-2</v>
      </c>
    </row>
    <row r="92" spans="1:7">
      <c r="A92">
        <v>197012</v>
      </c>
      <c r="B92">
        <v>5.7200000000000001E-2</v>
      </c>
      <c r="C92">
        <v>2.9300000000000003E-2</v>
      </c>
      <c r="D92">
        <v>9.9000000000000008E-3</v>
      </c>
      <c r="E92">
        <v>2.3999999999999998E-3</v>
      </c>
      <c r="F92">
        <v>2.8999999999999998E-3</v>
      </c>
      <c r="G92">
        <v>-2.23E-2</v>
      </c>
    </row>
    <row r="93" spans="1:7">
      <c r="A93">
        <v>197101</v>
      </c>
      <c r="B93">
        <v>4.8399999999999999E-2</v>
      </c>
      <c r="C93">
        <v>7.5400000000000009E-2</v>
      </c>
      <c r="D93">
        <v>1.4800000000000001E-2</v>
      </c>
      <c r="E93">
        <v>-1.9900000000000001E-2</v>
      </c>
      <c r="F93">
        <v>5.9999999999999995E-4</v>
      </c>
      <c r="G93">
        <v>-6.5100000000000005E-2</v>
      </c>
    </row>
    <row r="94" spans="1:7">
      <c r="A94">
        <v>197102</v>
      </c>
      <c r="B94">
        <v>1.41E-2</v>
      </c>
      <c r="C94">
        <v>2.0400000000000001E-2</v>
      </c>
      <c r="D94">
        <v>-1.2700000000000001E-2</v>
      </c>
      <c r="E94">
        <v>5.7999999999999996E-3</v>
      </c>
      <c r="F94">
        <v>-6.8999999999999999E-3</v>
      </c>
      <c r="G94">
        <v>7.9000000000000008E-3</v>
      </c>
    </row>
    <row r="95" spans="1:7">
      <c r="A95">
        <v>197103</v>
      </c>
      <c r="B95">
        <v>4.1299999999999996E-2</v>
      </c>
      <c r="C95">
        <v>2.2599999999999999E-2</v>
      </c>
      <c r="D95">
        <v>-4.0300000000000002E-2</v>
      </c>
      <c r="E95">
        <v>1.83E-2</v>
      </c>
      <c r="F95">
        <v>-2.7000000000000003E-2</v>
      </c>
      <c r="G95">
        <v>-1.41E-2</v>
      </c>
    </row>
    <row r="96" spans="1:7">
      <c r="A96">
        <v>197104</v>
      </c>
      <c r="B96">
        <v>3.15E-2</v>
      </c>
      <c r="C96">
        <v>-3.4999999999999996E-3</v>
      </c>
      <c r="D96">
        <v>8.1000000000000013E-3</v>
      </c>
      <c r="E96">
        <v>-1.46E-2</v>
      </c>
      <c r="F96">
        <v>8.8999999999999999E-3</v>
      </c>
      <c r="G96">
        <v>1.41E-2</v>
      </c>
    </row>
    <row r="97" spans="1:7">
      <c r="A97">
        <v>197105</v>
      </c>
      <c r="B97">
        <v>-3.9800000000000002E-2</v>
      </c>
      <c r="C97">
        <v>-1.11E-2</v>
      </c>
      <c r="D97">
        <v>-1.41E-2</v>
      </c>
      <c r="E97">
        <v>1.3899999999999999E-2</v>
      </c>
      <c r="F97">
        <v>2.3999999999999998E-3</v>
      </c>
      <c r="G97">
        <v>8.6E-3</v>
      </c>
    </row>
    <row r="98" spans="1:7">
      <c r="A98">
        <v>197106</v>
      </c>
      <c r="B98">
        <v>-1E-3</v>
      </c>
      <c r="C98">
        <v>-1.49E-2</v>
      </c>
      <c r="D98">
        <v>-1.9400000000000001E-2</v>
      </c>
      <c r="E98">
        <v>1.5500000000000002E-2</v>
      </c>
      <c r="F98">
        <v>-1.6500000000000001E-2</v>
      </c>
      <c r="G98">
        <v>2.7300000000000001E-2</v>
      </c>
    </row>
    <row r="99" spans="1:7">
      <c r="A99">
        <v>197107</v>
      </c>
      <c r="B99">
        <v>-4.4999999999999998E-2</v>
      </c>
      <c r="C99">
        <v>-1.4199999999999999E-2</v>
      </c>
      <c r="D99">
        <v>-1E-4</v>
      </c>
      <c r="E99">
        <v>5.6999999999999993E-3</v>
      </c>
      <c r="F99">
        <v>1.49E-2</v>
      </c>
      <c r="G99">
        <v>-2.3700000000000002E-2</v>
      </c>
    </row>
    <row r="100" spans="1:7">
      <c r="A100">
        <v>197108</v>
      </c>
      <c r="B100">
        <v>3.7900000000000003E-2</v>
      </c>
      <c r="C100">
        <v>-1.5E-3</v>
      </c>
      <c r="D100">
        <v>2.6400000000000003E-2</v>
      </c>
      <c r="E100">
        <v>-4.5000000000000005E-3</v>
      </c>
      <c r="F100">
        <v>2.63E-2</v>
      </c>
      <c r="G100">
        <v>3.61E-2</v>
      </c>
    </row>
    <row r="101" spans="1:7">
      <c r="A101">
        <v>197109</v>
      </c>
      <c r="B101">
        <v>-8.5000000000000006E-3</v>
      </c>
      <c r="C101">
        <v>2.8000000000000004E-3</v>
      </c>
      <c r="D101">
        <v>-2.9100000000000001E-2</v>
      </c>
      <c r="E101">
        <v>2.5499999999999998E-2</v>
      </c>
      <c r="F101">
        <v>-1.5900000000000001E-2</v>
      </c>
      <c r="G101">
        <v>2.12E-2</v>
      </c>
    </row>
    <row r="102" spans="1:7">
      <c r="A102">
        <v>197110</v>
      </c>
      <c r="B102">
        <v>-4.4200000000000003E-2</v>
      </c>
      <c r="C102">
        <v>-1.5900000000000001E-2</v>
      </c>
      <c r="D102">
        <v>-4.7999999999999996E-3</v>
      </c>
      <c r="E102">
        <v>1.5800000000000002E-2</v>
      </c>
      <c r="F102">
        <v>-1.38E-2</v>
      </c>
      <c r="G102">
        <v>4.7000000000000002E-3</v>
      </c>
    </row>
    <row r="103" spans="1:7">
      <c r="A103">
        <v>197111</v>
      </c>
      <c r="B103">
        <v>-4.5999999999999999E-3</v>
      </c>
      <c r="C103">
        <v>-2.8700000000000003E-2</v>
      </c>
      <c r="D103">
        <v>-1.7000000000000001E-2</v>
      </c>
      <c r="E103">
        <v>2.4100000000000003E-2</v>
      </c>
      <c r="F103">
        <v>-3.3000000000000004E-3</v>
      </c>
      <c r="G103">
        <v>1.5100000000000001E-2</v>
      </c>
    </row>
    <row r="104" spans="1:7">
      <c r="A104">
        <v>197112</v>
      </c>
      <c r="B104">
        <v>8.7100000000000011E-2</v>
      </c>
      <c r="C104">
        <v>3.2500000000000001E-2</v>
      </c>
      <c r="D104">
        <v>-4.0999999999999995E-3</v>
      </c>
      <c r="E104">
        <v>-3.9000000000000003E-3</v>
      </c>
      <c r="F104">
        <v>-1.7299999999999999E-2</v>
      </c>
      <c r="G104">
        <v>-5.7999999999999996E-3</v>
      </c>
    </row>
    <row r="105" spans="1:7">
      <c r="A105">
        <v>197201</v>
      </c>
      <c r="B105">
        <v>2.4900000000000002E-2</v>
      </c>
      <c r="C105">
        <v>6.1200000000000004E-2</v>
      </c>
      <c r="D105">
        <v>2.2700000000000001E-2</v>
      </c>
      <c r="E105">
        <v>-1.6799999999999999E-2</v>
      </c>
      <c r="F105">
        <v>5.2000000000000006E-3</v>
      </c>
      <c r="G105">
        <v>1.7000000000000001E-3</v>
      </c>
    </row>
    <row r="106" spans="1:7">
      <c r="A106">
        <v>197202</v>
      </c>
      <c r="B106">
        <v>2.8700000000000003E-2</v>
      </c>
      <c r="C106">
        <v>8.8999999999999999E-3</v>
      </c>
      <c r="D106">
        <v>-2.7700000000000002E-2</v>
      </c>
      <c r="E106">
        <v>1.6299999999999999E-2</v>
      </c>
      <c r="F106">
        <v>-5.3E-3</v>
      </c>
      <c r="G106">
        <v>2.5400000000000002E-2</v>
      </c>
    </row>
    <row r="107" spans="1:7">
      <c r="A107">
        <v>197203</v>
      </c>
      <c r="B107">
        <v>6.3E-3</v>
      </c>
      <c r="C107">
        <v>-4.7000000000000002E-3</v>
      </c>
      <c r="D107">
        <v>-1.6299999999999999E-2</v>
      </c>
      <c r="E107">
        <v>1.61E-2</v>
      </c>
      <c r="F107">
        <v>-1.5E-3</v>
      </c>
      <c r="G107">
        <v>2.9399999999999999E-2</v>
      </c>
    </row>
    <row r="108" spans="1:7">
      <c r="A108">
        <v>197204</v>
      </c>
      <c r="B108">
        <v>2.8999999999999998E-3</v>
      </c>
      <c r="C108">
        <v>2E-3</v>
      </c>
      <c r="D108">
        <v>1E-3</v>
      </c>
      <c r="E108">
        <v>-4.5000000000000005E-3</v>
      </c>
      <c r="F108">
        <v>-0.01</v>
      </c>
      <c r="G108">
        <v>2.81E-2</v>
      </c>
    </row>
    <row r="109" spans="1:7">
      <c r="A109">
        <v>197205</v>
      </c>
      <c r="B109">
        <v>1.2500000000000001E-2</v>
      </c>
      <c r="C109">
        <v>-3.1200000000000002E-2</v>
      </c>
      <c r="D109">
        <v>-2.7200000000000002E-2</v>
      </c>
      <c r="E109">
        <v>2.3799999999999998E-2</v>
      </c>
      <c r="F109">
        <v>-1.9199999999999998E-2</v>
      </c>
      <c r="G109">
        <v>3.2899999999999999E-2</v>
      </c>
    </row>
    <row r="110" spans="1:7">
      <c r="A110">
        <v>197206</v>
      </c>
      <c r="B110">
        <v>-2.4300000000000002E-2</v>
      </c>
      <c r="C110">
        <v>-4.7000000000000002E-3</v>
      </c>
      <c r="D110">
        <v>-2.4900000000000002E-2</v>
      </c>
      <c r="E110">
        <v>1.8100000000000002E-2</v>
      </c>
      <c r="F110">
        <v>-3.4000000000000002E-3</v>
      </c>
      <c r="G110">
        <v>1.9E-2</v>
      </c>
    </row>
    <row r="111" spans="1:7">
      <c r="A111">
        <v>197207</v>
      </c>
      <c r="B111">
        <v>-8.0000000000000002E-3</v>
      </c>
      <c r="C111">
        <v>-2.7700000000000002E-2</v>
      </c>
      <c r="D111">
        <v>6.6000000000000008E-3</v>
      </c>
      <c r="E111">
        <v>1.1399999999999999E-2</v>
      </c>
      <c r="F111">
        <v>-6.5000000000000006E-3</v>
      </c>
      <c r="G111">
        <v>2.7000000000000003E-2</v>
      </c>
    </row>
    <row r="112" spans="1:7">
      <c r="A112">
        <v>197208</v>
      </c>
      <c r="B112">
        <v>3.2599999999999997E-2</v>
      </c>
      <c r="C112">
        <v>-3.4799999999999998E-2</v>
      </c>
      <c r="D112">
        <v>4.53E-2</v>
      </c>
      <c r="E112">
        <v>-1.95E-2</v>
      </c>
      <c r="F112">
        <v>2.8799999999999999E-2</v>
      </c>
      <c r="G112">
        <v>-5.4000000000000006E-2</v>
      </c>
    </row>
    <row r="113" spans="1:7">
      <c r="A113">
        <v>197209</v>
      </c>
      <c r="B113">
        <v>-1.1399999999999999E-2</v>
      </c>
      <c r="C113">
        <v>-2.2200000000000001E-2</v>
      </c>
      <c r="D113">
        <v>4.7000000000000002E-3</v>
      </c>
      <c r="E113">
        <v>1.72E-2</v>
      </c>
      <c r="F113">
        <v>-1.9699999999999999E-2</v>
      </c>
      <c r="G113">
        <v>1.8200000000000001E-2</v>
      </c>
    </row>
    <row r="114" spans="1:7">
      <c r="A114">
        <v>197210</v>
      </c>
      <c r="B114">
        <v>5.2000000000000006E-3</v>
      </c>
      <c r="C114">
        <v>-2.5400000000000002E-2</v>
      </c>
      <c r="D114">
        <v>1.3500000000000002E-2</v>
      </c>
      <c r="E114">
        <v>-1.5E-3</v>
      </c>
      <c r="F114">
        <v>-2.0000000000000001E-4</v>
      </c>
      <c r="G114">
        <v>7.0999999999999995E-3</v>
      </c>
    </row>
    <row r="115" spans="1:7">
      <c r="A115">
        <v>197211</v>
      </c>
      <c r="B115">
        <v>4.5999999999999999E-2</v>
      </c>
      <c r="C115">
        <v>-6.3E-3</v>
      </c>
      <c r="D115">
        <v>4.8300000000000003E-2</v>
      </c>
      <c r="E115">
        <v>-1.9800000000000002E-2</v>
      </c>
      <c r="F115">
        <v>3.3399999999999999E-2</v>
      </c>
      <c r="G115">
        <v>-5.0900000000000001E-2</v>
      </c>
    </row>
    <row r="116" spans="1:7">
      <c r="A116">
        <v>197212</v>
      </c>
      <c r="B116">
        <v>6.1999999999999998E-3</v>
      </c>
      <c r="C116">
        <v>-1.9E-2</v>
      </c>
      <c r="D116">
        <v>-2.1899999999999999E-2</v>
      </c>
      <c r="E116">
        <v>2.58E-2</v>
      </c>
      <c r="F116">
        <v>-2.1499999999999998E-2</v>
      </c>
      <c r="G116">
        <v>4.9200000000000001E-2</v>
      </c>
    </row>
    <row r="117" spans="1:7">
      <c r="A117">
        <v>197301</v>
      </c>
      <c r="B117">
        <v>-3.2899999999999999E-2</v>
      </c>
      <c r="C117">
        <v>-2.8199999999999999E-2</v>
      </c>
      <c r="D117">
        <v>2.6800000000000001E-2</v>
      </c>
      <c r="E117">
        <v>3.8E-3</v>
      </c>
      <c r="F117">
        <v>9.0000000000000011E-3</v>
      </c>
      <c r="G117">
        <v>3.73E-2</v>
      </c>
    </row>
    <row r="118" spans="1:7">
      <c r="A118">
        <v>197302</v>
      </c>
      <c r="B118">
        <v>-4.8499999999999995E-2</v>
      </c>
      <c r="C118">
        <v>-3.9E-2</v>
      </c>
      <c r="D118">
        <v>1.6E-2</v>
      </c>
      <c r="E118">
        <v>-2.5000000000000001E-3</v>
      </c>
      <c r="F118">
        <v>2.0000000000000001E-4</v>
      </c>
      <c r="G118">
        <v>2.1600000000000001E-2</v>
      </c>
    </row>
    <row r="119" spans="1:7">
      <c r="A119">
        <v>197303</v>
      </c>
      <c r="B119">
        <v>-1.3000000000000001E-2</v>
      </c>
      <c r="C119">
        <v>-2.3300000000000001E-2</v>
      </c>
      <c r="D119">
        <v>2.6200000000000001E-2</v>
      </c>
      <c r="E119">
        <v>-1.0400000000000001E-2</v>
      </c>
      <c r="F119">
        <v>6.4000000000000003E-3</v>
      </c>
      <c r="G119">
        <v>3.5900000000000001E-2</v>
      </c>
    </row>
    <row r="120" spans="1:7">
      <c r="A120">
        <v>197304</v>
      </c>
      <c r="B120">
        <v>-5.6799999999999996E-2</v>
      </c>
      <c r="C120">
        <v>-2.9500000000000002E-2</v>
      </c>
      <c r="D120">
        <v>5.4199999999999998E-2</v>
      </c>
      <c r="E120">
        <v>-1.6500000000000001E-2</v>
      </c>
      <c r="F120">
        <v>2.7300000000000001E-2</v>
      </c>
      <c r="G120">
        <v>6.3600000000000004E-2</v>
      </c>
    </row>
    <row r="121" spans="1:7">
      <c r="A121">
        <v>197305</v>
      </c>
      <c r="B121">
        <v>-2.9399999999999999E-2</v>
      </c>
      <c r="C121">
        <v>-6.1800000000000001E-2</v>
      </c>
      <c r="D121">
        <v>4.0999999999999995E-3</v>
      </c>
      <c r="E121">
        <v>1.9400000000000001E-2</v>
      </c>
      <c r="F121">
        <v>-1.5100000000000001E-2</v>
      </c>
      <c r="G121">
        <v>7.1400000000000005E-2</v>
      </c>
    </row>
    <row r="122" spans="1:7">
      <c r="A122">
        <v>197306</v>
      </c>
      <c r="B122">
        <v>-1.5700000000000002E-2</v>
      </c>
      <c r="C122">
        <v>-2.5099999999999997E-2</v>
      </c>
      <c r="D122">
        <v>1.1899999999999999E-2</v>
      </c>
      <c r="E122">
        <v>-2.7000000000000001E-3</v>
      </c>
      <c r="F122">
        <v>2.0999999999999999E-3</v>
      </c>
      <c r="G122">
        <v>4.2999999999999997E-2</v>
      </c>
    </row>
    <row r="123" spans="1:7">
      <c r="A123">
        <v>197307</v>
      </c>
      <c r="B123">
        <v>5.0499999999999996E-2</v>
      </c>
      <c r="C123">
        <v>7.2599999999999998E-2</v>
      </c>
      <c r="D123">
        <v>-5.2600000000000001E-2</v>
      </c>
      <c r="E123">
        <v>-5.0000000000000001E-4</v>
      </c>
      <c r="F123">
        <v>-3.27E-2</v>
      </c>
      <c r="G123">
        <v>-0.11570000000000001</v>
      </c>
    </row>
    <row r="124" spans="1:7">
      <c r="A124">
        <v>197308</v>
      </c>
      <c r="B124">
        <v>-3.8199999999999998E-2</v>
      </c>
      <c r="C124">
        <v>-1.7899999999999999E-2</v>
      </c>
      <c r="D124">
        <v>1.06E-2</v>
      </c>
      <c r="E124">
        <v>-1.2800000000000001E-2</v>
      </c>
      <c r="F124">
        <v>1.29E-2</v>
      </c>
      <c r="G124">
        <v>3.4599999999999999E-2</v>
      </c>
    </row>
    <row r="125" spans="1:7">
      <c r="A125">
        <v>197309</v>
      </c>
      <c r="B125">
        <v>4.7500000000000001E-2</v>
      </c>
      <c r="C125">
        <v>3.5700000000000003E-2</v>
      </c>
      <c r="D125">
        <v>2.2400000000000003E-2</v>
      </c>
      <c r="E125">
        <v>-2.3E-2</v>
      </c>
      <c r="F125">
        <v>1.7500000000000002E-2</v>
      </c>
      <c r="G125">
        <v>-7.0000000000000007E-2</v>
      </c>
    </row>
    <row r="126" spans="1:7">
      <c r="A126">
        <v>197310</v>
      </c>
      <c r="B126">
        <v>-8.3000000000000001E-3</v>
      </c>
      <c r="C126">
        <v>-3.0000000000000001E-3</v>
      </c>
      <c r="D126">
        <v>1.6E-2</v>
      </c>
      <c r="E126">
        <v>-1.83E-2</v>
      </c>
      <c r="F126">
        <v>2.6800000000000001E-2</v>
      </c>
      <c r="G126">
        <v>6.8699999999999997E-2</v>
      </c>
    </row>
    <row r="127" spans="1:7">
      <c r="A127">
        <v>197311</v>
      </c>
      <c r="B127">
        <v>-0.1275</v>
      </c>
      <c r="C127">
        <v>-7.2700000000000001E-2</v>
      </c>
      <c r="D127">
        <v>3.9900000000000005E-2</v>
      </c>
      <c r="E127">
        <v>-2.58E-2</v>
      </c>
      <c r="F127">
        <v>1.6899999999999998E-2</v>
      </c>
      <c r="G127">
        <v>8.6599999999999996E-2</v>
      </c>
    </row>
    <row r="128" spans="1:7">
      <c r="A128">
        <v>197312</v>
      </c>
      <c r="B128">
        <v>6.1000000000000004E-3</v>
      </c>
      <c r="C128">
        <v>-4.6600000000000003E-2</v>
      </c>
      <c r="D128">
        <v>3.9399999999999998E-2</v>
      </c>
      <c r="E128">
        <v>-2.69E-2</v>
      </c>
      <c r="F128">
        <v>2.4100000000000003E-2</v>
      </c>
      <c r="G128">
        <v>0.1038</v>
      </c>
    </row>
    <row r="129" spans="1:7">
      <c r="A129">
        <v>197401</v>
      </c>
      <c r="B129">
        <v>-1.7000000000000001E-3</v>
      </c>
      <c r="C129">
        <v>0.10390000000000001</v>
      </c>
      <c r="D129">
        <v>0.06</v>
      </c>
      <c r="E129">
        <v>-3.1800000000000002E-2</v>
      </c>
      <c r="F129">
        <v>4.4800000000000006E-2</v>
      </c>
      <c r="G129">
        <v>-8.8499999999999995E-2</v>
      </c>
    </row>
    <row r="130" spans="1:7">
      <c r="A130">
        <v>197402</v>
      </c>
      <c r="B130">
        <v>-4.7000000000000002E-3</v>
      </c>
      <c r="C130">
        <v>1.1999999999999999E-3</v>
      </c>
      <c r="D130">
        <v>2.5000000000000001E-2</v>
      </c>
      <c r="E130">
        <v>-1.8700000000000001E-2</v>
      </c>
      <c r="F130">
        <v>2.6200000000000001E-2</v>
      </c>
      <c r="G130">
        <v>3.2000000000000002E-3</v>
      </c>
    </row>
    <row r="131" spans="1:7">
      <c r="A131">
        <v>197403</v>
      </c>
      <c r="B131">
        <v>-2.81E-2</v>
      </c>
      <c r="C131">
        <v>2.6099999999999998E-2</v>
      </c>
      <c r="D131">
        <v>-1.1999999999999999E-3</v>
      </c>
      <c r="E131">
        <v>2.7900000000000001E-2</v>
      </c>
      <c r="F131">
        <v>4.5000000000000005E-3</v>
      </c>
      <c r="G131">
        <v>-1.0500000000000001E-2</v>
      </c>
    </row>
    <row r="132" spans="1:7">
      <c r="A132">
        <v>197404</v>
      </c>
      <c r="B132">
        <v>-5.2900000000000003E-2</v>
      </c>
      <c r="C132">
        <v>-6.8999999999999999E-3</v>
      </c>
      <c r="D132">
        <v>8.6999999999999994E-3</v>
      </c>
      <c r="E132">
        <v>2.8799999999999999E-2</v>
      </c>
      <c r="F132">
        <v>2.0800000000000003E-2</v>
      </c>
      <c r="G132">
        <v>2.1100000000000001E-2</v>
      </c>
    </row>
    <row r="133" spans="1:7">
      <c r="A133">
        <v>197405</v>
      </c>
      <c r="B133">
        <v>-4.6800000000000001E-2</v>
      </c>
      <c r="C133">
        <v>-3.0800000000000001E-2</v>
      </c>
      <c r="D133">
        <v>-2.07E-2</v>
      </c>
      <c r="E133">
        <v>4.9299999999999997E-2</v>
      </c>
      <c r="F133">
        <v>-4.0000000000000001E-3</v>
      </c>
      <c r="G133">
        <v>-3.9000000000000003E-3</v>
      </c>
    </row>
    <row r="134" spans="1:7">
      <c r="A134">
        <v>197406</v>
      </c>
      <c r="B134">
        <v>-2.8300000000000002E-2</v>
      </c>
      <c r="C134">
        <v>2.0000000000000001E-4</v>
      </c>
      <c r="D134">
        <v>7.9000000000000008E-3</v>
      </c>
      <c r="E134">
        <v>6.1999999999999998E-3</v>
      </c>
      <c r="F134">
        <v>2.8999999999999998E-2</v>
      </c>
      <c r="G134">
        <v>2.3100000000000002E-2</v>
      </c>
    </row>
    <row r="135" spans="1:7">
      <c r="A135">
        <v>197407</v>
      </c>
      <c r="B135">
        <v>-8.0500000000000002E-2</v>
      </c>
      <c r="C135">
        <v>1.9199999999999998E-2</v>
      </c>
      <c r="D135">
        <v>5.1700000000000003E-2</v>
      </c>
      <c r="E135">
        <v>-3.2599999999999997E-2</v>
      </c>
      <c r="F135">
        <v>4.5999999999999999E-2</v>
      </c>
      <c r="G135">
        <v>3.09E-2</v>
      </c>
    </row>
    <row r="136" spans="1:7">
      <c r="A136">
        <v>197408</v>
      </c>
      <c r="B136">
        <v>-9.35E-2</v>
      </c>
      <c r="C136">
        <v>2.6000000000000003E-3</v>
      </c>
      <c r="D136">
        <v>2.6400000000000003E-2</v>
      </c>
      <c r="E136">
        <v>-2.8000000000000004E-3</v>
      </c>
      <c r="F136">
        <v>2.6000000000000002E-2</v>
      </c>
      <c r="G136">
        <v>0.03</v>
      </c>
    </row>
    <row r="137" spans="1:7">
      <c r="A137">
        <v>197409</v>
      </c>
      <c r="B137">
        <v>-0.1177</v>
      </c>
      <c r="C137">
        <v>1.4800000000000001E-2</v>
      </c>
      <c r="D137">
        <v>5.5899999999999998E-2</v>
      </c>
      <c r="E137">
        <v>-4.4299999999999999E-2</v>
      </c>
      <c r="F137">
        <v>5.9200000000000003E-2</v>
      </c>
      <c r="G137">
        <v>4.24E-2</v>
      </c>
    </row>
    <row r="138" spans="1:7">
      <c r="A138">
        <v>197410</v>
      </c>
      <c r="B138">
        <v>0.161</v>
      </c>
      <c r="C138">
        <v>-6.8200000000000011E-2</v>
      </c>
      <c r="D138">
        <v>-9.8800000000000013E-2</v>
      </c>
      <c r="E138">
        <v>-2.2000000000000001E-3</v>
      </c>
      <c r="F138">
        <v>-2.8700000000000003E-2</v>
      </c>
      <c r="G138">
        <v>-5.4000000000000003E-3</v>
      </c>
    </row>
    <row r="139" spans="1:7">
      <c r="A139">
        <v>197411</v>
      </c>
      <c r="B139">
        <v>-4.5100000000000001E-2</v>
      </c>
      <c r="C139">
        <v>-1.4800000000000001E-2</v>
      </c>
      <c r="D139">
        <v>-2E-3</v>
      </c>
      <c r="E139">
        <v>-3.3500000000000002E-2</v>
      </c>
      <c r="F139">
        <v>2.9399999999999999E-2</v>
      </c>
      <c r="G139">
        <v>2.1400000000000002E-2</v>
      </c>
    </row>
    <row r="140" spans="1:7">
      <c r="A140">
        <v>197412</v>
      </c>
      <c r="B140">
        <v>-3.4500000000000003E-2</v>
      </c>
      <c r="C140">
        <v>-4.3499999999999997E-2</v>
      </c>
      <c r="D140">
        <v>1.1000000000000001E-3</v>
      </c>
      <c r="E140">
        <v>-6.8999999999999999E-3</v>
      </c>
      <c r="F140">
        <v>3.2599999999999997E-2</v>
      </c>
      <c r="G140">
        <v>2.92E-2</v>
      </c>
    </row>
    <row r="141" spans="1:7">
      <c r="A141">
        <v>197501</v>
      </c>
      <c r="B141">
        <v>0.1366</v>
      </c>
      <c r="C141">
        <v>0.12920000000000001</v>
      </c>
      <c r="D141">
        <v>8.2699999999999996E-2</v>
      </c>
      <c r="E141">
        <v>-7.6E-3</v>
      </c>
      <c r="F141">
        <v>-9.1999999999999998E-3</v>
      </c>
      <c r="G141">
        <v>-0.13820000000000002</v>
      </c>
    </row>
    <row r="142" spans="1:7">
      <c r="A142">
        <v>197502</v>
      </c>
      <c r="B142">
        <v>5.5599999999999997E-2</v>
      </c>
      <c r="C142">
        <v>-6.5000000000000006E-3</v>
      </c>
      <c r="D142">
        <v>-4.4400000000000002E-2</v>
      </c>
      <c r="E142">
        <v>1.15E-2</v>
      </c>
      <c r="F142">
        <v>-2.12E-2</v>
      </c>
      <c r="G142">
        <v>-6.0000000000000001E-3</v>
      </c>
    </row>
    <row r="143" spans="1:7">
      <c r="A143">
        <v>197503</v>
      </c>
      <c r="B143">
        <v>2.6600000000000002E-2</v>
      </c>
      <c r="C143">
        <v>3.9900000000000005E-2</v>
      </c>
      <c r="D143">
        <v>2.3900000000000001E-2</v>
      </c>
      <c r="E143">
        <v>1.23E-2</v>
      </c>
      <c r="F143">
        <v>-1.3100000000000001E-2</v>
      </c>
      <c r="G143">
        <v>-2.0400000000000001E-2</v>
      </c>
    </row>
    <row r="144" spans="1:7">
      <c r="A144">
        <v>197504</v>
      </c>
      <c r="B144">
        <v>4.2300000000000004E-2</v>
      </c>
      <c r="C144">
        <v>-7.1999999999999998E-3</v>
      </c>
      <c r="D144">
        <v>-1.1299999999999999E-2</v>
      </c>
      <c r="E144">
        <v>1.4199999999999999E-2</v>
      </c>
      <c r="F144">
        <v>-1.3500000000000002E-2</v>
      </c>
      <c r="G144">
        <v>1.38E-2</v>
      </c>
    </row>
    <row r="145" spans="1:7">
      <c r="A145">
        <v>197505</v>
      </c>
      <c r="B145">
        <v>5.1900000000000002E-2</v>
      </c>
      <c r="C145">
        <v>2.8900000000000002E-2</v>
      </c>
      <c r="D145">
        <v>-4.0999999999999995E-2</v>
      </c>
      <c r="E145">
        <v>-9.9000000000000008E-3</v>
      </c>
      <c r="F145">
        <v>-6.1000000000000004E-3</v>
      </c>
      <c r="G145">
        <v>-5.7999999999999996E-3</v>
      </c>
    </row>
    <row r="146" spans="1:7">
      <c r="A146">
        <v>197506</v>
      </c>
      <c r="B146">
        <v>4.8300000000000003E-2</v>
      </c>
      <c r="C146">
        <v>1.4199999999999999E-2</v>
      </c>
      <c r="D146">
        <v>1.3999999999999999E-2</v>
      </c>
      <c r="E146">
        <v>-2.6600000000000002E-2</v>
      </c>
      <c r="F146">
        <v>1.1000000000000001E-2</v>
      </c>
      <c r="G146">
        <v>2.0000000000000001E-4</v>
      </c>
    </row>
    <row r="147" spans="1:7">
      <c r="A147">
        <v>197507</v>
      </c>
      <c r="B147">
        <v>-6.59E-2</v>
      </c>
      <c r="C147">
        <v>3.44E-2</v>
      </c>
      <c r="D147">
        <v>1.6899999999999998E-2</v>
      </c>
      <c r="E147">
        <v>4.5999999999999999E-3</v>
      </c>
      <c r="F147">
        <v>1.23E-2</v>
      </c>
      <c r="G147">
        <v>4.5000000000000005E-3</v>
      </c>
    </row>
    <row r="148" spans="1:7">
      <c r="A148">
        <v>197508</v>
      </c>
      <c r="B148">
        <v>-2.8500000000000001E-2</v>
      </c>
      <c r="C148">
        <v>-2.8399999999999998E-2</v>
      </c>
      <c r="D148">
        <v>-9.4000000000000004E-3</v>
      </c>
      <c r="E148">
        <v>1.1200000000000002E-2</v>
      </c>
      <c r="F148">
        <v>-9.300000000000001E-3</v>
      </c>
      <c r="G148">
        <v>-1E-3</v>
      </c>
    </row>
    <row r="149" spans="1:7">
      <c r="A149">
        <v>197509</v>
      </c>
      <c r="B149">
        <v>-4.2599999999999999E-2</v>
      </c>
      <c r="C149">
        <v>5.0000000000000001E-4</v>
      </c>
      <c r="D149">
        <v>4.3E-3</v>
      </c>
      <c r="E149">
        <v>5.3E-3</v>
      </c>
      <c r="F149">
        <v>5.5000000000000005E-3</v>
      </c>
      <c r="G149">
        <v>4.0999999999999995E-3</v>
      </c>
    </row>
    <row r="150" spans="1:7">
      <c r="A150">
        <v>197510</v>
      </c>
      <c r="B150">
        <v>5.3099999999999994E-2</v>
      </c>
      <c r="C150">
        <v>-4.2200000000000001E-2</v>
      </c>
      <c r="D150">
        <v>2.7000000000000001E-3</v>
      </c>
      <c r="E150">
        <v>-4.7999999999999996E-3</v>
      </c>
      <c r="F150">
        <v>2.2000000000000002E-2</v>
      </c>
      <c r="G150">
        <v>-1.6000000000000001E-3</v>
      </c>
    </row>
    <row r="151" spans="1:7">
      <c r="A151">
        <v>197511</v>
      </c>
      <c r="B151">
        <v>2.6400000000000003E-2</v>
      </c>
      <c r="C151">
        <v>-1.1000000000000001E-2</v>
      </c>
      <c r="D151">
        <v>2.0499999999999997E-2</v>
      </c>
      <c r="E151">
        <v>-6.8000000000000005E-3</v>
      </c>
      <c r="F151">
        <v>1.78E-2</v>
      </c>
      <c r="G151">
        <v>-4.5000000000000005E-3</v>
      </c>
    </row>
    <row r="152" spans="1:7">
      <c r="A152">
        <v>197512</v>
      </c>
      <c r="B152">
        <v>-1.6E-2</v>
      </c>
      <c r="C152">
        <v>-5.0000000000000001E-4</v>
      </c>
      <c r="D152">
        <v>1.6899999999999998E-2</v>
      </c>
      <c r="E152">
        <v>-8.9999999999999998E-4</v>
      </c>
      <c r="F152">
        <v>5.7999999999999996E-3</v>
      </c>
      <c r="G152">
        <v>-1.1000000000000001E-3</v>
      </c>
    </row>
    <row r="153" spans="1:7">
      <c r="A153">
        <v>197601</v>
      </c>
      <c r="B153">
        <v>0.1216</v>
      </c>
      <c r="C153">
        <v>6.3200000000000006E-2</v>
      </c>
      <c r="D153">
        <v>8.5699999999999998E-2</v>
      </c>
      <c r="E153">
        <v>-1.7899999999999999E-2</v>
      </c>
      <c r="F153">
        <v>2.2700000000000001E-2</v>
      </c>
      <c r="G153">
        <v>4.4500000000000005E-2</v>
      </c>
    </row>
    <row r="154" spans="1:7">
      <c r="A154">
        <v>197602</v>
      </c>
      <c r="B154">
        <v>3.2000000000000002E-3</v>
      </c>
      <c r="C154">
        <v>7.980000000000001E-2</v>
      </c>
      <c r="D154">
        <v>5.8200000000000002E-2</v>
      </c>
      <c r="E154">
        <v>-2.6000000000000002E-2</v>
      </c>
      <c r="F154">
        <v>3.8300000000000001E-2</v>
      </c>
      <c r="G154">
        <v>3.8E-3</v>
      </c>
    </row>
    <row r="155" spans="1:7">
      <c r="A155">
        <v>197603</v>
      </c>
      <c r="B155">
        <v>2.3199999999999998E-2</v>
      </c>
      <c r="C155">
        <v>-1.3899999999999999E-2</v>
      </c>
      <c r="D155">
        <v>-1.1000000000000001E-3</v>
      </c>
      <c r="E155">
        <v>-3.3000000000000004E-3</v>
      </c>
      <c r="F155">
        <v>9.4000000000000004E-3</v>
      </c>
      <c r="G155">
        <v>1.5E-3</v>
      </c>
    </row>
    <row r="156" spans="1:7">
      <c r="A156">
        <v>197604</v>
      </c>
      <c r="B156">
        <v>-1.49E-2</v>
      </c>
      <c r="C156">
        <v>8.0000000000000004E-4</v>
      </c>
      <c r="D156">
        <v>-1.4000000000000002E-3</v>
      </c>
      <c r="E156">
        <v>4.0000000000000001E-3</v>
      </c>
      <c r="F156">
        <v>-1.0800000000000001E-2</v>
      </c>
      <c r="G156">
        <v>5.8999999999999999E-3</v>
      </c>
    </row>
    <row r="157" spans="1:7">
      <c r="A157">
        <v>197605</v>
      </c>
      <c r="B157">
        <v>-1.34E-2</v>
      </c>
      <c r="C157">
        <v>-1.1000000000000001E-2</v>
      </c>
      <c r="D157">
        <v>-1.3500000000000002E-2</v>
      </c>
      <c r="E157">
        <v>2.4500000000000001E-2</v>
      </c>
      <c r="F157">
        <v>-1.3999999999999999E-2</v>
      </c>
      <c r="G157">
        <v>-1.1200000000000002E-2</v>
      </c>
    </row>
    <row r="158" spans="1:7">
      <c r="A158">
        <v>197606</v>
      </c>
      <c r="B158">
        <v>4.0500000000000001E-2</v>
      </c>
      <c r="C158">
        <v>-1.0700000000000001E-2</v>
      </c>
      <c r="D158">
        <v>6.8999999999999999E-3</v>
      </c>
      <c r="E158">
        <v>-6.7000000000000002E-3</v>
      </c>
      <c r="F158">
        <v>1.01E-2</v>
      </c>
      <c r="G158">
        <v>-4.1999999999999997E-3</v>
      </c>
    </row>
    <row r="159" spans="1:7">
      <c r="A159">
        <v>197607</v>
      </c>
      <c r="B159">
        <v>-1.0700000000000001E-2</v>
      </c>
      <c r="C159">
        <v>6.3E-3</v>
      </c>
      <c r="D159">
        <v>1.7299999999999999E-2</v>
      </c>
      <c r="E159">
        <v>-1.0500000000000001E-2</v>
      </c>
      <c r="F159">
        <v>2.8000000000000004E-3</v>
      </c>
      <c r="G159">
        <v>-1.3000000000000002E-3</v>
      </c>
    </row>
    <row r="160" spans="1:7">
      <c r="A160">
        <v>197608</v>
      </c>
      <c r="B160">
        <v>-5.6000000000000008E-3</v>
      </c>
      <c r="C160">
        <v>-1.9800000000000002E-2</v>
      </c>
      <c r="D160">
        <v>8.1000000000000013E-3</v>
      </c>
      <c r="E160">
        <v>-4.0999999999999995E-3</v>
      </c>
      <c r="F160">
        <v>-5.5000000000000005E-3</v>
      </c>
      <c r="G160">
        <v>-8.5000000000000006E-3</v>
      </c>
    </row>
    <row r="161" spans="1:7">
      <c r="A161">
        <v>197609</v>
      </c>
      <c r="B161">
        <v>2.07E-2</v>
      </c>
      <c r="C161">
        <v>1E-3</v>
      </c>
      <c r="D161">
        <v>-2.8999999999999998E-3</v>
      </c>
      <c r="E161">
        <v>9.7999999999999997E-3</v>
      </c>
      <c r="F161">
        <v>-1.15E-2</v>
      </c>
      <c r="G161">
        <v>2.2000000000000001E-3</v>
      </c>
    </row>
    <row r="162" spans="1:7">
      <c r="A162">
        <v>197610</v>
      </c>
      <c r="B162">
        <v>-2.4199999999999999E-2</v>
      </c>
      <c r="C162">
        <v>1.3000000000000002E-3</v>
      </c>
      <c r="D162">
        <v>-1.8E-3</v>
      </c>
      <c r="E162">
        <v>-1.9E-3</v>
      </c>
      <c r="F162">
        <v>-3.7000000000000002E-3</v>
      </c>
      <c r="G162">
        <v>-4.4000000000000003E-3</v>
      </c>
    </row>
    <row r="163" spans="1:7">
      <c r="A163">
        <v>197611</v>
      </c>
      <c r="B163">
        <v>3.5999999999999999E-3</v>
      </c>
      <c r="C163">
        <v>2.6600000000000002E-2</v>
      </c>
      <c r="D163">
        <v>1.5100000000000001E-2</v>
      </c>
      <c r="E163">
        <v>-1.41E-2</v>
      </c>
      <c r="F163">
        <v>8.9999999999999998E-4</v>
      </c>
      <c r="G163">
        <v>2.8900000000000002E-2</v>
      </c>
    </row>
    <row r="164" spans="1:7">
      <c r="A164">
        <v>197612</v>
      </c>
      <c r="B164">
        <v>5.6500000000000002E-2</v>
      </c>
      <c r="C164">
        <v>3.6400000000000002E-2</v>
      </c>
      <c r="D164">
        <v>2.2700000000000001E-2</v>
      </c>
      <c r="E164">
        <v>-6.1999999999999998E-3</v>
      </c>
      <c r="F164">
        <v>2.2799999999999997E-2</v>
      </c>
      <c r="G164">
        <v>7.3000000000000001E-3</v>
      </c>
    </row>
    <row r="165" spans="1:7">
      <c r="A165">
        <v>197701</v>
      </c>
      <c r="B165">
        <v>-4.0500000000000001E-2</v>
      </c>
      <c r="C165">
        <v>5.9000000000000004E-2</v>
      </c>
      <c r="D165">
        <v>4.2699999999999995E-2</v>
      </c>
      <c r="E165">
        <v>-5.1000000000000004E-3</v>
      </c>
      <c r="F165">
        <v>1.9699999999999999E-2</v>
      </c>
      <c r="G165">
        <v>4.0099999999999997E-2</v>
      </c>
    </row>
    <row r="166" spans="1:7">
      <c r="A166">
        <v>197702</v>
      </c>
      <c r="B166">
        <v>-1.9400000000000001E-2</v>
      </c>
      <c r="C166">
        <v>1.0700000000000001E-2</v>
      </c>
      <c r="D166">
        <v>4.7000000000000002E-3</v>
      </c>
      <c r="E166">
        <v>-1.6000000000000001E-3</v>
      </c>
      <c r="F166">
        <v>-2.2000000000000001E-3</v>
      </c>
      <c r="G166">
        <v>3.5999999999999999E-3</v>
      </c>
    </row>
    <row r="167" spans="1:7">
      <c r="A167">
        <v>197703</v>
      </c>
      <c r="B167">
        <v>-1.3700000000000002E-2</v>
      </c>
      <c r="C167">
        <v>1.3100000000000001E-2</v>
      </c>
      <c r="D167">
        <v>1.0900000000000002E-2</v>
      </c>
      <c r="E167">
        <v>-3.0000000000000001E-3</v>
      </c>
      <c r="F167">
        <v>-5.9999999999999995E-4</v>
      </c>
      <c r="G167">
        <v>5.5000000000000005E-3</v>
      </c>
    </row>
    <row r="168" spans="1:7">
      <c r="A168">
        <v>197704</v>
      </c>
      <c r="B168">
        <v>1.5E-3</v>
      </c>
      <c r="C168">
        <v>6.1000000000000004E-3</v>
      </c>
      <c r="D168">
        <v>3.3799999999999997E-2</v>
      </c>
      <c r="E168">
        <v>-2.0199999999999999E-2</v>
      </c>
      <c r="F168">
        <v>1.1399999999999999E-2</v>
      </c>
      <c r="G168">
        <v>4.2099999999999999E-2</v>
      </c>
    </row>
    <row r="169" spans="1:7">
      <c r="A169">
        <v>197705</v>
      </c>
      <c r="B169">
        <v>-1.4499999999999999E-2</v>
      </c>
      <c r="C169">
        <v>1.3100000000000001E-2</v>
      </c>
      <c r="D169">
        <v>8.5000000000000006E-3</v>
      </c>
      <c r="E169">
        <v>3.3000000000000004E-3</v>
      </c>
      <c r="F169">
        <v>1.9E-3</v>
      </c>
      <c r="G169">
        <v>2.0299999999999999E-2</v>
      </c>
    </row>
    <row r="170" spans="1:7">
      <c r="A170">
        <v>197706</v>
      </c>
      <c r="B170">
        <v>4.7100000000000003E-2</v>
      </c>
      <c r="C170">
        <v>2.0800000000000003E-2</v>
      </c>
      <c r="D170">
        <v>-7.4000000000000003E-3</v>
      </c>
      <c r="E170">
        <v>9.1000000000000004E-3</v>
      </c>
      <c r="F170">
        <v>-1.2E-2</v>
      </c>
      <c r="G170">
        <v>1.66E-2</v>
      </c>
    </row>
    <row r="171" spans="1:7">
      <c r="A171">
        <v>197707</v>
      </c>
      <c r="B171">
        <v>-1.6899999999999998E-2</v>
      </c>
      <c r="C171">
        <v>1.8800000000000001E-2</v>
      </c>
      <c r="D171">
        <v>-5.6999999999999993E-3</v>
      </c>
      <c r="E171">
        <v>7.4000000000000003E-3</v>
      </c>
      <c r="F171">
        <v>8.9999999999999998E-4</v>
      </c>
      <c r="G171">
        <v>3.5999999999999999E-3</v>
      </c>
    </row>
    <row r="172" spans="1:7">
      <c r="A172">
        <v>197708</v>
      </c>
      <c r="B172">
        <v>-1.7500000000000002E-2</v>
      </c>
      <c r="C172">
        <v>8.6E-3</v>
      </c>
      <c r="D172">
        <v>-2.7300000000000001E-2</v>
      </c>
      <c r="E172">
        <v>9.9000000000000008E-3</v>
      </c>
      <c r="F172">
        <v>-6.8999999999999999E-3</v>
      </c>
      <c r="G172">
        <v>-1.7000000000000001E-2</v>
      </c>
    </row>
    <row r="173" spans="1:7">
      <c r="A173">
        <v>197709</v>
      </c>
      <c r="B173">
        <v>-2.7000000000000001E-3</v>
      </c>
      <c r="C173">
        <v>1.43E-2</v>
      </c>
      <c r="D173">
        <v>-4.5999999999999999E-3</v>
      </c>
      <c r="E173">
        <v>1.4499999999999999E-2</v>
      </c>
      <c r="F173">
        <v>-8.3999999999999995E-3</v>
      </c>
      <c r="G173">
        <v>0.02</v>
      </c>
    </row>
    <row r="174" spans="1:7">
      <c r="A174">
        <v>197710</v>
      </c>
      <c r="B174">
        <v>-4.3799999999999999E-2</v>
      </c>
      <c r="C174">
        <v>1.4800000000000001E-2</v>
      </c>
      <c r="D174">
        <v>1.8100000000000002E-2</v>
      </c>
      <c r="E174">
        <v>-1.9E-3</v>
      </c>
      <c r="F174">
        <v>-2.8999999999999998E-3</v>
      </c>
      <c r="G174">
        <v>-8.0000000000000004E-4</v>
      </c>
    </row>
    <row r="175" spans="1:7">
      <c r="A175">
        <v>197711</v>
      </c>
      <c r="B175">
        <v>0.04</v>
      </c>
      <c r="C175">
        <v>3.6400000000000002E-2</v>
      </c>
      <c r="D175">
        <v>2.3E-3</v>
      </c>
      <c r="E175">
        <v>-1.3000000000000002E-3</v>
      </c>
      <c r="F175">
        <v>7.0999999999999995E-3</v>
      </c>
      <c r="G175">
        <v>2.01E-2</v>
      </c>
    </row>
    <row r="176" spans="1:7">
      <c r="A176">
        <v>197712</v>
      </c>
      <c r="B176">
        <v>2.7000000000000001E-3</v>
      </c>
      <c r="C176">
        <v>1.5900000000000001E-2</v>
      </c>
      <c r="D176">
        <v>-3.0000000000000001E-3</v>
      </c>
      <c r="E176">
        <v>9.1000000000000004E-3</v>
      </c>
      <c r="F176">
        <v>-6.8999999999999999E-3</v>
      </c>
      <c r="G176">
        <v>1.5800000000000002E-2</v>
      </c>
    </row>
    <row r="177" spans="1:7">
      <c r="A177">
        <v>197801</v>
      </c>
      <c r="B177">
        <v>-6.0100000000000001E-2</v>
      </c>
      <c r="C177">
        <v>2.7200000000000002E-2</v>
      </c>
      <c r="D177">
        <v>3.3599999999999998E-2</v>
      </c>
      <c r="E177">
        <v>-1.7000000000000001E-2</v>
      </c>
      <c r="F177">
        <v>1.52E-2</v>
      </c>
      <c r="G177">
        <v>-6.6000000000000008E-3</v>
      </c>
    </row>
    <row r="178" spans="1:7">
      <c r="A178">
        <v>197802</v>
      </c>
      <c r="B178">
        <v>-1.38E-2</v>
      </c>
      <c r="C178">
        <v>3.7000000000000005E-2</v>
      </c>
      <c r="D178">
        <v>8.3000000000000001E-3</v>
      </c>
      <c r="E178">
        <v>3.3000000000000004E-3</v>
      </c>
      <c r="F178">
        <v>1.0400000000000001E-2</v>
      </c>
      <c r="G178">
        <v>1.9699999999999999E-2</v>
      </c>
    </row>
    <row r="179" spans="1:7">
      <c r="A179">
        <v>197803</v>
      </c>
      <c r="B179">
        <v>2.8500000000000001E-2</v>
      </c>
      <c r="C179">
        <v>3.7100000000000001E-2</v>
      </c>
      <c r="D179">
        <v>1.1599999999999999E-2</v>
      </c>
      <c r="E179">
        <v>-5.8999999999999999E-3</v>
      </c>
      <c r="F179">
        <v>1.8800000000000001E-2</v>
      </c>
      <c r="G179">
        <v>1.3700000000000002E-2</v>
      </c>
    </row>
    <row r="180" spans="1:7">
      <c r="A180">
        <v>197804</v>
      </c>
      <c r="B180">
        <v>7.8799999999999995E-2</v>
      </c>
      <c r="C180">
        <v>-2.7000000000000001E-3</v>
      </c>
      <c r="D180">
        <v>-3.5700000000000003E-2</v>
      </c>
      <c r="E180">
        <v>2.8300000000000002E-2</v>
      </c>
      <c r="F180">
        <v>-1.29E-2</v>
      </c>
      <c r="G180">
        <v>8.6E-3</v>
      </c>
    </row>
    <row r="181" spans="1:7">
      <c r="A181">
        <v>197805</v>
      </c>
      <c r="B181">
        <v>1.7600000000000001E-2</v>
      </c>
      <c r="C181">
        <v>4.58E-2</v>
      </c>
      <c r="D181">
        <v>-5.3E-3</v>
      </c>
      <c r="E181">
        <v>2.3999999999999998E-3</v>
      </c>
      <c r="F181">
        <v>3.7000000000000002E-3</v>
      </c>
      <c r="G181">
        <v>2.8300000000000002E-2</v>
      </c>
    </row>
    <row r="182" spans="1:7">
      <c r="A182">
        <v>197806</v>
      </c>
      <c r="B182">
        <v>-1.6899999999999998E-2</v>
      </c>
      <c r="C182">
        <v>1.5600000000000001E-2</v>
      </c>
      <c r="D182">
        <v>5.6999999999999993E-3</v>
      </c>
      <c r="E182">
        <v>-1.41E-2</v>
      </c>
      <c r="F182">
        <v>-2.9999999999999997E-4</v>
      </c>
      <c r="G182">
        <v>2.75E-2</v>
      </c>
    </row>
    <row r="183" spans="1:7">
      <c r="A183">
        <v>197807</v>
      </c>
      <c r="B183">
        <v>5.1100000000000007E-2</v>
      </c>
      <c r="C183">
        <v>1.3000000000000002E-3</v>
      </c>
      <c r="D183">
        <v>-1.11E-2</v>
      </c>
      <c r="E183">
        <v>1.5500000000000002E-2</v>
      </c>
      <c r="F183">
        <v>-7.9000000000000008E-3</v>
      </c>
      <c r="G183">
        <v>4.1799999999999997E-2</v>
      </c>
    </row>
    <row r="184" spans="1:7">
      <c r="A184">
        <v>197808</v>
      </c>
      <c r="B184">
        <v>3.7499999999999999E-2</v>
      </c>
      <c r="C184">
        <v>4.9500000000000002E-2</v>
      </c>
      <c r="D184">
        <v>-5.6999999999999993E-3</v>
      </c>
      <c r="E184">
        <v>1.41E-2</v>
      </c>
      <c r="F184">
        <v>4.4000000000000003E-3</v>
      </c>
      <c r="G184">
        <v>2.8300000000000002E-2</v>
      </c>
    </row>
    <row r="185" spans="1:7">
      <c r="A185">
        <v>197809</v>
      </c>
      <c r="B185">
        <v>-1.43E-2</v>
      </c>
      <c r="C185">
        <v>-3.0999999999999999E-3</v>
      </c>
      <c r="D185">
        <v>1.8600000000000002E-2</v>
      </c>
      <c r="E185">
        <v>-6.5000000000000006E-3</v>
      </c>
      <c r="F185">
        <v>1.8000000000000002E-2</v>
      </c>
      <c r="G185">
        <v>-3.1400000000000004E-2</v>
      </c>
    </row>
    <row r="186" spans="1:7">
      <c r="A186">
        <v>197810</v>
      </c>
      <c r="B186">
        <v>-0.1191</v>
      </c>
      <c r="C186">
        <v>-0.10070000000000001</v>
      </c>
      <c r="D186">
        <v>1.3899999999999999E-2</v>
      </c>
      <c r="E186">
        <v>1.8E-3</v>
      </c>
      <c r="F186">
        <v>9.9000000000000008E-3</v>
      </c>
      <c r="G186">
        <v>-8.4600000000000009E-2</v>
      </c>
    </row>
    <row r="187" spans="1:7">
      <c r="A187">
        <v>197811</v>
      </c>
      <c r="B187">
        <v>2.7099999999999999E-2</v>
      </c>
      <c r="C187">
        <v>2.8500000000000001E-2</v>
      </c>
      <c r="D187">
        <v>-2.1400000000000002E-2</v>
      </c>
      <c r="E187">
        <v>1.11E-2</v>
      </c>
      <c r="F187">
        <v>-1.1899999999999999E-2</v>
      </c>
      <c r="G187">
        <v>5.4699999999999999E-2</v>
      </c>
    </row>
    <row r="188" spans="1:7">
      <c r="A188">
        <v>197812</v>
      </c>
      <c r="B188">
        <v>8.8000000000000005E-3</v>
      </c>
      <c r="C188">
        <v>1.1200000000000002E-2</v>
      </c>
      <c r="D188">
        <v>-2.1299999999999999E-2</v>
      </c>
      <c r="E188">
        <v>1.95E-2</v>
      </c>
      <c r="F188">
        <v>-1.38E-2</v>
      </c>
      <c r="G188">
        <v>3.0299999999999997E-2</v>
      </c>
    </row>
    <row r="189" spans="1:7">
      <c r="A189">
        <v>197901</v>
      </c>
      <c r="B189">
        <v>4.2300000000000004E-2</v>
      </c>
      <c r="C189">
        <v>3.7900000000000003E-2</v>
      </c>
      <c r="D189">
        <v>2.2000000000000002E-2</v>
      </c>
      <c r="E189">
        <v>-2.4900000000000002E-2</v>
      </c>
      <c r="F189">
        <v>1.5100000000000001E-2</v>
      </c>
      <c r="G189">
        <v>-1.3600000000000001E-2</v>
      </c>
    </row>
    <row r="190" spans="1:7">
      <c r="A190">
        <v>197902</v>
      </c>
      <c r="B190">
        <v>-3.56E-2</v>
      </c>
      <c r="C190">
        <v>5.4000000000000003E-3</v>
      </c>
      <c r="D190">
        <v>1.1399999999999999E-2</v>
      </c>
      <c r="E190">
        <v>-1.11E-2</v>
      </c>
      <c r="F190">
        <v>9.5999999999999992E-3</v>
      </c>
      <c r="G190">
        <v>-1.06E-2</v>
      </c>
    </row>
    <row r="191" spans="1:7">
      <c r="A191">
        <v>197903</v>
      </c>
      <c r="B191">
        <v>5.6799999999999996E-2</v>
      </c>
      <c r="C191">
        <v>3.2000000000000001E-2</v>
      </c>
      <c r="D191">
        <v>-7.3000000000000001E-3</v>
      </c>
      <c r="E191">
        <v>5.1000000000000004E-3</v>
      </c>
      <c r="F191">
        <v>2.8000000000000004E-3</v>
      </c>
      <c r="G191">
        <v>2.9300000000000003E-2</v>
      </c>
    </row>
    <row r="192" spans="1:7">
      <c r="A192">
        <v>197904</v>
      </c>
      <c r="B192">
        <v>-5.9999999999999995E-4</v>
      </c>
      <c r="C192">
        <v>2.4E-2</v>
      </c>
      <c r="D192">
        <v>1.0800000000000001E-2</v>
      </c>
      <c r="E192">
        <v>1.11E-2</v>
      </c>
      <c r="F192">
        <v>2.0999999999999999E-3</v>
      </c>
      <c r="G192">
        <v>8.1000000000000013E-3</v>
      </c>
    </row>
    <row r="193" spans="1:7">
      <c r="A193">
        <v>197905</v>
      </c>
      <c r="B193">
        <v>-2.2100000000000002E-2</v>
      </c>
      <c r="C193">
        <v>1.7000000000000001E-3</v>
      </c>
      <c r="D193">
        <v>1.3200000000000002E-2</v>
      </c>
      <c r="E193">
        <v>-1.5500000000000002E-2</v>
      </c>
      <c r="F193">
        <v>-2.7000000000000001E-3</v>
      </c>
      <c r="G193">
        <v>-5.4000000000000003E-3</v>
      </c>
    </row>
    <row r="194" spans="1:7">
      <c r="A194">
        <v>197906</v>
      </c>
      <c r="B194">
        <v>3.85E-2</v>
      </c>
      <c r="C194">
        <v>9.9000000000000008E-3</v>
      </c>
      <c r="D194">
        <v>1.3899999999999999E-2</v>
      </c>
      <c r="E194">
        <v>-1.5900000000000001E-2</v>
      </c>
      <c r="F194">
        <v>-4.7000000000000002E-3</v>
      </c>
      <c r="G194">
        <v>8.3999999999999995E-3</v>
      </c>
    </row>
    <row r="195" spans="1:7">
      <c r="A195">
        <v>197907</v>
      </c>
      <c r="B195">
        <v>8.199999999999999E-3</v>
      </c>
      <c r="C195">
        <v>1.2700000000000001E-2</v>
      </c>
      <c r="D195">
        <v>1.8600000000000002E-2</v>
      </c>
      <c r="E195">
        <v>-2.8000000000000004E-3</v>
      </c>
      <c r="F195">
        <v>7.0999999999999995E-3</v>
      </c>
      <c r="G195">
        <v>-1.0700000000000001E-2</v>
      </c>
    </row>
    <row r="196" spans="1:7">
      <c r="A196">
        <v>197908</v>
      </c>
      <c r="B196">
        <v>5.5300000000000002E-2</v>
      </c>
      <c r="C196">
        <v>1.9199999999999998E-2</v>
      </c>
      <c r="D196">
        <v>-1.5800000000000002E-2</v>
      </c>
      <c r="E196">
        <v>1.6E-2</v>
      </c>
      <c r="F196">
        <v>-1.47E-2</v>
      </c>
      <c r="G196">
        <v>-2.0999999999999999E-3</v>
      </c>
    </row>
    <row r="197" spans="1:7">
      <c r="A197">
        <v>197909</v>
      </c>
      <c r="B197">
        <v>-8.199999999999999E-3</v>
      </c>
      <c r="C197">
        <v>-3.3000000000000004E-3</v>
      </c>
      <c r="D197">
        <v>-9.0000000000000011E-3</v>
      </c>
      <c r="E197">
        <v>0.01</v>
      </c>
      <c r="F197">
        <v>3.2000000000000002E-3</v>
      </c>
      <c r="G197">
        <v>5.2800000000000007E-2</v>
      </c>
    </row>
    <row r="198" spans="1:7">
      <c r="A198">
        <v>197910</v>
      </c>
      <c r="B198">
        <v>-8.1000000000000003E-2</v>
      </c>
      <c r="C198">
        <v>-3.5099999999999999E-2</v>
      </c>
      <c r="D198">
        <v>-1.8600000000000002E-2</v>
      </c>
      <c r="E198">
        <v>0.01</v>
      </c>
      <c r="F198">
        <v>1E-3</v>
      </c>
      <c r="G198">
        <v>2.01E-2</v>
      </c>
    </row>
    <row r="199" spans="1:7">
      <c r="A199">
        <v>197911</v>
      </c>
      <c r="B199">
        <v>5.21E-2</v>
      </c>
      <c r="C199">
        <v>2.53E-2</v>
      </c>
      <c r="D199">
        <v>-3.2799999999999996E-2</v>
      </c>
      <c r="E199">
        <v>2.0000000000000001E-4</v>
      </c>
      <c r="F199">
        <v>-2.12E-2</v>
      </c>
      <c r="G199">
        <v>8.1400000000000014E-2</v>
      </c>
    </row>
    <row r="200" spans="1:7">
      <c r="A200">
        <v>197912</v>
      </c>
      <c r="B200">
        <v>1.7899999999999999E-2</v>
      </c>
      <c r="C200">
        <v>4.3200000000000002E-2</v>
      </c>
      <c r="D200">
        <v>-2.1000000000000001E-2</v>
      </c>
      <c r="E200">
        <v>-7.1999999999999998E-3</v>
      </c>
      <c r="F200">
        <v>-9.0000000000000011E-3</v>
      </c>
      <c r="G200">
        <v>4.7800000000000002E-2</v>
      </c>
    </row>
    <row r="201" spans="1:7">
      <c r="A201">
        <v>198001</v>
      </c>
      <c r="B201">
        <v>5.5099999999999996E-2</v>
      </c>
      <c r="C201">
        <v>1.8200000000000001E-2</v>
      </c>
      <c r="D201">
        <v>1.7500000000000002E-2</v>
      </c>
      <c r="E201">
        <v>-1.6899999999999998E-2</v>
      </c>
      <c r="F201">
        <v>1.7100000000000001E-2</v>
      </c>
      <c r="G201">
        <v>7.5499999999999998E-2</v>
      </c>
    </row>
    <row r="202" spans="1:7">
      <c r="A202">
        <v>198002</v>
      </c>
      <c r="B202">
        <v>-1.2200000000000001E-2</v>
      </c>
      <c r="C202">
        <v>-1.5800000000000002E-2</v>
      </c>
      <c r="D202">
        <v>6.1000000000000004E-3</v>
      </c>
      <c r="E202">
        <v>7.000000000000001E-4</v>
      </c>
      <c r="F202">
        <v>2.7000000000000003E-2</v>
      </c>
      <c r="G202">
        <v>7.8799999999999995E-2</v>
      </c>
    </row>
    <row r="203" spans="1:7">
      <c r="A203">
        <v>198003</v>
      </c>
      <c r="B203">
        <v>-0.129</v>
      </c>
      <c r="C203">
        <v>-6.9199999999999998E-2</v>
      </c>
      <c r="D203">
        <v>-1.01E-2</v>
      </c>
      <c r="E203">
        <v>1.4499999999999999E-2</v>
      </c>
      <c r="F203">
        <v>-1.1599999999999999E-2</v>
      </c>
      <c r="G203">
        <v>-9.5500000000000015E-2</v>
      </c>
    </row>
    <row r="204" spans="1:7">
      <c r="A204">
        <v>198004</v>
      </c>
      <c r="B204">
        <v>3.9700000000000006E-2</v>
      </c>
      <c r="C204">
        <v>1.0500000000000001E-2</v>
      </c>
      <c r="D204">
        <v>1.0800000000000001E-2</v>
      </c>
      <c r="E204">
        <v>-2.06E-2</v>
      </c>
      <c r="F204">
        <v>2.7000000000000001E-3</v>
      </c>
      <c r="G204">
        <v>-4.3E-3</v>
      </c>
    </row>
    <row r="205" spans="1:7">
      <c r="A205">
        <v>198005</v>
      </c>
      <c r="B205">
        <v>5.2600000000000001E-2</v>
      </c>
      <c r="C205">
        <v>2.1000000000000001E-2</v>
      </c>
      <c r="D205">
        <v>3.8E-3</v>
      </c>
      <c r="E205">
        <v>3.2000000000000002E-3</v>
      </c>
      <c r="F205">
        <v>-3.2000000000000002E-3</v>
      </c>
      <c r="G205">
        <v>-1.1200000000000002E-2</v>
      </c>
    </row>
    <row r="206" spans="1:7">
      <c r="A206">
        <v>198006</v>
      </c>
      <c r="B206">
        <v>3.0600000000000002E-2</v>
      </c>
      <c r="C206">
        <v>1.4199999999999999E-2</v>
      </c>
      <c r="D206">
        <v>-7.6E-3</v>
      </c>
      <c r="E206">
        <v>-1.6000000000000001E-3</v>
      </c>
      <c r="F206">
        <v>-1.2800000000000001E-2</v>
      </c>
      <c r="G206">
        <v>1.6200000000000003E-2</v>
      </c>
    </row>
    <row r="207" spans="1:7">
      <c r="A207">
        <v>198007</v>
      </c>
      <c r="B207">
        <v>6.4899999999999999E-2</v>
      </c>
      <c r="C207">
        <v>3.8199999999999998E-2</v>
      </c>
      <c r="D207">
        <v>-6.4100000000000004E-2</v>
      </c>
      <c r="E207">
        <v>4.0500000000000001E-2</v>
      </c>
      <c r="F207">
        <v>-2.3799999999999998E-2</v>
      </c>
      <c r="G207">
        <v>3.4999999999999996E-3</v>
      </c>
    </row>
    <row r="208" spans="1:7">
      <c r="A208">
        <v>198008</v>
      </c>
      <c r="B208">
        <v>1.8000000000000002E-2</v>
      </c>
      <c r="C208">
        <v>4.2599999999999999E-2</v>
      </c>
      <c r="D208">
        <v>-2.6099999999999998E-2</v>
      </c>
      <c r="E208">
        <v>2.07E-2</v>
      </c>
      <c r="F208">
        <v>-8.6999999999999994E-3</v>
      </c>
      <c r="G208">
        <v>3.2100000000000004E-2</v>
      </c>
    </row>
    <row r="209" spans="1:7">
      <c r="A209">
        <v>198009</v>
      </c>
      <c r="B209">
        <v>2.1899999999999999E-2</v>
      </c>
      <c r="C209">
        <v>6.6000000000000008E-3</v>
      </c>
      <c r="D209">
        <v>-4.58E-2</v>
      </c>
      <c r="E209">
        <v>1.9E-2</v>
      </c>
      <c r="F209">
        <v>-2.7700000000000002E-2</v>
      </c>
      <c r="G209">
        <v>5.3899999999999997E-2</v>
      </c>
    </row>
    <row r="210" spans="1:7">
      <c r="A210">
        <v>198010</v>
      </c>
      <c r="B210">
        <v>1.06E-2</v>
      </c>
      <c r="C210">
        <v>2.3599999999999999E-2</v>
      </c>
      <c r="D210">
        <v>-2.7900000000000001E-2</v>
      </c>
      <c r="E210">
        <v>1.6899999999999998E-2</v>
      </c>
      <c r="F210">
        <v>-1.18E-2</v>
      </c>
      <c r="G210">
        <v>7.2999999999999995E-2</v>
      </c>
    </row>
    <row r="211" spans="1:7">
      <c r="A211">
        <v>198011</v>
      </c>
      <c r="B211">
        <v>9.5899999999999999E-2</v>
      </c>
      <c r="C211">
        <v>-3.3100000000000004E-2</v>
      </c>
      <c r="D211">
        <v>-8.3299999999999999E-2</v>
      </c>
      <c r="E211">
        <v>4.5100000000000001E-2</v>
      </c>
      <c r="F211">
        <v>-5.7099999999999998E-2</v>
      </c>
      <c r="G211">
        <v>0.1522</v>
      </c>
    </row>
    <row r="212" spans="1:7">
      <c r="A212">
        <v>198012</v>
      </c>
      <c r="B212">
        <v>-4.5199999999999997E-2</v>
      </c>
      <c r="C212">
        <v>-2.8999999999999998E-3</v>
      </c>
      <c r="D212">
        <v>2.7900000000000001E-2</v>
      </c>
      <c r="E212">
        <v>-1.29E-2</v>
      </c>
      <c r="F212">
        <v>1.23E-2</v>
      </c>
      <c r="G212">
        <v>-6.6799999999999998E-2</v>
      </c>
    </row>
    <row r="213" spans="1:7">
      <c r="A213">
        <v>198101</v>
      </c>
      <c r="B213">
        <v>-5.04E-2</v>
      </c>
      <c r="C213">
        <v>3.2899999999999999E-2</v>
      </c>
      <c r="D213">
        <v>6.7199999999999996E-2</v>
      </c>
      <c r="E213">
        <v>-3.5299999999999998E-2</v>
      </c>
      <c r="F213">
        <v>4.3499999999999997E-2</v>
      </c>
      <c r="G213">
        <v>-7.9500000000000001E-2</v>
      </c>
    </row>
    <row r="214" spans="1:7">
      <c r="A214">
        <v>198102</v>
      </c>
      <c r="B214">
        <v>5.6999999999999993E-3</v>
      </c>
      <c r="C214">
        <v>-5.1000000000000004E-3</v>
      </c>
      <c r="D214">
        <v>1.0200000000000001E-2</v>
      </c>
      <c r="E214">
        <v>2.0999999999999999E-3</v>
      </c>
      <c r="F214">
        <v>2.2700000000000001E-2</v>
      </c>
      <c r="G214">
        <v>-1.3500000000000002E-2</v>
      </c>
    </row>
    <row r="215" spans="1:7">
      <c r="A215">
        <v>198103</v>
      </c>
      <c r="B215">
        <v>3.56E-2</v>
      </c>
      <c r="C215">
        <v>3.0299999999999997E-2</v>
      </c>
      <c r="D215">
        <v>6.4000000000000003E-3</v>
      </c>
      <c r="E215">
        <v>-2.2599999999999999E-2</v>
      </c>
      <c r="F215">
        <v>-5.2000000000000006E-3</v>
      </c>
      <c r="G215">
        <v>7.4000000000000003E-3</v>
      </c>
    </row>
    <row r="216" spans="1:7">
      <c r="A216">
        <v>198104</v>
      </c>
      <c r="B216">
        <v>-2.1100000000000001E-2</v>
      </c>
      <c r="C216">
        <v>4.5899999999999996E-2</v>
      </c>
      <c r="D216">
        <v>2.2799999999999997E-2</v>
      </c>
      <c r="E216">
        <v>8.3000000000000001E-3</v>
      </c>
      <c r="F216">
        <v>1.2200000000000001E-2</v>
      </c>
      <c r="G216">
        <v>-9.1000000000000004E-3</v>
      </c>
    </row>
    <row r="217" spans="1:7">
      <c r="A217">
        <v>198105</v>
      </c>
      <c r="B217">
        <v>1.1000000000000001E-3</v>
      </c>
      <c r="C217">
        <v>2.4500000000000001E-2</v>
      </c>
      <c r="D217">
        <v>-4.1999999999999997E-3</v>
      </c>
      <c r="E217">
        <v>3.0000000000000001E-3</v>
      </c>
      <c r="F217">
        <v>-1.54E-2</v>
      </c>
      <c r="G217">
        <v>3.7000000000000005E-2</v>
      </c>
    </row>
    <row r="218" spans="1:7">
      <c r="A218">
        <v>198106</v>
      </c>
      <c r="B218">
        <v>-2.3599999999999999E-2</v>
      </c>
      <c r="C218">
        <v>-9.4999999999999998E-3</v>
      </c>
      <c r="D218">
        <v>5.1299999999999998E-2</v>
      </c>
      <c r="E218">
        <v>-1.3700000000000002E-2</v>
      </c>
      <c r="F218">
        <v>2.69E-2</v>
      </c>
      <c r="G218">
        <v>-5.8099999999999999E-2</v>
      </c>
    </row>
    <row r="219" spans="1:7">
      <c r="A219">
        <v>198107</v>
      </c>
      <c r="B219">
        <v>-1.54E-2</v>
      </c>
      <c r="C219">
        <v>-2.0499999999999997E-2</v>
      </c>
      <c r="D219">
        <v>-4.8999999999999998E-3</v>
      </c>
      <c r="E219">
        <v>1.26E-2</v>
      </c>
      <c r="F219">
        <v>-2.5499999999999998E-2</v>
      </c>
      <c r="G219">
        <v>-2.4500000000000001E-2</v>
      </c>
    </row>
    <row r="220" spans="1:7">
      <c r="A220">
        <v>198108</v>
      </c>
      <c r="B220">
        <v>-7.0400000000000004E-2</v>
      </c>
      <c r="C220">
        <v>-1.8100000000000002E-2</v>
      </c>
      <c r="D220">
        <v>4.7899999999999998E-2</v>
      </c>
      <c r="E220">
        <v>-3.0999999999999999E-3</v>
      </c>
      <c r="F220">
        <v>1.41E-2</v>
      </c>
      <c r="G220">
        <v>-1.15E-2</v>
      </c>
    </row>
    <row r="221" spans="1:7">
      <c r="A221">
        <v>198109</v>
      </c>
      <c r="B221">
        <v>-7.17E-2</v>
      </c>
      <c r="C221">
        <v>-2.4400000000000002E-2</v>
      </c>
      <c r="D221">
        <v>5.1700000000000003E-2</v>
      </c>
      <c r="E221">
        <v>1.1999999999999999E-3</v>
      </c>
      <c r="F221">
        <v>2.6099999999999998E-2</v>
      </c>
      <c r="G221">
        <v>1.95E-2</v>
      </c>
    </row>
    <row r="222" spans="1:7">
      <c r="A222">
        <v>198110</v>
      </c>
      <c r="B222">
        <v>4.9200000000000001E-2</v>
      </c>
      <c r="C222">
        <v>2.3599999999999999E-2</v>
      </c>
      <c r="D222">
        <v>-4.2099999999999999E-2</v>
      </c>
      <c r="E222">
        <v>3.1400000000000004E-2</v>
      </c>
      <c r="F222">
        <v>-3.0099999999999998E-2</v>
      </c>
      <c r="G222">
        <v>4.0099999999999997E-2</v>
      </c>
    </row>
    <row r="223" spans="1:7">
      <c r="A223">
        <v>198111</v>
      </c>
      <c r="B223">
        <v>3.3599999999999998E-2</v>
      </c>
      <c r="C223">
        <v>-1.5100000000000001E-2</v>
      </c>
      <c r="D223">
        <v>1.8500000000000003E-2</v>
      </c>
      <c r="E223">
        <v>7.000000000000001E-4</v>
      </c>
      <c r="F223">
        <v>9.5999999999999992E-3</v>
      </c>
      <c r="G223">
        <v>-2.7000000000000001E-3</v>
      </c>
    </row>
    <row r="224" spans="1:7">
      <c r="A224">
        <v>198112</v>
      </c>
      <c r="B224">
        <v>-3.6499999999999998E-2</v>
      </c>
      <c r="C224">
        <v>1.2E-2</v>
      </c>
      <c r="D224">
        <v>8.199999999999999E-3</v>
      </c>
      <c r="E224">
        <v>2.2000000000000001E-3</v>
      </c>
      <c r="F224">
        <v>2.5000000000000001E-2</v>
      </c>
      <c r="G224">
        <v>1.3000000000000001E-2</v>
      </c>
    </row>
    <row r="225" spans="1:7">
      <c r="A225">
        <v>198201</v>
      </c>
      <c r="B225">
        <v>-3.2400000000000005E-2</v>
      </c>
      <c r="C225">
        <v>-1.1299999999999999E-2</v>
      </c>
      <c r="D225">
        <v>3.1899999999999998E-2</v>
      </c>
      <c r="E225">
        <v>-1.49E-2</v>
      </c>
      <c r="F225">
        <v>1.9199999999999998E-2</v>
      </c>
      <c r="G225">
        <v>1.72E-2</v>
      </c>
    </row>
    <row r="226" spans="1:7">
      <c r="A226">
        <v>198202</v>
      </c>
      <c r="B226">
        <v>-5.8600000000000006E-2</v>
      </c>
      <c r="C226">
        <v>3.4999999999999996E-3</v>
      </c>
      <c r="D226">
        <v>6.0499999999999998E-2</v>
      </c>
      <c r="E226">
        <v>-3.4300000000000004E-2</v>
      </c>
      <c r="F226">
        <v>4.5599999999999995E-2</v>
      </c>
      <c r="G226">
        <v>4.8800000000000003E-2</v>
      </c>
    </row>
    <row r="227" spans="1:7">
      <c r="A227">
        <v>198203</v>
      </c>
      <c r="B227">
        <v>-1.8700000000000001E-2</v>
      </c>
      <c r="C227">
        <v>-4.0000000000000002E-4</v>
      </c>
      <c r="D227">
        <v>3.8300000000000001E-2</v>
      </c>
      <c r="E227">
        <v>-1.3899999999999999E-2</v>
      </c>
      <c r="F227">
        <v>2.4900000000000002E-2</v>
      </c>
      <c r="G227">
        <v>2.9600000000000001E-2</v>
      </c>
    </row>
    <row r="228" spans="1:7">
      <c r="A228">
        <v>198204</v>
      </c>
      <c r="B228">
        <v>3.27E-2</v>
      </c>
      <c r="C228">
        <v>1.0900000000000002E-2</v>
      </c>
      <c r="D228">
        <v>-2.7000000000000003E-2</v>
      </c>
      <c r="E228">
        <v>1.5600000000000001E-2</v>
      </c>
      <c r="F228">
        <v>-2.0000000000000001E-4</v>
      </c>
      <c r="G228">
        <v>-4.0000000000000001E-3</v>
      </c>
    </row>
    <row r="229" spans="1:7">
      <c r="A229">
        <v>198205</v>
      </c>
      <c r="B229">
        <v>-3.9900000000000005E-2</v>
      </c>
      <c r="C229">
        <v>6.4000000000000003E-3</v>
      </c>
      <c r="D229">
        <v>1.7600000000000001E-2</v>
      </c>
      <c r="E229">
        <v>8.8000000000000005E-3</v>
      </c>
      <c r="F229">
        <v>-3.0999999999999999E-3</v>
      </c>
      <c r="G229">
        <v>2.5000000000000001E-2</v>
      </c>
    </row>
    <row r="230" spans="1:7">
      <c r="A230">
        <v>198206</v>
      </c>
      <c r="B230">
        <v>-3.09E-2</v>
      </c>
      <c r="C230">
        <v>-5.2000000000000006E-3</v>
      </c>
      <c r="D230">
        <v>1.5500000000000002E-2</v>
      </c>
      <c r="E230">
        <v>1E-4</v>
      </c>
      <c r="F230">
        <v>2.7000000000000003E-2</v>
      </c>
      <c r="G230">
        <v>4.9599999999999998E-2</v>
      </c>
    </row>
    <row r="231" spans="1:7">
      <c r="A231">
        <v>198207</v>
      </c>
      <c r="B231">
        <v>-3.1899999999999998E-2</v>
      </c>
      <c r="C231">
        <v>9.4999999999999998E-3</v>
      </c>
      <c r="D231">
        <v>8.9999999999999998E-4</v>
      </c>
      <c r="E231">
        <v>1.0400000000000001E-2</v>
      </c>
      <c r="F231">
        <v>1.54E-2</v>
      </c>
      <c r="G231">
        <v>4.4400000000000002E-2</v>
      </c>
    </row>
    <row r="232" spans="1:7">
      <c r="A232">
        <v>198208</v>
      </c>
      <c r="B232">
        <v>0.11140000000000001</v>
      </c>
      <c r="C232">
        <v>-4.3299999999999998E-2</v>
      </c>
      <c r="D232">
        <v>9.300000000000001E-3</v>
      </c>
      <c r="E232">
        <v>-1.89E-2</v>
      </c>
      <c r="F232">
        <v>1.1000000000000001E-3</v>
      </c>
      <c r="G232">
        <v>-3.5200000000000002E-2</v>
      </c>
    </row>
    <row r="233" spans="1:7">
      <c r="A233">
        <v>198209</v>
      </c>
      <c r="B233">
        <v>1.29E-2</v>
      </c>
      <c r="C233">
        <v>2.6200000000000001E-2</v>
      </c>
      <c r="D233">
        <v>2.7000000000000001E-3</v>
      </c>
      <c r="E233">
        <v>2.1400000000000002E-2</v>
      </c>
      <c r="F233">
        <v>-4.0000000000000002E-4</v>
      </c>
      <c r="G233">
        <v>4.1900000000000007E-2</v>
      </c>
    </row>
    <row r="234" spans="1:7">
      <c r="A234">
        <v>198210</v>
      </c>
      <c r="B234">
        <v>0.113</v>
      </c>
      <c r="C234">
        <v>1.9400000000000001E-2</v>
      </c>
      <c r="D234">
        <v>-3.6700000000000003E-2</v>
      </c>
      <c r="E234">
        <v>2.8999999999999998E-3</v>
      </c>
      <c r="F234">
        <v>-3.4000000000000002E-3</v>
      </c>
      <c r="G234">
        <v>1.8E-3</v>
      </c>
    </row>
    <row r="235" spans="1:7">
      <c r="A235">
        <v>198211</v>
      </c>
      <c r="B235">
        <v>4.6699999999999998E-2</v>
      </c>
      <c r="C235">
        <v>4.4200000000000003E-2</v>
      </c>
      <c r="D235">
        <v>-1.8500000000000003E-2</v>
      </c>
      <c r="E235">
        <v>-9.7000000000000003E-3</v>
      </c>
      <c r="F235">
        <v>2.8999999999999998E-3</v>
      </c>
      <c r="G235">
        <v>5.9400000000000008E-2</v>
      </c>
    </row>
    <row r="236" spans="1:7">
      <c r="A236">
        <v>198212</v>
      </c>
      <c r="B236">
        <v>5.5000000000000005E-3</v>
      </c>
      <c r="C236">
        <v>-7.000000000000001E-4</v>
      </c>
      <c r="D236">
        <v>1E-4</v>
      </c>
      <c r="E236">
        <v>-1E-4</v>
      </c>
      <c r="F236">
        <v>1.0500000000000001E-2</v>
      </c>
      <c r="G236">
        <v>4.0000000000000002E-4</v>
      </c>
    </row>
    <row r="237" spans="1:7">
      <c r="A237">
        <v>198301</v>
      </c>
      <c r="B237">
        <v>3.6000000000000004E-2</v>
      </c>
      <c r="C237">
        <v>3.3300000000000003E-2</v>
      </c>
      <c r="D237">
        <v>-7.0999999999999995E-3</v>
      </c>
      <c r="E237">
        <v>-1.5500000000000002E-2</v>
      </c>
      <c r="F237">
        <v>-5.5000000000000005E-3</v>
      </c>
      <c r="G237">
        <v>-1.7399999999999999E-2</v>
      </c>
    </row>
    <row r="238" spans="1:7">
      <c r="A238">
        <v>198302</v>
      </c>
      <c r="B238">
        <v>2.5899999999999999E-2</v>
      </c>
      <c r="C238">
        <v>2.9300000000000003E-2</v>
      </c>
      <c r="D238">
        <v>6.9999999999999993E-3</v>
      </c>
      <c r="E238">
        <v>-5.2000000000000006E-3</v>
      </c>
      <c r="F238">
        <v>1.0500000000000001E-2</v>
      </c>
      <c r="G238">
        <v>3.78E-2</v>
      </c>
    </row>
    <row r="239" spans="1:7">
      <c r="A239">
        <v>198303</v>
      </c>
      <c r="B239">
        <v>2.8199999999999999E-2</v>
      </c>
      <c r="C239">
        <v>1.38E-2</v>
      </c>
      <c r="D239">
        <v>2.01E-2</v>
      </c>
      <c r="E239">
        <v>-1.7000000000000001E-3</v>
      </c>
      <c r="F239">
        <v>2.7400000000000004E-2</v>
      </c>
      <c r="G239">
        <v>9.300000000000001E-3</v>
      </c>
    </row>
    <row r="240" spans="1:7">
      <c r="A240">
        <v>198304</v>
      </c>
      <c r="B240">
        <v>6.6699999999999995E-2</v>
      </c>
      <c r="C240">
        <v>4.7000000000000002E-3</v>
      </c>
      <c r="D240">
        <v>5.1000000000000004E-3</v>
      </c>
      <c r="E240">
        <v>-1.1000000000000001E-3</v>
      </c>
      <c r="F240">
        <v>1.47E-2</v>
      </c>
      <c r="G240">
        <v>1.72E-2</v>
      </c>
    </row>
    <row r="241" spans="1:7">
      <c r="A241">
        <v>198305</v>
      </c>
      <c r="B241">
        <v>5.2000000000000006E-3</v>
      </c>
      <c r="C241">
        <v>6.3299999999999995E-2</v>
      </c>
      <c r="D241">
        <v>-1.4199999999999999E-2</v>
      </c>
      <c r="E241">
        <v>-1.84E-2</v>
      </c>
      <c r="F241">
        <v>-1.54E-2</v>
      </c>
      <c r="G241">
        <v>-1.5600000000000001E-2</v>
      </c>
    </row>
    <row r="242" spans="1:7">
      <c r="A242">
        <v>198306</v>
      </c>
      <c r="B242">
        <v>3.0699999999999998E-2</v>
      </c>
      <c r="C242">
        <v>1.1899999999999999E-2</v>
      </c>
      <c r="D242">
        <v>-3.9100000000000003E-2</v>
      </c>
      <c r="E242">
        <v>2.6000000000000002E-2</v>
      </c>
      <c r="F242">
        <v>-8.6999999999999994E-3</v>
      </c>
      <c r="G242">
        <v>1.8000000000000002E-2</v>
      </c>
    </row>
    <row r="243" spans="1:7">
      <c r="A243">
        <v>198307</v>
      </c>
      <c r="B243">
        <v>-4.0700000000000007E-2</v>
      </c>
      <c r="C243">
        <v>1.01E-2</v>
      </c>
      <c r="D243">
        <v>5.62E-2</v>
      </c>
      <c r="E243">
        <v>-1.1000000000000001E-3</v>
      </c>
      <c r="F243">
        <v>2.81E-2</v>
      </c>
      <c r="G243">
        <v>-3.1099999999999999E-2</v>
      </c>
    </row>
    <row r="244" spans="1:7">
      <c r="A244">
        <v>198308</v>
      </c>
      <c r="B244">
        <v>-5.0000000000000001E-3</v>
      </c>
      <c r="C244">
        <v>-4.3200000000000002E-2</v>
      </c>
      <c r="D244">
        <v>5.5400000000000005E-2</v>
      </c>
      <c r="E244">
        <v>5.3E-3</v>
      </c>
      <c r="F244">
        <v>1.9E-2</v>
      </c>
      <c r="G244">
        <v>-5.4300000000000001E-2</v>
      </c>
    </row>
    <row r="245" spans="1:7">
      <c r="A245">
        <v>198309</v>
      </c>
      <c r="B245">
        <v>9.1000000000000004E-3</v>
      </c>
      <c r="C245">
        <v>3.0999999999999999E-3</v>
      </c>
      <c r="D245">
        <v>1.01E-2</v>
      </c>
      <c r="E245">
        <v>1.2500000000000001E-2</v>
      </c>
      <c r="F245">
        <v>5.0000000000000001E-3</v>
      </c>
      <c r="G245">
        <v>-2.9999999999999997E-4</v>
      </c>
    </row>
    <row r="246" spans="1:7">
      <c r="A246">
        <v>198310</v>
      </c>
      <c r="B246">
        <v>-3.44E-2</v>
      </c>
      <c r="C246">
        <v>-3.78E-2</v>
      </c>
      <c r="D246">
        <v>4.9700000000000001E-2</v>
      </c>
      <c r="E246">
        <v>-7.9000000000000008E-3</v>
      </c>
      <c r="F246">
        <v>2.9600000000000001E-2</v>
      </c>
      <c r="G246">
        <v>-4.5199999999999997E-2</v>
      </c>
    </row>
    <row r="247" spans="1:7">
      <c r="A247">
        <v>198311</v>
      </c>
      <c r="B247">
        <v>2.1600000000000001E-2</v>
      </c>
      <c r="C247">
        <v>1.89E-2</v>
      </c>
      <c r="D247">
        <v>-7.3000000000000001E-3</v>
      </c>
      <c r="E247">
        <v>-7.4999999999999997E-3</v>
      </c>
      <c r="F247">
        <v>6.6000000000000008E-3</v>
      </c>
      <c r="G247">
        <v>-1.3000000000000002E-3</v>
      </c>
    </row>
    <row r="248" spans="1:7">
      <c r="A248">
        <v>198312</v>
      </c>
      <c r="B248">
        <v>-1.78E-2</v>
      </c>
      <c r="C248">
        <v>-4.5000000000000005E-3</v>
      </c>
      <c r="D248">
        <v>1.7000000000000001E-2</v>
      </c>
      <c r="E248">
        <v>1.6E-2</v>
      </c>
      <c r="F248">
        <v>1.2700000000000001E-2</v>
      </c>
      <c r="G248">
        <v>8.3999999999999995E-3</v>
      </c>
    </row>
    <row r="249" spans="1:7">
      <c r="A249">
        <v>198401</v>
      </c>
      <c r="B249">
        <v>-1.9199999999999998E-2</v>
      </c>
      <c r="C249">
        <v>-2.9999999999999997E-4</v>
      </c>
      <c r="D249">
        <v>7.5700000000000003E-2</v>
      </c>
      <c r="E249">
        <v>-8.199999999999999E-3</v>
      </c>
      <c r="F249">
        <v>2.92E-2</v>
      </c>
      <c r="G249">
        <v>-2.5600000000000001E-2</v>
      </c>
    </row>
    <row r="250" spans="1:7">
      <c r="A250">
        <v>198402</v>
      </c>
      <c r="B250">
        <v>-4.8200000000000007E-2</v>
      </c>
      <c r="C250">
        <v>-1.6E-2</v>
      </c>
      <c r="D250">
        <v>3.3399999999999999E-2</v>
      </c>
      <c r="E250">
        <v>9.1000000000000004E-3</v>
      </c>
      <c r="F250">
        <v>1.5800000000000002E-2</v>
      </c>
      <c r="G250">
        <v>2.2000000000000001E-3</v>
      </c>
    </row>
    <row r="251" spans="1:7">
      <c r="A251">
        <v>198403</v>
      </c>
      <c r="B251">
        <v>6.3E-3</v>
      </c>
      <c r="C251">
        <v>-2.8999999999999998E-3</v>
      </c>
      <c r="D251">
        <v>4.7000000000000002E-3</v>
      </c>
      <c r="E251">
        <v>-8.5000000000000006E-3</v>
      </c>
      <c r="F251">
        <v>1.17E-2</v>
      </c>
      <c r="G251">
        <v>1.0700000000000001E-2</v>
      </c>
    </row>
    <row r="252" spans="1:7">
      <c r="A252">
        <v>198404</v>
      </c>
      <c r="B252">
        <v>-5.1000000000000004E-3</v>
      </c>
      <c r="C252">
        <v>-9.5999999999999992E-3</v>
      </c>
      <c r="D252">
        <v>1.1899999999999999E-2</v>
      </c>
      <c r="E252">
        <v>3.3799999999999997E-2</v>
      </c>
      <c r="F252">
        <v>7.6E-3</v>
      </c>
      <c r="G252">
        <v>2.07E-2</v>
      </c>
    </row>
    <row r="253" spans="1:7">
      <c r="A253">
        <v>198405</v>
      </c>
      <c r="B253">
        <v>-5.9699999999999996E-2</v>
      </c>
      <c r="C253">
        <v>1.4000000000000002E-3</v>
      </c>
      <c r="D253">
        <v>2.8999999999999998E-3</v>
      </c>
      <c r="E253">
        <v>2.2000000000000002E-2</v>
      </c>
      <c r="F253">
        <v>-4.5999999999999999E-3</v>
      </c>
      <c r="G253">
        <v>1.5100000000000001E-2</v>
      </c>
    </row>
    <row r="254" spans="1:7">
      <c r="A254">
        <v>198406</v>
      </c>
      <c r="B254">
        <v>1.8200000000000001E-2</v>
      </c>
      <c r="C254">
        <v>1E-3</v>
      </c>
      <c r="D254">
        <v>-2.6600000000000002E-2</v>
      </c>
      <c r="E254">
        <v>3.1300000000000001E-2</v>
      </c>
      <c r="F254">
        <v>-1.5600000000000001E-2</v>
      </c>
      <c r="G254">
        <v>-6.9999999999999993E-3</v>
      </c>
    </row>
    <row r="255" spans="1:7">
      <c r="A255">
        <v>198407</v>
      </c>
      <c r="B255">
        <v>-2.7400000000000004E-2</v>
      </c>
      <c r="C255">
        <v>-2.2200000000000001E-2</v>
      </c>
      <c r="D255">
        <v>3.3000000000000004E-3</v>
      </c>
      <c r="E255">
        <v>3.5499999999999997E-2</v>
      </c>
      <c r="F255">
        <v>-2.1499999999999998E-2</v>
      </c>
      <c r="G255">
        <v>2.8300000000000002E-2</v>
      </c>
    </row>
    <row r="256" spans="1:7">
      <c r="A256">
        <v>198408</v>
      </c>
      <c r="B256">
        <v>0.1028</v>
      </c>
      <c r="C256">
        <v>-2.6000000000000003E-3</v>
      </c>
      <c r="D256">
        <v>-1.8000000000000002E-2</v>
      </c>
      <c r="E256">
        <v>-6.8000000000000005E-3</v>
      </c>
      <c r="F256">
        <v>-9.1999999999999998E-3</v>
      </c>
      <c r="G256">
        <v>-5.5899999999999998E-2</v>
      </c>
    </row>
    <row r="257" spans="1:7">
      <c r="A257">
        <v>198409</v>
      </c>
      <c r="B257">
        <v>-8.0000000000000002E-3</v>
      </c>
      <c r="C257">
        <v>-2.9999999999999997E-4</v>
      </c>
      <c r="D257">
        <v>5.2300000000000006E-2</v>
      </c>
      <c r="E257">
        <v>1.3700000000000002E-2</v>
      </c>
      <c r="F257">
        <v>2.4100000000000003E-2</v>
      </c>
      <c r="G257">
        <v>3.6200000000000003E-2</v>
      </c>
    </row>
    <row r="258" spans="1:7">
      <c r="A258">
        <v>198410</v>
      </c>
      <c r="B258">
        <v>-8.3999999999999995E-3</v>
      </c>
      <c r="C258">
        <v>-1.44E-2</v>
      </c>
      <c r="D258">
        <v>4.7000000000000002E-3</v>
      </c>
      <c r="E258">
        <v>1.18E-2</v>
      </c>
      <c r="F258">
        <v>-1.0900000000000002E-2</v>
      </c>
      <c r="G258">
        <v>3.1600000000000003E-2</v>
      </c>
    </row>
    <row r="259" spans="1:7">
      <c r="A259">
        <v>198411</v>
      </c>
      <c r="B259">
        <v>-1.7600000000000001E-2</v>
      </c>
      <c r="C259">
        <v>-1.01E-2</v>
      </c>
      <c r="D259">
        <v>4.0399999999999998E-2</v>
      </c>
      <c r="E259">
        <v>7.1999999999999998E-3</v>
      </c>
      <c r="F259">
        <v>2.06E-2</v>
      </c>
      <c r="G259">
        <v>1.6399999999999998E-2</v>
      </c>
    </row>
    <row r="260" spans="1:7">
      <c r="A260">
        <v>198412</v>
      </c>
      <c r="B260">
        <v>1.84E-2</v>
      </c>
      <c r="C260">
        <v>-6.5000000000000006E-3</v>
      </c>
      <c r="D260">
        <v>-2.5000000000000001E-3</v>
      </c>
      <c r="E260">
        <v>1.3100000000000001E-2</v>
      </c>
      <c r="F260">
        <v>-1.3600000000000001E-2</v>
      </c>
      <c r="G260">
        <v>1.49E-2</v>
      </c>
    </row>
    <row r="261" spans="1:7">
      <c r="A261">
        <v>198501</v>
      </c>
      <c r="B261">
        <v>7.9899999999999999E-2</v>
      </c>
      <c r="C261">
        <v>3.5000000000000003E-2</v>
      </c>
      <c r="D261">
        <v>-5.33E-2</v>
      </c>
      <c r="E261">
        <v>-8.8999999999999999E-3</v>
      </c>
      <c r="F261">
        <v>-3.4100000000000005E-2</v>
      </c>
      <c r="G261">
        <v>-6.8200000000000011E-2</v>
      </c>
    </row>
    <row r="262" spans="1:7">
      <c r="A262">
        <v>198502</v>
      </c>
      <c r="B262">
        <v>1.2200000000000001E-2</v>
      </c>
      <c r="C262">
        <v>1.0400000000000001E-2</v>
      </c>
      <c r="D262">
        <v>-1E-3</v>
      </c>
      <c r="E262">
        <v>1.29E-2</v>
      </c>
      <c r="F262">
        <v>1.06E-2</v>
      </c>
      <c r="G262">
        <v>1.8800000000000001E-2</v>
      </c>
    </row>
    <row r="263" spans="1:7">
      <c r="A263">
        <v>198503</v>
      </c>
      <c r="B263">
        <v>-8.3999999999999995E-3</v>
      </c>
      <c r="C263">
        <v>-1.3899999999999999E-2</v>
      </c>
      <c r="D263">
        <v>4.0700000000000007E-2</v>
      </c>
      <c r="E263">
        <v>1.23E-2</v>
      </c>
      <c r="F263">
        <v>2.8799999999999999E-2</v>
      </c>
      <c r="G263">
        <v>1.5800000000000002E-2</v>
      </c>
    </row>
    <row r="264" spans="1:7">
      <c r="A264">
        <v>198504</v>
      </c>
      <c r="B264">
        <v>-9.5999999999999992E-3</v>
      </c>
      <c r="C264">
        <v>-1E-3</v>
      </c>
      <c r="D264">
        <v>3.7200000000000004E-2</v>
      </c>
      <c r="E264">
        <v>1.5500000000000002E-2</v>
      </c>
      <c r="F264">
        <v>7.0999999999999995E-3</v>
      </c>
      <c r="G264">
        <v>3.04E-2</v>
      </c>
    </row>
    <row r="265" spans="1:7">
      <c r="A265">
        <v>198505</v>
      </c>
      <c r="B265">
        <v>5.0900000000000001E-2</v>
      </c>
      <c r="C265">
        <v>-2.3100000000000002E-2</v>
      </c>
      <c r="D265">
        <v>-9.4000000000000004E-3</v>
      </c>
      <c r="E265">
        <v>1.3300000000000001E-2</v>
      </c>
      <c r="F265">
        <v>-1.49E-2</v>
      </c>
      <c r="G265">
        <v>3.9900000000000005E-2</v>
      </c>
    </row>
    <row r="266" spans="1:7">
      <c r="A266">
        <v>198506</v>
      </c>
      <c r="B266">
        <v>1.2700000000000001E-2</v>
      </c>
      <c r="C266">
        <v>3.4999999999999996E-3</v>
      </c>
      <c r="D266">
        <v>4.0999999999999995E-3</v>
      </c>
      <c r="E266">
        <v>1.7600000000000001E-2</v>
      </c>
      <c r="F266">
        <v>-7.7000000000000002E-3</v>
      </c>
      <c r="G266">
        <v>3.5700000000000003E-2</v>
      </c>
    </row>
    <row r="267" spans="1:7">
      <c r="A267">
        <v>198507</v>
      </c>
      <c r="B267">
        <v>-7.4000000000000003E-3</v>
      </c>
      <c r="C267">
        <v>2.8700000000000003E-2</v>
      </c>
      <c r="D267">
        <v>-1.6E-2</v>
      </c>
      <c r="E267">
        <v>-4.4000000000000003E-3</v>
      </c>
      <c r="F267">
        <v>-3.8E-3</v>
      </c>
      <c r="G267">
        <v>-3.9100000000000003E-2</v>
      </c>
    </row>
    <row r="268" spans="1:7">
      <c r="A268">
        <v>198508</v>
      </c>
      <c r="B268">
        <v>-1.0200000000000001E-2</v>
      </c>
      <c r="C268">
        <v>-2.8999999999999998E-3</v>
      </c>
      <c r="D268">
        <v>2.2799999999999997E-2</v>
      </c>
      <c r="E268">
        <v>-7.000000000000001E-4</v>
      </c>
      <c r="F268">
        <v>1.84E-2</v>
      </c>
      <c r="G268">
        <v>1.8500000000000003E-2</v>
      </c>
    </row>
    <row r="269" spans="1:7">
      <c r="A269">
        <v>198509</v>
      </c>
      <c r="B269">
        <v>-4.5400000000000003E-2</v>
      </c>
      <c r="C269">
        <v>-1.8000000000000002E-2</v>
      </c>
      <c r="D269">
        <v>1.29E-2</v>
      </c>
      <c r="E269">
        <v>1.0900000000000002E-2</v>
      </c>
      <c r="F269">
        <v>1.6200000000000003E-2</v>
      </c>
      <c r="G269">
        <v>1.5100000000000001E-2</v>
      </c>
    </row>
    <row r="270" spans="1:7">
      <c r="A270">
        <v>198510</v>
      </c>
      <c r="B270">
        <v>4.02E-2</v>
      </c>
      <c r="C270">
        <v>-1.49E-2</v>
      </c>
      <c r="D270">
        <v>7.4999999999999997E-3</v>
      </c>
      <c r="E270">
        <v>9.1000000000000004E-3</v>
      </c>
      <c r="F270">
        <v>-1.0800000000000001E-2</v>
      </c>
      <c r="G270">
        <v>4.8800000000000003E-2</v>
      </c>
    </row>
    <row r="271" spans="1:7">
      <c r="A271">
        <v>198511</v>
      </c>
      <c r="B271">
        <v>6.480000000000001E-2</v>
      </c>
      <c r="C271">
        <v>2.0000000000000001E-4</v>
      </c>
      <c r="D271">
        <v>-2.8399999999999998E-2</v>
      </c>
      <c r="E271">
        <v>3.2000000000000002E-3</v>
      </c>
      <c r="F271">
        <v>-2.29E-2</v>
      </c>
      <c r="G271">
        <v>-4.7000000000000002E-3</v>
      </c>
    </row>
    <row r="272" spans="1:7">
      <c r="A272">
        <v>198512</v>
      </c>
      <c r="B272">
        <v>3.8800000000000001E-2</v>
      </c>
      <c r="C272">
        <v>-4.0000000000000001E-3</v>
      </c>
      <c r="D272">
        <v>-1.54E-2</v>
      </c>
      <c r="E272">
        <v>1.01E-2</v>
      </c>
      <c r="F272">
        <v>-1.8200000000000001E-2</v>
      </c>
      <c r="G272">
        <v>-2.3E-3</v>
      </c>
    </row>
    <row r="273" spans="1:7">
      <c r="A273">
        <v>198601</v>
      </c>
      <c r="B273">
        <v>6.5000000000000006E-3</v>
      </c>
      <c r="C273">
        <v>0.01</v>
      </c>
      <c r="D273">
        <v>4.4000000000000003E-3</v>
      </c>
      <c r="E273">
        <v>-0.02</v>
      </c>
      <c r="F273">
        <v>-0.02</v>
      </c>
      <c r="G273">
        <v>0.03</v>
      </c>
    </row>
    <row r="274" spans="1:7">
      <c r="A274">
        <v>198602</v>
      </c>
      <c r="B274">
        <v>7.1300000000000002E-2</v>
      </c>
      <c r="C274">
        <v>-7.0999999999999995E-3</v>
      </c>
      <c r="D274">
        <v>-7.7000000000000002E-3</v>
      </c>
      <c r="E274">
        <v>1.0900000000000002E-2</v>
      </c>
      <c r="F274">
        <v>-1.24E-2</v>
      </c>
      <c r="G274">
        <v>2.76E-2</v>
      </c>
    </row>
    <row r="275" spans="1:7">
      <c r="A275">
        <v>198603</v>
      </c>
      <c r="B275">
        <v>4.8800000000000003E-2</v>
      </c>
      <c r="C275">
        <v>-6.5000000000000006E-3</v>
      </c>
      <c r="D275">
        <v>-3.7000000000000002E-3</v>
      </c>
      <c r="E275">
        <v>1.18E-2</v>
      </c>
      <c r="F275">
        <v>9.0000000000000011E-3</v>
      </c>
      <c r="G275">
        <v>2.4100000000000003E-2</v>
      </c>
    </row>
    <row r="276" spans="1:7">
      <c r="A276">
        <v>198604</v>
      </c>
      <c r="B276">
        <v>-1.3100000000000001E-2</v>
      </c>
      <c r="C276">
        <v>2.86E-2</v>
      </c>
      <c r="D276">
        <v>-2.86E-2</v>
      </c>
      <c r="E276">
        <v>2.8900000000000002E-2</v>
      </c>
      <c r="F276">
        <v>-5.9999999999999995E-4</v>
      </c>
      <c r="G276">
        <v>-3.5999999999999999E-3</v>
      </c>
    </row>
    <row r="277" spans="1:7">
      <c r="A277">
        <v>198605</v>
      </c>
      <c r="B277">
        <v>4.6200000000000005E-2</v>
      </c>
      <c r="C277">
        <v>-1.29E-2</v>
      </c>
      <c r="D277">
        <v>-2.0999999999999999E-3</v>
      </c>
      <c r="E277">
        <v>2.1499999999999998E-2</v>
      </c>
      <c r="F277">
        <v>1.0800000000000001E-2</v>
      </c>
      <c r="G277">
        <v>2.0499999999999997E-2</v>
      </c>
    </row>
    <row r="278" spans="1:7">
      <c r="A278">
        <v>198606</v>
      </c>
      <c r="B278">
        <v>1.03E-2</v>
      </c>
      <c r="C278">
        <v>-8.8000000000000005E-3</v>
      </c>
      <c r="D278">
        <v>1.3000000000000001E-2</v>
      </c>
      <c r="E278">
        <v>1.83E-2</v>
      </c>
      <c r="F278">
        <v>8.199999999999999E-3</v>
      </c>
      <c r="G278">
        <v>5.0700000000000002E-2</v>
      </c>
    </row>
    <row r="279" spans="1:7">
      <c r="A279">
        <v>198607</v>
      </c>
      <c r="B279">
        <v>-6.4500000000000002E-2</v>
      </c>
      <c r="C279">
        <v>-3.4500000000000003E-2</v>
      </c>
      <c r="D279">
        <v>4.7E-2</v>
      </c>
      <c r="E279">
        <v>-4.5000000000000005E-3</v>
      </c>
      <c r="F279">
        <v>8.3999999999999995E-3</v>
      </c>
      <c r="G279">
        <v>1.8500000000000003E-2</v>
      </c>
    </row>
    <row r="280" spans="1:7">
      <c r="A280">
        <v>198608</v>
      </c>
      <c r="B280">
        <v>6.0700000000000004E-2</v>
      </c>
      <c r="C280">
        <v>-4.3499999999999997E-2</v>
      </c>
      <c r="D280">
        <v>3.5099999999999999E-2</v>
      </c>
      <c r="E280">
        <v>-1.6299999999999999E-2</v>
      </c>
      <c r="F280">
        <v>3.1899999999999998E-2</v>
      </c>
      <c r="G280">
        <v>-5.2800000000000007E-2</v>
      </c>
    </row>
    <row r="281" spans="1:7">
      <c r="A281">
        <v>198609</v>
      </c>
      <c r="B281">
        <v>-8.5999999999999993E-2</v>
      </c>
      <c r="C281">
        <v>2.0499999999999997E-2</v>
      </c>
      <c r="D281">
        <v>3.2199999999999999E-2</v>
      </c>
      <c r="E281">
        <v>-1E-3</v>
      </c>
      <c r="F281">
        <v>3.7200000000000004E-2</v>
      </c>
      <c r="G281">
        <v>-5.79E-2</v>
      </c>
    </row>
    <row r="282" spans="1:7">
      <c r="A282">
        <v>198610</v>
      </c>
      <c r="B282">
        <v>4.6600000000000003E-2</v>
      </c>
      <c r="C282">
        <v>-2.3300000000000001E-2</v>
      </c>
      <c r="D282">
        <v>-1.4199999999999999E-2</v>
      </c>
      <c r="E282">
        <v>-5.0000000000000001E-4</v>
      </c>
      <c r="F282">
        <v>0.01</v>
      </c>
      <c r="G282">
        <v>4.4600000000000001E-2</v>
      </c>
    </row>
    <row r="283" spans="1:7">
      <c r="A283">
        <v>198611</v>
      </c>
      <c r="B283">
        <v>1.17E-2</v>
      </c>
      <c r="C283">
        <v>-1.89E-2</v>
      </c>
      <c r="D283">
        <v>-7.000000000000001E-4</v>
      </c>
      <c r="E283">
        <v>1.03E-2</v>
      </c>
      <c r="F283">
        <v>6.6000000000000008E-3</v>
      </c>
      <c r="G283">
        <v>-2.6000000000000003E-3</v>
      </c>
    </row>
    <row r="284" spans="1:7">
      <c r="A284">
        <v>198612</v>
      </c>
      <c r="B284">
        <v>-3.27E-2</v>
      </c>
      <c r="C284">
        <v>1.1999999999999999E-3</v>
      </c>
      <c r="D284">
        <v>3.5999999999999999E-3</v>
      </c>
      <c r="E284">
        <v>8.1000000000000013E-3</v>
      </c>
      <c r="F284">
        <v>8.9999999999999998E-4</v>
      </c>
      <c r="G284">
        <v>3.4999999999999996E-3</v>
      </c>
    </row>
    <row r="285" spans="1:7">
      <c r="A285">
        <v>198701</v>
      </c>
      <c r="B285">
        <v>0.12470000000000001</v>
      </c>
      <c r="C285">
        <v>-1.54E-2</v>
      </c>
      <c r="D285">
        <v>-3.1600000000000003E-2</v>
      </c>
      <c r="E285">
        <v>1.6000000000000001E-3</v>
      </c>
      <c r="F285">
        <v>-9.7999999999999997E-3</v>
      </c>
      <c r="G285">
        <v>2.2000000000000002E-2</v>
      </c>
    </row>
    <row r="286" spans="1:7">
      <c r="A286">
        <v>198702</v>
      </c>
      <c r="B286">
        <v>4.3899999999999995E-2</v>
      </c>
      <c r="C286">
        <v>3.4000000000000002E-2</v>
      </c>
      <c r="D286">
        <v>-5.91E-2</v>
      </c>
      <c r="E286">
        <v>-8.3999999999999995E-3</v>
      </c>
      <c r="F286">
        <v>-2.63E-2</v>
      </c>
      <c r="G286">
        <v>-2.07E-2</v>
      </c>
    </row>
    <row r="287" spans="1:7">
      <c r="A287">
        <v>198703</v>
      </c>
      <c r="B287">
        <v>1.6399999999999998E-2</v>
      </c>
      <c r="C287">
        <v>2.7000000000000001E-3</v>
      </c>
      <c r="D287">
        <v>1.61E-2</v>
      </c>
      <c r="E287">
        <v>1.3500000000000002E-2</v>
      </c>
      <c r="F287">
        <v>4.1200000000000001E-2</v>
      </c>
      <c r="G287">
        <v>1.6799999999999999E-2</v>
      </c>
    </row>
    <row r="288" spans="1:7">
      <c r="A288">
        <v>198704</v>
      </c>
      <c r="B288">
        <v>-2.1100000000000001E-2</v>
      </c>
      <c r="C288">
        <v>-1.54E-2</v>
      </c>
      <c r="D288">
        <v>-3.9000000000000003E-3</v>
      </c>
      <c r="E288">
        <v>-5.0000000000000001E-3</v>
      </c>
      <c r="F288">
        <v>1.03E-2</v>
      </c>
      <c r="G288">
        <v>2.2000000000000001E-3</v>
      </c>
    </row>
    <row r="289" spans="1:7">
      <c r="A289">
        <v>198705</v>
      </c>
      <c r="B289">
        <v>1.1000000000000001E-3</v>
      </c>
      <c r="C289">
        <v>-5.6000000000000008E-3</v>
      </c>
      <c r="D289">
        <v>2.3E-3</v>
      </c>
      <c r="E289">
        <v>5.1000000000000004E-3</v>
      </c>
      <c r="F289">
        <v>1.15E-2</v>
      </c>
      <c r="G289">
        <v>-7.4000000000000003E-3</v>
      </c>
    </row>
    <row r="290" spans="1:7">
      <c r="A290">
        <v>198706</v>
      </c>
      <c r="B290">
        <v>3.9399999999999998E-2</v>
      </c>
      <c r="C290">
        <v>-2.2100000000000002E-2</v>
      </c>
      <c r="D290">
        <v>1.0400000000000001E-2</v>
      </c>
      <c r="E290">
        <v>1.6899999999999998E-2</v>
      </c>
      <c r="F290">
        <v>8.3999999999999995E-3</v>
      </c>
      <c r="G290">
        <v>-2.5000000000000001E-3</v>
      </c>
    </row>
    <row r="291" spans="1:7">
      <c r="A291">
        <v>198707</v>
      </c>
      <c r="B291">
        <v>3.85E-2</v>
      </c>
      <c r="C291">
        <v>-1.1200000000000002E-2</v>
      </c>
      <c r="D291">
        <v>7.3000000000000001E-3</v>
      </c>
      <c r="E291">
        <v>-6.1000000000000004E-3</v>
      </c>
      <c r="F291">
        <v>1.6399999999999998E-2</v>
      </c>
      <c r="G291">
        <v>2.6600000000000002E-2</v>
      </c>
    </row>
    <row r="292" spans="1:7">
      <c r="A292">
        <v>198708</v>
      </c>
      <c r="B292">
        <v>3.5200000000000002E-2</v>
      </c>
      <c r="C292">
        <v>-9.4999999999999998E-3</v>
      </c>
      <c r="D292">
        <v>-9.4999999999999998E-3</v>
      </c>
      <c r="E292">
        <v>2.0400000000000001E-2</v>
      </c>
      <c r="F292">
        <v>-1.61E-2</v>
      </c>
      <c r="G292">
        <v>-8.6E-3</v>
      </c>
    </row>
    <row r="293" spans="1:7">
      <c r="A293">
        <v>198709</v>
      </c>
      <c r="B293">
        <v>-2.5899999999999999E-2</v>
      </c>
      <c r="C293">
        <v>4.0000000000000001E-3</v>
      </c>
      <c r="D293">
        <v>3.0000000000000001E-3</v>
      </c>
      <c r="E293">
        <v>-9.7000000000000003E-3</v>
      </c>
      <c r="F293">
        <v>1.9E-2</v>
      </c>
      <c r="G293">
        <v>7.7000000000000002E-3</v>
      </c>
    </row>
    <row r="294" spans="1:7">
      <c r="A294">
        <v>198710</v>
      </c>
      <c r="B294">
        <v>-0.2324</v>
      </c>
      <c r="C294">
        <v>-8.0500000000000002E-2</v>
      </c>
      <c r="D294">
        <v>4.2300000000000004E-2</v>
      </c>
      <c r="E294">
        <v>2.06E-2</v>
      </c>
      <c r="F294">
        <v>2.2599999999999999E-2</v>
      </c>
      <c r="G294">
        <v>-7.8600000000000003E-2</v>
      </c>
    </row>
    <row r="295" spans="1:7">
      <c r="A295">
        <v>198711</v>
      </c>
      <c r="B295">
        <v>-7.7699999999999991E-2</v>
      </c>
      <c r="C295">
        <v>2.8700000000000003E-2</v>
      </c>
      <c r="D295">
        <v>2.9600000000000001E-2</v>
      </c>
      <c r="E295">
        <v>-1.8800000000000001E-2</v>
      </c>
      <c r="F295">
        <v>6.8000000000000005E-3</v>
      </c>
      <c r="G295">
        <v>-1.17E-2</v>
      </c>
    </row>
    <row r="296" spans="1:7">
      <c r="A296">
        <v>198712</v>
      </c>
      <c r="B296">
        <v>6.8099999999999994E-2</v>
      </c>
      <c r="C296">
        <v>5.9999999999999995E-4</v>
      </c>
      <c r="D296">
        <v>-4.3899999999999995E-2</v>
      </c>
      <c r="E296">
        <v>2.9500000000000002E-2</v>
      </c>
      <c r="F296">
        <v>-2.46E-2</v>
      </c>
      <c r="G296">
        <v>5.8700000000000002E-2</v>
      </c>
    </row>
    <row r="297" spans="1:7">
      <c r="A297">
        <v>198801</v>
      </c>
      <c r="B297">
        <v>4.2099999999999999E-2</v>
      </c>
      <c r="C297">
        <v>-5.3E-3</v>
      </c>
      <c r="D297">
        <v>4.9500000000000002E-2</v>
      </c>
      <c r="E297">
        <v>-1.1299999999999999E-2</v>
      </c>
      <c r="F297">
        <v>2.2000000000000002E-2</v>
      </c>
      <c r="G297">
        <v>-7.2700000000000001E-2</v>
      </c>
    </row>
    <row r="298" spans="1:7">
      <c r="A298">
        <v>198802</v>
      </c>
      <c r="B298">
        <v>4.7500000000000001E-2</v>
      </c>
      <c r="C298">
        <v>3.3100000000000004E-2</v>
      </c>
      <c r="D298">
        <v>-1.6899999999999998E-2</v>
      </c>
      <c r="E298">
        <v>1.5500000000000002E-2</v>
      </c>
      <c r="F298">
        <v>0</v>
      </c>
      <c r="G298">
        <v>-1.47E-2</v>
      </c>
    </row>
    <row r="299" spans="1:7">
      <c r="A299">
        <v>198803</v>
      </c>
      <c r="B299">
        <v>-2.2700000000000001E-2</v>
      </c>
      <c r="C299">
        <v>6.2400000000000004E-2</v>
      </c>
      <c r="D299">
        <v>7.4000000000000003E-3</v>
      </c>
      <c r="E299">
        <v>-2.6000000000000003E-3</v>
      </c>
      <c r="F299">
        <v>1.8200000000000001E-2</v>
      </c>
      <c r="G299">
        <v>5.7999999999999996E-3</v>
      </c>
    </row>
    <row r="300" spans="1:7">
      <c r="A300">
        <v>198804</v>
      </c>
      <c r="B300">
        <v>5.6000000000000008E-3</v>
      </c>
      <c r="C300">
        <v>1.15E-2</v>
      </c>
      <c r="D300">
        <v>1.6299999999999999E-2</v>
      </c>
      <c r="E300">
        <v>-2E-3</v>
      </c>
      <c r="F300">
        <v>1.9400000000000001E-2</v>
      </c>
      <c r="G300">
        <v>2.2400000000000003E-2</v>
      </c>
    </row>
    <row r="301" spans="1:7">
      <c r="A301">
        <v>198805</v>
      </c>
      <c r="B301">
        <v>-2.8999999999999998E-3</v>
      </c>
      <c r="C301">
        <v>-2.5700000000000001E-2</v>
      </c>
      <c r="D301">
        <v>2.4199999999999999E-2</v>
      </c>
      <c r="E301">
        <v>-7.4000000000000003E-3</v>
      </c>
      <c r="F301">
        <v>3.3000000000000004E-3</v>
      </c>
      <c r="G301">
        <v>6.3E-3</v>
      </c>
    </row>
    <row r="302" spans="1:7">
      <c r="A302">
        <v>198806</v>
      </c>
      <c r="B302">
        <v>4.7899999999999998E-2</v>
      </c>
      <c r="C302">
        <v>2.1400000000000002E-2</v>
      </c>
      <c r="D302">
        <v>-1.2200000000000001E-2</v>
      </c>
      <c r="E302">
        <v>1.46E-2</v>
      </c>
      <c r="F302">
        <v>-3.44E-2</v>
      </c>
      <c r="G302">
        <v>-2.9300000000000003E-2</v>
      </c>
    </row>
    <row r="303" spans="1:7">
      <c r="A303">
        <v>198807</v>
      </c>
      <c r="B303">
        <v>-1.2500000000000001E-2</v>
      </c>
      <c r="C303">
        <v>-2.0999999999999999E-3</v>
      </c>
      <c r="D303">
        <v>2.1700000000000001E-2</v>
      </c>
      <c r="E303">
        <v>-5.7999999999999996E-3</v>
      </c>
      <c r="F303">
        <v>1.49E-2</v>
      </c>
      <c r="G303">
        <v>6.5000000000000006E-3</v>
      </c>
    </row>
    <row r="304" spans="1:7">
      <c r="A304">
        <v>198808</v>
      </c>
      <c r="B304">
        <v>-3.3100000000000004E-2</v>
      </c>
      <c r="C304">
        <v>-2.9999999999999997E-4</v>
      </c>
      <c r="D304">
        <v>2.1000000000000001E-2</v>
      </c>
      <c r="E304">
        <v>-8.1000000000000013E-3</v>
      </c>
      <c r="F304">
        <v>1.7600000000000001E-2</v>
      </c>
      <c r="G304">
        <v>3.4999999999999996E-3</v>
      </c>
    </row>
    <row r="305" spans="1:7">
      <c r="A305">
        <v>198809</v>
      </c>
      <c r="B305">
        <v>3.3000000000000002E-2</v>
      </c>
      <c r="C305">
        <v>-1.3500000000000002E-2</v>
      </c>
      <c r="D305">
        <v>-7.4999999999999997E-3</v>
      </c>
      <c r="E305">
        <v>1.7500000000000002E-2</v>
      </c>
      <c r="F305">
        <v>-6.0000000000000001E-3</v>
      </c>
      <c r="G305">
        <v>2.7000000000000001E-3</v>
      </c>
    </row>
    <row r="306" spans="1:7">
      <c r="A306">
        <v>198810</v>
      </c>
      <c r="B306">
        <v>1.15E-2</v>
      </c>
      <c r="C306">
        <v>-2.9500000000000002E-2</v>
      </c>
      <c r="D306">
        <v>1.6899999999999998E-2</v>
      </c>
      <c r="E306">
        <v>1.29E-2</v>
      </c>
      <c r="F306">
        <v>1.03E-2</v>
      </c>
      <c r="G306">
        <v>1.3300000000000001E-2</v>
      </c>
    </row>
    <row r="307" spans="1:7">
      <c r="A307">
        <v>198811</v>
      </c>
      <c r="B307">
        <v>-2.29E-2</v>
      </c>
      <c r="C307">
        <v>-1.6500000000000001E-2</v>
      </c>
      <c r="D307">
        <v>1.3000000000000001E-2</v>
      </c>
      <c r="E307">
        <v>-2.8000000000000004E-3</v>
      </c>
      <c r="F307">
        <v>1.6299999999999999E-2</v>
      </c>
      <c r="G307">
        <v>3.3000000000000004E-3</v>
      </c>
    </row>
    <row r="308" spans="1:7">
      <c r="A308">
        <v>198812</v>
      </c>
      <c r="B308">
        <v>1.49E-2</v>
      </c>
      <c r="C308">
        <v>2.0199999999999999E-2</v>
      </c>
      <c r="D308">
        <v>-1.61E-2</v>
      </c>
      <c r="E308">
        <v>6.8999999999999999E-3</v>
      </c>
      <c r="F308">
        <v>-3.8E-3</v>
      </c>
      <c r="G308">
        <v>4.8999999999999998E-3</v>
      </c>
    </row>
    <row r="309" spans="1:7">
      <c r="A309">
        <v>198901</v>
      </c>
      <c r="B309">
        <v>6.0999999999999999E-2</v>
      </c>
      <c r="C309">
        <v>-2.3100000000000002E-2</v>
      </c>
      <c r="D309">
        <v>6.1999999999999998E-3</v>
      </c>
      <c r="E309">
        <v>-9.4999999999999998E-3</v>
      </c>
      <c r="F309">
        <v>1.4000000000000002E-3</v>
      </c>
      <c r="G309">
        <v>-1.6000000000000001E-3</v>
      </c>
    </row>
    <row r="310" spans="1:7">
      <c r="A310">
        <v>198902</v>
      </c>
      <c r="B310">
        <v>-2.2499999999999999E-2</v>
      </c>
      <c r="C310">
        <v>2.7099999999999999E-2</v>
      </c>
      <c r="D310">
        <v>9.300000000000001E-3</v>
      </c>
      <c r="E310">
        <v>-8.6999999999999994E-3</v>
      </c>
      <c r="F310">
        <v>1.8100000000000002E-2</v>
      </c>
      <c r="G310">
        <v>9.9000000000000008E-3</v>
      </c>
    </row>
    <row r="311" spans="1:7">
      <c r="A311">
        <v>198903</v>
      </c>
      <c r="B311">
        <v>1.5700000000000002E-2</v>
      </c>
      <c r="C311">
        <v>6.8000000000000005E-3</v>
      </c>
      <c r="D311">
        <v>5.4000000000000003E-3</v>
      </c>
      <c r="E311">
        <v>5.0000000000000001E-4</v>
      </c>
      <c r="F311">
        <v>7.3000000000000001E-3</v>
      </c>
      <c r="G311">
        <v>3.5099999999999999E-2</v>
      </c>
    </row>
    <row r="312" spans="1:7">
      <c r="A312">
        <v>198904</v>
      </c>
      <c r="B312">
        <v>4.3299999999999998E-2</v>
      </c>
      <c r="C312">
        <v>-7.8000000000000005E-3</v>
      </c>
      <c r="D312">
        <v>-1.3999999999999999E-2</v>
      </c>
      <c r="E312">
        <v>7.0999999999999995E-3</v>
      </c>
      <c r="F312">
        <v>-5.6999999999999993E-3</v>
      </c>
      <c r="G312">
        <v>1.77E-2</v>
      </c>
    </row>
    <row r="313" spans="1:7">
      <c r="A313">
        <v>198905</v>
      </c>
      <c r="B313">
        <v>3.3500000000000002E-2</v>
      </c>
      <c r="C313">
        <v>0</v>
      </c>
      <c r="D313">
        <v>-8.6999999999999994E-3</v>
      </c>
      <c r="E313">
        <v>4.8999999999999998E-3</v>
      </c>
      <c r="F313">
        <v>-8.0000000000000004E-4</v>
      </c>
      <c r="G313">
        <v>1.52E-2</v>
      </c>
    </row>
    <row r="314" spans="1:7">
      <c r="A314">
        <v>198906</v>
      </c>
      <c r="B314">
        <v>-1.3500000000000002E-2</v>
      </c>
      <c r="C314">
        <v>-1.0900000000000002E-2</v>
      </c>
      <c r="D314">
        <v>2.23E-2</v>
      </c>
      <c r="E314">
        <v>2.7000000000000001E-3</v>
      </c>
      <c r="F314">
        <v>1.5500000000000002E-2</v>
      </c>
      <c r="G314">
        <v>4.3E-3</v>
      </c>
    </row>
    <row r="315" spans="1:7">
      <c r="A315">
        <v>198907</v>
      </c>
      <c r="B315">
        <v>7.2000000000000008E-2</v>
      </c>
      <c r="C315">
        <v>-4.1700000000000001E-2</v>
      </c>
      <c r="D315">
        <v>-2.7900000000000001E-2</v>
      </c>
      <c r="E315">
        <v>1.95E-2</v>
      </c>
      <c r="F315">
        <v>-5.6000000000000008E-3</v>
      </c>
      <c r="G315">
        <v>5.3899999999999997E-2</v>
      </c>
    </row>
    <row r="316" spans="1:7">
      <c r="A316">
        <v>198908</v>
      </c>
      <c r="B316">
        <v>1.44E-2</v>
      </c>
      <c r="C316">
        <v>4.7999999999999996E-3</v>
      </c>
      <c r="D316">
        <v>6.0000000000000001E-3</v>
      </c>
      <c r="E316">
        <v>3.9000000000000003E-3</v>
      </c>
      <c r="F316">
        <v>-5.6999999999999993E-3</v>
      </c>
      <c r="G316">
        <v>-1.1999999999999999E-3</v>
      </c>
    </row>
    <row r="317" spans="1:7">
      <c r="A317">
        <v>198909</v>
      </c>
      <c r="B317">
        <v>-7.6E-3</v>
      </c>
      <c r="C317">
        <v>4.8999999999999998E-3</v>
      </c>
      <c r="D317">
        <v>-1.2700000000000001E-2</v>
      </c>
      <c r="E317">
        <v>1.3999999999999999E-2</v>
      </c>
      <c r="F317">
        <v>5.1000000000000004E-3</v>
      </c>
      <c r="G317">
        <v>3.4000000000000002E-2</v>
      </c>
    </row>
    <row r="318" spans="1:7">
      <c r="A318">
        <v>198910</v>
      </c>
      <c r="B318">
        <v>-3.6700000000000003E-2</v>
      </c>
      <c r="C318">
        <v>-3.32E-2</v>
      </c>
      <c r="D318">
        <v>-1.11E-2</v>
      </c>
      <c r="E318">
        <v>1E-3</v>
      </c>
      <c r="F318">
        <v>-2.9999999999999997E-4</v>
      </c>
      <c r="G318">
        <v>1.3200000000000002E-2</v>
      </c>
    </row>
    <row r="319" spans="1:7">
      <c r="A319">
        <v>198911</v>
      </c>
      <c r="B319">
        <v>1.03E-2</v>
      </c>
      <c r="C319">
        <v>-1.29E-2</v>
      </c>
      <c r="D319">
        <v>-1.0900000000000002E-2</v>
      </c>
      <c r="E319">
        <v>-8.6E-3</v>
      </c>
      <c r="F319">
        <v>1.3700000000000002E-2</v>
      </c>
      <c r="G319">
        <v>2.6000000000000002E-2</v>
      </c>
    </row>
    <row r="320" spans="1:7">
      <c r="A320">
        <v>198912</v>
      </c>
      <c r="B320">
        <v>1.1599999999999999E-2</v>
      </c>
      <c r="C320">
        <v>-2.2799999999999997E-2</v>
      </c>
      <c r="D320">
        <v>1.6000000000000001E-3</v>
      </c>
      <c r="E320">
        <v>-7.000000000000001E-4</v>
      </c>
      <c r="F320">
        <v>1.4499999999999999E-2</v>
      </c>
      <c r="G320">
        <v>2.7999999999999997E-2</v>
      </c>
    </row>
    <row r="321" spans="1:7">
      <c r="A321">
        <v>199001</v>
      </c>
      <c r="B321">
        <v>-7.85E-2</v>
      </c>
      <c r="C321">
        <v>-1.3200000000000002E-2</v>
      </c>
      <c r="D321">
        <v>8.5000000000000006E-3</v>
      </c>
      <c r="E321">
        <v>-1.18E-2</v>
      </c>
      <c r="F321">
        <v>1.3700000000000002E-2</v>
      </c>
      <c r="G321">
        <v>-3.27E-2</v>
      </c>
    </row>
    <row r="322" spans="1:7">
      <c r="A322">
        <v>199002</v>
      </c>
      <c r="B322">
        <v>1.11E-2</v>
      </c>
      <c r="C322">
        <v>1.15E-2</v>
      </c>
      <c r="D322">
        <v>6.4000000000000003E-3</v>
      </c>
      <c r="E322">
        <v>-7.000000000000001E-4</v>
      </c>
      <c r="F322">
        <v>-6.1000000000000004E-3</v>
      </c>
      <c r="G322">
        <v>-5.4000000000000003E-3</v>
      </c>
    </row>
    <row r="323" spans="1:7">
      <c r="A323">
        <v>199003</v>
      </c>
      <c r="B323">
        <v>1.83E-2</v>
      </c>
      <c r="C323">
        <v>1.5800000000000002E-2</v>
      </c>
      <c r="D323">
        <v>-2.92E-2</v>
      </c>
      <c r="E323">
        <v>2.0199999999999999E-2</v>
      </c>
      <c r="F323">
        <v>-9.4999999999999998E-3</v>
      </c>
      <c r="G323">
        <v>1.8000000000000002E-2</v>
      </c>
    </row>
    <row r="324" spans="1:7">
      <c r="A324">
        <v>199004</v>
      </c>
      <c r="B324">
        <v>-3.3599999999999998E-2</v>
      </c>
      <c r="C324">
        <v>-3.2000000000000002E-3</v>
      </c>
      <c r="D324">
        <v>-2.5899999999999999E-2</v>
      </c>
      <c r="E324">
        <v>1.8100000000000002E-2</v>
      </c>
      <c r="F324">
        <v>-0.01</v>
      </c>
      <c r="G324">
        <v>2.3900000000000001E-2</v>
      </c>
    </row>
    <row r="325" spans="1:7">
      <c r="A325">
        <v>199005</v>
      </c>
      <c r="B325">
        <v>8.4199999999999997E-2</v>
      </c>
      <c r="C325">
        <v>-2.3700000000000002E-2</v>
      </c>
      <c r="D325">
        <v>-3.8300000000000001E-2</v>
      </c>
      <c r="E325">
        <v>1.54E-2</v>
      </c>
      <c r="F325">
        <v>-1.5800000000000002E-2</v>
      </c>
      <c r="G325">
        <v>3.0299999999999997E-2</v>
      </c>
    </row>
    <row r="326" spans="1:7">
      <c r="A326">
        <v>199006</v>
      </c>
      <c r="B326">
        <v>-1.0900000000000002E-2</v>
      </c>
      <c r="C326">
        <v>1.3100000000000001E-2</v>
      </c>
      <c r="D326">
        <v>-1.9300000000000001E-2</v>
      </c>
      <c r="E326">
        <v>-1.1000000000000001E-2</v>
      </c>
      <c r="F326">
        <v>-3.5999999999999999E-3</v>
      </c>
      <c r="G326">
        <v>2.4E-2</v>
      </c>
    </row>
    <row r="327" spans="1:7">
      <c r="A327">
        <v>199007</v>
      </c>
      <c r="B327">
        <v>-1.9E-2</v>
      </c>
      <c r="C327">
        <v>-3.1400000000000004E-2</v>
      </c>
      <c r="D327">
        <v>-4.0000000000000002E-4</v>
      </c>
      <c r="E327">
        <v>-1.1000000000000001E-3</v>
      </c>
      <c r="F327">
        <v>3.2300000000000002E-2</v>
      </c>
      <c r="G327">
        <v>6.1399999999999996E-2</v>
      </c>
    </row>
    <row r="328" spans="1:7">
      <c r="A328">
        <v>199008</v>
      </c>
      <c r="B328">
        <v>-0.10150000000000001</v>
      </c>
      <c r="C328">
        <v>-3.8600000000000002E-2</v>
      </c>
      <c r="D328">
        <v>1.6E-2</v>
      </c>
      <c r="E328">
        <v>-3.4999999999999996E-3</v>
      </c>
      <c r="F328">
        <v>2.9900000000000003E-2</v>
      </c>
      <c r="G328">
        <v>1.8800000000000001E-2</v>
      </c>
    </row>
    <row r="329" spans="1:7">
      <c r="A329">
        <v>199009</v>
      </c>
      <c r="B329">
        <v>-6.1200000000000004E-2</v>
      </c>
      <c r="C329">
        <v>-3.7400000000000003E-2</v>
      </c>
      <c r="D329">
        <v>6.1000000000000004E-3</v>
      </c>
      <c r="E329">
        <v>5.9999999999999995E-4</v>
      </c>
      <c r="F329">
        <v>3.61E-2</v>
      </c>
      <c r="G329">
        <v>5.7800000000000004E-2</v>
      </c>
    </row>
    <row r="330" spans="1:7">
      <c r="A330">
        <v>199010</v>
      </c>
      <c r="B330">
        <v>-1.9199999999999998E-2</v>
      </c>
      <c r="C330">
        <v>-5.0700000000000002E-2</v>
      </c>
      <c r="D330">
        <v>0</v>
      </c>
      <c r="E330">
        <v>3.1300000000000001E-2</v>
      </c>
      <c r="F330">
        <v>-3.2000000000000002E-3</v>
      </c>
      <c r="G330">
        <v>6.7100000000000007E-2</v>
      </c>
    </row>
    <row r="331" spans="1:7">
      <c r="A331">
        <v>199011</v>
      </c>
      <c r="B331">
        <v>6.3500000000000001E-2</v>
      </c>
      <c r="C331">
        <v>4.0000000000000002E-4</v>
      </c>
      <c r="D331">
        <v>-2.9700000000000004E-2</v>
      </c>
      <c r="E331">
        <v>5.0000000000000001E-3</v>
      </c>
      <c r="F331">
        <v>-4.6900000000000004E-2</v>
      </c>
      <c r="G331">
        <v>-5.4800000000000008E-2</v>
      </c>
    </row>
    <row r="332" spans="1:7">
      <c r="A332">
        <v>199012</v>
      </c>
      <c r="B332">
        <v>2.46E-2</v>
      </c>
      <c r="C332">
        <v>6.4000000000000003E-3</v>
      </c>
      <c r="D332">
        <v>-1.6299999999999999E-2</v>
      </c>
      <c r="E332">
        <v>2.6400000000000003E-2</v>
      </c>
      <c r="F332">
        <v>-1.8100000000000002E-2</v>
      </c>
      <c r="G332">
        <v>2.8999999999999998E-3</v>
      </c>
    </row>
    <row r="333" spans="1:7">
      <c r="A333">
        <v>199101</v>
      </c>
      <c r="B333">
        <v>4.6900000000000004E-2</v>
      </c>
      <c r="C333">
        <v>3.8900000000000004E-2</v>
      </c>
      <c r="D333">
        <v>-1.5700000000000002E-2</v>
      </c>
      <c r="E333">
        <v>1.26E-2</v>
      </c>
      <c r="F333">
        <v>-3.85E-2</v>
      </c>
      <c r="G333">
        <v>-6.4500000000000002E-2</v>
      </c>
    </row>
    <row r="334" spans="1:7">
      <c r="A334">
        <v>199102</v>
      </c>
      <c r="B334">
        <v>7.1900000000000006E-2</v>
      </c>
      <c r="C334">
        <v>4.0099999999999997E-2</v>
      </c>
      <c r="D334">
        <v>-6.3E-3</v>
      </c>
      <c r="E334">
        <v>-4.0000000000000002E-4</v>
      </c>
      <c r="F334">
        <v>-4.3E-3</v>
      </c>
      <c r="G334">
        <v>-4.6100000000000002E-2</v>
      </c>
    </row>
    <row r="335" spans="1:7">
      <c r="A335">
        <v>199103</v>
      </c>
      <c r="B335">
        <v>2.6499999999999999E-2</v>
      </c>
      <c r="C335">
        <v>3.8199999999999998E-2</v>
      </c>
      <c r="D335">
        <v>-1.3000000000000001E-2</v>
      </c>
      <c r="E335">
        <v>-5.0000000000000001E-3</v>
      </c>
      <c r="F335">
        <v>-1.11E-2</v>
      </c>
      <c r="G335">
        <v>2.8700000000000003E-2</v>
      </c>
    </row>
    <row r="336" spans="1:7">
      <c r="A336">
        <v>199104</v>
      </c>
      <c r="B336">
        <v>-2.8000000000000004E-3</v>
      </c>
      <c r="C336">
        <v>3.2000000000000002E-3</v>
      </c>
      <c r="D336">
        <v>1.4499999999999999E-2</v>
      </c>
      <c r="E336">
        <v>6.4000000000000003E-3</v>
      </c>
      <c r="F336">
        <v>8.0000000000000002E-3</v>
      </c>
      <c r="G336">
        <v>-2.3599999999999999E-2</v>
      </c>
    </row>
    <row r="337" spans="1:7">
      <c r="A337">
        <v>199105</v>
      </c>
      <c r="B337">
        <v>3.6499999999999998E-2</v>
      </c>
      <c r="C337">
        <v>1.1999999999999999E-3</v>
      </c>
      <c r="D337">
        <v>-4.8999999999999998E-3</v>
      </c>
      <c r="E337">
        <v>2.0499999999999997E-2</v>
      </c>
      <c r="F337">
        <v>-2.35E-2</v>
      </c>
      <c r="G337">
        <v>-1.1000000000000001E-3</v>
      </c>
    </row>
    <row r="338" spans="1:7">
      <c r="A338">
        <v>199106</v>
      </c>
      <c r="B338">
        <v>-4.9400000000000006E-2</v>
      </c>
      <c r="C338">
        <v>2.6000000000000003E-3</v>
      </c>
      <c r="D338">
        <v>1.0700000000000001E-2</v>
      </c>
      <c r="E338">
        <v>1.77E-2</v>
      </c>
      <c r="F338">
        <v>6.4000000000000003E-3</v>
      </c>
      <c r="G338">
        <v>4.7000000000000002E-3</v>
      </c>
    </row>
    <row r="339" spans="1:7">
      <c r="A339">
        <v>199107</v>
      </c>
      <c r="B339">
        <v>4.24E-2</v>
      </c>
      <c r="C339">
        <v>-9.5999999999999992E-3</v>
      </c>
      <c r="D339">
        <v>-1.3200000000000002E-2</v>
      </c>
      <c r="E339">
        <v>1.61E-2</v>
      </c>
      <c r="F339">
        <v>-1.3600000000000001E-2</v>
      </c>
      <c r="G339">
        <v>4.24E-2</v>
      </c>
    </row>
    <row r="340" spans="1:7">
      <c r="A340">
        <v>199108</v>
      </c>
      <c r="B340">
        <v>2.3199999999999998E-2</v>
      </c>
      <c r="C340">
        <v>1.41E-2</v>
      </c>
      <c r="D340">
        <v>-7.8000000000000005E-3</v>
      </c>
      <c r="E340">
        <v>8.5000000000000006E-3</v>
      </c>
      <c r="F340">
        <v>-3.4000000000000002E-3</v>
      </c>
      <c r="G340">
        <v>1.5700000000000002E-2</v>
      </c>
    </row>
    <row r="341" spans="1:7">
      <c r="A341">
        <v>199109</v>
      </c>
      <c r="B341">
        <v>-1.5900000000000001E-2</v>
      </c>
      <c r="C341">
        <v>1.5600000000000001E-2</v>
      </c>
      <c r="D341">
        <v>-1.0700000000000001E-2</v>
      </c>
      <c r="E341">
        <v>-1.8000000000000002E-2</v>
      </c>
      <c r="F341">
        <v>8.0000000000000004E-4</v>
      </c>
      <c r="G341">
        <v>1.7899999999999999E-2</v>
      </c>
    </row>
    <row r="342" spans="1:7">
      <c r="A342">
        <v>199110</v>
      </c>
      <c r="B342">
        <v>1.29E-2</v>
      </c>
      <c r="C342">
        <v>9.0000000000000011E-3</v>
      </c>
      <c r="D342">
        <v>-4.5999999999999999E-3</v>
      </c>
      <c r="E342">
        <v>-1.7299999999999999E-2</v>
      </c>
      <c r="F342">
        <v>-2.3E-3</v>
      </c>
      <c r="G342">
        <v>3.0600000000000002E-2</v>
      </c>
    </row>
    <row r="343" spans="1:7">
      <c r="A343">
        <v>199111</v>
      </c>
      <c r="B343">
        <v>-4.1900000000000007E-2</v>
      </c>
      <c r="C343">
        <v>-8.3999999999999995E-3</v>
      </c>
      <c r="D343">
        <v>-1.8800000000000001E-2</v>
      </c>
      <c r="E343">
        <v>1.06E-2</v>
      </c>
      <c r="F343">
        <v>1E-4</v>
      </c>
      <c r="G343">
        <v>1.1399999999999999E-2</v>
      </c>
    </row>
    <row r="344" spans="1:7">
      <c r="A344">
        <v>199112</v>
      </c>
      <c r="B344">
        <v>0.1084</v>
      </c>
      <c r="C344">
        <v>-2.4E-2</v>
      </c>
      <c r="D344">
        <v>-4.1799999999999997E-2</v>
      </c>
      <c r="E344">
        <v>3.56E-2</v>
      </c>
      <c r="F344">
        <v>-3.1200000000000002E-2</v>
      </c>
      <c r="G344">
        <v>8.1900000000000001E-2</v>
      </c>
    </row>
    <row r="345" spans="1:7">
      <c r="A345">
        <v>199201</v>
      </c>
      <c r="B345">
        <v>-5.8999999999999999E-3</v>
      </c>
      <c r="C345">
        <v>9.1899999999999996E-2</v>
      </c>
      <c r="D345">
        <v>4.7E-2</v>
      </c>
      <c r="E345">
        <v>-1.29E-2</v>
      </c>
      <c r="F345">
        <v>3.2000000000000001E-2</v>
      </c>
      <c r="G345">
        <v>-2.4900000000000002E-2</v>
      </c>
    </row>
    <row r="346" spans="1:7">
      <c r="A346">
        <v>199202</v>
      </c>
      <c r="B346">
        <v>1.0900000000000002E-2</v>
      </c>
      <c r="C346">
        <v>1.34E-2</v>
      </c>
      <c r="D346">
        <v>6.4699999999999994E-2</v>
      </c>
      <c r="E346">
        <v>1E-3</v>
      </c>
      <c r="F346">
        <v>2.1899999999999999E-2</v>
      </c>
      <c r="G346">
        <v>-5.3E-3</v>
      </c>
    </row>
    <row r="347" spans="1:7">
      <c r="A347">
        <v>199203</v>
      </c>
      <c r="B347">
        <v>-2.6600000000000002E-2</v>
      </c>
      <c r="C347">
        <v>-9.300000000000001E-3</v>
      </c>
      <c r="D347">
        <v>3.5499999999999997E-2</v>
      </c>
      <c r="E347">
        <v>-1E-4</v>
      </c>
      <c r="F347">
        <v>1.95E-2</v>
      </c>
      <c r="G347">
        <v>-2.8999999999999998E-3</v>
      </c>
    </row>
    <row r="348" spans="1:7">
      <c r="A348">
        <v>199204</v>
      </c>
      <c r="B348">
        <v>1.0700000000000001E-2</v>
      </c>
      <c r="C348">
        <v>-5.7000000000000002E-2</v>
      </c>
      <c r="D348">
        <v>4.3200000000000002E-2</v>
      </c>
      <c r="E348">
        <v>1.6899999999999998E-2</v>
      </c>
      <c r="F348">
        <v>2.23E-2</v>
      </c>
      <c r="G348">
        <v>-2.58E-2</v>
      </c>
    </row>
    <row r="349" spans="1:7">
      <c r="A349">
        <v>199205</v>
      </c>
      <c r="B349">
        <v>3.0000000000000001E-3</v>
      </c>
      <c r="C349">
        <v>2.0999999999999999E-3</v>
      </c>
      <c r="D349">
        <v>1.1899999999999999E-2</v>
      </c>
      <c r="E349">
        <v>-9.5999999999999992E-3</v>
      </c>
      <c r="F349">
        <v>4.7999999999999996E-3</v>
      </c>
      <c r="G349">
        <v>2.0999999999999999E-3</v>
      </c>
    </row>
    <row r="350" spans="1:7">
      <c r="A350">
        <v>199206</v>
      </c>
      <c r="B350">
        <v>-2.3400000000000001E-2</v>
      </c>
      <c r="C350">
        <v>-2.7400000000000004E-2</v>
      </c>
      <c r="D350">
        <v>3.2500000000000001E-2</v>
      </c>
      <c r="E350">
        <v>-8.9999999999999998E-4</v>
      </c>
      <c r="F350">
        <v>1.01E-2</v>
      </c>
      <c r="G350">
        <v>-5.7999999999999996E-3</v>
      </c>
    </row>
    <row r="351" spans="1:7">
      <c r="A351">
        <v>199207</v>
      </c>
      <c r="B351">
        <v>3.7700000000000004E-2</v>
      </c>
      <c r="C351">
        <v>-6.6000000000000008E-3</v>
      </c>
      <c r="D351">
        <v>-5.5000000000000005E-3</v>
      </c>
      <c r="E351">
        <v>1.24E-2</v>
      </c>
      <c r="F351">
        <v>-8.8999999999999999E-3</v>
      </c>
      <c r="G351">
        <v>1.5900000000000001E-2</v>
      </c>
    </row>
    <row r="352" spans="1:7">
      <c r="A352">
        <v>199208</v>
      </c>
      <c r="B352">
        <v>-2.3799999999999998E-2</v>
      </c>
      <c r="C352">
        <v>-4.4000000000000003E-3</v>
      </c>
      <c r="D352">
        <v>-1.0800000000000001E-2</v>
      </c>
      <c r="E352">
        <v>3.6799999999999999E-2</v>
      </c>
      <c r="F352">
        <v>-1.6E-2</v>
      </c>
      <c r="G352">
        <v>-5.1000000000000004E-3</v>
      </c>
    </row>
    <row r="353" spans="1:7">
      <c r="A353">
        <v>199209</v>
      </c>
      <c r="B353">
        <v>1.1899999999999999E-2</v>
      </c>
      <c r="C353">
        <v>4.4000000000000003E-3</v>
      </c>
      <c r="D353">
        <v>-2.3E-3</v>
      </c>
      <c r="E353">
        <v>1.5800000000000002E-2</v>
      </c>
      <c r="F353">
        <v>-6.3E-3</v>
      </c>
      <c r="G353">
        <v>1.4999999999999999E-2</v>
      </c>
    </row>
    <row r="354" spans="1:7">
      <c r="A354">
        <v>199210</v>
      </c>
      <c r="B354">
        <v>1.0200000000000001E-2</v>
      </c>
      <c r="C354">
        <v>2.0899999999999998E-2</v>
      </c>
      <c r="D354">
        <v>-1.9800000000000002E-2</v>
      </c>
      <c r="E354">
        <v>1.26E-2</v>
      </c>
      <c r="F354">
        <v>-8.3999999999999995E-3</v>
      </c>
      <c r="G354">
        <v>2.4799999999999999E-2</v>
      </c>
    </row>
    <row r="355" spans="1:7">
      <c r="A355">
        <v>199211</v>
      </c>
      <c r="B355">
        <v>4.1299999999999996E-2</v>
      </c>
      <c r="C355">
        <v>3.9800000000000002E-2</v>
      </c>
      <c r="D355">
        <v>-1.4199999999999999E-2</v>
      </c>
      <c r="E355">
        <v>-6.1999999999999998E-3</v>
      </c>
      <c r="F355">
        <v>-1.6500000000000001E-2</v>
      </c>
      <c r="G355">
        <v>-1.5E-3</v>
      </c>
    </row>
    <row r="356" spans="1:7">
      <c r="A356">
        <v>199212</v>
      </c>
      <c r="B356">
        <v>1.5300000000000001E-2</v>
      </c>
      <c r="C356">
        <v>1.67E-2</v>
      </c>
      <c r="D356">
        <v>2.6499999999999999E-2</v>
      </c>
      <c r="E356">
        <v>-4.5999999999999999E-3</v>
      </c>
      <c r="F356">
        <v>8.3000000000000001E-3</v>
      </c>
      <c r="G356">
        <v>4.3099999999999999E-2</v>
      </c>
    </row>
    <row r="357" spans="1:7">
      <c r="A357">
        <v>199301</v>
      </c>
      <c r="B357">
        <v>9.300000000000001E-3</v>
      </c>
      <c r="C357">
        <v>1.89E-2</v>
      </c>
      <c r="D357">
        <v>5.9500000000000004E-2</v>
      </c>
      <c r="E357">
        <v>-1.8500000000000003E-2</v>
      </c>
      <c r="F357">
        <v>2.9399999999999999E-2</v>
      </c>
      <c r="G357">
        <v>4.8300000000000003E-2</v>
      </c>
    </row>
    <row r="358" spans="1:7">
      <c r="A358">
        <v>199302</v>
      </c>
      <c r="B358">
        <v>1.1999999999999999E-3</v>
      </c>
      <c r="C358">
        <v>-3.4700000000000002E-2</v>
      </c>
      <c r="D358">
        <v>6.4399999999999999E-2</v>
      </c>
      <c r="E358">
        <v>-4.7999999999999996E-3</v>
      </c>
      <c r="F358">
        <v>4.2099999999999999E-2</v>
      </c>
      <c r="G358">
        <v>3.1400000000000004E-2</v>
      </c>
    </row>
    <row r="359" spans="1:7">
      <c r="A359">
        <v>199303</v>
      </c>
      <c r="B359">
        <v>2.3E-2</v>
      </c>
      <c r="C359">
        <v>8.0000000000000004E-4</v>
      </c>
      <c r="D359">
        <v>1.1899999999999999E-2</v>
      </c>
      <c r="E359">
        <v>-1.7000000000000001E-3</v>
      </c>
      <c r="F359">
        <v>9.0000000000000011E-3</v>
      </c>
      <c r="G359">
        <v>3.73E-2</v>
      </c>
    </row>
    <row r="360" spans="1:7">
      <c r="A360">
        <v>199304</v>
      </c>
      <c r="B360">
        <v>-3.0499999999999999E-2</v>
      </c>
      <c r="C360">
        <v>-8.6E-3</v>
      </c>
      <c r="D360">
        <v>2.4799999999999999E-2</v>
      </c>
      <c r="E360">
        <v>-3.6000000000000004E-2</v>
      </c>
      <c r="F360">
        <v>1.44E-2</v>
      </c>
      <c r="G360">
        <v>3.8E-3</v>
      </c>
    </row>
    <row r="361" spans="1:7">
      <c r="A361">
        <v>199305</v>
      </c>
      <c r="B361">
        <v>2.8900000000000002E-2</v>
      </c>
      <c r="C361">
        <v>1.9300000000000001E-2</v>
      </c>
      <c r="D361">
        <v>-3.5000000000000003E-2</v>
      </c>
      <c r="E361">
        <v>-8.0000000000000004E-4</v>
      </c>
      <c r="F361">
        <v>-1.0500000000000001E-2</v>
      </c>
      <c r="G361">
        <v>2.2000000000000001E-3</v>
      </c>
    </row>
    <row r="362" spans="1:7">
      <c r="A362">
        <v>199306</v>
      </c>
      <c r="B362">
        <v>3.0999999999999999E-3</v>
      </c>
      <c r="C362">
        <v>1.6000000000000001E-3</v>
      </c>
      <c r="D362">
        <v>2.7200000000000002E-2</v>
      </c>
      <c r="E362">
        <v>-9.1000000000000004E-3</v>
      </c>
      <c r="F362">
        <v>1.2E-2</v>
      </c>
      <c r="G362">
        <v>4.5499999999999999E-2</v>
      </c>
    </row>
    <row r="363" spans="1:7">
      <c r="A363">
        <v>199307</v>
      </c>
      <c r="B363">
        <v>-3.4000000000000002E-3</v>
      </c>
      <c r="C363">
        <v>9.1999999999999998E-3</v>
      </c>
      <c r="D363">
        <v>2.8199999999999999E-2</v>
      </c>
      <c r="E363">
        <v>-1.8500000000000003E-2</v>
      </c>
      <c r="F363">
        <v>2.0499999999999997E-2</v>
      </c>
      <c r="G363">
        <v>3.1899999999999998E-2</v>
      </c>
    </row>
    <row r="364" spans="1:7">
      <c r="A364">
        <v>199308</v>
      </c>
      <c r="B364">
        <v>3.7100000000000001E-2</v>
      </c>
      <c r="C364">
        <v>1.1000000000000001E-3</v>
      </c>
      <c r="D364">
        <v>1.4000000000000002E-3</v>
      </c>
      <c r="E364">
        <v>-1.54E-2</v>
      </c>
      <c r="F364">
        <v>-2.9999999999999997E-4</v>
      </c>
      <c r="G364">
        <v>2.6499999999999999E-2</v>
      </c>
    </row>
    <row r="365" spans="1:7">
      <c r="A365">
        <v>199309</v>
      </c>
      <c r="B365">
        <v>-1.1999999999999999E-3</v>
      </c>
      <c r="C365">
        <v>2.9399999999999999E-2</v>
      </c>
      <c r="D365">
        <v>-3.4999999999999996E-3</v>
      </c>
      <c r="E365">
        <v>2.5000000000000001E-3</v>
      </c>
      <c r="F365">
        <v>-1.6000000000000001E-3</v>
      </c>
      <c r="G365">
        <v>3.3700000000000001E-2</v>
      </c>
    </row>
    <row r="366" spans="1:7">
      <c r="A366">
        <v>199310</v>
      </c>
      <c r="B366">
        <v>1.41E-2</v>
      </c>
      <c r="C366">
        <v>1.89E-2</v>
      </c>
      <c r="D366">
        <v>-2.7799999999999998E-2</v>
      </c>
      <c r="E366">
        <v>5.7999999999999996E-3</v>
      </c>
      <c r="F366">
        <v>6.0000000000000001E-3</v>
      </c>
      <c r="G366">
        <v>-2.7200000000000002E-2</v>
      </c>
    </row>
    <row r="367" spans="1:7">
      <c r="A367">
        <v>199311</v>
      </c>
      <c r="B367">
        <v>-1.89E-2</v>
      </c>
      <c r="C367">
        <v>-1.18E-2</v>
      </c>
      <c r="D367">
        <v>-6.6000000000000008E-3</v>
      </c>
      <c r="E367">
        <v>2.1899999999999999E-2</v>
      </c>
      <c r="F367">
        <v>-9.4000000000000004E-3</v>
      </c>
      <c r="G367">
        <v>-4.7400000000000005E-2</v>
      </c>
    </row>
    <row r="368" spans="1:7">
      <c r="A368">
        <v>199312</v>
      </c>
      <c r="B368">
        <v>1.6500000000000001E-2</v>
      </c>
      <c r="C368">
        <v>1.38E-2</v>
      </c>
      <c r="D368">
        <v>2.7000000000000001E-3</v>
      </c>
      <c r="E368">
        <v>1.17E-2</v>
      </c>
      <c r="F368">
        <v>-3.4000000000000002E-3</v>
      </c>
      <c r="G368">
        <v>2.3599999999999999E-2</v>
      </c>
    </row>
    <row r="369" spans="1:7">
      <c r="A369">
        <v>199401</v>
      </c>
      <c r="B369">
        <v>2.8700000000000003E-2</v>
      </c>
      <c r="C369">
        <v>8.0000000000000004E-4</v>
      </c>
      <c r="D369">
        <v>1.2800000000000001E-2</v>
      </c>
      <c r="E369">
        <v>-1.7500000000000002E-2</v>
      </c>
      <c r="F369">
        <v>1.43E-2</v>
      </c>
      <c r="G369">
        <v>0</v>
      </c>
    </row>
    <row r="370" spans="1:7">
      <c r="A370">
        <v>199402</v>
      </c>
      <c r="B370">
        <v>-2.5499999999999998E-2</v>
      </c>
      <c r="C370">
        <v>2.6700000000000002E-2</v>
      </c>
      <c r="D370">
        <v>-1.5600000000000001E-2</v>
      </c>
      <c r="E370">
        <v>2.1499999999999998E-2</v>
      </c>
      <c r="F370">
        <v>-0.01</v>
      </c>
      <c r="G370">
        <v>-3.0000000000000001E-3</v>
      </c>
    </row>
    <row r="371" spans="1:7">
      <c r="A371">
        <v>199403</v>
      </c>
      <c r="B371">
        <v>-4.7800000000000002E-2</v>
      </c>
      <c r="C371">
        <v>-1.0900000000000002E-2</v>
      </c>
      <c r="D371">
        <v>1.5500000000000002E-2</v>
      </c>
      <c r="E371">
        <v>7.0999999999999995E-3</v>
      </c>
      <c r="F371">
        <v>1.2800000000000001E-2</v>
      </c>
      <c r="G371">
        <v>-1.2700000000000001E-2</v>
      </c>
    </row>
    <row r="372" spans="1:7">
      <c r="A372">
        <v>199404</v>
      </c>
      <c r="B372">
        <v>6.8000000000000005E-3</v>
      </c>
      <c r="C372">
        <v>-0.01</v>
      </c>
      <c r="D372">
        <v>1.66E-2</v>
      </c>
      <c r="E372">
        <v>1.06E-2</v>
      </c>
      <c r="F372">
        <v>1.11E-2</v>
      </c>
      <c r="G372">
        <v>3.9000000000000003E-3</v>
      </c>
    </row>
    <row r="373" spans="1:7">
      <c r="A373">
        <v>199405</v>
      </c>
      <c r="B373">
        <v>5.7999999999999996E-3</v>
      </c>
      <c r="C373">
        <v>-2.53E-2</v>
      </c>
      <c r="D373">
        <v>6.9999999999999993E-3</v>
      </c>
      <c r="E373">
        <v>6.0000000000000001E-3</v>
      </c>
      <c r="F373">
        <v>6.8000000000000005E-3</v>
      </c>
      <c r="G373">
        <v>-2.1899999999999999E-2</v>
      </c>
    </row>
    <row r="374" spans="1:7">
      <c r="A374">
        <v>199406</v>
      </c>
      <c r="B374">
        <v>-3.0299999999999997E-2</v>
      </c>
      <c r="C374">
        <v>-4.7999999999999996E-3</v>
      </c>
      <c r="D374">
        <v>1.67E-2</v>
      </c>
      <c r="E374">
        <v>1.21E-2</v>
      </c>
      <c r="F374">
        <v>1.47E-2</v>
      </c>
      <c r="G374">
        <v>-8.6999999999999994E-3</v>
      </c>
    </row>
    <row r="375" spans="1:7">
      <c r="A375">
        <v>199407</v>
      </c>
      <c r="B375">
        <v>2.8199999999999999E-2</v>
      </c>
      <c r="C375">
        <v>-1.7899999999999999E-2</v>
      </c>
      <c r="D375">
        <v>5.6999999999999993E-3</v>
      </c>
      <c r="E375">
        <v>-6.0000000000000001E-3</v>
      </c>
      <c r="F375">
        <v>1.1000000000000001E-3</v>
      </c>
      <c r="G375">
        <v>1E-3</v>
      </c>
    </row>
    <row r="376" spans="1:7">
      <c r="A376">
        <v>199408</v>
      </c>
      <c r="B376">
        <v>4.0099999999999997E-2</v>
      </c>
      <c r="C376">
        <v>1.38E-2</v>
      </c>
      <c r="D376">
        <v>-2.5000000000000001E-2</v>
      </c>
      <c r="E376">
        <v>9.5999999999999992E-3</v>
      </c>
      <c r="F376">
        <v>-1.47E-2</v>
      </c>
      <c r="G376">
        <v>1.5500000000000002E-2</v>
      </c>
    </row>
    <row r="377" spans="1:7">
      <c r="A377">
        <v>199409</v>
      </c>
      <c r="B377">
        <v>-2.3100000000000002E-2</v>
      </c>
      <c r="C377">
        <v>2.76E-2</v>
      </c>
      <c r="D377">
        <v>-1.84E-2</v>
      </c>
      <c r="E377">
        <v>5.3E-3</v>
      </c>
      <c r="F377">
        <v>9.0000000000000011E-3</v>
      </c>
      <c r="G377">
        <v>1.3100000000000001E-2</v>
      </c>
    </row>
    <row r="378" spans="1:7">
      <c r="A378">
        <v>199410</v>
      </c>
      <c r="B378">
        <v>1.34E-2</v>
      </c>
      <c r="C378">
        <v>-2.3100000000000002E-2</v>
      </c>
      <c r="D378">
        <v>-1.6299999999999999E-2</v>
      </c>
      <c r="E378">
        <v>2.3999999999999998E-3</v>
      </c>
      <c r="F378">
        <v>-6.8999999999999999E-3</v>
      </c>
      <c r="G378">
        <v>1.49E-2</v>
      </c>
    </row>
    <row r="379" spans="1:7">
      <c r="A379">
        <v>199411</v>
      </c>
      <c r="B379">
        <v>-4.0399999999999998E-2</v>
      </c>
      <c r="C379">
        <v>1.3000000000000002E-3</v>
      </c>
      <c r="D379">
        <v>-7.3000000000000001E-3</v>
      </c>
      <c r="E379">
        <v>4.0000000000000001E-3</v>
      </c>
      <c r="F379">
        <v>-3.9000000000000003E-3</v>
      </c>
      <c r="G379">
        <v>-1.8E-3</v>
      </c>
    </row>
    <row r="380" spans="1:7">
      <c r="A380">
        <v>199412</v>
      </c>
      <c r="B380">
        <v>8.6E-3</v>
      </c>
      <c r="C380">
        <v>-4.0000000000000002E-4</v>
      </c>
      <c r="D380">
        <v>-8.9999999999999998E-4</v>
      </c>
      <c r="E380">
        <v>3.9000000000000003E-3</v>
      </c>
      <c r="F380">
        <v>3.0000000000000001E-3</v>
      </c>
      <c r="G380">
        <v>3.4799999999999998E-2</v>
      </c>
    </row>
    <row r="381" spans="1:7">
      <c r="A381">
        <v>199501</v>
      </c>
      <c r="B381">
        <v>1.8000000000000002E-2</v>
      </c>
      <c r="C381">
        <v>-3.0200000000000001E-2</v>
      </c>
      <c r="D381">
        <v>2.5099999999999997E-2</v>
      </c>
      <c r="E381">
        <v>2E-3</v>
      </c>
      <c r="F381">
        <v>-7.6E-3</v>
      </c>
      <c r="G381">
        <v>-1.8100000000000002E-2</v>
      </c>
    </row>
    <row r="382" spans="1:7">
      <c r="A382">
        <v>199502</v>
      </c>
      <c r="B382">
        <v>3.6299999999999999E-2</v>
      </c>
      <c r="C382">
        <v>-5.4000000000000003E-3</v>
      </c>
      <c r="D382">
        <v>1.0900000000000002E-2</v>
      </c>
      <c r="E382">
        <v>5.6000000000000008E-3</v>
      </c>
      <c r="F382">
        <v>-2.8000000000000004E-3</v>
      </c>
      <c r="G382">
        <v>-3.9000000000000003E-3</v>
      </c>
    </row>
    <row r="383" spans="1:7">
      <c r="A383">
        <v>199503</v>
      </c>
      <c r="B383">
        <v>2.1899999999999999E-2</v>
      </c>
      <c r="C383">
        <v>-5.3E-3</v>
      </c>
      <c r="D383">
        <v>-2.0800000000000003E-2</v>
      </c>
      <c r="E383">
        <v>-1.3000000000000002E-3</v>
      </c>
      <c r="F383">
        <v>2.3999999999999998E-3</v>
      </c>
      <c r="G383">
        <v>4.3E-3</v>
      </c>
    </row>
    <row r="384" spans="1:7">
      <c r="A384">
        <v>199504</v>
      </c>
      <c r="B384">
        <v>2.1100000000000001E-2</v>
      </c>
      <c r="C384">
        <v>-2.2000000000000001E-3</v>
      </c>
      <c r="D384">
        <v>1.7000000000000001E-2</v>
      </c>
      <c r="E384">
        <v>4.0000000000000001E-3</v>
      </c>
      <c r="F384">
        <v>8.8999999999999999E-3</v>
      </c>
      <c r="G384">
        <v>1.7899999999999999E-2</v>
      </c>
    </row>
    <row r="385" spans="1:7">
      <c r="A385">
        <v>199505</v>
      </c>
      <c r="B385">
        <v>2.8999999999999998E-2</v>
      </c>
      <c r="C385">
        <v>-2.1800000000000003E-2</v>
      </c>
      <c r="D385">
        <v>2.2700000000000001E-2</v>
      </c>
      <c r="E385">
        <v>3.5999999999999999E-3</v>
      </c>
      <c r="F385">
        <v>1E-3</v>
      </c>
      <c r="G385">
        <v>-4.1999999999999997E-3</v>
      </c>
    </row>
    <row r="386" spans="1:7">
      <c r="A386">
        <v>199506</v>
      </c>
      <c r="B386">
        <v>2.7200000000000002E-2</v>
      </c>
      <c r="C386">
        <v>3.0299999999999997E-2</v>
      </c>
      <c r="D386">
        <v>-2.5400000000000002E-2</v>
      </c>
      <c r="E386">
        <v>-3.4999999999999996E-3</v>
      </c>
      <c r="F386">
        <v>-2.4799999999999999E-2</v>
      </c>
      <c r="G386">
        <v>2.9300000000000003E-2</v>
      </c>
    </row>
    <row r="387" spans="1:7">
      <c r="A387">
        <v>199507</v>
      </c>
      <c r="B387">
        <v>3.7200000000000004E-2</v>
      </c>
      <c r="C387">
        <v>2.0800000000000003E-2</v>
      </c>
      <c r="D387">
        <v>-1.5900000000000001E-2</v>
      </c>
      <c r="E387">
        <v>2.8000000000000004E-3</v>
      </c>
      <c r="F387">
        <v>-1.6399999999999998E-2</v>
      </c>
      <c r="G387">
        <v>2.5700000000000001E-2</v>
      </c>
    </row>
    <row r="388" spans="1:7">
      <c r="A388">
        <v>199508</v>
      </c>
      <c r="B388">
        <v>5.5000000000000005E-3</v>
      </c>
      <c r="C388">
        <v>1.7600000000000001E-2</v>
      </c>
      <c r="D388">
        <v>2.81E-2</v>
      </c>
      <c r="E388">
        <v>-1.2200000000000001E-2</v>
      </c>
      <c r="F388">
        <v>1.61E-2</v>
      </c>
      <c r="G388">
        <v>1.6000000000000001E-3</v>
      </c>
    </row>
    <row r="389" spans="1:7">
      <c r="A389">
        <v>199509</v>
      </c>
      <c r="B389">
        <v>3.3500000000000002E-2</v>
      </c>
      <c r="C389">
        <v>-1.9E-2</v>
      </c>
      <c r="D389">
        <v>-5.0000000000000001E-4</v>
      </c>
      <c r="E389">
        <v>1.0200000000000001E-2</v>
      </c>
      <c r="F389">
        <v>3.8E-3</v>
      </c>
      <c r="G389">
        <v>2.8999999999999998E-2</v>
      </c>
    </row>
    <row r="390" spans="1:7">
      <c r="A390">
        <v>199510</v>
      </c>
      <c r="B390">
        <v>-1.52E-2</v>
      </c>
      <c r="C390">
        <v>-4.0700000000000007E-2</v>
      </c>
      <c r="D390">
        <v>-5.1000000000000004E-3</v>
      </c>
      <c r="E390">
        <v>1.8600000000000002E-2</v>
      </c>
      <c r="F390">
        <v>-4.0000000000000002E-4</v>
      </c>
      <c r="G390">
        <v>4.1600000000000005E-2</v>
      </c>
    </row>
    <row r="391" spans="1:7">
      <c r="A391">
        <v>199511</v>
      </c>
      <c r="B391">
        <v>3.9600000000000003E-2</v>
      </c>
      <c r="C391">
        <v>-1.0700000000000001E-2</v>
      </c>
      <c r="D391">
        <v>5.7999999999999996E-3</v>
      </c>
      <c r="E391">
        <v>-5.6000000000000008E-3</v>
      </c>
      <c r="F391">
        <v>1.1299999999999999E-2</v>
      </c>
      <c r="G391">
        <v>-6.8000000000000005E-3</v>
      </c>
    </row>
    <row r="392" spans="1:7">
      <c r="A392">
        <v>199512</v>
      </c>
      <c r="B392">
        <v>1.03E-2</v>
      </c>
      <c r="C392">
        <v>7.3000000000000001E-3</v>
      </c>
      <c r="D392">
        <v>1.8E-3</v>
      </c>
      <c r="E392">
        <v>-1.38E-2</v>
      </c>
      <c r="F392">
        <v>3.0800000000000001E-2</v>
      </c>
      <c r="G392">
        <v>2.52E-2</v>
      </c>
    </row>
    <row r="393" spans="1:7">
      <c r="A393">
        <v>199601</v>
      </c>
      <c r="B393">
        <v>2.2599999999999999E-2</v>
      </c>
      <c r="C393">
        <v>-2.5600000000000001E-2</v>
      </c>
      <c r="D393">
        <v>4.0000000000000001E-3</v>
      </c>
      <c r="E393">
        <v>1.9E-3</v>
      </c>
      <c r="F393">
        <v>2.3100000000000002E-2</v>
      </c>
      <c r="G393">
        <v>5.4000000000000003E-3</v>
      </c>
    </row>
    <row r="394" spans="1:7">
      <c r="A394">
        <v>199602</v>
      </c>
      <c r="B394">
        <v>1.3300000000000001E-2</v>
      </c>
      <c r="C394">
        <v>1.7600000000000001E-2</v>
      </c>
      <c r="D394">
        <v>-1.0700000000000001E-2</v>
      </c>
      <c r="E394">
        <v>2.3999999999999998E-3</v>
      </c>
      <c r="F394">
        <v>-1.89E-2</v>
      </c>
      <c r="G394">
        <v>5.8999999999999999E-3</v>
      </c>
    </row>
    <row r="395" spans="1:7">
      <c r="A395">
        <v>199603</v>
      </c>
      <c r="B395">
        <v>7.3000000000000001E-3</v>
      </c>
      <c r="C395">
        <v>1.6399999999999998E-2</v>
      </c>
      <c r="D395">
        <v>3.5999999999999999E-3</v>
      </c>
      <c r="E395">
        <v>1.4800000000000001E-2</v>
      </c>
      <c r="F395">
        <v>-9.5999999999999992E-3</v>
      </c>
      <c r="G395">
        <v>-1.84E-2</v>
      </c>
    </row>
    <row r="396" spans="1:7">
      <c r="A396">
        <v>199604</v>
      </c>
      <c r="B396">
        <v>2.06E-2</v>
      </c>
      <c r="C396">
        <v>4.7E-2</v>
      </c>
      <c r="D396">
        <v>-4.0500000000000001E-2</v>
      </c>
      <c r="E396">
        <v>-1.6000000000000001E-3</v>
      </c>
      <c r="F396">
        <v>-2.1100000000000001E-2</v>
      </c>
      <c r="G396">
        <v>-8.8000000000000005E-3</v>
      </c>
    </row>
    <row r="397" spans="1:7">
      <c r="A397">
        <v>199605</v>
      </c>
      <c r="B397">
        <v>2.3599999999999999E-2</v>
      </c>
      <c r="C397">
        <v>3.2199999999999999E-2</v>
      </c>
      <c r="D397">
        <v>-8.8999999999999999E-3</v>
      </c>
      <c r="E397">
        <v>1.6000000000000001E-3</v>
      </c>
      <c r="F397">
        <v>-3.0000000000000001E-3</v>
      </c>
      <c r="G397">
        <v>1.54E-2</v>
      </c>
    </row>
    <row r="398" spans="1:7">
      <c r="A398">
        <v>199606</v>
      </c>
      <c r="B398">
        <v>-1.1399999999999999E-2</v>
      </c>
      <c r="C398">
        <v>-3.6400000000000002E-2</v>
      </c>
      <c r="D398">
        <v>2.3799999999999998E-2</v>
      </c>
      <c r="E398">
        <v>3.4799999999999998E-2</v>
      </c>
      <c r="F398">
        <v>1.2E-2</v>
      </c>
      <c r="G398">
        <v>9.7999999999999997E-3</v>
      </c>
    </row>
    <row r="399" spans="1:7">
      <c r="A399">
        <v>199607</v>
      </c>
      <c r="B399">
        <v>-5.9699999999999996E-2</v>
      </c>
      <c r="C399">
        <v>-3.7999999999999999E-2</v>
      </c>
      <c r="D399">
        <v>5.1400000000000001E-2</v>
      </c>
      <c r="E399">
        <v>2.9700000000000004E-2</v>
      </c>
      <c r="F399">
        <v>2.5600000000000001E-2</v>
      </c>
      <c r="G399">
        <v>-1.7000000000000001E-3</v>
      </c>
    </row>
    <row r="400" spans="1:7">
      <c r="A400">
        <v>199608</v>
      </c>
      <c r="B400">
        <v>2.7700000000000002E-2</v>
      </c>
      <c r="C400">
        <v>2.58E-2</v>
      </c>
      <c r="D400">
        <v>-7.4000000000000003E-3</v>
      </c>
      <c r="E400">
        <v>-4.0999999999999995E-3</v>
      </c>
      <c r="F400">
        <v>-2.4E-2</v>
      </c>
      <c r="G400">
        <v>1E-4</v>
      </c>
    </row>
    <row r="401" spans="1:7">
      <c r="A401">
        <v>199609</v>
      </c>
      <c r="B401">
        <v>5.0099999999999999E-2</v>
      </c>
      <c r="C401">
        <v>-1.3899999999999999E-2</v>
      </c>
      <c r="D401">
        <v>-2.7000000000000003E-2</v>
      </c>
      <c r="E401">
        <v>1.23E-2</v>
      </c>
      <c r="F401">
        <v>-2.2200000000000001E-2</v>
      </c>
      <c r="G401">
        <v>2.7000000000000003E-2</v>
      </c>
    </row>
    <row r="402" spans="1:7">
      <c r="A402">
        <v>199610</v>
      </c>
      <c r="B402">
        <v>8.6E-3</v>
      </c>
      <c r="C402">
        <v>-3.7600000000000001E-2</v>
      </c>
      <c r="D402">
        <v>4.9400000000000006E-2</v>
      </c>
      <c r="E402">
        <v>1.38E-2</v>
      </c>
      <c r="F402">
        <v>3.2599999999999997E-2</v>
      </c>
      <c r="G402">
        <v>3.7900000000000003E-2</v>
      </c>
    </row>
    <row r="403" spans="1:7">
      <c r="A403">
        <v>199611</v>
      </c>
      <c r="B403">
        <v>6.25E-2</v>
      </c>
      <c r="C403">
        <v>-3.8199999999999998E-2</v>
      </c>
      <c r="D403">
        <v>1.3899999999999999E-2</v>
      </c>
      <c r="E403">
        <v>2.1000000000000001E-2</v>
      </c>
      <c r="F403">
        <v>-7.8000000000000005E-3</v>
      </c>
      <c r="G403">
        <v>-2.3700000000000002E-2</v>
      </c>
    </row>
    <row r="404" spans="1:7">
      <c r="A404">
        <v>199612</v>
      </c>
      <c r="B404">
        <v>-1.7000000000000001E-2</v>
      </c>
      <c r="C404">
        <v>3.2599999999999997E-2</v>
      </c>
      <c r="D404">
        <v>1.3200000000000002E-2</v>
      </c>
      <c r="E404">
        <v>3.8E-3</v>
      </c>
      <c r="F404">
        <v>1.47E-2</v>
      </c>
      <c r="G404">
        <v>6.3E-3</v>
      </c>
    </row>
    <row r="405" spans="1:7">
      <c r="A405">
        <v>199701</v>
      </c>
      <c r="B405">
        <v>4.99E-2</v>
      </c>
      <c r="C405">
        <v>-1.83E-2</v>
      </c>
      <c r="D405">
        <v>-1.46E-2</v>
      </c>
      <c r="E405">
        <v>1.2200000000000001E-2</v>
      </c>
      <c r="F405">
        <v>-1.3000000000000002E-3</v>
      </c>
      <c r="G405">
        <v>1.9599999999999999E-2</v>
      </c>
    </row>
    <row r="406" spans="1:7">
      <c r="A406">
        <v>199702</v>
      </c>
      <c r="B406">
        <v>-4.8999999999999998E-3</v>
      </c>
      <c r="C406">
        <v>-2.5600000000000001E-2</v>
      </c>
      <c r="D406">
        <v>5.6900000000000006E-2</v>
      </c>
      <c r="E406">
        <v>6.5000000000000006E-3</v>
      </c>
      <c r="F406">
        <v>3.4799999999999998E-2</v>
      </c>
      <c r="G406">
        <v>-2.1299999999999999E-2</v>
      </c>
    </row>
    <row r="407" spans="1:7">
      <c r="A407">
        <v>199703</v>
      </c>
      <c r="B407">
        <v>-5.0300000000000004E-2</v>
      </c>
      <c r="C407">
        <v>-4.1999999999999997E-3</v>
      </c>
      <c r="D407">
        <v>3.4000000000000002E-2</v>
      </c>
      <c r="E407">
        <v>4.5000000000000005E-3</v>
      </c>
      <c r="F407">
        <v>1.7000000000000001E-2</v>
      </c>
      <c r="G407">
        <v>9.0000000000000011E-3</v>
      </c>
    </row>
    <row r="408" spans="1:7">
      <c r="A408">
        <v>199704</v>
      </c>
      <c r="B408">
        <v>4.0399999999999998E-2</v>
      </c>
      <c r="C408">
        <v>-5.7099999999999998E-2</v>
      </c>
      <c r="D408">
        <v>7.000000000000001E-4</v>
      </c>
      <c r="E408">
        <v>3.2400000000000005E-2</v>
      </c>
      <c r="F408">
        <v>-7.0999999999999995E-3</v>
      </c>
      <c r="G408">
        <v>4.8399999999999999E-2</v>
      </c>
    </row>
    <row r="409" spans="1:7">
      <c r="A409">
        <v>199705</v>
      </c>
      <c r="B409">
        <v>6.7400000000000002E-2</v>
      </c>
      <c r="C409">
        <v>4.7500000000000001E-2</v>
      </c>
      <c r="D409">
        <v>-4.1200000000000001E-2</v>
      </c>
      <c r="E409">
        <v>-1.0200000000000001E-2</v>
      </c>
      <c r="F409">
        <v>-2.9500000000000002E-2</v>
      </c>
      <c r="G409">
        <v>-5.1700000000000003E-2</v>
      </c>
    </row>
    <row r="410" spans="1:7">
      <c r="A410">
        <v>199706</v>
      </c>
      <c r="B410">
        <v>4.0999999999999995E-2</v>
      </c>
      <c r="C410">
        <v>1.21E-2</v>
      </c>
      <c r="D410">
        <v>1.5900000000000001E-2</v>
      </c>
      <c r="E410">
        <v>5.6000000000000008E-3</v>
      </c>
      <c r="F410">
        <v>6.3E-3</v>
      </c>
      <c r="G410">
        <v>2.6000000000000002E-2</v>
      </c>
    </row>
    <row r="411" spans="1:7">
      <c r="A411">
        <v>199707</v>
      </c>
      <c r="B411">
        <v>7.3300000000000004E-2</v>
      </c>
      <c r="C411">
        <v>-2.7700000000000002E-2</v>
      </c>
      <c r="D411">
        <v>2.8999999999999998E-3</v>
      </c>
      <c r="E411">
        <v>7.000000000000001E-4</v>
      </c>
      <c r="F411">
        <v>-2.5499999999999998E-2</v>
      </c>
      <c r="G411">
        <v>3.7900000000000003E-2</v>
      </c>
    </row>
    <row r="412" spans="1:7">
      <c r="A412">
        <v>199708</v>
      </c>
      <c r="B412">
        <v>-4.1500000000000002E-2</v>
      </c>
      <c r="C412">
        <v>7.6300000000000007E-2</v>
      </c>
      <c r="D412">
        <v>1.2E-2</v>
      </c>
      <c r="E412">
        <v>-1.0900000000000002E-2</v>
      </c>
      <c r="F412">
        <v>8.9999999999999998E-4</v>
      </c>
      <c r="G412">
        <v>-2.5600000000000001E-2</v>
      </c>
    </row>
    <row r="413" spans="1:7">
      <c r="A413">
        <v>199709</v>
      </c>
      <c r="B413">
        <v>5.3499999999999999E-2</v>
      </c>
      <c r="C413">
        <v>2.4900000000000002E-2</v>
      </c>
      <c r="D413">
        <v>3.8E-3</v>
      </c>
      <c r="E413">
        <v>-1.6200000000000003E-2</v>
      </c>
      <c r="F413">
        <v>-8.5000000000000006E-3</v>
      </c>
      <c r="G413">
        <v>1.47E-2</v>
      </c>
    </row>
    <row r="414" spans="1:7">
      <c r="A414">
        <v>199710</v>
      </c>
      <c r="B414">
        <v>-3.7999999999999999E-2</v>
      </c>
      <c r="C414">
        <v>-5.5000000000000005E-3</v>
      </c>
      <c r="D414">
        <v>2.2499999999999999E-2</v>
      </c>
      <c r="E414">
        <v>1.0400000000000001E-2</v>
      </c>
      <c r="F414">
        <v>1.8800000000000001E-2</v>
      </c>
      <c r="G414">
        <v>-5.6999999999999993E-3</v>
      </c>
    </row>
    <row r="415" spans="1:7">
      <c r="A415">
        <v>199711</v>
      </c>
      <c r="B415">
        <v>2.98E-2</v>
      </c>
      <c r="C415">
        <v>-5.0999999999999997E-2</v>
      </c>
      <c r="D415">
        <v>1.1899999999999999E-2</v>
      </c>
      <c r="E415">
        <v>2.81E-2</v>
      </c>
      <c r="F415">
        <v>1.67E-2</v>
      </c>
      <c r="G415">
        <v>3.3000000000000004E-3</v>
      </c>
    </row>
    <row r="416" spans="1:7">
      <c r="A416">
        <v>199712</v>
      </c>
      <c r="B416">
        <v>1.3200000000000002E-2</v>
      </c>
      <c r="C416">
        <v>-2.0199999999999999E-2</v>
      </c>
      <c r="D416">
        <v>3.8600000000000002E-2</v>
      </c>
      <c r="E416">
        <v>8.0000000000000002E-3</v>
      </c>
      <c r="F416">
        <v>1.9900000000000001E-2</v>
      </c>
      <c r="G416">
        <v>3.9800000000000002E-2</v>
      </c>
    </row>
    <row r="417" spans="1:7">
      <c r="A417">
        <v>199801</v>
      </c>
      <c r="B417">
        <v>1.5E-3</v>
      </c>
      <c r="C417">
        <v>-1.3600000000000001E-2</v>
      </c>
      <c r="D417">
        <v>-1.5900000000000001E-2</v>
      </c>
      <c r="E417">
        <v>8.6999999999999994E-3</v>
      </c>
      <c r="F417">
        <v>-8.3999999999999995E-3</v>
      </c>
      <c r="G417">
        <v>1.4000000000000002E-3</v>
      </c>
    </row>
    <row r="418" spans="1:7">
      <c r="A418">
        <v>199802</v>
      </c>
      <c r="B418">
        <v>7.0400000000000004E-2</v>
      </c>
      <c r="C418">
        <v>2E-3</v>
      </c>
      <c r="D418">
        <v>-8.5000000000000006E-3</v>
      </c>
      <c r="E418">
        <v>-3.4000000000000002E-3</v>
      </c>
      <c r="F418">
        <v>-2.3199999999999998E-2</v>
      </c>
      <c r="G418">
        <v>-1.1200000000000002E-2</v>
      </c>
    </row>
    <row r="419" spans="1:7">
      <c r="A419">
        <v>199803</v>
      </c>
      <c r="B419">
        <v>4.7599999999999996E-2</v>
      </c>
      <c r="C419">
        <v>-6.3E-3</v>
      </c>
      <c r="D419">
        <v>1.41E-2</v>
      </c>
      <c r="E419">
        <v>-2.8999999999999998E-3</v>
      </c>
      <c r="F419">
        <v>-4.0999999999999995E-3</v>
      </c>
      <c r="G419">
        <v>2.1499999999999998E-2</v>
      </c>
    </row>
    <row r="420" spans="1:7">
      <c r="A420">
        <v>199804</v>
      </c>
      <c r="B420">
        <v>7.3000000000000001E-3</v>
      </c>
      <c r="C420">
        <v>-5.0000000000000001E-4</v>
      </c>
      <c r="D420">
        <v>9.0000000000000011E-3</v>
      </c>
      <c r="E420">
        <v>-1.67E-2</v>
      </c>
      <c r="F420">
        <v>-4.4000000000000003E-3</v>
      </c>
      <c r="G420">
        <v>7.4000000000000003E-3</v>
      </c>
    </row>
    <row r="421" spans="1:7">
      <c r="A421">
        <v>199805</v>
      </c>
      <c r="B421">
        <v>-3.0699999999999998E-2</v>
      </c>
      <c r="C421">
        <v>-2.92E-2</v>
      </c>
      <c r="D421">
        <v>3.4000000000000002E-2</v>
      </c>
      <c r="E421">
        <v>1.0800000000000001E-2</v>
      </c>
      <c r="F421">
        <v>2.7400000000000004E-2</v>
      </c>
      <c r="G421">
        <v>1.8200000000000001E-2</v>
      </c>
    </row>
    <row r="422" spans="1:7">
      <c r="A422">
        <v>199806</v>
      </c>
      <c r="B422">
        <v>3.1800000000000002E-2</v>
      </c>
      <c r="C422">
        <v>-3.6700000000000003E-2</v>
      </c>
      <c r="D422">
        <v>-1.9599999999999999E-2</v>
      </c>
      <c r="E422">
        <v>-2.6000000000000003E-3</v>
      </c>
      <c r="F422">
        <v>-3.1300000000000001E-2</v>
      </c>
      <c r="G422">
        <v>7.2800000000000004E-2</v>
      </c>
    </row>
    <row r="423" spans="1:7">
      <c r="A423">
        <v>199807</v>
      </c>
      <c r="B423">
        <v>-2.46E-2</v>
      </c>
      <c r="C423">
        <v>-5.2699999999999997E-2</v>
      </c>
      <c r="D423">
        <v>-1.7600000000000001E-2</v>
      </c>
      <c r="E423">
        <v>1.72E-2</v>
      </c>
      <c r="F423">
        <v>4.5000000000000005E-3</v>
      </c>
      <c r="G423">
        <v>3.73E-2</v>
      </c>
    </row>
    <row r="424" spans="1:7">
      <c r="A424">
        <v>199808</v>
      </c>
      <c r="B424">
        <v>-0.1608</v>
      </c>
      <c r="C424">
        <v>-5.1700000000000003E-2</v>
      </c>
      <c r="D424">
        <v>3.6000000000000004E-2</v>
      </c>
      <c r="E424">
        <v>3.44E-2</v>
      </c>
      <c r="F424">
        <v>5.8900000000000001E-2</v>
      </c>
      <c r="G424">
        <v>1.84E-2</v>
      </c>
    </row>
    <row r="425" spans="1:7">
      <c r="A425">
        <v>199809</v>
      </c>
      <c r="B425">
        <v>6.1500000000000006E-2</v>
      </c>
      <c r="C425">
        <v>-7.7000000000000002E-3</v>
      </c>
      <c r="D425">
        <v>-3.3700000000000001E-2</v>
      </c>
      <c r="E425">
        <v>-1.9E-2</v>
      </c>
      <c r="F425">
        <v>-2.9600000000000001E-2</v>
      </c>
      <c r="G425">
        <v>-8.1000000000000013E-3</v>
      </c>
    </row>
    <row r="426" spans="1:7">
      <c r="A426">
        <v>199810</v>
      </c>
      <c r="B426">
        <v>7.1300000000000002E-2</v>
      </c>
      <c r="C426">
        <v>-3.4200000000000001E-2</v>
      </c>
      <c r="D426">
        <v>-2.29E-2</v>
      </c>
      <c r="E426">
        <v>9.4000000000000004E-3</v>
      </c>
      <c r="F426">
        <v>3.2000000000000002E-3</v>
      </c>
      <c r="G426">
        <v>-5.3700000000000005E-2</v>
      </c>
    </row>
    <row r="427" spans="1:7">
      <c r="A427">
        <v>199811</v>
      </c>
      <c r="B427">
        <v>6.0999999999999999E-2</v>
      </c>
      <c r="C427">
        <v>7.0999999999999995E-3</v>
      </c>
      <c r="D427">
        <v>-3.2300000000000002E-2</v>
      </c>
      <c r="E427">
        <v>-9.1000000000000004E-3</v>
      </c>
      <c r="F427">
        <v>-1.1399999999999999E-2</v>
      </c>
      <c r="G427">
        <v>1.2E-2</v>
      </c>
    </row>
    <row r="428" spans="1:7">
      <c r="A428">
        <v>199812</v>
      </c>
      <c r="B428">
        <v>6.1600000000000002E-2</v>
      </c>
      <c r="C428">
        <v>-1.5700000000000002E-2</v>
      </c>
      <c r="D428">
        <v>-4.1799999999999997E-2</v>
      </c>
      <c r="E428">
        <v>-7.6E-3</v>
      </c>
      <c r="F428">
        <v>-3.4100000000000005E-2</v>
      </c>
      <c r="G428">
        <v>8.9200000000000002E-2</v>
      </c>
    </row>
    <row r="429" spans="1:7">
      <c r="A429">
        <v>199901</v>
      </c>
      <c r="B429">
        <v>3.5000000000000003E-2</v>
      </c>
      <c r="C429">
        <v>-7.3000000000000001E-3</v>
      </c>
      <c r="D429">
        <v>-4.6200000000000005E-2</v>
      </c>
      <c r="E429">
        <v>-2.7900000000000001E-2</v>
      </c>
      <c r="F429">
        <v>-6.7799999999999999E-2</v>
      </c>
      <c r="G429">
        <v>3.0299999999999997E-2</v>
      </c>
    </row>
    <row r="430" spans="1:7">
      <c r="A430">
        <v>199902</v>
      </c>
      <c r="B430">
        <v>-4.0800000000000003E-2</v>
      </c>
      <c r="C430">
        <v>-5.2000000000000005E-2</v>
      </c>
      <c r="D430">
        <v>1.8800000000000001E-2</v>
      </c>
      <c r="E430">
        <v>-1.17E-2</v>
      </c>
      <c r="F430">
        <v>4.0599999999999997E-2</v>
      </c>
      <c r="G430">
        <v>-1E-3</v>
      </c>
    </row>
    <row r="431" spans="1:7">
      <c r="A431">
        <v>199903</v>
      </c>
      <c r="B431">
        <v>3.4500000000000003E-2</v>
      </c>
      <c r="C431">
        <v>-4.2300000000000004E-2</v>
      </c>
      <c r="D431">
        <v>-2.7700000000000002E-2</v>
      </c>
      <c r="E431">
        <v>-4.0999999999999995E-2</v>
      </c>
      <c r="F431">
        <v>-1.41E-2</v>
      </c>
      <c r="G431">
        <v>-1.2700000000000001E-2</v>
      </c>
    </row>
    <row r="432" spans="1:7">
      <c r="A432">
        <v>199904</v>
      </c>
      <c r="B432">
        <v>4.3299999999999998E-2</v>
      </c>
      <c r="C432">
        <v>4.53E-2</v>
      </c>
      <c r="D432">
        <v>2.4100000000000003E-2</v>
      </c>
      <c r="E432">
        <v>-2.5499999999999998E-2</v>
      </c>
      <c r="F432">
        <v>9.300000000000001E-3</v>
      </c>
      <c r="G432">
        <v>-9.0399999999999994E-2</v>
      </c>
    </row>
    <row r="433" spans="1:7">
      <c r="A433">
        <v>199905</v>
      </c>
      <c r="B433">
        <v>-2.46E-2</v>
      </c>
      <c r="C433">
        <v>3.7400000000000003E-2</v>
      </c>
      <c r="D433">
        <v>2.3E-2</v>
      </c>
      <c r="E433">
        <v>0.01</v>
      </c>
      <c r="F433">
        <v>3.32E-2</v>
      </c>
      <c r="G433">
        <v>-5.1900000000000002E-2</v>
      </c>
    </row>
    <row r="434" spans="1:7">
      <c r="A434">
        <v>199906</v>
      </c>
      <c r="B434">
        <v>4.7699999999999999E-2</v>
      </c>
      <c r="C434">
        <v>2.3E-2</v>
      </c>
      <c r="D434">
        <v>-3.27E-2</v>
      </c>
      <c r="E434">
        <v>1.1200000000000002E-2</v>
      </c>
      <c r="F434">
        <v>-3.2400000000000005E-2</v>
      </c>
      <c r="G434">
        <v>5.0599999999999999E-2</v>
      </c>
    </row>
    <row r="435" spans="1:7">
      <c r="A435">
        <v>199907</v>
      </c>
      <c r="B435">
        <v>-3.49E-2</v>
      </c>
      <c r="C435">
        <v>2.5700000000000001E-2</v>
      </c>
      <c r="D435">
        <v>-4.1999999999999997E-3</v>
      </c>
      <c r="E435">
        <v>3.8E-3</v>
      </c>
      <c r="F435">
        <v>3.1899999999999998E-2</v>
      </c>
      <c r="G435">
        <v>1.66E-2</v>
      </c>
    </row>
    <row r="436" spans="1:7">
      <c r="A436">
        <v>199908</v>
      </c>
      <c r="B436">
        <v>-1.38E-2</v>
      </c>
      <c r="C436">
        <v>-1.72E-2</v>
      </c>
      <c r="D436">
        <v>-1.84E-2</v>
      </c>
      <c r="E436">
        <v>-2.0999999999999999E-3</v>
      </c>
      <c r="F436">
        <v>6.3E-3</v>
      </c>
      <c r="G436">
        <v>3.1200000000000002E-2</v>
      </c>
    </row>
    <row r="437" spans="1:7">
      <c r="A437">
        <v>199909</v>
      </c>
      <c r="B437">
        <v>-2.7900000000000001E-2</v>
      </c>
      <c r="C437">
        <v>2.6200000000000001E-2</v>
      </c>
      <c r="D437">
        <v>-3.4799999999999998E-2</v>
      </c>
      <c r="E437">
        <v>-7.4000000000000003E-3</v>
      </c>
      <c r="F437">
        <v>-1.17E-2</v>
      </c>
      <c r="G437">
        <v>6.4699999999999994E-2</v>
      </c>
    </row>
    <row r="438" spans="1:7">
      <c r="A438">
        <v>199910</v>
      </c>
      <c r="B438">
        <v>6.1200000000000004E-2</v>
      </c>
      <c r="C438">
        <v>-6.8900000000000003E-2</v>
      </c>
      <c r="D438">
        <v>-3.3700000000000001E-2</v>
      </c>
      <c r="E438">
        <v>-1.72E-2</v>
      </c>
      <c r="F438">
        <v>-1.2200000000000001E-2</v>
      </c>
      <c r="G438">
        <v>5.5E-2</v>
      </c>
    </row>
    <row r="439" spans="1:7">
      <c r="A439">
        <v>199911</v>
      </c>
      <c r="B439">
        <v>3.3700000000000001E-2</v>
      </c>
      <c r="C439">
        <v>5.7999999999999996E-2</v>
      </c>
      <c r="D439">
        <v>-6.1600000000000002E-2</v>
      </c>
      <c r="E439">
        <v>-4.2900000000000001E-2</v>
      </c>
      <c r="F439">
        <v>-1.78E-2</v>
      </c>
      <c r="G439">
        <v>5.6399999999999999E-2</v>
      </c>
    </row>
    <row r="440" spans="1:7">
      <c r="A440">
        <v>199912</v>
      </c>
      <c r="B440">
        <v>7.7200000000000005E-2</v>
      </c>
      <c r="C440">
        <v>5.3400000000000003E-2</v>
      </c>
      <c r="D440">
        <v>-8.320000000000001E-2</v>
      </c>
      <c r="E440">
        <v>-7.5999999999999998E-2</v>
      </c>
      <c r="F440">
        <v>-5.6100000000000004E-2</v>
      </c>
      <c r="G440">
        <v>0.13220000000000001</v>
      </c>
    </row>
    <row r="441" spans="1:7">
      <c r="A441">
        <v>200001</v>
      </c>
      <c r="B441">
        <v>-4.7400000000000005E-2</v>
      </c>
      <c r="C441">
        <v>4.4500000000000005E-2</v>
      </c>
      <c r="D441">
        <v>-1.89E-2</v>
      </c>
      <c r="E441">
        <v>-6.2899999999999998E-2</v>
      </c>
      <c r="F441">
        <v>4.7400000000000005E-2</v>
      </c>
      <c r="G441">
        <v>1.9199999999999998E-2</v>
      </c>
    </row>
    <row r="442" spans="1:7">
      <c r="A442">
        <v>200002</v>
      </c>
      <c r="B442">
        <v>2.4500000000000001E-2</v>
      </c>
      <c r="C442">
        <v>0.18379999999999999</v>
      </c>
      <c r="D442">
        <v>-9.8100000000000007E-2</v>
      </c>
      <c r="E442">
        <v>-0.18760000000000002</v>
      </c>
      <c r="F442">
        <v>-3.4999999999999996E-3</v>
      </c>
      <c r="G442">
        <v>0.182</v>
      </c>
    </row>
    <row r="443" spans="1:7">
      <c r="A443">
        <v>200003</v>
      </c>
      <c r="B443">
        <v>5.2000000000000005E-2</v>
      </c>
      <c r="C443">
        <v>-0.15390000000000001</v>
      </c>
      <c r="D443">
        <v>8.2300000000000012E-2</v>
      </c>
      <c r="E443">
        <v>0.1182</v>
      </c>
      <c r="F443">
        <v>-1.61E-2</v>
      </c>
      <c r="G443">
        <v>-6.83E-2</v>
      </c>
    </row>
    <row r="444" spans="1:7">
      <c r="A444">
        <v>200004</v>
      </c>
      <c r="B444">
        <v>-6.4000000000000001E-2</v>
      </c>
      <c r="C444">
        <v>-4.9599999999999998E-2</v>
      </c>
      <c r="D444">
        <v>7.2499999999999995E-2</v>
      </c>
      <c r="E444">
        <v>7.6700000000000004E-2</v>
      </c>
      <c r="F444">
        <v>5.62E-2</v>
      </c>
      <c r="G444">
        <v>-8.3900000000000002E-2</v>
      </c>
    </row>
    <row r="445" spans="1:7">
      <c r="A445">
        <v>200005</v>
      </c>
      <c r="B445">
        <v>-4.4200000000000003E-2</v>
      </c>
      <c r="C445">
        <v>-3.8700000000000005E-2</v>
      </c>
      <c r="D445">
        <v>4.8300000000000003E-2</v>
      </c>
      <c r="E445">
        <v>4.1799999999999997E-2</v>
      </c>
      <c r="F445">
        <v>1.3200000000000002E-2</v>
      </c>
      <c r="G445">
        <v>-8.9800000000000005E-2</v>
      </c>
    </row>
    <row r="446" spans="1:7">
      <c r="A446">
        <v>200006</v>
      </c>
      <c r="B446">
        <v>4.6399999999999997E-2</v>
      </c>
      <c r="C446">
        <v>9.8699999999999996E-2</v>
      </c>
      <c r="D446">
        <v>-8.4100000000000008E-2</v>
      </c>
      <c r="E446">
        <v>-8.2599999999999993E-2</v>
      </c>
      <c r="F446">
        <v>-2.9100000000000001E-2</v>
      </c>
      <c r="G446">
        <v>0.1661</v>
      </c>
    </row>
    <row r="447" spans="1:7">
      <c r="A447">
        <v>200007</v>
      </c>
      <c r="B447">
        <v>-2.5099999999999997E-2</v>
      </c>
      <c r="C447">
        <v>-1.0200000000000001E-2</v>
      </c>
      <c r="D447">
        <v>8.3299999999999999E-2</v>
      </c>
      <c r="E447">
        <v>6.0900000000000003E-2</v>
      </c>
      <c r="F447">
        <v>2.9600000000000001E-2</v>
      </c>
      <c r="G447">
        <v>-1E-3</v>
      </c>
    </row>
    <row r="448" spans="1:7">
      <c r="A448">
        <v>200008</v>
      </c>
      <c r="B448">
        <v>7.0300000000000001E-2</v>
      </c>
      <c r="C448">
        <v>-1.01E-2</v>
      </c>
      <c r="D448">
        <v>-1.3700000000000002E-2</v>
      </c>
      <c r="E448">
        <v>-3.0099999999999998E-2</v>
      </c>
      <c r="F448">
        <v>1.06E-2</v>
      </c>
      <c r="G448">
        <v>5.7300000000000004E-2</v>
      </c>
    </row>
    <row r="449" spans="1:7">
      <c r="A449">
        <v>200009</v>
      </c>
      <c r="B449">
        <v>-5.45E-2</v>
      </c>
      <c r="C449">
        <v>2.6000000000000003E-3</v>
      </c>
      <c r="D449">
        <v>7.17E-2</v>
      </c>
      <c r="E449">
        <v>2.8900000000000002E-2</v>
      </c>
      <c r="F449">
        <v>5.5599999999999997E-2</v>
      </c>
      <c r="G449">
        <v>1.9699999999999999E-2</v>
      </c>
    </row>
    <row r="450" spans="1:7">
      <c r="A450">
        <v>200010</v>
      </c>
      <c r="B450">
        <v>-2.76E-2</v>
      </c>
      <c r="C450">
        <v>-2.7200000000000002E-2</v>
      </c>
      <c r="D450">
        <v>5.6399999999999999E-2</v>
      </c>
      <c r="E450">
        <v>9.2799999999999994E-2</v>
      </c>
      <c r="F450">
        <v>3.8399999999999997E-2</v>
      </c>
      <c r="G450">
        <v>-4.4800000000000006E-2</v>
      </c>
    </row>
    <row r="451" spans="1:7">
      <c r="A451">
        <v>200011</v>
      </c>
      <c r="B451">
        <v>-0.1072</v>
      </c>
      <c r="C451">
        <v>-5.7999999999999996E-3</v>
      </c>
      <c r="D451">
        <v>0.1234</v>
      </c>
      <c r="E451">
        <v>0.1338</v>
      </c>
      <c r="F451">
        <v>8.4199999999999997E-2</v>
      </c>
      <c r="G451">
        <v>-2.3199999999999998E-2</v>
      </c>
    </row>
    <row r="452" spans="1:7">
      <c r="A452">
        <v>200012</v>
      </c>
      <c r="B452">
        <v>1.1899999999999999E-2</v>
      </c>
      <c r="C452">
        <v>3.3000000000000002E-2</v>
      </c>
      <c r="D452">
        <v>7.5999999999999998E-2</v>
      </c>
      <c r="E452">
        <v>2.4400000000000002E-2</v>
      </c>
      <c r="F452">
        <v>4.7899999999999998E-2</v>
      </c>
      <c r="G452">
        <v>6.7400000000000002E-2</v>
      </c>
    </row>
    <row r="453" spans="1:7">
      <c r="A453">
        <v>200101</v>
      </c>
      <c r="B453">
        <v>3.1300000000000001E-2</v>
      </c>
      <c r="C453">
        <v>5.45E-2</v>
      </c>
      <c r="D453">
        <v>-5.1100000000000007E-2</v>
      </c>
      <c r="E453">
        <v>-5.4600000000000003E-2</v>
      </c>
      <c r="F453">
        <v>-5.0499999999999996E-2</v>
      </c>
      <c r="G453">
        <v>-0.253</v>
      </c>
    </row>
    <row r="454" spans="1:7">
      <c r="A454">
        <v>200102</v>
      </c>
      <c r="B454">
        <v>-0.10050000000000001</v>
      </c>
      <c r="C454">
        <v>2.7900000000000001E-2</v>
      </c>
      <c r="D454">
        <v>0.12480000000000001</v>
      </c>
      <c r="E454">
        <v>9.1199999999999989E-2</v>
      </c>
      <c r="F454">
        <v>9.06E-2</v>
      </c>
      <c r="G454">
        <v>0.12570000000000001</v>
      </c>
    </row>
    <row r="455" spans="1:7">
      <c r="A455">
        <v>200103</v>
      </c>
      <c r="B455">
        <v>-7.2599999999999998E-2</v>
      </c>
      <c r="C455">
        <v>2.3599999999999999E-2</v>
      </c>
      <c r="D455">
        <v>6.4299999999999996E-2</v>
      </c>
      <c r="E455">
        <v>3.39E-2</v>
      </c>
      <c r="F455">
        <v>3.9E-2</v>
      </c>
      <c r="G455">
        <v>8.5500000000000007E-2</v>
      </c>
    </row>
    <row r="456" spans="1:7">
      <c r="A456">
        <v>200104</v>
      </c>
      <c r="B456">
        <v>7.9400000000000012E-2</v>
      </c>
      <c r="C456">
        <v>-8.8000000000000005E-3</v>
      </c>
      <c r="D456">
        <v>-4.7E-2</v>
      </c>
      <c r="E456">
        <v>-3.4799999999999998E-2</v>
      </c>
      <c r="F456">
        <v>-3.1800000000000002E-2</v>
      </c>
      <c r="G456">
        <v>-7.9000000000000001E-2</v>
      </c>
    </row>
    <row r="457" spans="1:7">
      <c r="A457">
        <v>200105</v>
      </c>
      <c r="B457">
        <v>7.1999999999999998E-3</v>
      </c>
      <c r="C457">
        <v>3.5900000000000001E-2</v>
      </c>
      <c r="D457">
        <v>3.3599999999999998E-2</v>
      </c>
      <c r="E457">
        <v>2.5000000000000001E-3</v>
      </c>
      <c r="F457">
        <v>1.9099999999999999E-2</v>
      </c>
      <c r="G457">
        <v>2.2100000000000002E-2</v>
      </c>
    </row>
    <row r="458" spans="1:7">
      <c r="A458">
        <v>200106</v>
      </c>
      <c r="B458">
        <v>-1.9400000000000001E-2</v>
      </c>
      <c r="C458">
        <v>6.5700000000000008E-2</v>
      </c>
      <c r="D458">
        <v>-1.1299999999999999E-2</v>
      </c>
      <c r="E458">
        <v>1.2700000000000001E-2</v>
      </c>
      <c r="F458">
        <v>-1.5100000000000001E-2</v>
      </c>
      <c r="G458">
        <v>3.8E-3</v>
      </c>
    </row>
    <row r="459" spans="1:7">
      <c r="A459">
        <v>200107</v>
      </c>
      <c r="B459">
        <v>-2.1299999999999999E-2</v>
      </c>
      <c r="C459">
        <v>-2.8300000000000002E-2</v>
      </c>
      <c r="D459">
        <v>5.21E-2</v>
      </c>
      <c r="E459">
        <v>7.4200000000000002E-2</v>
      </c>
      <c r="F459">
        <v>3.04E-2</v>
      </c>
      <c r="G459">
        <v>5.5800000000000002E-2</v>
      </c>
    </row>
    <row r="460" spans="1:7">
      <c r="A460">
        <v>200108</v>
      </c>
      <c r="B460">
        <v>-6.4600000000000005E-2</v>
      </c>
      <c r="C460">
        <v>2.7099999999999999E-2</v>
      </c>
      <c r="D460">
        <v>2.3E-2</v>
      </c>
      <c r="E460">
        <v>4.0599999999999997E-2</v>
      </c>
      <c r="F460">
        <v>6.5599999999999992E-2</v>
      </c>
      <c r="G460">
        <v>5.5300000000000002E-2</v>
      </c>
    </row>
    <row r="461" spans="1:7">
      <c r="A461">
        <v>200109</v>
      </c>
      <c r="B461">
        <v>-9.2499999999999999E-2</v>
      </c>
      <c r="C461">
        <v>-5.7300000000000004E-2</v>
      </c>
      <c r="D461">
        <v>1.46E-2</v>
      </c>
      <c r="E461">
        <v>5.0300000000000004E-2</v>
      </c>
      <c r="F461">
        <v>3.2199999999999999E-2</v>
      </c>
      <c r="G461">
        <v>0.11480000000000001</v>
      </c>
    </row>
    <row r="462" spans="1:7">
      <c r="A462">
        <v>200110</v>
      </c>
      <c r="B462">
        <v>2.46E-2</v>
      </c>
      <c r="C462">
        <v>5.2800000000000007E-2</v>
      </c>
      <c r="D462">
        <v>-7.6600000000000001E-2</v>
      </c>
      <c r="E462">
        <v>-3.0099999999999998E-2</v>
      </c>
      <c r="F462">
        <v>-4.5499999999999999E-2</v>
      </c>
      <c r="G462">
        <v>-8.4700000000000011E-2</v>
      </c>
    </row>
    <row r="463" spans="1:7">
      <c r="A463">
        <v>200111</v>
      </c>
      <c r="B463">
        <v>7.5400000000000009E-2</v>
      </c>
      <c r="C463">
        <v>-3.0999999999999999E-3</v>
      </c>
      <c r="D463">
        <v>2.2200000000000001E-2</v>
      </c>
      <c r="E463">
        <v>-3.7400000000000003E-2</v>
      </c>
      <c r="F463">
        <v>-1.66E-2</v>
      </c>
      <c r="G463">
        <v>-8.6899999999999991E-2</v>
      </c>
    </row>
    <row r="464" spans="1:7">
      <c r="A464">
        <v>200112</v>
      </c>
      <c r="B464">
        <v>1.6E-2</v>
      </c>
      <c r="C464">
        <v>5.16E-2</v>
      </c>
      <c r="D464">
        <v>8.5000000000000006E-3</v>
      </c>
      <c r="E464">
        <v>3.4999999999999996E-3</v>
      </c>
      <c r="F464">
        <v>-2.8000000000000004E-3</v>
      </c>
      <c r="G464">
        <v>7.000000000000001E-4</v>
      </c>
    </row>
    <row r="465" spans="1:7">
      <c r="A465">
        <v>200201</v>
      </c>
      <c r="B465">
        <v>-1.44E-2</v>
      </c>
      <c r="C465">
        <v>1.2500000000000001E-2</v>
      </c>
      <c r="D465">
        <v>3.44E-2</v>
      </c>
      <c r="E465">
        <v>4.6900000000000004E-2</v>
      </c>
      <c r="F465">
        <v>2.8500000000000001E-2</v>
      </c>
      <c r="G465">
        <v>3.7499999999999999E-2</v>
      </c>
    </row>
    <row r="466" spans="1:7">
      <c r="A466">
        <v>200202</v>
      </c>
      <c r="B466">
        <v>-2.29E-2</v>
      </c>
      <c r="C466">
        <v>-3.5999999999999999E-3</v>
      </c>
      <c r="D466">
        <v>2.1600000000000001E-2</v>
      </c>
      <c r="E466">
        <v>8.0600000000000005E-2</v>
      </c>
      <c r="F466">
        <v>5.0999999999999997E-2</v>
      </c>
      <c r="G466">
        <v>6.8200000000000011E-2</v>
      </c>
    </row>
    <row r="467" spans="1:7">
      <c r="A467">
        <v>200203</v>
      </c>
      <c r="B467">
        <v>4.24E-2</v>
      </c>
      <c r="C467">
        <v>4.24E-2</v>
      </c>
      <c r="D467">
        <v>1.0700000000000001E-2</v>
      </c>
      <c r="E467">
        <v>-1.78E-2</v>
      </c>
      <c r="F467">
        <v>5.8999999999999999E-3</v>
      </c>
      <c r="G467">
        <v>-1.6399999999999998E-2</v>
      </c>
    </row>
    <row r="468" spans="1:7">
      <c r="A468">
        <v>200204</v>
      </c>
      <c r="B468">
        <v>-5.2000000000000005E-2</v>
      </c>
      <c r="C468">
        <v>6.7300000000000013E-2</v>
      </c>
      <c r="D468">
        <v>3.8800000000000001E-2</v>
      </c>
      <c r="E468">
        <v>4.5899999999999996E-2</v>
      </c>
      <c r="F468">
        <v>5.3700000000000005E-2</v>
      </c>
      <c r="G468">
        <v>7.6300000000000007E-2</v>
      </c>
    </row>
    <row r="469" spans="1:7">
      <c r="A469">
        <v>200205</v>
      </c>
      <c r="B469">
        <v>-1.38E-2</v>
      </c>
      <c r="C469">
        <v>-3.0200000000000001E-2</v>
      </c>
      <c r="D469">
        <v>1.5300000000000001E-2</v>
      </c>
      <c r="E469">
        <v>2.35E-2</v>
      </c>
      <c r="F469">
        <v>2.4199999999999999E-2</v>
      </c>
      <c r="G469">
        <v>3.1600000000000003E-2</v>
      </c>
    </row>
    <row r="470" spans="1:7">
      <c r="A470">
        <v>200206</v>
      </c>
      <c r="B470">
        <v>-7.2099999999999997E-2</v>
      </c>
      <c r="C470">
        <v>3.8800000000000001E-2</v>
      </c>
      <c r="D470">
        <v>-2.9999999999999997E-4</v>
      </c>
      <c r="E470">
        <v>3.9300000000000002E-2</v>
      </c>
      <c r="F470">
        <v>2.5099999999999997E-2</v>
      </c>
      <c r="G470">
        <v>6.0300000000000006E-2</v>
      </c>
    </row>
    <row r="471" spans="1:7">
      <c r="A471">
        <v>200207</v>
      </c>
      <c r="B471">
        <v>-8.1799999999999998E-2</v>
      </c>
      <c r="C471">
        <v>-6.4200000000000007E-2</v>
      </c>
      <c r="D471">
        <v>-3.8600000000000002E-2</v>
      </c>
      <c r="E471">
        <v>3.7600000000000001E-2</v>
      </c>
      <c r="F471">
        <v>-1.0200000000000001E-2</v>
      </c>
      <c r="G471">
        <v>3.7400000000000003E-2</v>
      </c>
    </row>
    <row r="472" spans="1:7">
      <c r="A472">
        <v>200208</v>
      </c>
      <c r="B472">
        <v>5.0000000000000001E-3</v>
      </c>
      <c r="C472">
        <v>-1.3200000000000002E-2</v>
      </c>
      <c r="D472">
        <v>3.3100000000000004E-2</v>
      </c>
      <c r="E472">
        <v>1.34E-2</v>
      </c>
      <c r="F472">
        <v>-1.4199999999999999E-2</v>
      </c>
      <c r="G472">
        <v>1.9E-2</v>
      </c>
    </row>
    <row r="473" spans="1:7">
      <c r="A473">
        <v>200209</v>
      </c>
      <c r="B473">
        <v>-0.10349999999999999</v>
      </c>
      <c r="C473">
        <v>3.1000000000000003E-2</v>
      </c>
      <c r="D473">
        <v>1.44E-2</v>
      </c>
      <c r="E473">
        <v>3.2599999999999997E-2</v>
      </c>
      <c r="F473">
        <v>-2.2200000000000001E-2</v>
      </c>
      <c r="G473">
        <v>9.1300000000000006E-2</v>
      </c>
    </row>
    <row r="474" spans="1:7">
      <c r="A474">
        <v>200210</v>
      </c>
      <c r="B474">
        <v>7.8399999999999997E-2</v>
      </c>
      <c r="C474">
        <v>-4.2999999999999997E-2</v>
      </c>
      <c r="D474">
        <v>-3.95E-2</v>
      </c>
      <c r="E474">
        <v>-3.3599999999999998E-2</v>
      </c>
      <c r="F474">
        <v>7.8000000000000005E-3</v>
      </c>
      <c r="G474">
        <v>-5.5800000000000002E-2</v>
      </c>
    </row>
    <row r="475" spans="1:7">
      <c r="A475">
        <v>200211</v>
      </c>
      <c r="B475">
        <v>5.96E-2</v>
      </c>
      <c r="C475">
        <v>2.9500000000000002E-2</v>
      </c>
      <c r="D475">
        <v>-1.2700000000000001E-2</v>
      </c>
      <c r="E475">
        <v>-9.1899999999999996E-2</v>
      </c>
      <c r="F475">
        <v>5.1500000000000004E-2</v>
      </c>
      <c r="G475">
        <v>-0.16329999999999997</v>
      </c>
    </row>
    <row r="476" spans="1:7">
      <c r="A476">
        <v>200212</v>
      </c>
      <c r="B476">
        <v>-5.7599999999999998E-2</v>
      </c>
      <c r="C476">
        <v>6.4000000000000003E-3</v>
      </c>
      <c r="D476">
        <v>2.1299999999999999E-2</v>
      </c>
      <c r="E476">
        <v>6.2699999999999992E-2</v>
      </c>
      <c r="F476">
        <v>-1.6899999999999998E-2</v>
      </c>
      <c r="G476">
        <v>9.6400000000000013E-2</v>
      </c>
    </row>
    <row r="477" spans="1:7">
      <c r="A477">
        <v>200301</v>
      </c>
      <c r="B477">
        <v>-2.5700000000000001E-2</v>
      </c>
      <c r="C477">
        <v>6.7000000000000002E-3</v>
      </c>
      <c r="D477">
        <v>-7.3000000000000001E-3</v>
      </c>
      <c r="E477">
        <v>-1.03E-2</v>
      </c>
      <c r="F477">
        <v>7.6E-3</v>
      </c>
      <c r="G477">
        <v>1.5500000000000002E-2</v>
      </c>
    </row>
    <row r="478" spans="1:7">
      <c r="A478">
        <v>200302</v>
      </c>
      <c r="B478">
        <v>-1.8800000000000001E-2</v>
      </c>
      <c r="C478">
        <v>-9.300000000000001E-3</v>
      </c>
      <c r="D478">
        <v>-1.38E-2</v>
      </c>
      <c r="E478">
        <v>8.6999999999999994E-3</v>
      </c>
      <c r="F478">
        <v>-6.1000000000000004E-3</v>
      </c>
      <c r="G478">
        <v>1.17E-2</v>
      </c>
    </row>
    <row r="479" spans="1:7">
      <c r="A479">
        <v>200303</v>
      </c>
      <c r="B479">
        <v>1.0900000000000002E-2</v>
      </c>
      <c r="C479">
        <v>6.8000000000000005E-3</v>
      </c>
      <c r="D479">
        <v>-1.9300000000000001E-2</v>
      </c>
      <c r="E479">
        <v>1.8700000000000001E-2</v>
      </c>
      <c r="F479">
        <v>-7.6E-3</v>
      </c>
      <c r="G479">
        <v>1.4800000000000001E-2</v>
      </c>
    </row>
    <row r="480" spans="1:7">
      <c r="A480">
        <v>200304</v>
      </c>
      <c r="B480">
        <v>8.2200000000000009E-2</v>
      </c>
      <c r="C480">
        <v>1.0500000000000001E-2</v>
      </c>
      <c r="D480">
        <v>1.17E-2</v>
      </c>
      <c r="E480">
        <v>-4.6699999999999998E-2</v>
      </c>
      <c r="F480">
        <v>1.0800000000000001E-2</v>
      </c>
      <c r="G480">
        <v>-9.3300000000000008E-2</v>
      </c>
    </row>
    <row r="481" spans="1:7">
      <c r="A481">
        <v>200305</v>
      </c>
      <c r="B481">
        <v>6.0499999999999998E-2</v>
      </c>
      <c r="C481">
        <v>4.8499999999999995E-2</v>
      </c>
      <c r="D481">
        <v>5.3E-3</v>
      </c>
      <c r="E481">
        <v>-7.0199999999999999E-2</v>
      </c>
      <c r="F481">
        <v>3.0200000000000001E-2</v>
      </c>
      <c r="G481">
        <v>-0.107</v>
      </c>
    </row>
    <row r="482" spans="1:7">
      <c r="A482">
        <v>200306</v>
      </c>
      <c r="B482">
        <v>1.4199999999999999E-2</v>
      </c>
      <c r="C482">
        <v>1.66E-2</v>
      </c>
      <c r="D482">
        <v>1.9E-3</v>
      </c>
      <c r="E482">
        <v>4.4000000000000003E-3</v>
      </c>
      <c r="F482">
        <v>-3.4000000000000002E-3</v>
      </c>
      <c r="G482">
        <v>-0.01</v>
      </c>
    </row>
    <row r="483" spans="1:7">
      <c r="A483">
        <v>200307</v>
      </c>
      <c r="B483">
        <v>2.35E-2</v>
      </c>
      <c r="C483">
        <v>4.58E-2</v>
      </c>
      <c r="D483">
        <v>-1.1899999999999999E-2</v>
      </c>
      <c r="E483">
        <v>-4.2300000000000004E-2</v>
      </c>
      <c r="F483">
        <v>1.8500000000000003E-2</v>
      </c>
      <c r="G483">
        <v>-3.2000000000000002E-3</v>
      </c>
    </row>
    <row r="484" spans="1:7">
      <c r="A484">
        <v>200308</v>
      </c>
      <c r="B484">
        <v>2.3400000000000001E-2</v>
      </c>
      <c r="C484">
        <v>2.52E-2</v>
      </c>
      <c r="D484">
        <v>1.54E-2</v>
      </c>
      <c r="E484">
        <v>-2.2100000000000002E-2</v>
      </c>
      <c r="F484">
        <v>2.1299999999999999E-2</v>
      </c>
      <c r="G484">
        <v>-6.1999999999999998E-3</v>
      </c>
    </row>
    <row r="485" spans="1:7">
      <c r="A485">
        <v>200309</v>
      </c>
      <c r="B485">
        <v>-1.24E-2</v>
      </c>
      <c r="C485">
        <v>5.5000000000000005E-3</v>
      </c>
      <c r="D485">
        <v>1E-3</v>
      </c>
      <c r="E485">
        <v>1.06E-2</v>
      </c>
      <c r="F485">
        <v>3.4000000000000002E-3</v>
      </c>
      <c r="G485">
        <v>-1.9E-3</v>
      </c>
    </row>
    <row r="486" spans="1:7">
      <c r="A486">
        <v>200310</v>
      </c>
      <c r="B486">
        <v>6.08E-2</v>
      </c>
      <c r="C486">
        <v>2.6700000000000002E-2</v>
      </c>
      <c r="D486">
        <v>1.9199999999999998E-2</v>
      </c>
      <c r="E486">
        <v>-1.3000000000000001E-2</v>
      </c>
      <c r="F486">
        <v>1.4800000000000001E-2</v>
      </c>
      <c r="G486">
        <v>3.9900000000000005E-2</v>
      </c>
    </row>
    <row r="487" spans="1:7">
      <c r="A487">
        <v>200311</v>
      </c>
      <c r="B487">
        <v>1.3500000000000002E-2</v>
      </c>
      <c r="C487">
        <v>2.2499999999999999E-2</v>
      </c>
      <c r="D487">
        <v>1.8100000000000002E-2</v>
      </c>
      <c r="E487">
        <v>1.1999999999999999E-3</v>
      </c>
      <c r="F487">
        <v>1.8100000000000002E-2</v>
      </c>
      <c r="G487">
        <v>1.46E-2</v>
      </c>
    </row>
    <row r="488" spans="1:7">
      <c r="A488">
        <v>200312</v>
      </c>
      <c r="B488">
        <v>4.2900000000000001E-2</v>
      </c>
      <c r="C488">
        <v>-2.53E-2</v>
      </c>
      <c r="D488">
        <v>1.6E-2</v>
      </c>
      <c r="E488">
        <v>5.1000000000000004E-3</v>
      </c>
      <c r="F488">
        <v>9.4999999999999998E-3</v>
      </c>
      <c r="G488">
        <v>-5.5700000000000006E-2</v>
      </c>
    </row>
    <row r="489" spans="1:7">
      <c r="A489">
        <v>200401</v>
      </c>
      <c r="B489">
        <v>2.1499999999999998E-2</v>
      </c>
      <c r="C489">
        <v>2.4400000000000002E-2</v>
      </c>
      <c r="D489">
        <v>2.46E-2</v>
      </c>
      <c r="E489">
        <v>-3.6600000000000001E-2</v>
      </c>
      <c r="F489">
        <v>3.39E-2</v>
      </c>
      <c r="G489">
        <v>2.58E-2</v>
      </c>
    </row>
    <row r="490" spans="1:7">
      <c r="A490">
        <v>200402</v>
      </c>
      <c r="B490">
        <v>1.3999999999999999E-2</v>
      </c>
      <c r="C490">
        <v>-8.8000000000000005E-3</v>
      </c>
      <c r="D490">
        <v>8.6999999999999994E-3</v>
      </c>
      <c r="E490">
        <v>2.1499999999999998E-2</v>
      </c>
      <c r="F490">
        <v>-1.2200000000000001E-2</v>
      </c>
      <c r="G490">
        <v>-1.1399999999999999E-2</v>
      </c>
    </row>
    <row r="491" spans="1:7">
      <c r="A491">
        <v>200403</v>
      </c>
      <c r="B491">
        <v>-1.3200000000000002E-2</v>
      </c>
      <c r="C491">
        <v>2.12E-2</v>
      </c>
      <c r="D491">
        <v>2.3E-3</v>
      </c>
      <c r="E491">
        <v>1.61E-2</v>
      </c>
      <c r="F491">
        <v>-9.9000000000000008E-3</v>
      </c>
      <c r="G491">
        <v>1.7000000000000001E-3</v>
      </c>
    </row>
    <row r="492" spans="1:7">
      <c r="A492">
        <v>200404</v>
      </c>
      <c r="B492">
        <v>-1.83E-2</v>
      </c>
      <c r="C492">
        <v>-2.07E-2</v>
      </c>
      <c r="D492">
        <v>-3.0200000000000001E-2</v>
      </c>
      <c r="E492">
        <v>3.4200000000000001E-2</v>
      </c>
      <c r="F492">
        <v>-2.76E-2</v>
      </c>
      <c r="G492">
        <v>-5.3800000000000001E-2</v>
      </c>
    </row>
    <row r="493" spans="1:7">
      <c r="A493">
        <v>200405</v>
      </c>
      <c r="B493">
        <v>1.17E-2</v>
      </c>
      <c r="C493">
        <v>-4.1999999999999997E-3</v>
      </c>
      <c r="D493">
        <v>-2.3E-3</v>
      </c>
      <c r="E493">
        <v>-1.15E-2</v>
      </c>
      <c r="F493">
        <v>0</v>
      </c>
      <c r="G493">
        <v>1.4999999999999999E-2</v>
      </c>
    </row>
    <row r="494" spans="1:7">
      <c r="A494">
        <v>200406</v>
      </c>
      <c r="B494">
        <v>1.8600000000000002E-2</v>
      </c>
      <c r="C494">
        <v>2.5700000000000001E-2</v>
      </c>
      <c r="D494">
        <v>1.23E-2</v>
      </c>
      <c r="E494">
        <v>1.1899999999999999E-2</v>
      </c>
      <c r="F494">
        <v>-3.8E-3</v>
      </c>
      <c r="G494">
        <v>2.0499999999999997E-2</v>
      </c>
    </row>
    <row r="495" spans="1:7">
      <c r="A495">
        <v>200407</v>
      </c>
      <c r="B495">
        <v>-4.0599999999999997E-2</v>
      </c>
      <c r="C495">
        <v>-2.9399999999999999E-2</v>
      </c>
      <c r="D495">
        <v>3.2199999999999999E-2</v>
      </c>
      <c r="E495">
        <v>5.3099999999999994E-2</v>
      </c>
      <c r="F495">
        <v>-1.66E-2</v>
      </c>
      <c r="G495">
        <v>-2.2799999999999997E-2</v>
      </c>
    </row>
    <row r="496" spans="1:7">
      <c r="A496">
        <v>200408</v>
      </c>
      <c r="B496">
        <v>8.0000000000000004E-4</v>
      </c>
      <c r="C496">
        <v>-1.15E-2</v>
      </c>
      <c r="D496">
        <v>0.01</v>
      </c>
      <c r="E496">
        <v>1.24E-2</v>
      </c>
      <c r="F496">
        <v>-1.44E-2</v>
      </c>
      <c r="G496">
        <v>-1.5900000000000001E-2</v>
      </c>
    </row>
    <row r="497" spans="1:7">
      <c r="A497">
        <v>200409</v>
      </c>
      <c r="B497">
        <v>1.6E-2</v>
      </c>
      <c r="C497">
        <v>3.27E-2</v>
      </c>
      <c r="D497">
        <v>-2.0000000000000001E-4</v>
      </c>
      <c r="E497">
        <v>-1.44E-2</v>
      </c>
      <c r="F497">
        <v>-1.89E-2</v>
      </c>
      <c r="G497">
        <v>5.4900000000000004E-2</v>
      </c>
    </row>
    <row r="498" spans="1:7">
      <c r="A498">
        <v>200410</v>
      </c>
      <c r="B498">
        <v>1.43E-2</v>
      </c>
      <c r="C498">
        <v>1.9E-3</v>
      </c>
      <c r="D498">
        <v>-2.5000000000000001E-3</v>
      </c>
      <c r="E498">
        <v>-4.8999999999999998E-3</v>
      </c>
      <c r="F498">
        <v>4.8999999999999998E-3</v>
      </c>
      <c r="G498">
        <v>-1.38E-2</v>
      </c>
    </row>
    <row r="499" spans="1:7">
      <c r="A499">
        <v>200411</v>
      </c>
      <c r="B499">
        <v>4.5400000000000003E-2</v>
      </c>
      <c r="C499">
        <v>4.1100000000000005E-2</v>
      </c>
      <c r="D499">
        <v>1.4499999999999999E-2</v>
      </c>
      <c r="E499">
        <v>-5.8999999999999999E-3</v>
      </c>
      <c r="F499">
        <v>-2.0999999999999999E-3</v>
      </c>
      <c r="G499">
        <v>3.1600000000000003E-2</v>
      </c>
    </row>
    <row r="500" spans="1:7">
      <c r="A500">
        <v>200412</v>
      </c>
      <c r="B500">
        <v>3.4300000000000004E-2</v>
      </c>
      <c r="C500">
        <v>-5.0000000000000001E-4</v>
      </c>
      <c r="D500">
        <v>-2.0999999999999999E-3</v>
      </c>
      <c r="E500">
        <v>-1.17E-2</v>
      </c>
      <c r="F500">
        <v>4.5999999999999999E-3</v>
      </c>
      <c r="G500">
        <v>-2.8700000000000003E-2</v>
      </c>
    </row>
    <row r="501" spans="1:7">
      <c r="A501">
        <v>200501</v>
      </c>
      <c r="B501">
        <v>-2.76E-2</v>
      </c>
      <c r="C501">
        <v>-1.18E-2</v>
      </c>
      <c r="D501">
        <v>2.07E-2</v>
      </c>
      <c r="E501">
        <v>2.7200000000000002E-2</v>
      </c>
      <c r="F501">
        <v>-1.46E-2</v>
      </c>
      <c r="G501">
        <v>3.0499999999999999E-2</v>
      </c>
    </row>
    <row r="502" spans="1:7">
      <c r="A502">
        <v>200502</v>
      </c>
      <c r="B502">
        <v>1.89E-2</v>
      </c>
      <c r="C502">
        <v>-3.0000000000000001E-3</v>
      </c>
      <c r="D502">
        <v>1.54E-2</v>
      </c>
      <c r="E502">
        <v>1.4199999999999999E-2</v>
      </c>
      <c r="F502">
        <v>-5.0000000000000001E-4</v>
      </c>
      <c r="G502">
        <v>3.3700000000000001E-2</v>
      </c>
    </row>
    <row r="503" spans="1:7">
      <c r="A503">
        <v>200503</v>
      </c>
      <c r="B503">
        <v>-1.9699999999999999E-2</v>
      </c>
      <c r="C503">
        <v>-1.4199999999999999E-2</v>
      </c>
      <c r="D503">
        <v>2.0499999999999997E-2</v>
      </c>
      <c r="E503">
        <v>4.5000000000000005E-3</v>
      </c>
      <c r="F503">
        <v>1.29E-2</v>
      </c>
      <c r="G503">
        <v>4.0999999999999995E-3</v>
      </c>
    </row>
    <row r="504" spans="1:7">
      <c r="A504">
        <v>200504</v>
      </c>
      <c r="B504">
        <v>-2.6099999999999998E-2</v>
      </c>
      <c r="C504">
        <v>-3.9800000000000002E-2</v>
      </c>
      <c r="D504">
        <v>5.0000000000000001E-4</v>
      </c>
      <c r="E504">
        <v>9.4000000000000004E-3</v>
      </c>
      <c r="F504">
        <v>-9.4999999999999998E-3</v>
      </c>
      <c r="G504">
        <v>-6.8999999999999999E-3</v>
      </c>
    </row>
    <row r="505" spans="1:7">
      <c r="A505">
        <v>200505</v>
      </c>
      <c r="B505">
        <v>3.6499999999999998E-2</v>
      </c>
      <c r="C505">
        <v>2.7900000000000001E-2</v>
      </c>
      <c r="D505">
        <v>-5.8999999999999999E-3</v>
      </c>
      <c r="E505">
        <v>-9.4999999999999998E-3</v>
      </c>
      <c r="F505">
        <v>2.8999999999999998E-3</v>
      </c>
      <c r="G505">
        <v>4.5000000000000005E-3</v>
      </c>
    </row>
    <row r="506" spans="1:7">
      <c r="A506">
        <v>200506</v>
      </c>
      <c r="B506">
        <v>5.6999999999999993E-3</v>
      </c>
      <c r="C506">
        <v>3.2799999999999996E-2</v>
      </c>
      <c r="D506">
        <v>2.81E-2</v>
      </c>
      <c r="E506">
        <v>9.5999999999999992E-3</v>
      </c>
      <c r="F506">
        <v>-5.2000000000000006E-3</v>
      </c>
      <c r="G506">
        <v>2.0499999999999997E-2</v>
      </c>
    </row>
    <row r="507" spans="1:7">
      <c r="A507">
        <v>200507</v>
      </c>
      <c r="B507">
        <v>3.9199999999999999E-2</v>
      </c>
      <c r="C507">
        <v>2.7900000000000001E-2</v>
      </c>
      <c r="D507">
        <v>-7.8000000000000005E-3</v>
      </c>
      <c r="E507">
        <v>-1.23E-2</v>
      </c>
      <c r="F507">
        <v>-8.1000000000000013E-3</v>
      </c>
      <c r="G507">
        <v>5.9999999999999995E-4</v>
      </c>
    </row>
    <row r="508" spans="1:7">
      <c r="A508">
        <v>200508</v>
      </c>
      <c r="B508">
        <v>-1.2200000000000001E-2</v>
      </c>
      <c r="C508">
        <v>-9.0000000000000011E-3</v>
      </c>
      <c r="D508">
        <v>1.34E-2</v>
      </c>
      <c r="E508">
        <v>-2.1100000000000001E-2</v>
      </c>
      <c r="F508">
        <v>3.5999999999999999E-3</v>
      </c>
      <c r="G508">
        <v>2.0800000000000003E-2</v>
      </c>
    </row>
    <row r="509" spans="1:7">
      <c r="A509">
        <v>200509</v>
      </c>
      <c r="B509">
        <v>4.8999999999999998E-3</v>
      </c>
      <c r="C509">
        <v>-3.5999999999999999E-3</v>
      </c>
      <c r="D509">
        <v>6.8999999999999999E-3</v>
      </c>
      <c r="E509">
        <v>2.7000000000000001E-3</v>
      </c>
      <c r="F509">
        <v>-6.0000000000000001E-3</v>
      </c>
      <c r="G509">
        <v>3.4300000000000004E-2</v>
      </c>
    </row>
    <row r="510" spans="1:7">
      <c r="A510">
        <v>200510</v>
      </c>
      <c r="B510">
        <v>-2.0199999999999999E-2</v>
      </c>
      <c r="C510">
        <v>-1.43E-2</v>
      </c>
      <c r="D510">
        <v>4.0999999999999995E-3</v>
      </c>
      <c r="E510">
        <v>-9.4000000000000004E-3</v>
      </c>
      <c r="F510">
        <v>-1.29E-2</v>
      </c>
      <c r="G510">
        <v>-1.3899999999999999E-2</v>
      </c>
    </row>
    <row r="511" spans="1:7">
      <c r="A511">
        <v>200511</v>
      </c>
      <c r="B511">
        <v>3.61E-2</v>
      </c>
      <c r="C511">
        <v>8.3999999999999995E-3</v>
      </c>
      <c r="D511">
        <v>-1.2E-2</v>
      </c>
      <c r="E511">
        <v>-7.4000000000000003E-3</v>
      </c>
      <c r="F511">
        <v>-1.1399999999999999E-2</v>
      </c>
      <c r="G511">
        <v>3.4999999999999996E-3</v>
      </c>
    </row>
    <row r="512" spans="1:7">
      <c r="A512">
        <v>200512</v>
      </c>
      <c r="B512">
        <v>-2.5000000000000001E-3</v>
      </c>
      <c r="C512">
        <v>-2E-3</v>
      </c>
      <c r="D512">
        <v>2.2000000000000001E-3</v>
      </c>
      <c r="E512">
        <v>2.0999999999999999E-3</v>
      </c>
      <c r="F512">
        <v>2.3E-3</v>
      </c>
      <c r="G512">
        <v>7.7000000000000002E-3</v>
      </c>
    </row>
    <row r="513" spans="1:7">
      <c r="A513">
        <v>200601</v>
      </c>
      <c r="B513">
        <v>3.04E-2</v>
      </c>
      <c r="C513">
        <v>5.7699999999999994E-2</v>
      </c>
      <c r="D513">
        <v>1.0900000000000002E-2</v>
      </c>
      <c r="E513">
        <v>-6.6000000000000008E-3</v>
      </c>
      <c r="F513">
        <v>-4.3E-3</v>
      </c>
      <c r="G513">
        <v>2.53E-2</v>
      </c>
    </row>
    <row r="514" spans="1:7">
      <c r="A514">
        <v>200602</v>
      </c>
      <c r="B514">
        <v>-3.0000000000000001E-3</v>
      </c>
      <c r="C514">
        <v>-4.3E-3</v>
      </c>
      <c r="D514">
        <v>-3.7000000000000002E-3</v>
      </c>
      <c r="E514">
        <v>-5.0000000000000001E-3</v>
      </c>
      <c r="F514">
        <v>1.9E-2</v>
      </c>
      <c r="G514">
        <v>-1.84E-2</v>
      </c>
    </row>
    <row r="515" spans="1:7">
      <c r="A515">
        <v>200603</v>
      </c>
      <c r="B515">
        <v>1.46E-2</v>
      </c>
      <c r="C515">
        <v>3.4000000000000002E-2</v>
      </c>
      <c r="D515">
        <v>5.5000000000000005E-3</v>
      </c>
      <c r="E515">
        <v>1E-3</v>
      </c>
      <c r="F515">
        <v>-4.0000000000000001E-3</v>
      </c>
      <c r="G515">
        <v>1.26E-2</v>
      </c>
    </row>
    <row r="516" spans="1:7">
      <c r="A516">
        <v>200604</v>
      </c>
      <c r="B516">
        <v>7.3000000000000001E-3</v>
      </c>
      <c r="C516">
        <v>-8.5000000000000006E-3</v>
      </c>
      <c r="D516">
        <v>2.3400000000000001E-2</v>
      </c>
      <c r="E516">
        <v>1.7899999999999999E-2</v>
      </c>
      <c r="F516">
        <v>-1E-4</v>
      </c>
      <c r="G516">
        <v>6.1000000000000004E-3</v>
      </c>
    </row>
    <row r="517" spans="1:7">
      <c r="A517">
        <v>200605</v>
      </c>
      <c r="B517">
        <v>-3.5700000000000003E-2</v>
      </c>
      <c r="C517">
        <v>-2.86E-2</v>
      </c>
      <c r="D517">
        <v>2.3900000000000001E-2</v>
      </c>
      <c r="E517">
        <v>1.15E-2</v>
      </c>
      <c r="F517">
        <v>1.46E-2</v>
      </c>
      <c r="G517">
        <v>-3.7000000000000005E-2</v>
      </c>
    </row>
    <row r="518" spans="1:7">
      <c r="A518">
        <v>200606</v>
      </c>
      <c r="B518">
        <v>-3.4999999999999996E-3</v>
      </c>
      <c r="C518">
        <v>-2.2000000000000001E-3</v>
      </c>
      <c r="D518">
        <v>8.0000000000000002E-3</v>
      </c>
      <c r="E518">
        <v>1.3300000000000001E-2</v>
      </c>
      <c r="F518">
        <v>-8.0000000000000004E-4</v>
      </c>
      <c r="G518">
        <v>1.54E-2</v>
      </c>
    </row>
    <row r="519" spans="1:7">
      <c r="A519">
        <v>200607</v>
      </c>
      <c r="B519">
        <v>-7.8000000000000005E-3</v>
      </c>
      <c r="C519">
        <v>-3.6400000000000002E-2</v>
      </c>
      <c r="D519">
        <v>2.6200000000000001E-2</v>
      </c>
      <c r="E519">
        <v>1.6399999999999998E-2</v>
      </c>
      <c r="F519">
        <v>9.0000000000000011E-3</v>
      </c>
      <c r="G519">
        <v>-2.1299999999999999E-2</v>
      </c>
    </row>
    <row r="520" spans="1:7">
      <c r="A520">
        <v>200608</v>
      </c>
      <c r="B520">
        <v>2.0299999999999999E-2</v>
      </c>
      <c r="C520">
        <v>4.1999999999999997E-3</v>
      </c>
      <c r="D520">
        <v>-2.0400000000000001E-2</v>
      </c>
      <c r="E520">
        <v>-1.9E-2</v>
      </c>
      <c r="F520">
        <v>2.1499999999999998E-2</v>
      </c>
      <c r="G520">
        <v>-3.3799999999999997E-2</v>
      </c>
    </row>
    <row r="521" spans="1:7">
      <c r="A521">
        <v>200609</v>
      </c>
      <c r="B521">
        <v>1.84E-2</v>
      </c>
      <c r="C521">
        <v>-1.43E-2</v>
      </c>
      <c r="D521">
        <v>5.9999999999999995E-4</v>
      </c>
      <c r="E521">
        <v>8.6E-3</v>
      </c>
      <c r="F521">
        <v>5.6999999999999993E-3</v>
      </c>
      <c r="G521">
        <v>-9.5999999999999992E-3</v>
      </c>
    </row>
    <row r="522" spans="1:7">
      <c r="A522">
        <v>200610</v>
      </c>
      <c r="B522">
        <v>3.2300000000000002E-2</v>
      </c>
      <c r="C522">
        <v>1.95E-2</v>
      </c>
      <c r="D522">
        <v>-2.6000000000000003E-3</v>
      </c>
      <c r="E522">
        <v>-1.6000000000000001E-3</v>
      </c>
      <c r="F522">
        <v>2.8000000000000004E-3</v>
      </c>
      <c r="G522">
        <v>-2E-3</v>
      </c>
    </row>
    <row r="523" spans="1:7">
      <c r="A523">
        <v>200611</v>
      </c>
      <c r="B523">
        <v>1.7100000000000001E-2</v>
      </c>
      <c r="C523">
        <v>7.3000000000000001E-3</v>
      </c>
      <c r="D523">
        <v>1.1000000000000001E-3</v>
      </c>
      <c r="E523">
        <v>1.8E-3</v>
      </c>
      <c r="F523">
        <v>-8.3000000000000001E-3</v>
      </c>
      <c r="G523">
        <v>-1.03E-2</v>
      </c>
    </row>
    <row r="524" spans="1:7">
      <c r="A524">
        <v>200612</v>
      </c>
      <c r="B524">
        <v>8.6999999999999994E-3</v>
      </c>
      <c r="C524">
        <v>-8.0000000000000002E-3</v>
      </c>
      <c r="D524">
        <v>2.7099999999999999E-2</v>
      </c>
      <c r="E524">
        <v>-7.0999999999999995E-3</v>
      </c>
      <c r="F524">
        <v>2.0499999999999997E-2</v>
      </c>
      <c r="G524">
        <v>7.9000000000000008E-3</v>
      </c>
    </row>
    <row r="525" spans="1:7">
      <c r="A525">
        <v>200701</v>
      </c>
      <c r="B525">
        <v>1.3999999999999999E-2</v>
      </c>
      <c r="C525">
        <v>8.9999999999999998E-4</v>
      </c>
      <c r="D525">
        <v>-6.9999999999999993E-3</v>
      </c>
      <c r="E525">
        <v>2.7000000000000001E-3</v>
      </c>
      <c r="F525">
        <v>3.5999999999999999E-3</v>
      </c>
      <c r="G525">
        <v>2.3999999999999998E-3</v>
      </c>
    </row>
    <row r="526" spans="1:7">
      <c r="A526">
        <v>200702</v>
      </c>
      <c r="B526">
        <v>-1.9599999999999999E-2</v>
      </c>
      <c r="C526">
        <v>1.2800000000000001E-2</v>
      </c>
      <c r="D526">
        <v>-1.1999999999999999E-3</v>
      </c>
      <c r="E526">
        <v>-5.0000000000000001E-3</v>
      </c>
      <c r="F526">
        <v>-7.1999999999999998E-3</v>
      </c>
      <c r="G526">
        <v>-1.3500000000000002E-2</v>
      </c>
    </row>
    <row r="527" spans="1:7">
      <c r="A527">
        <v>200703</v>
      </c>
      <c r="B527">
        <v>6.8000000000000005E-3</v>
      </c>
      <c r="C527">
        <v>1.8E-3</v>
      </c>
      <c r="D527">
        <v>-9.4000000000000004E-3</v>
      </c>
      <c r="E527">
        <v>6.1000000000000004E-3</v>
      </c>
      <c r="F527">
        <v>-6.6000000000000008E-3</v>
      </c>
      <c r="G527">
        <v>2.5600000000000001E-2</v>
      </c>
    </row>
    <row r="528" spans="1:7">
      <c r="A528">
        <v>200704</v>
      </c>
      <c r="B528">
        <v>3.49E-2</v>
      </c>
      <c r="C528">
        <v>-2.06E-2</v>
      </c>
      <c r="D528">
        <v>-1.43E-2</v>
      </c>
      <c r="E528">
        <v>1.1000000000000001E-2</v>
      </c>
      <c r="F528">
        <v>1.0500000000000001E-2</v>
      </c>
      <c r="G528">
        <v>-2.3999999999999998E-3</v>
      </c>
    </row>
    <row r="529" spans="1:7">
      <c r="A529">
        <v>200705</v>
      </c>
      <c r="B529">
        <v>3.2400000000000005E-2</v>
      </c>
      <c r="C529">
        <v>3.8E-3</v>
      </c>
      <c r="D529">
        <v>-6.1999999999999998E-3</v>
      </c>
      <c r="E529">
        <v>1.5500000000000002E-2</v>
      </c>
      <c r="F529">
        <v>-1.3600000000000001E-2</v>
      </c>
      <c r="G529">
        <v>-3.4000000000000002E-3</v>
      </c>
    </row>
    <row r="530" spans="1:7">
      <c r="A530">
        <v>200706</v>
      </c>
      <c r="B530">
        <v>-1.9599999999999999E-2</v>
      </c>
      <c r="C530">
        <v>7.4999999999999997E-3</v>
      </c>
      <c r="D530">
        <v>-1.0700000000000001E-2</v>
      </c>
      <c r="E530">
        <v>5.3E-3</v>
      </c>
      <c r="F530">
        <v>8.0000000000000004E-4</v>
      </c>
      <c r="G530">
        <v>5.1000000000000004E-3</v>
      </c>
    </row>
    <row r="531" spans="1:7">
      <c r="A531">
        <v>200707</v>
      </c>
      <c r="B531">
        <v>-3.73E-2</v>
      </c>
      <c r="C531">
        <v>-2.98E-2</v>
      </c>
      <c r="D531">
        <v>-3.73E-2</v>
      </c>
      <c r="E531">
        <v>1.9E-3</v>
      </c>
      <c r="F531">
        <v>-1.11E-2</v>
      </c>
      <c r="G531">
        <v>2.9399999999999999E-2</v>
      </c>
    </row>
    <row r="532" spans="1:7">
      <c r="A532">
        <v>200708</v>
      </c>
      <c r="B532">
        <v>9.1999999999999998E-3</v>
      </c>
      <c r="C532">
        <v>-3.8E-3</v>
      </c>
      <c r="D532">
        <v>-1.89E-2</v>
      </c>
      <c r="E532">
        <v>-1.23E-2</v>
      </c>
      <c r="F532">
        <v>-5.4000000000000003E-3</v>
      </c>
      <c r="G532">
        <v>1E-3</v>
      </c>
    </row>
    <row r="533" spans="1:7">
      <c r="A533">
        <v>200709</v>
      </c>
      <c r="B533">
        <v>3.2199999999999999E-2</v>
      </c>
      <c r="C533">
        <v>-2.4199999999999999E-2</v>
      </c>
      <c r="D533">
        <v>-2.23E-2</v>
      </c>
      <c r="E533">
        <v>-5.6000000000000008E-3</v>
      </c>
      <c r="F533">
        <v>-3.0200000000000001E-2</v>
      </c>
      <c r="G533">
        <v>4.6300000000000001E-2</v>
      </c>
    </row>
    <row r="534" spans="1:7">
      <c r="A534">
        <v>200710</v>
      </c>
      <c r="B534">
        <v>1.8000000000000002E-2</v>
      </c>
      <c r="C534">
        <v>-4.0000000000000002E-4</v>
      </c>
      <c r="D534">
        <v>-3.1099999999999999E-2</v>
      </c>
      <c r="E534">
        <v>-3.0999999999999999E-3</v>
      </c>
      <c r="F534">
        <v>-1.1999999999999999E-3</v>
      </c>
      <c r="G534">
        <v>5.0199999999999995E-2</v>
      </c>
    </row>
    <row r="535" spans="1:7">
      <c r="A535">
        <v>200711</v>
      </c>
      <c r="B535">
        <v>-4.8300000000000003E-2</v>
      </c>
      <c r="C535">
        <v>-3.0200000000000001E-2</v>
      </c>
      <c r="D535">
        <v>-9.4000000000000004E-3</v>
      </c>
      <c r="E535">
        <v>1.8800000000000001E-2</v>
      </c>
      <c r="F535">
        <v>-2.7000000000000001E-3</v>
      </c>
      <c r="G535">
        <v>9.9000000000000008E-3</v>
      </c>
    </row>
    <row r="536" spans="1:7">
      <c r="A536">
        <v>200712</v>
      </c>
      <c r="B536">
        <v>-8.6999999999999994E-3</v>
      </c>
      <c r="C536">
        <v>1.8E-3</v>
      </c>
      <c r="D536">
        <v>-5.2000000000000006E-3</v>
      </c>
      <c r="E536">
        <v>8.199999999999999E-3</v>
      </c>
      <c r="F536">
        <v>-1.06E-2</v>
      </c>
      <c r="G536">
        <v>6.6299999999999998E-2</v>
      </c>
    </row>
    <row r="537" spans="1:7">
      <c r="A537">
        <v>200801</v>
      </c>
      <c r="B537">
        <v>-6.3600000000000004E-2</v>
      </c>
      <c r="C537">
        <v>-6.1000000000000004E-3</v>
      </c>
      <c r="D537">
        <v>4.0099999999999997E-2</v>
      </c>
      <c r="E537">
        <v>2.2100000000000002E-2</v>
      </c>
      <c r="F537">
        <v>2.1299999999999999E-2</v>
      </c>
      <c r="G537">
        <v>-7.7499999999999999E-2</v>
      </c>
    </row>
    <row r="538" spans="1:7">
      <c r="A538">
        <v>200802</v>
      </c>
      <c r="B538">
        <v>-3.09E-2</v>
      </c>
      <c r="C538">
        <v>-6.4000000000000003E-3</v>
      </c>
      <c r="D538">
        <v>-8.3999999999999995E-3</v>
      </c>
      <c r="E538">
        <v>8.3000000000000001E-3</v>
      </c>
      <c r="F538">
        <v>-9.300000000000001E-3</v>
      </c>
      <c r="G538">
        <v>6.0999999999999999E-2</v>
      </c>
    </row>
    <row r="539" spans="1:7">
      <c r="A539">
        <v>200803</v>
      </c>
      <c r="B539">
        <v>-9.300000000000001E-3</v>
      </c>
      <c r="C539">
        <v>6.1000000000000004E-3</v>
      </c>
      <c r="D539">
        <v>3.4999999999999996E-3</v>
      </c>
      <c r="E539">
        <v>8.0000000000000002E-3</v>
      </c>
      <c r="F539">
        <v>5.1000000000000004E-3</v>
      </c>
      <c r="G539">
        <v>4.2699999999999995E-2</v>
      </c>
    </row>
    <row r="540" spans="1:7">
      <c r="A540">
        <v>200804</v>
      </c>
      <c r="B540">
        <v>4.5999999999999999E-2</v>
      </c>
      <c r="C540">
        <v>-1.1899999999999999E-2</v>
      </c>
      <c r="D540">
        <v>-1.0900000000000002E-2</v>
      </c>
      <c r="E540">
        <v>1.6799999999999999E-2</v>
      </c>
      <c r="F540">
        <v>-2.46E-2</v>
      </c>
      <c r="G540">
        <v>-3.0999999999999999E-3</v>
      </c>
    </row>
    <row r="541" spans="1:7">
      <c r="A541">
        <v>200805</v>
      </c>
      <c r="B541">
        <v>1.8600000000000002E-2</v>
      </c>
      <c r="C541">
        <v>3.0200000000000001E-2</v>
      </c>
      <c r="D541">
        <v>-1.5300000000000001E-2</v>
      </c>
      <c r="E541">
        <v>9.1000000000000004E-3</v>
      </c>
      <c r="F541">
        <v>-5.9999999999999995E-4</v>
      </c>
      <c r="G541">
        <v>3.3100000000000004E-2</v>
      </c>
    </row>
    <row r="542" spans="1:7">
      <c r="A542">
        <v>200806</v>
      </c>
      <c r="B542">
        <v>-8.4400000000000003E-2</v>
      </c>
      <c r="C542">
        <v>1.1899999999999999E-2</v>
      </c>
      <c r="D542">
        <v>-2.7000000000000003E-2</v>
      </c>
      <c r="E542">
        <v>4.9400000000000006E-2</v>
      </c>
      <c r="F542">
        <v>-5.6000000000000008E-3</v>
      </c>
      <c r="G542">
        <v>0.1275</v>
      </c>
    </row>
    <row r="543" spans="1:7">
      <c r="A543">
        <v>200807</v>
      </c>
      <c r="B543">
        <v>-7.7000000000000002E-3</v>
      </c>
      <c r="C543">
        <v>3.7000000000000005E-2</v>
      </c>
      <c r="D543">
        <v>5.2699999999999997E-2</v>
      </c>
      <c r="E543">
        <v>-1.3500000000000002E-2</v>
      </c>
      <c r="F543">
        <v>1.03E-2</v>
      </c>
      <c r="G543">
        <v>-5.0700000000000002E-2</v>
      </c>
    </row>
    <row r="544" spans="1:7">
      <c r="A544">
        <v>200808</v>
      </c>
      <c r="B544">
        <v>1.5300000000000001E-2</v>
      </c>
      <c r="C544">
        <v>3.4000000000000002E-2</v>
      </c>
      <c r="D544">
        <v>1.4800000000000001E-2</v>
      </c>
      <c r="E544">
        <v>1.8800000000000001E-2</v>
      </c>
      <c r="F544">
        <v>8.5000000000000006E-3</v>
      </c>
      <c r="G544">
        <v>-4.02E-2</v>
      </c>
    </row>
    <row r="545" spans="1:7">
      <c r="A545">
        <v>200809</v>
      </c>
      <c r="B545">
        <v>-9.240000000000001E-2</v>
      </c>
      <c r="C545">
        <v>2.5000000000000001E-3</v>
      </c>
      <c r="D545">
        <v>5.9000000000000004E-2</v>
      </c>
      <c r="E545">
        <v>2.4100000000000003E-2</v>
      </c>
      <c r="F545">
        <v>1.8000000000000002E-2</v>
      </c>
      <c r="G545">
        <v>2.8000000000000004E-3</v>
      </c>
    </row>
    <row r="546" spans="1:7">
      <c r="A546">
        <v>200810</v>
      </c>
      <c r="B546">
        <v>-0.17230000000000001</v>
      </c>
      <c r="C546">
        <v>-3.2799999999999996E-2</v>
      </c>
      <c r="D546">
        <v>-2.2200000000000001E-2</v>
      </c>
      <c r="E546">
        <v>2.9900000000000003E-2</v>
      </c>
      <c r="F546">
        <v>2.0400000000000001E-2</v>
      </c>
      <c r="G546">
        <v>7.85E-2</v>
      </c>
    </row>
    <row r="547" spans="1:7">
      <c r="A547">
        <v>200811</v>
      </c>
      <c r="B547">
        <v>-7.8600000000000003E-2</v>
      </c>
      <c r="C547">
        <v>-3.9199999999999999E-2</v>
      </c>
      <c r="D547">
        <v>-6.3E-2</v>
      </c>
      <c r="E547">
        <v>4.5199999999999997E-2</v>
      </c>
      <c r="F547">
        <v>2.75E-2</v>
      </c>
      <c r="G547">
        <v>7.17E-2</v>
      </c>
    </row>
    <row r="548" spans="1:7">
      <c r="A548">
        <v>200812</v>
      </c>
      <c r="B548">
        <v>1.7399999999999999E-2</v>
      </c>
      <c r="C548">
        <v>3.3100000000000004E-2</v>
      </c>
      <c r="D548">
        <v>7.000000000000001E-4</v>
      </c>
      <c r="E548">
        <v>1.3000000000000002E-3</v>
      </c>
      <c r="F548">
        <v>-1.5100000000000001E-2</v>
      </c>
      <c r="G548">
        <v>-5.0900000000000001E-2</v>
      </c>
    </row>
    <row r="549" spans="1:7">
      <c r="A549">
        <v>200901</v>
      </c>
      <c r="B549">
        <v>-8.1199999999999994E-2</v>
      </c>
      <c r="C549">
        <v>-2.0800000000000003E-2</v>
      </c>
      <c r="D549">
        <v>-0.11109999999999999</v>
      </c>
      <c r="E549">
        <v>1.1000000000000001E-3</v>
      </c>
      <c r="F549">
        <v>-1.1899999999999999E-2</v>
      </c>
      <c r="G549">
        <v>-2.1800000000000003E-2</v>
      </c>
    </row>
    <row r="550" spans="1:7">
      <c r="A550">
        <v>200902</v>
      </c>
      <c r="B550">
        <v>-0.10099999999999999</v>
      </c>
      <c r="C550">
        <v>-1.3000000000000001E-2</v>
      </c>
      <c r="D550">
        <v>-6.9100000000000009E-2</v>
      </c>
      <c r="E550">
        <v>1.11E-2</v>
      </c>
      <c r="F550">
        <v>-1.0500000000000001E-2</v>
      </c>
      <c r="G550">
        <v>4.41E-2</v>
      </c>
    </row>
    <row r="551" spans="1:7">
      <c r="A551">
        <v>200903</v>
      </c>
      <c r="B551">
        <v>8.9499999999999996E-2</v>
      </c>
      <c r="C551">
        <v>6.6000000000000008E-3</v>
      </c>
      <c r="D551">
        <v>3.3399999999999999E-2</v>
      </c>
      <c r="E551">
        <v>-2.52E-2</v>
      </c>
      <c r="F551">
        <v>-2.1899999999999999E-2</v>
      </c>
      <c r="G551">
        <v>-0.1187</v>
      </c>
    </row>
    <row r="552" spans="1:7">
      <c r="A552">
        <v>200904</v>
      </c>
      <c r="B552">
        <v>0.1018</v>
      </c>
      <c r="C552">
        <v>7.0400000000000004E-2</v>
      </c>
      <c r="D552">
        <v>5.2600000000000001E-2</v>
      </c>
      <c r="E552">
        <v>1.2800000000000001E-2</v>
      </c>
      <c r="F552">
        <v>1.1000000000000001E-3</v>
      </c>
      <c r="G552">
        <v>-0.34299999999999997</v>
      </c>
    </row>
    <row r="553" spans="1:7">
      <c r="A553">
        <v>200905</v>
      </c>
      <c r="B553">
        <v>5.21E-2</v>
      </c>
      <c r="C553">
        <v>-2.3100000000000002E-2</v>
      </c>
      <c r="D553">
        <v>3.7000000000000002E-3</v>
      </c>
      <c r="E553">
        <v>-7.4000000000000003E-3</v>
      </c>
      <c r="F553">
        <v>-2.2000000000000002E-2</v>
      </c>
      <c r="G553">
        <v>-0.12490000000000001</v>
      </c>
    </row>
    <row r="554" spans="1:7">
      <c r="A554">
        <v>200906</v>
      </c>
      <c r="B554">
        <v>4.3E-3</v>
      </c>
      <c r="C554">
        <v>2.3100000000000002E-2</v>
      </c>
      <c r="D554">
        <v>-2.7200000000000002E-2</v>
      </c>
      <c r="E554">
        <v>-1.34E-2</v>
      </c>
      <c r="F554">
        <v>-3.0999999999999999E-3</v>
      </c>
      <c r="G554">
        <v>5.4800000000000008E-2</v>
      </c>
    </row>
    <row r="555" spans="1:7">
      <c r="A555">
        <v>200907</v>
      </c>
      <c r="B555">
        <v>7.7200000000000005E-2</v>
      </c>
      <c r="C555">
        <v>2.4E-2</v>
      </c>
      <c r="D555">
        <v>4.8399999999999999E-2</v>
      </c>
      <c r="E555">
        <v>-3.5999999999999999E-3</v>
      </c>
      <c r="F555">
        <v>3.15E-2</v>
      </c>
      <c r="G555">
        <v>-5.5800000000000002E-2</v>
      </c>
    </row>
    <row r="556" spans="1:7">
      <c r="A556">
        <v>200908</v>
      </c>
      <c r="B556">
        <v>3.3300000000000003E-2</v>
      </c>
      <c r="C556">
        <v>-8.0000000000000004E-4</v>
      </c>
      <c r="D556">
        <v>7.6300000000000007E-2</v>
      </c>
      <c r="E556">
        <v>-2.92E-2</v>
      </c>
      <c r="F556">
        <v>3.3000000000000002E-2</v>
      </c>
      <c r="G556">
        <v>-9.0700000000000003E-2</v>
      </c>
    </row>
    <row r="557" spans="1:7">
      <c r="A557">
        <v>200909</v>
      </c>
      <c r="B557">
        <v>4.0800000000000003E-2</v>
      </c>
      <c r="C557">
        <v>2.7200000000000002E-2</v>
      </c>
      <c r="D557">
        <v>1.0400000000000001E-2</v>
      </c>
      <c r="E557">
        <v>1.2500000000000001E-2</v>
      </c>
      <c r="F557">
        <v>3.4999999999999996E-3</v>
      </c>
      <c r="G557">
        <v>-4.7899999999999998E-2</v>
      </c>
    </row>
    <row r="558" spans="1:7">
      <c r="A558">
        <v>200910</v>
      </c>
      <c r="B558">
        <v>-2.5899999999999999E-2</v>
      </c>
      <c r="C558">
        <v>-4.9200000000000001E-2</v>
      </c>
      <c r="D558">
        <v>-4.2000000000000003E-2</v>
      </c>
      <c r="E558">
        <v>4.1700000000000001E-2</v>
      </c>
      <c r="F558">
        <v>-1.46E-2</v>
      </c>
      <c r="G558">
        <v>2.6099999999999998E-2</v>
      </c>
    </row>
    <row r="559" spans="1:7">
      <c r="A559">
        <v>200911</v>
      </c>
      <c r="B559">
        <v>5.5599999999999997E-2</v>
      </c>
      <c r="C559">
        <v>-2.6800000000000001E-2</v>
      </c>
      <c r="D559">
        <v>-3.3000000000000004E-3</v>
      </c>
      <c r="E559">
        <v>9.7999999999999997E-3</v>
      </c>
      <c r="F559">
        <v>1.1000000000000001E-3</v>
      </c>
      <c r="G559">
        <v>3.0000000000000001E-3</v>
      </c>
    </row>
    <row r="560" spans="1:7">
      <c r="A560">
        <v>200912</v>
      </c>
      <c r="B560">
        <v>2.75E-2</v>
      </c>
      <c r="C560">
        <v>6.2400000000000004E-2</v>
      </c>
      <c r="D560">
        <v>-1.7000000000000001E-3</v>
      </c>
      <c r="E560">
        <v>1.0500000000000001E-2</v>
      </c>
      <c r="F560">
        <v>-1E-3</v>
      </c>
      <c r="G560">
        <v>3.0200000000000001E-2</v>
      </c>
    </row>
    <row r="561" spans="1:7">
      <c r="A561">
        <v>201001</v>
      </c>
      <c r="B561">
        <v>-3.3599999999999998E-2</v>
      </c>
      <c r="C561">
        <v>3.4999999999999996E-3</v>
      </c>
      <c r="D561">
        <v>4.3E-3</v>
      </c>
      <c r="E561">
        <v>-1.23E-2</v>
      </c>
      <c r="F561">
        <v>4.4000000000000003E-3</v>
      </c>
      <c r="G561">
        <v>-5.4000000000000006E-2</v>
      </c>
    </row>
    <row r="562" spans="1:7">
      <c r="A562">
        <v>201002</v>
      </c>
      <c r="B562">
        <v>3.4000000000000002E-2</v>
      </c>
      <c r="C562">
        <v>1.5100000000000001E-2</v>
      </c>
      <c r="D562">
        <v>3.2199999999999999E-2</v>
      </c>
      <c r="E562">
        <v>-2.8000000000000004E-3</v>
      </c>
      <c r="F562">
        <v>1.3999999999999999E-2</v>
      </c>
      <c r="G562">
        <v>3.7400000000000003E-2</v>
      </c>
    </row>
    <row r="563" spans="1:7">
      <c r="A563">
        <v>201003</v>
      </c>
      <c r="B563">
        <v>6.3100000000000003E-2</v>
      </c>
      <c r="C563">
        <v>1.8500000000000003E-2</v>
      </c>
      <c r="D563">
        <v>2.2100000000000002E-2</v>
      </c>
      <c r="E563">
        <v>-6.3E-3</v>
      </c>
      <c r="F563">
        <v>1.67E-2</v>
      </c>
      <c r="G563">
        <v>3.7600000000000001E-2</v>
      </c>
    </row>
    <row r="564" spans="1:7">
      <c r="A564">
        <v>201004</v>
      </c>
      <c r="B564">
        <v>0.02</v>
      </c>
      <c r="C564">
        <v>4.9800000000000004E-2</v>
      </c>
      <c r="D564">
        <v>2.8900000000000002E-2</v>
      </c>
      <c r="E564">
        <v>6.9999999999999993E-3</v>
      </c>
      <c r="F564">
        <v>1.7399999999999999E-2</v>
      </c>
      <c r="G564">
        <v>3.1600000000000003E-2</v>
      </c>
    </row>
    <row r="565" spans="1:7">
      <c r="A565">
        <v>201005</v>
      </c>
      <c r="B565">
        <v>-7.8899999999999998E-2</v>
      </c>
      <c r="C565">
        <v>4.0000000000000002E-4</v>
      </c>
      <c r="D565">
        <v>-2.4400000000000002E-2</v>
      </c>
      <c r="E565">
        <v>1.2700000000000001E-2</v>
      </c>
      <c r="F565">
        <v>-2.3E-3</v>
      </c>
      <c r="G565">
        <v>-2.5000000000000001E-3</v>
      </c>
    </row>
    <row r="566" spans="1:7">
      <c r="A566">
        <v>201006</v>
      </c>
      <c r="B566">
        <v>-5.5700000000000006E-2</v>
      </c>
      <c r="C566">
        <v>-2.4700000000000003E-2</v>
      </c>
      <c r="D566">
        <v>-4.7E-2</v>
      </c>
      <c r="E566">
        <v>-1.8E-3</v>
      </c>
      <c r="F566">
        <v>-1.5500000000000002E-2</v>
      </c>
      <c r="G566">
        <v>-2.76E-2</v>
      </c>
    </row>
    <row r="567" spans="1:7">
      <c r="A567">
        <v>201007</v>
      </c>
      <c r="B567">
        <v>6.93E-2</v>
      </c>
      <c r="C567">
        <v>1.6000000000000001E-3</v>
      </c>
      <c r="D567">
        <v>-3.0000000000000001E-3</v>
      </c>
      <c r="E567">
        <v>2.6000000000000003E-3</v>
      </c>
      <c r="F567">
        <v>1.9900000000000001E-2</v>
      </c>
      <c r="G567">
        <v>1.83E-2</v>
      </c>
    </row>
    <row r="568" spans="1:7">
      <c r="A568">
        <v>201008</v>
      </c>
      <c r="B568">
        <v>-4.7699999999999999E-2</v>
      </c>
      <c r="C568">
        <v>-3.1099999999999999E-2</v>
      </c>
      <c r="D568">
        <v>-1.9599999999999999E-2</v>
      </c>
      <c r="E568">
        <v>5.7999999999999996E-3</v>
      </c>
      <c r="F568">
        <v>-1.66E-2</v>
      </c>
      <c r="G568">
        <v>-5.9999999999999995E-4</v>
      </c>
    </row>
    <row r="569" spans="1:7">
      <c r="A569">
        <v>201009</v>
      </c>
      <c r="B569">
        <v>9.5399999999999999E-2</v>
      </c>
      <c r="C569">
        <v>3.7600000000000001E-2</v>
      </c>
      <c r="D569">
        <v>-3.1699999999999999E-2</v>
      </c>
      <c r="E569">
        <v>-1.9E-3</v>
      </c>
      <c r="F569">
        <v>3.7000000000000002E-3</v>
      </c>
      <c r="G569">
        <v>1.41E-2</v>
      </c>
    </row>
    <row r="570" spans="1:7">
      <c r="A570">
        <v>201010</v>
      </c>
      <c r="B570">
        <v>3.8800000000000001E-2</v>
      </c>
      <c r="C570">
        <v>8.6E-3</v>
      </c>
      <c r="D570">
        <v>-2.4900000000000002E-2</v>
      </c>
      <c r="E570">
        <v>1.2700000000000001E-2</v>
      </c>
      <c r="F570">
        <v>-3.0999999999999999E-3</v>
      </c>
      <c r="G570">
        <v>1.5800000000000002E-2</v>
      </c>
    </row>
    <row r="571" spans="1:7">
      <c r="A571">
        <v>201011</v>
      </c>
      <c r="B571">
        <v>6.0000000000000001E-3</v>
      </c>
      <c r="C571">
        <v>3.6600000000000001E-2</v>
      </c>
      <c r="D571">
        <v>-8.8000000000000005E-3</v>
      </c>
      <c r="E571">
        <v>4.0000000000000001E-3</v>
      </c>
      <c r="F571">
        <v>1.5100000000000001E-2</v>
      </c>
      <c r="G571">
        <v>2.6600000000000002E-2</v>
      </c>
    </row>
    <row r="572" spans="1:7">
      <c r="A572">
        <v>201012</v>
      </c>
      <c r="B572">
        <v>6.8200000000000011E-2</v>
      </c>
      <c r="C572">
        <v>9.7999999999999997E-3</v>
      </c>
      <c r="D572">
        <v>3.78E-2</v>
      </c>
      <c r="E572">
        <v>-3.5299999999999998E-2</v>
      </c>
      <c r="F572">
        <v>3.1600000000000003E-2</v>
      </c>
      <c r="G572">
        <v>-3.0299999999999997E-2</v>
      </c>
    </row>
    <row r="573" spans="1:7">
      <c r="A573">
        <v>201101</v>
      </c>
      <c r="B573">
        <v>1.9900000000000001E-2</v>
      </c>
      <c r="C573">
        <v>-2.3700000000000002E-2</v>
      </c>
      <c r="D573">
        <v>7.7000000000000002E-3</v>
      </c>
      <c r="E573">
        <v>-6.5000000000000006E-3</v>
      </c>
      <c r="F573">
        <v>8.3000000000000001E-3</v>
      </c>
      <c r="G573">
        <v>-2.8999999999999998E-3</v>
      </c>
    </row>
    <row r="574" spans="1:7">
      <c r="A574">
        <v>201102</v>
      </c>
      <c r="B574">
        <v>3.49E-2</v>
      </c>
      <c r="C574">
        <v>1.61E-2</v>
      </c>
      <c r="D574">
        <v>1.24E-2</v>
      </c>
      <c r="E574">
        <v>-1.9300000000000001E-2</v>
      </c>
      <c r="F574">
        <v>8.6999999999999994E-3</v>
      </c>
      <c r="G574">
        <v>1.9900000000000001E-2</v>
      </c>
    </row>
    <row r="575" spans="1:7">
      <c r="A575">
        <v>201103</v>
      </c>
      <c r="B575">
        <v>4.5999999999999999E-3</v>
      </c>
      <c r="C575">
        <v>2.6400000000000003E-2</v>
      </c>
      <c r="D575">
        <v>-1.8800000000000001E-2</v>
      </c>
      <c r="E575">
        <v>1.7899999999999999E-2</v>
      </c>
      <c r="F575">
        <v>0</v>
      </c>
      <c r="G575">
        <v>3.4000000000000002E-2</v>
      </c>
    </row>
    <row r="576" spans="1:7">
      <c r="A576">
        <v>201104</v>
      </c>
      <c r="B576">
        <v>2.8999999999999998E-2</v>
      </c>
      <c r="C576">
        <v>-5.0000000000000001E-3</v>
      </c>
      <c r="D576">
        <v>-2.4799999999999999E-2</v>
      </c>
      <c r="E576">
        <v>1.0800000000000001E-2</v>
      </c>
      <c r="F576">
        <v>-8.5000000000000006E-3</v>
      </c>
      <c r="G576">
        <v>4.0000000000000002E-4</v>
      </c>
    </row>
    <row r="577" spans="1:7">
      <c r="A577">
        <v>201105</v>
      </c>
      <c r="B577">
        <v>-1.2700000000000001E-2</v>
      </c>
      <c r="C577">
        <v>-7.0999999999999995E-3</v>
      </c>
      <c r="D577">
        <v>-0.02</v>
      </c>
      <c r="E577">
        <v>1.8800000000000001E-2</v>
      </c>
      <c r="F577">
        <v>-1.46E-2</v>
      </c>
      <c r="G577">
        <v>-6.1999999999999998E-3</v>
      </c>
    </row>
    <row r="578" spans="1:7">
      <c r="A578">
        <v>201106</v>
      </c>
      <c r="B578">
        <v>-1.7500000000000002E-2</v>
      </c>
      <c r="C578">
        <v>1.3000000000000002E-3</v>
      </c>
      <c r="D578">
        <v>-3.8E-3</v>
      </c>
      <c r="E578">
        <v>2.4400000000000002E-2</v>
      </c>
      <c r="F578">
        <v>-1.4800000000000001E-2</v>
      </c>
      <c r="G578">
        <v>1.78E-2</v>
      </c>
    </row>
    <row r="579" spans="1:7">
      <c r="A579">
        <v>201107</v>
      </c>
      <c r="B579">
        <v>-2.35E-2</v>
      </c>
      <c r="C579">
        <v>-1.2200000000000001E-2</v>
      </c>
      <c r="D579">
        <v>-9.1000000000000004E-3</v>
      </c>
      <c r="E579">
        <v>2.7300000000000001E-2</v>
      </c>
      <c r="F579">
        <v>-1.78E-2</v>
      </c>
      <c r="G579">
        <v>1.6000000000000001E-3</v>
      </c>
    </row>
    <row r="580" spans="1:7">
      <c r="A580">
        <v>201108</v>
      </c>
      <c r="B580">
        <v>-5.9900000000000002E-2</v>
      </c>
      <c r="C580">
        <v>-3.2199999999999999E-2</v>
      </c>
      <c r="D580">
        <v>-2.4E-2</v>
      </c>
      <c r="E580">
        <v>3.3000000000000002E-2</v>
      </c>
      <c r="F580">
        <v>-3.0999999999999999E-3</v>
      </c>
      <c r="G580">
        <v>-2.8000000000000004E-3</v>
      </c>
    </row>
    <row r="581" spans="1:7">
      <c r="A581">
        <v>201109</v>
      </c>
      <c r="B581">
        <v>-7.5899999999999995E-2</v>
      </c>
      <c r="C581">
        <v>-3.6700000000000003E-2</v>
      </c>
      <c r="D581">
        <v>-1.7500000000000002E-2</v>
      </c>
      <c r="E581">
        <v>2.0299999999999999E-2</v>
      </c>
      <c r="F581">
        <v>2.0999999999999999E-3</v>
      </c>
      <c r="G581">
        <v>-2.4199999999999999E-2</v>
      </c>
    </row>
    <row r="582" spans="1:7">
      <c r="A582">
        <v>201110</v>
      </c>
      <c r="B582">
        <v>0.1135</v>
      </c>
      <c r="C582">
        <v>3.4799999999999998E-2</v>
      </c>
      <c r="D582">
        <v>1.1999999999999999E-3</v>
      </c>
      <c r="E582">
        <v>-2.1400000000000002E-2</v>
      </c>
      <c r="F582">
        <v>-8.6999999999999994E-3</v>
      </c>
      <c r="G582">
        <v>-1.43E-2</v>
      </c>
    </row>
    <row r="583" spans="1:7">
      <c r="A583">
        <v>201111</v>
      </c>
      <c r="B583">
        <v>-2.8000000000000004E-3</v>
      </c>
      <c r="C583">
        <v>-2.8000000000000004E-3</v>
      </c>
      <c r="D583">
        <v>-4.5999999999999999E-3</v>
      </c>
      <c r="E583">
        <v>1.83E-2</v>
      </c>
      <c r="F583">
        <v>1.5100000000000001E-2</v>
      </c>
      <c r="G583">
        <v>3.85E-2</v>
      </c>
    </row>
    <row r="584" spans="1:7">
      <c r="A584">
        <v>201112</v>
      </c>
      <c r="B584">
        <v>7.4000000000000003E-3</v>
      </c>
      <c r="C584">
        <v>-3.3000000000000004E-3</v>
      </c>
      <c r="D584">
        <v>1.61E-2</v>
      </c>
      <c r="E584">
        <v>1.01E-2</v>
      </c>
      <c r="F584">
        <v>2.4900000000000002E-2</v>
      </c>
      <c r="G584">
        <v>1.8100000000000002E-2</v>
      </c>
    </row>
    <row r="585" spans="1:7">
      <c r="A585">
        <v>201201</v>
      </c>
      <c r="B585">
        <v>5.0499999999999996E-2</v>
      </c>
      <c r="C585">
        <v>2.07E-2</v>
      </c>
      <c r="D585">
        <v>-9.4000000000000004E-3</v>
      </c>
      <c r="E585">
        <v>-2.01E-2</v>
      </c>
      <c r="F585">
        <v>-1.46E-2</v>
      </c>
      <c r="G585">
        <v>-7.9299999999999995E-2</v>
      </c>
    </row>
    <row r="586" spans="1:7">
      <c r="A586">
        <v>201202</v>
      </c>
      <c r="B586">
        <v>4.4200000000000003E-2</v>
      </c>
      <c r="C586">
        <v>-1.7100000000000001E-2</v>
      </c>
      <c r="D586">
        <v>4.3E-3</v>
      </c>
      <c r="E586">
        <v>-4.7000000000000002E-3</v>
      </c>
      <c r="F586">
        <v>-4.0000000000000002E-4</v>
      </c>
      <c r="G586">
        <v>-2.8999999999999998E-3</v>
      </c>
    </row>
    <row r="587" spans="1:7">
      <c r="A587">
        <v>201203</v>
      </c>
      <c r="B587">
        <v>3.1099999999999999E-2</v>
      </c>
      <c r="C587">
        <v>-4.8999999999999998E-3</v>
      </c>
      <c r="D587">
        <v>1.1200000000000002E-2</v>
      </c>
      <c r="E587">
        <v>-5.5000000000000005E-3</v>
      </c>
      <c r="F587">
        <v>6.8999999999999999E-3</v>
      </c>
      <c r="G587">
        <v>1.3000000000000001E-2</v>
      </c>
    </row>
    <row r="588" spans="1:7">
      <c r="A588">
        <v>201204</v>
      </c>
      <c r="B588">
        <v>-8.5000000000000006E-3</v>
      </c>
      <c r="C588">
        <v>-5.4000000000000003E-3</v>
      </c>
      <c r="D588">
        <v>-7.7000000000000002E-3</v>
      </c>
      <c r="E588">
        <v>1.3100000000000001E-2</v>
      </c>
      <c r="F588">
        <v>6.8999999999999999E-3</v>
      </c>
      <c r="G588">
        <v>3.7499999999999999E-2</v>
      </c>
    </row>
    <row r="589" spans="1:7">
      <c r="A589">
        <v>201205</v>
      </c>
      <c r="B589">
        <v>-6.1900000000000004E-2</v>
      </c>
      <c r="C589">
        <v>-1E-3</v>
      </c>
      <c r="D589">
        <v>-1.06E-2</v>
      </c>
      <c r="E589">
        <v>2.1000000000000001E-2</v>
      </c>
      <c r="F589">
        <v>2.3400000000000001E-2</v>
      </c>
      <c r="G589">
        <v>6.4899999999999999E-2</v>
      </c>
    </row>
    <row r="590" spans="1:7">
      <c r="A590">
        <v>201206</v>
      </c>
      <c r="B590">
        <v>3.8900000000000004E-2</v>
      </c>
      <c r="C590">
        <v>8.1000000000000013E-3</v>
      </c>
      <c r="D590">
        <v>5.8999999999999999E-3</v>
      </c>
      <c r="E590">
        <v>-1.0700000000000001E-2</v>
      </c>
      <c r="F590">
        <v>4.4000000000000003E-3</v>
      </c>
      <c r="G590">
        <v>-1.06E-2</v>
      </c>
    </row>
    <row r="591" spans="1:7">
      <c r="A591">
        <v>201207</v>
      </c>
      <c r="B591">
        <v>7.9000000000000008E-3</v>
      </c>
      <c r="C591">
        <v>-2.76E-2</v>
      </c>
      <c r="D591">
        <v>-1.1999999999999999E-3</v>
      </c>
      <c r="E591">
        <v>1.1299999999999999E-2</v>
      </c>
      <c r="F591">
        <v>2.9999999999999997E-4</v>
      </c>
      <c r="G591">
        <v>3.0200000000000001E-2</v>
      </c>
    </row>
    <row r="592" spans="1:7">
      <c r="A592">
        <v>201208</v>
      </c>
      <c r="B592">
        <v>2.5499999999999998E-2</v>
      </c>
      <c r="C592">
        <v>4.5000000000000005E-3</v>
      </c>
      <c r="D592">
        <v>1.3000000000000001E-2</v>
      </c>
      <c r="E592">
        <v>-1.3300000000000001E-2</v>
      </c>
      <c r="F592">
        <v>-8.8000000000000005E-3</v>
      </c>
      <c r="G592">
        <v>-2.3700000000000002E-2</v>
      </c>
    </row>
    <row r="593" spans="1:7">
      <c r="A593">
        <v>201209</v>
      </c>
      <c r="B593">
        <v>2.7300000000000001E-2</v>
      </c>
      <c r="C593">
        <v>6.4000000000000003E-3</v>
      </c>
      <c r="D593">
        <v>1.5800000000000002E-2</v>
      </c>
      <c r="E593">
        <v>-1.5100000000000001E-2</v>
      </c>
      <c r="F593">
        <v>1.5100000000000001E-2</v>
      </c>
      <c r="G593">
        <v>-1.1399999999999999E-2</v>
      </c>
    </row>
    <row r="594" spans="1:7">
      <c r="A594">
        <v>201210</v>
      </c>
      <c r="B594">
        <v>-1.7600000000000001E-2</v>
      </c>
      <c r="C594">
        <v>-9.1000000000000004E-3</v>
      </c>
      <c r="D594">
        <v>3.56E-2</v>
      </c>
      <c r="E594">
        <v>-1.34E-2</v>
      </c>
      <c r="F594">
        <v>2.5499999999999998E-2</v>
      </c>
      <c r="G594">
        <v>1.4000000000000002E-3</v>
      </c>
    </row>
    <row r="595" spans="1:7">
      <c r="A595">
        <v>201211</v>
      </c>
      <c r="B595">
        <v>7.8000000000000005E-3</v>
      </c>
      <c r="C595">
        <v>4.4000000000000003E-3</v>
      </c>
      <c r="D595">
        <v>-8.3000000000000001E-3</v>
      </c>
      <c r="E595">
        <v>6.5000000000000006E-3</v>
      </c>
      <c r="F595">
        <v>8.6E-3</v>
      </c>
      <c r="G595">
        <v>4.8999999999999998E-3</v>
      </c>
    </row>
    <row r="596" spans="1:7">
      <c r="A596">
        <v>201212</v>
      </c>
      <c r="B596">
        <v>1.18E-2</v>
      </c>
      <c r="C596">
        <v>1.9199999999999998E-2</v>
      </c>
      <c r="D596">
        <v>3.5299999999999998E-2</v>
      </c>
      <c r="E596">
        <v>-1.8600000000000002E-2</v>
      </c>
      <c r="F596">
        <v>8.6E-3</v>
      </c>
      <c r="G596">
        <v>-2.86E-2</v>
      </c>
    </row>
    <row r="597" spans="1:7">
      <c r="A597">
        <v>201301</v>
      </c>
      <c r="B597">
        <v>5.5700000000000006E-2</v>
      </c>
      <c r="C597">
        <v>4.5999999999999999E-3</v>
      </c>
      <c r="D597">
        <v>9.4999999999999998E-3</v>
      </c>
      <c r="E597">
        <v>-1.9300000000000001E-2</v>
      </c>
      <c r="F597">
        <v>1.43E-2</v>
      </c>
      <c r="G597">
        <v>-1.7899999999999999E-2</v>
      </c>
    </row>
    <row r="598" spans="1:7">
      <c r="A598">
        <v>201302</v>
      </c>
      <c r="B598">
        <v>1.29E-2</v>
      </c>
      <c r="C598">
        <v>-2.8999999999999998E-3</v>
      </c>
      <c r="D598">
        <v>1E-3</v>
      </c>
      <c r="E598">
        <v>-6.6000000000000008E-3</v>
      </c>
      <c r="F598">
        <v>5.6999999999999993E-3</v>
      </c>
      <c r="G598">
        <v>1.29E-2</v>
      </c>
    </row>
    <row r="599" spans="1:7">
      <c r="A599">
        <v>201303</v>
      </c>
      <c r="B599">
        <v>4.0300000000000002E-2</v>
      </c>
      <c r="C599">
        <v>8.6999999999999994E-3</v>
      </c>
      <c r="D599">
        <v>-2.3E-3</v>
      </c>
      <c r="E599">
        <v>1.3000000000000002E-3</v>
      </c>
      <c r="F599">
        <v>1.3700000000000002E-2</v>
      </c>
      <c r="G599">
        <v>1.9199999999999998E-2</v>
      </c>
    </row>
    <row r="600" spans="1:7">
      <c r="A600">
        <v>201304</v>
      </c>
      <c r="B600">
        <v>1.5500000000000002E-2</v>
      </c>
      <c r="C600">
        <v>-2.2400000000000003E-2</v>
      </c>
      <c r="D600">
        <v>5.0000000000000001E-3</v>
      </c>
      <c r="E600">
        <v>2.7000000000000001E-3</v>
      </c>
      <c r="F600">
        <v>3.9000000000000003E-3</v>
      </c>
      <c r="G600">
        <v>2.2000000000000001E-3</v>
      </c>
    </row>
    <row r="601" spans="1:7">
      <c r="A601">
        <v>201305</v>
      </c>
      <c r="B601">
        <v>2.7999999999999997E-2</v>
      </c>
      <c r="C601">
        <v>2.0800000000000003E-2</v>
      </c>
      <c r="D601">
        <v>2.6700000000000002E-2</v>
      </c>
      <c r="E601">
        <v>-1.9900000000000001E-2</v>
      </c>
      <c r="F601">
        <v>-9.300000000000001E-3</v>
      </c>
      <c r="G601">
        <v>-2.0199999999999999E-2</v>
      </c>
    </row>
    <row r="602" spans="1:7">
      <c r="A602">
        <v>201306</v>
      </c>
      <c r="B602">
        <v>-1.2E-2</v>
      </c>
      <c r="C602">
        <v>1.5600000000000001E-2</v>
      </c>
      <c r="D602">
        <v>5.0000000000000001E-4</v>
      </c>
      <c r="E602">
        <v>-3.9000000000000003E-3</v>
      </c>
      <c r="F602">
        <v>1E-4</v>
      </c>
      <c r="G602">
        <v>5.2000000000000006E-3</v>
      </c>
    </row>
    <row r="603" spans="1:7">
      <c r="A603">
        <v>201307</v>
      </c>
      <c r="B603">
        <v>5.6500000000000002E-2</v>
      </c>
      <c r="C603">
        <v>1.8100000000000002E-2</v>
      </c>
      <c r="D603">
        <v>5.6999999999999993E-3</v>
      </c>
      <c r="E603">
        <v>-1.3500000000000002E-2</v>
      </c>
      <c r="F603">
        <v>5.3E-3</v>
      </c>
      <c r="G603">
        <v>1.7500000000000002E-2</v>
      </c>
    </row>
    <row r="604" spans="1:7">
      <c r="A604">
        <v>201308</v>
      </c>
      <c r="B604">
        <v>-2.7099999999999999E-2</v>
      </c>
      <c r="C604">
        <v>-7.000000000000001E-4</v>
      </c>
      <c r="D604">
        <v>-2.6800000000000001E-2</v>
      </c>
      <c r="E604">
        <v>6.7000000000000002E-3</v>
      </c>
      <c r="F604">
        <v>-2.1600000000000001E-2</v>
      </c>
      <c r="G604">
        <v>2.0000000000000001E-4</v>
      </c>
    </row>
    <row r="605" spans="1:7">
      <c r="A605">
        <v>201309</v>
      </c>
      <c r="B605">
        <v>3.7700000000000004E-2</v>
      </c>
      <c r="C605">
        <v>2.6499999999999999E-2</v>
      </c>
      <c r="D605">
        <v>-1.23E-2</v>
      </c>
      <c r="E605">
        <v>-5.6000000000000008E-3</v>
      </c>
      <c r="F605">
        <v>-1.3999999999999999E-2</v>
      </c>
      <c r="G605">
        <v>3.0699999999999998E-2</v>
      </c>
    </row>
    <row r="606" spans="1:7">
      <c r="A606">
        <v>201310</v>
      </c>
      <c r="B606">
        <v>4.1799999999999997E-2</v>
      </c>
      <c r="C606">
        <v>-1.4999999999999999E-2</v>
      </c>
      <c r="D606">
        <v>1.26E-2</v>
      </c>
      <c r="E606">
        <v>2.76E-2</v>
      </c>
      <c r="F606">
        <v>9.1999999999999998E-3</v>
      </c>
      <c r="G606">
        <v>8.0000000000000004E-4</v>
      </c>
    </row>
    <row r="607" spans="1:7">
      <c r="A607">
        <v>201311</v>
      </c>
      <c r="B607">
        <v>3.1300000000000001E-2</v>
      </c>
      <c r="C607">
        <v>1.3999999999999999E-2</v>
      </c>
      <c r="D607">
        <v>2.8000000000000004E-3</v>
      </c>
      <c r="E607">
        <v>1.6000000000000001E-3</v>
      </c>
      <c r="F607">
        <v>4.0000000000000002E-4</v>
      </c>
      <c r="G607">
        <v>4.4000000000000003E-3</v>
      </c>
    </row>
    <row r="608" spans="1:7">
      <c r="A608">
        <v>201312</v>
      </c>
      <c r="B608">
        <v>2.81E-2</v>
      </c>
      <c r="C608">
        <v>-4.4000000000000003E-3</v>
      </c>
      <c r="D608">
        <v>-1E-4</v>
      </c>
      <c r="E608">
        <v>-4.5999999999999999E-3</v>
      </c>
      <c r="F608">
        <v>8.0000000000000004E-4</v>
      </c>
      <c r="G608">
        <v>2.0000000000000001E-4</v>
      </c>
    </row>
    <row r="609" spans="1:7">
      <c r="A609">
        <v>201401</v>
      </c>
      <c r="B609">
        <v>-3.32E-2</v>
      </c>
      <c r="C609">
        <v>5.8999999999999999E-3</v>
      </c>
      <c r="D609">
        <v>-2.0199999999999999E-2</v>
      </c>
      <c r="E609">
        <v>-3.8800000000000001E-2</v>
      </c>
      <c r="F609">
        <v>-1.43E-2</v>
      </c>
      <c r="G609">
        <v>1.7100000000000001E-2</v>
      </c>
    </row>
    <row r="610" spans="1:7">
      <c r="A610">
        <v>201402</v>
      </c>
      <c r="B610">
        <v>4.6500000000000007E-2</v>
      </c>
      <c r="C610">
        <v>1.6000000000000001E-3</v>
      </c>
      <c r="D610">
        <v>-3.0999999999999999E-3</v>
      </c>
      <c r="E610">
        <v>-2.3E-3</v>
      </c>
      <c r="F610">
        <v>-4.7999999999999996E-3</v>
      </c>
      <c r="G610">
        <v>2.07E-2</v>
      </c>
    </row>
    <row r="611" spans="1:7">
      <c r="A611">
        <v>201403</v>
      </c>
      <c r="B611">
        <v>4.3E-3</v>
      </c>
      <c r="C611">
        <v>-1.1299999999999999E-2</v>
      </c>
      <c r="D611">
        <v>4.9200000000000001E-2</v>
      </c>
      <c r="E611">
        <v>2.1100000000000001E-2</v>
      </c>
      <c r="F611">
        <v>1.9800000000000002E-2</v>
      </c>
      <c r="G611">
        <v>-3.2899999999999999E-2</v>
      </c>
    </row>
    <row r="612" spans="1:7">
      <c r="A612">
        <v>201404</v>
      </c>
      <c r="B612">
        <v>-1.9E-3</v>
      </c>
      <c r="C612">
        <v>-4.1299999999999996E-2</v>
      </c>
      <c r="D612">
        <v>1.1399999999999999E-2</v>
      </c>
      <c r="E612">
        <v>3.4500000000000003E-2</v>
      </c>
      <c r="F612">
        <v>1.03E-2</v>
      </c>
      <c r="G612">
        <v>-3.8900000000000004E-2</v>
      </c>
    </row>
    <row r="613" spans="1:7">
      <c r="A613">
        <v>201405</v>
      </c>
      <c r="B613">
        <v>2.06E-2</v>
      </c>
      <c r="C613">
        <v>-1.89E-2</v>
      </c>
      <c r="D613">
        <v>-1.3000000000000002E-3</v>
      </c>
      <c r="E613">
        <v>5.0000000000000001E-4</v>
      </c>
      <c r="F613">
        <v>-1.01E-2</v>
      </c>
      <c r="G613">
        <v>8.8000000000000005E-3</v>
      </c>
    </row>
    <row r="614" spans="1:7">
      <c r="A614">
        <v>201406</v>
      </c>
      <c r="B614">
        <v>2.6099999999999998E-2</v>
      </c>
      <c r="C614">
        <v>3.1000000000000003E-2</v>
      </c>
      <c r="D614">
        <v>-6.8999999999999999E-3</v>
      </c>
      <c r="E614">
        <v>-1.8800000000000001E-2</v>
      </c>
      <c r="F614">
        <v>-1.9900000000000001E-2</v>
      </c>
      <c r="G614">
        <v>6.8999999999999999E-3</v>
      </c>
    </row>
    <row r="615" spans="1:7">
      <c r="A615">
        <v>201407</v>
      </c>
      <c r="B615">
        <v>-2.0400000000000001E-2</v>
      </c>
      <c r="C615">
        <v>-4.2599999999999999E-2</v>
      </c>
      <c r="D615">
        <v>-2.0000000000000001E-4</v>
      </c>
      <c r="E615">
        <v>9.0000000000000011E-3</v>
      </c>
      <c r="F615">
        <v>4.7000000000000002E-3</v>
      </c>
      <c r="G615">
        <v>-1.6000000000000001E-3</v>
      </c>
    </row>
    <row r="616" spans="1:7">
      <c r="A616">
        <v>201408</v>
      </c>
      <c r="B616">
        <v>4.24E-2</v>
      </c>
      <c r="C616">
        <v>3.0000000000000001E-3</v>
      </c>
      <c r="D616">
        <v>-4.3E-3</v>
      </c>
      <c r="E616">
        <v>-6.4000000000000003E-3</v>
      </c>
      <c r="F616">
        <v>-6.8000000000000005E-3</v>
      </c>
      <c r="G616">
        <v>8.199999999999999E-3</v>
      </c>
    </row>
    <row r="617" spans="1:7">
      <c r="A617">
        <v>201409</v>
      </c>
      <c r="B617">
        <v>-1.9699999999999999E-2</v>
      </c>
      <c r="C617">
        <v>-3.7200000000000004E-2</v>
      </c>
      <c r="D617">
        <v>-1.3600000000000001E-2</v>
      </c>
      <c r="E617">
        <v>1.3000000000000001E-2</v>
      </c>
      <c r="F617">
        <v>-5.0000000000000001E-3</v>
      </c>
      <c r="G617">
        <v>5.0000000000000001E-3</v>
      </c>
    </row>
    <row r="618" spans="1:7">
      <c r="A618">
        <v>201410</v>
      </c>
      <c r="B618">
        <v>2.52E-2</v>
      </c>
      <c r="C618">
        <v>3.7700000000000004E-2</v>
      </c>
      <c r="D618">
        <v>-1.8500000000000003E-2</v>
      </c>
      <c r="E618">
        <v>-5.0000000000000001E-3</v>
      </c>
      <c r="F618">
        <v>-1.4000000000000002E-3</v>
      </c>
      <c r="G618">
        <v>-5.9999999999999995E-4</v>
      </c>
    </row>
    <row r="619" spans="1:7">
      <c r="A619">
        <v>201411</v>
      </c>
      <c r="B619">
        <v>2.5499999999999998E-2</v>
      </c>
      <c r="C619">
        <v>-2.2400000000000003E-2</v>
      </c>
      <c r="D619">
        <v>-3.1200000000000002E-2</v>
      </c>
      <c r="E619">
        <v>1.5300000000000001E-2</v>
      </c>
      <c r="F619">
        <v>2.3E-3</v>
      </c>
      <c r="G619">
        <v>6.8999999999999999E-3</v>
      </c>
    </row>
    <row r="620" spans="1:7">
      <c r="A620">
        <v>201412</v>
      </c>
      <c r="B620">
        <v>-5.9999999999999995E-4</v>
      </c>
      <c r="C620">
        <v>2.86E-2</v>
      </c>
      <c r="D620">
        <v>2.29E-2</v>
      </c>
      <c r="E620">
        <v>-1.2200000000000001E-2</v>
      </c>
      <c r="F620">
        <v>9.7999999999999997E-3</v>
      </c>
      <c r="G620">
        <v>1.1200000000000002E-2</v>
      </c>
    </row>
    <row r="621" spans="1:7">
      <c r="A621">
        <v>201501</v>
      </c>
      <c r="B621">
        <v>-3.1099999999999999E-2</v>
      </c>
      <c r="C621">
        <v>-9.0000000000000011E-3</v>
      </c>
      <c r="D621">
        <v>-3.61E-2</v>
      </c>
      <c r="E621">
        <v>1.6200000000000003E-2</v>
      </c>
      <c r="F621">
        <v>-1.6799999999999999E-2</v>
      </c>
      <c r="G621">
        <v>3.8399999999999997E-2</v>
      </c>
    </row>
    <row r="622" spans="1:7">
      <c r="A622">
        <v>201502</v>
      </c>
      <c r="B622">
        <v>6.13E-2</v>
      </c>
      <c r="C622">
        <v>3.0000000000000001E-3</v>
      </c>
      <c r="D622">
        <v>-1.8500000000000003E-2</v>
      </c>
      <c r="E622">
        <v>-1.1200000000000002E-2</v>
      </c>
      <c r="F622">
        <v>-1.78E-2</v>
      </c>
      <c r="G622">
        <v>-2.8199999999999999E-2</v>
      </c>
    </row>
    <row r="623" spans="1:7">
      <c r="A623">
        <v>201503</v>
      </c>
      <c r="B623">
        <v>-1.1200000000000002E-2</v>
      </c>
      <c r="C623">
        <v>3.1000000000000003E-2</v>
      </c>
      <c r="D623">
        <v>-4.0999999999999995E-3</v>
      </c>
      <c r="E623">
        <v>1.6000000000000001E-3</v>
      </c>
      <c r="F623">
        <v>-5.4000000000000003E-3</v>
      </c>
      <c r="G623">
        <v>2.7400000000000004E-2</v>
      </c>
    </row>
    <row r="624" spans="1:7">
      <c r="A624">
        <v>201504</v>
      </c>
      <c r="B624">
        <v>5.8999999999999999E-3</v>
      </c>
      <c r="C624">
        <v>-3.0800000000000001E-2</v>
      </c>
      <c r="D624">
        <v>1.83E-2</v>
      </c>
      <c r="E624">
        <v>-1E-4</v>
      </c>
      <c r="F624">
        <v>-6.4000000000000003E-3</v>
      </c>
      <c r="G624">
        <v>-7.2700000000000001E-2</v>
      </c>
    </row>
    <row r="625" spans="1:7">
      <c r="A625">
        <v>201505</v>
      </c>
      <c r="B625">
        <v>1.3600000000000001E-2</v>
      </c>
      <c r="C625">
        <v>8.1000000000000013E-3</v>
      </c>
      <c r="D625">
        <v>-1.1000000000000001E-2</v>
      </c>
      <c r="E625">
        <v>-1.78E-2</v>
      </c>
      <c r="F625">
        <v>-6.9999999999999993E-3</v>
      </c>
      <c r="G625">
        <v>5.8099999999999999E-2</v>
      </c>
    </row>
    <row r="626" spans="1:7">
      <c r="A626">
        <v>201506</v>
      </c>
      <c r="B626">
        <v>-1.5300000000000001E-2</v>
      </c>
      <c r="C626">
        <v>2.8799999999999999E-2</v>
      </c>
      <c r="D626">
        <v>-7.6E-3</v>
      </c>
      <c r="E626">
        <v>4.3E-3</v>
      </c>
      <c r="F626">
        <v>-1.54E-2</v>
      </c>
      <c r="G626">
        <v>3.0099999999999998E-2</v>
      </c>
    </row>
    <row r="627" spans="1:7">
      <c r="A627">
        <v>201507</v>
      </c>
      <c r="B627">
        <v>1.54E-2</v>
      </c>
      <c r="C627">
        <v>-4.5899999999999996E-2</v>
      </c>
      <c r="D627">
        <v>-4.0700000000000007E-2</v>
      </c>
      <c r="E627">
        <v>3.4000000000000002E-3</v>
      </c>
      <c r="F627">
        <v>-2.4799999999999999E-2</v>
      </c>
      <c r="G627">
        <v>0.1</v>
      </c>
    </row>
    <row r="628" spans="1:7">
      <c r="A628">
        <v>201508</v>
      </c>
      <c r="B628">
        <v>-6.0400000000000002E-2</v>
      </c>
      <c r="C628">
        <v>2.7000000000000001E-3</v>
      </c>
      <c r="D628">
        <v>2.7999999999999997E-2</v>
      </c>
      <c r="E628">
        <v>6.4000000000000003E-3</v>
      </c>
      <c r="F628">
        <v>1.26E-2</v>
      </c>
      <c r="G628">
        <v>-2.0899999999999998E-2</v>
      </c>
    </row>
    <row r="629" spans="1:7">
      <c r="A629">
        <v>201509</v>
      </c>
      <c r="B629">
        <v>-3.0699999999999998E-2</v>
      </c>
      <c r="C629">
        <v>-2.7900000000000001E-2</v>
      </c>
      <c r="D629">
        <v>5.6999999999999993E-3</v>
      </c>
      <c r="E629">
        <v>1.8200000000000001E-2</v>
      </c>
      <c r="F629">
        <v>-5.6999999999999993E-3</v>
      </c>
      <c r="G629">
        <v>5.2199999999999996E-2</v>
      </c>
    </row>
    <row r="630" spans="1:7">
      <c r="A630">
        <v>201510</v>
      </c>
      <c r="B630">
        <v>7.7499999999999999E-2</v>
      </c>
      <c r="C630">
        <v>-2.06E-2</v>
      </c>
      <c r="D630">
        <v>-4.5999999999999999E-3</v>
      </c>
      <c r="E630">
        <v>8.5000000000000006E-3</v>
      </c>
      <c r="F630">
        <v>5.3E-3</v>
      </c>
      <c r="G630">
        <v>-3.2799999999999996E-2</v>
      </c>
    </row>
    <row r="631" spans="1:7">
      <c r="A631">
        <v>201511</v>
      </c>
      <c r="B631">
        <v>5.6000000000000008E-3</v>
      </c>
      <c r="C631">
        <v>3.3000000000000002E-2</v>
      </c>
      <c r="D631">
        <v>-3.8E-3</v>
      </c>
      <c r="E631">
        <v>-2.7300000000000001E-2</v>
      </c>
      <c r="F631">
        <v>-1.0200000000000001E-2</v>
      </c>
      <c r="G631">
        <v>2.2799999999999997E-2</v>
      </c>
    </row>
    <row r="632" spans="1:7">
      <c r="A632">
        <v>201512</v>
      </c>
      <c r="B632">
        <v>-2.1700000000000001E-2</v>
      </c>
      <c r="C632">
        <v>-2.9700000000000004E-2</v>
      </c>
      <c r="D632">
        <v>-2.5899999999999999E-2</v>
      </c>
      <c r="E632">
        <v>4.5999999999999999E-3</v>
      </c>
      <c r="F632">
        <v>2.0000000000000001E-4</v>
      </c>
      <c r="G632">
        <v>3.3500000000000002E-2</v>
      </c>
    </row>
    <row r="633" spans="1:7">
      <c r="A633">
        <v>201601</v>
      </c>
      <c r="B633">
        <v>-5.7699999999999994E-2</v>
      </c>
      <c r="C633">
        <v>-3.4200000000000001E-2</v>
      </c>
      <c r="D633">
        <v>2.06E-2</v>
      </c>
      <c r="E633">
        <v>2.8399999999999998E-2</v>
      </c>
      <c r="F633">
        <v>3.09E-2</v>
      </c>
      <c r="G633">
        <v>1.44E-2</v>
      </c>
    </row>
    <row r="634" spans="1:7">
      <c r="A634">
        <v>201602</v>
      </c>
      <c r="B634">
        <v>-7.000000000000001E-4</v>
      </c>
      <c r="C634">
        <v>9.300000000000001E-3</v>
      </c>
      <c r="D634">
        <v>-5.6999999999999993E-3</v>
      </c>
      <c r="E634">
        <v>3.3000000000000002E-2</v>
      </c>
      <c r="F634">
        <v>1.9599999999999999E-2</v>
      </c>
      <c r="G634">
        <v>-4.3799999999999999E-2</v>
      </c>
    </row>
    <row r="635" spans="1:7">
      <c r="A635">
        <v>201603</v>
      </c>
      <c r="B635">
        <v>6.9599999999999995E-2</v>
      </c>
      <c r="C635">
        <v>1.01E-2</v>
      </c>
      <c r="D635">
        <v>1.1000000000000001E-2</v>
      </c>
      <c r="E635">
        <v>7.4000000000000003E-3</v>
      </c>
      <c r="F635">
        <v>-2.0000000000000001E-4</v>
      </c>
      <c r="G635">
        <v>-5.0099999999999999E-2</v>
      </c>
    </row>
    <row r="636" spans="1:7">
      <c r="A636">
        <v>201604</v>
      </c>
      <c r="B636">
        <v>9.1000000000000004E-3</v>
      </c>
      <c r="C636">
        <v>1.15E-2</v>
      </c>
      <c r="D636">
        <v>3.2100000000000004E-2</v>
      </c>
      <c r="E636">
        <v>-2.92E-2</v>
      </c>
      <c r="F636">
        <v>1.9E-2</v>
      </c>
      <c r="G636">
        <v>-6.0199999999999997E-2</v>
      </c>
    </row>
    <row r="637" spans="1:7">
      <c r="A637">
        <v>201605</v>
      </c>
      <c r="B637">
        <v>1.78E-2</v>
      </c>
      <c r="C637">
        <v>-6.4000000000000003E-3</v>
      </c>
      <c r="D637">
        <v>-1.66E-2</v>
      </c>
      <c r="E637">
        <v>-1.1000000000000001E-2</v>
      </c>
      <c r="F637">
        <v>-2.4799999999999999E-2</v>
      </c>
      <c r="G637">
        <v>1.4199999999999999E-2</v>
      </c>
    </row>
    <row r="638" spans="1:7">
      <c r="A638">
        <v>201606</v>
      </c>
      <c r="B638">
        <v>-5.0000000000000001E-4</v>
      </c>
      <c r="C638">
        <v>4.4000000000000003E-3</v>
      </c>
      <c r="D638">
        <v>-1.4499999999999999E-2</v>
      </c>
      <c r="E638">
        <v>1.4800000000000001E-2</v>
      </c>
      <c r="F638">
        <v>1.9400000000000001E-2</v>
      </c>
      <c r="G638">
        <v>4.1299999999999996E-2</v>
      </c>
    </row>
    <row r="639" spans="1:7">
      <c r="A639">
        <v>201607</v>
      </c>
      <c r="B639">
        <v>3.95E-2</v>
      </c>
      <c r="C639">
        <v>2.4799999999999999E-2</v>
      </c>
      <c r="D639">
        <v>-1.3100000000000001E-2</v>
      </c>
      <c r="E639">
        <v>1.24E-2</v>
      </c>
      <c r="F639">
        <v>-1.1899999999999999E-2</v>
      </c>
      <c r="G639">
        <v>-3.3399999999999999E-2</v>
      </c>
    </row>
    <row r="640" spans="1:7">
      <c r="A640">
        <v>201608</v>
      </c>
      <c r="B640">
        <v>4.8999999999999998E-3</v>
      </c>
      <c r="C640">
        <v>1.6899999999999998E-2</v>
      </c>
      <c r="D640">
        <v>3.1600000000000003E-2</v>
      </c>
      <c r="E640">
        <v>-1.89E-2</v>
      </c>
      <c r="F640">
        <v>-3.4000000000000002E-3</v>
      </c>
      <c r="G640">
        <v>-3.49E-2</v>
      </c>
    </row>
    <row r="641" spans="1:7">
      <c r="A641">
        <v>201609</v>
      </c>
      <c r="B641">
        <v>2.5000000000000001E-3</v>
      </c>
      <c r="C641">
        <v>1.8600000000000002E-2</v>
      </c>
      <c r="D641">
        <v>-1.2200000000000001E-2</v>
      </c>
      <c r="E641">
        <v>-2.23E-2</v>
      </c>
      <c r="F641">
        <v>2.0000000000000001E-4</v>
      </c>
      <c r="G641">
        <v>1.9E-3</v>
      </c>
    </row>
    <row r="642" spans="1:7">
      <c r="A642">
        <v>201610</v>
      </c>
      <c r="B642">
        <v>-2.0199999999999999E-2</v>
      </c>
      <c r="C642">
        <v>-4.0399999999999998E-2</v>
      </c>
      <c r="D642">
        <v>4.1200000000000001E-2</v>
      </c>
      <c r="E642">
        <v>9.4999999999999998E-3</v>
      </c>
      <c r="F642">
        <v>2.3999999999999998E-3</v>
      </c>
      <c r="G642">
        <v>6.0000000000000001E-3</v>
      </c>
    </row>
    <row r="643" spans="1:7">
      <c r="A643">
        <v>201611</v>
      </c>
      <c r="B643">
        <v>4.8600000000000004E-2</v>
      </c>
      <c r="C643">
        <v>7.0400000000000004E-2</v>
      </c>
      <c r="D643">
        <v>8.199999999999999E-2</v>
      </c>
      <c r="E643">
        <v>-1.7000000000000001E-3</v>
      </c>
      <c r="F643">
        <v>3.7100000000000001E-2</v>
      </c>
      <c r="G643">
        <v>-4.6200000000000005E-2</v>
      </c>
    </row>
    <row r="644" spans="1:7">
      <c r="A644">
        <v>201612</v>
      </c>
      <c r="B644">
        <v>1.8100000000000002E-2</v>
      </c>
      <c r="C644">
        <v>4.0999999999999995E-3</v>
      </c>
      <c r="D644">
        <v>3.56E-2</v>
      </c>
      <c r="E644">
        <v>1.24E-2</v>
      </c>
      <c r="F644">
        <v>-2.6000000000000003E-3</v>
      </c>
      <c r="G644">
        <v>-2.6000000000000003E-3</v>
      </c>
    </row>
    <row r="645" spans="1:7">
      <c r="A645">
        <v>201701</v>
      </c>
      <c r="B645">
        <v>1.9400000000000001E-2</v>
      </c>
      <c r="C645">
        <v>-1.43E-2</v>
      </c>
      <c r="D645">
        <v>-2.7300000000000001E-2</v>
      </c>
      <c r="E645">
        <v>-5.0000000000000001E-3</v>
      </c>
      <c r="F645">
        <v>-9.7999999999999997E-3</v>
      </c>
      <c r="G645">
        <v>-9.300000000000001E-3</v>
      </c>
    </row>
    <row r="646" spans="1:7">
      <c r="A646">
        <v>201702</v>
      </c>
      <c r="B646">
        <v>3.5700000000000003E-2</v>
      </c>
      <c r="C646">
        <v>-2.23E-2</v>
      </c>
      <c r="D646">
        <v>-1.66E-2</v>
      </c>
      <c r="E646">
        <v>4.4000000000000003E-3</v>
      </c>
      <c r="F646">
        <v>-1.83E-2</v>
      </c>
      <c r="G646">
        <v>-1.6500000000000001E-2</v>
      </c>
    </row>
    <row r="647" spans="1:7">
      <c r="A647">
        <v>201703</v>
      </c>
      <c r="B647">
        <v>1.7000000000000001E-3</v>
      </c>
      <c r="C647">
        <v>7.4000000000000003E-3</v>
      </c>
      <c r="D647">
        <v>-3.3700000000000001E-2</v>
      </c>
      <c r="E647">
        <v>6.3E-3</v>
      </c>
      <c r="F647">
        <v>-9.4000000000000004E-3</v>
      </c>
      <c r="G647">
        <v>-1.0200000000000001E-2</v>
      </c>
    </row>
    <row r="648" spans="1:7">
      <c r="A648">
        <v>201704</v>
      </c>
      <c r="B648">
        <v>1.0900000000000002E-2</v>
      </c>
      <c r="C648">
        <v>4.7000000000000002E-3</v>
      </c>
      <c r="D648">
        <v>-2.1499999999999998E-2</v>
      </c>
      <c r="E648">
        <v>1.9099999999999999E-2</v>
      </c>
      <c r="F648">
        <v>-1.61E-2</v>
      </c>
      <c r="G648">
        <v>4.7999999999999996E-3</v>
      </c>
    </row>
    <row r="649" spans="1:7">
      <c r="A649">
        <v>201705</v>
      </c>
      <c r="B649">
        <v>1.06E-2</v>
      </c>
      <c r="C649">
        <v>-3.04E-2</v>
      </c>
      <c r="D649">
        <v>-3.7600000000000001E-2</v>
      </c>
      <c r="E649">
        <v>9.4999999999999998E-3</v>
      </c>
      <c r="F649">
        <v>-1.7899999999999999E-2</v>
      </c>
      <c r="G649">
        <v>1.4800000000000001E-2</v>
      </c>
    </row>
    <row r="650" spans="1:7">
      <c r="A650">
        <v>201706</v>
      </c>
      <c r="B650">
        <v>7.8000000000000005E-3</v>
      </c>
      <c r="C650">
        <v>2.5700000000000001E-2</v>
      </c>
      <c r="D650">
        <v>1.4800000000000001E-2</v>
      </c>
      <c r="E650">
        <v>-2.2599999999999999E-2</v>
      </c>
      <c r="F650">
        <v>0</v>
      </c>
      <c r="G650">
        <v>-8.9999999999999998E-4</v>
      </c>
    </row>
    <row r="651" spans="1:7">
      <c r="A651">
        <v>201707</v>
      </c>
      <c r="B651">
        <v>1.8700000000000001E-2</v>
      </c>
      <c r="C651">
        <v>-1.6200000000000003E-2</v>
      </c>
      <c r="D651">
        <v>-2.2000000000000001E-3</v>
      </c>
      <c r="E651">
        <v>-5.8999999999999999E-3</v>
      </c>
      <c r="F651">
        <v>-1.6000000000000001E-3</v>
      </c>
      <c r="G651">
        <v>1.6200000000000003E-2</v>
      </c>
    </row>
    <row r="652" spans="1:7">
      <c r="A652">
        <v>201708</v>
      </c>
      <c r="B652">
        <v>1.6000000000000001E-3</v>
      </c>
      <c r="C652">
        <v>-1.8200000000000001E-2</v>
      </c>
      <c r="D652">
        <v>-2.07E-2</v>
      </c>
      <c r="E652">
        <v>1.1999999999999999E-3</v>
      </c>
      <c r="F652">
        <v>-2.3599999999999999E-2</v>
      </c>
      <c r="G652">
        <v>3.2599999999999997E-2</v>
      </c>
    </row>
    <row r="653" spans="1:7">
      <c r="A653">
        <v>201709</v>
      </c>
      <c r="B653">
        <v>2.5099999999999997E-2</v>
      </c>
      <c r="C653">
        <v>4.7400000000000005E-2</v>
      </c>
      <c r="D653">
        <v>3.09E-2</v>
      </c>
      <c r="E653">
        <v>-1.4999999999999999E-2</v>
      </c>
      <c r="F653">
        <v>1.6299999999999999E-2</v>
      </c>
      <c r="G653">
        <v>-1.3200000000000002E-2</v>
      </c>
    </row>
    <row r="654" spans="1:7">
      <c r="A654">
        <v>201710</v>
      </c>
      <c r="B654">
        <v>2.2499999999999999E-2</v>
      </c>
      <c r="C654">
        <v>-1.95E-2</v>
      </c>
      <c r="D654">
        <v>2.3E-3</v>
      </c>
      <c r="E654">
        <v>8.3999999999999995E-3</v>
      </c>
      <c r="F654">
        <v>-3.2199999999999999E-2</v>
      </c>
      <c r="G654">
        <v>4.2699999999999995E-2</v>
      </c>
    </row>
    <row r="655" spans="1:7">
      <c r="A655">
        <v>201711</v>
      </c>
      <c r="B655">
        <v>3.1200000000000002E-2</v>
      </c>
      <c r="C655">
        <v>-3.4999999999999996E-3</v>
      </c>
      <c r="D655">
        <v>-5.0000000000000001E-4</v>
      </c>
      <c r="E655">
        <v>3.1600000000000003E-2</v>
      </c>
      <c r="F655">
        <v>-8.9999999999999998E-4</v>
      </c>
      <c r="G655">
        <v>-8.6999999999999994E-3</v>
      </c>
    </row>
    <row r="656" spans="1:7">
      <c r="A656">
        <v>201712</v>
      </c>
      <c r="B656">
        <v>1.06E-2</v>
      </c>
      <c r="C656">
        <v>-1.0700000000000001E-2</v>
      </c>
      <c r="D656">
        <v>2.9999999999999997E-4</v>
      </c>
      <c r="E656">
        <v>7.6E-3</v>
      </c>
      <c r="F656">
        <v>1.66E-2</v>
      </c>
      <c r="G656">
        <v>-1.54E-2</v>
      </c>
    </row>
    <row r="657" spans="1:7">
      <c r="A657">
        <v>201801</v>
      </c>
      <c r="B657">
        <v>5.5700000000000006E-2</v>
      </c>
      <c r="C657">
        <v>-3.2500000000000001E-2</v>
      </c>
      <c r="D657">
        <v>-1.3600000000000001E-2</v>
      </c>
      <c r="E657">
        <v>-7.1999999999999998E-3</v>
      </c>
      <c r="F657">
        <v>-1.0500000000000001E-2</v>
      </c>
      <c r="G657">
        <v>4.0500000000000001E-2</v>
      </c>
    </row>
    <row r="658" spans="1:7">
      <c r="A658">
        <v>201802</v>
      </c>
      <c r="B658">
        <v>-3.6499999999999998E-2</v>
      </c>
      <c r="C658">
        <v>3.3000000000000004E-3</v>
      </c>
      <c r="D658">
        <v>-1.03E-2</v>
      </c>
      <c r="E658">
        <v>5.6000000000000008E-3</v>
      </c>
      <c r="F658">
        <v>-2.4E-2</v>
      </c>
      <c r="G658">
        <v>3.5799999999999998E-2</v>
      </c>
    </row>
    <row r="659" spans="1:7">
      <c r="A659">
        <v>201803</v>
      </c>
      <c r="B659">
        <v>-2.35E-2</v>
      </c>
      <c r="C659">
        <v>3.5900000000000001E-2</v>
      </c>
      <c r="D659">
        <v>-2.3E-3</v>
      </c>
      <c r="E659">
        <v>-4.8999999999999998E-3</v>
      </c>
      <c r="F659">
        <v>2.0000000000000001E-4</v>
      </c>
      <c r="G659">
        <v>-1.1299999999999999E-2</v>
      </c>
    </row>
    <row r="660" spans="1:7">
      <c r="A660">
        <v>201804</v>
      </c>
      <c r="B660">
        <v>2.8000000000000004E-3</v>
      </c>
      <c r="C660">
        <v>9.0000000000000011E-3</v>
      </c>
      <c r="D660">
        <v>4.7999999999999996E-3</v>
      </c>
      <c r="E660">
        <v>-2.4100000000000003E-2</v>
      </c>
      <c r="F660">
        <v>1.2800000000000001E-2</v>
      </c>
      <c r="G660">
        <v>3.5999999999999999E-3</v>
      </c>
    </row>
    <row r="661" spans="1:7">
      <c r="A661">
        <v>201805</v>
      </c>
      <c r="B661">
        <v>2.6499999999999999E-2</v>
      </c>
      <c r="C661">
        <v>4.7800000000000002E-2</v>
      </c>
      <c r="D661">
        <v>-3.1300000000000001E-2</v>
      </c>
      <c r="E661">
        <v>-2.0400000000000001E-2</v>
      </c>
      <c r="F661">
        <v>-1.43E-2</v>
      </c>
      <c r="G661">
        <v>3.8900000000000004E-2</v>
      </c>
    </row>
    <row r="662" spans="1:7">
      <c r="A662">
        <v>201806</v>
      </c>
      <c r="B662">
        <v>4.7999999999999996E-3</v>
      </c>
      <c r="C662">
        <v>8.0000000000000002E-3</v>
      </c>
      <c r="D662">
        <v>-2.3300000000000001E-2</v>
      </c>
      <c r="E662">
        <v>8.199999999999999E-3</v>
      </c>
      <c r="F662">
        <v>2.3E-3</v>
      </c>
      <c r="G662">
        <v>-2.35E-2</v>
      </c>
    </row>
    <row r="663" spans="1:7">
      <c r="A663">
        <v>201807</v>
      </c>
      <c r="B663">
        <v>3.1899999999999998E-2</v>
      </c>
      <c r="C663">
        <v>-1.9400000000000001E-2</v>
      </c>
      <c r="D663">
        <v>4.5000000000000005E-3</v>
      </c>
      <c r="E663">
        <v>1.52E-2</v>
      </c>
      <c r="F663">
        <v>3.7000000000000002E-3</v>
      </c>
      <c r="G663">
        <v>-1.41E-2</v>
      </c>
    </row>
    <row r="664" spans="1:7">
      <c r="A664">
        <v>201808</v>
      </c>
      <c r="B664">
        <v>3.44E-2</v>
      </c>
      <c r="C664">
        <v>6.3E-3</v>
      </c>
      <c r="D664">
        <v>-3.9800000000000002E-2</v>
      </c>
      <c r="E664">
        <v>-3.0000000000000001E-3</v>
      </c>
      <c r="F664">
        <v>-2.6600000000000002E-2</v>
      </c>
      <c r="G664">
        <v>5.2900000000000003E-2</v>
      </c>
    </row>
    <row r="665" spans="1:7">
      <c r="A665">
        <v>201809</v>
      </c>
      <c r="B665">
        <v>5.9999999999999995E-4</v>
      </c>
      <c r="C665">
        <v>-2.4900000000000002E-2</v>
      </c>
      <c r="D665">
        <v>-1.7000000000000001E-2</v>
      </c>
      <c r="E665">
        <v>6.7000000000000002E-3</v>
      </c>
      <c r="F665">
        <v>1.3000000000000001E-2</v>
      </c>
      <c r="G665">
        <v>4.0000000000000002E-4</v>
      </c>
    </row>
    <row r="666" spans="1:7">
      <c r="A666">
        <v>201810</v>
      </c>
      <c r="B666">
        <v>-7.6799999999999993E-2</v>
      </c>
      <c r="C666">
        <v>-4.4600000000000001E-2</v>
      </c>
      <c r="D666">
        <v>3.4300000000000004E-2</v>
      </c>
      <c r="E666">
        <v>9.7999999999999997E-3</v>
      </c>
      <c r="F666">
        <v>3.6000000000000004E-2</v>
      </c>
      <c r="G666">
        <v>-0.02</v>
      </c>
    </row>
    <row r="667" spans="1:7">
      <c r="A667">
        <v>201811</v>
      </c>
      <c r="B667">
        <v>1.6899999999999998E-2</v>
      </c>
      <c r="C667">
        <v>-7.7000000000000002E-3</v>
      </c>
      <c r="D667">
        <v>2.6000000000000003E-3</v>
      </c>
      <c r="E667">
        <v>-6.5000000000000006E-3</v>
      </c>
      <c r="F667">
        <v>3.5999999999999999E-3</v>
      </c>
      <c r="G667">
        <v>-1.3700000000000002E-2</v>
      </c>
    </row>
    <row r="668" spans="1:7">
      <c r="A668">
        <v>201812</v>
      </c>
      <c r="B668">
        <v>-9.5700000000000007E-2</v>
      </c>
      <c r="C668">
        <v>-2.8999999999999998E-2</v>
      </c>
      <c r="D668">
        <v>-1.9E-2</v>
      </c>
      <c r="E668">
        <v>-4.0000000000000002E-4</v>
      </c>
      <c r="F668">
        <v>2.2000000000000001E-3</v>
      </c>
      <c r="G668">
        <v>2.1100000000000001E-2</v>
      </c>
    </row>
    <row r="669" spans="1:7">
      <c r="A669">
        <v>201901</v>
      </c>
      <c r="B669">
        <v>8.4000000000000005E-2</v>
      </c>
      <c r="C669">
        <v>3.0099999999999998E-2</v>
      </c>
      <c r="D669">
        <v>-4.4000000000000003E-3</v>
      </c>
      <c r="E669">
        <v>-7.7000000000000002E-3</v>
      </c>
      <c r="F669">
        <v>-1.5100000000000001E-2</v>
      </c>
      <c r="G669">
        <v>-8.6800000000000002E-2</v>
      </c>
    </row>
    <row r="670" spans="1:7">
      <c r="A670">
        <v>201902</v>
      </c>
      <c r="B670">
        <v>3.4000000000000002E-2</v>
      </c>
      <c r="C670">
        <v>1.72E-2</v>
      </c>
      <c r="D670">
        <v>-2.6800000000000001E-2</v>
      </c>
      <c r="E670">
        <v>2.0999999999999999E-3</v>
      </c>
      <c r="F670">
        <v>-1.6200000000000003E-2</v>
      </c>
      <c r="G670">
        <v>8.6E-3</v>
      </c>
    </row>
    <row r="671" spans="1:7">
      <c r="A671">
        <v>201903</v>
      </c>
      <c r="B671">
        <v>1.1000000000000001E-2</v>
      </c>
      <c r="C671">
        <v>-3.4700000000000002E-2</v>
      </c>
      <c r="D671">
        <v>-4.0500000000000001E-2</v>
      </c>
      <c r="E671">
        <v>8.1000000000000013E-3</v>
      </c>
      <c r="F671">
        <v>-9.7000000000000003E-3</v>
      </c>
      <c r="G671">
        <v>2.2100000000000002E-2</v>
      </c>
    </row>
    <row r="672" spans="1:7">
      <c r="A672">
        <v>201904</v>
      </c>
      <c r="B672">
        <v>3.9700000000000006E-2</v>
      </c>
      <c r="C672">
        <v>-1.1399999999999999E-2</v>
      </c>
      <c r="D672">
        <v>2.1700000000000001E-2</v>
      </c>
      <c r="E672">
        <v>1.6399999999999998E-2</v>
      </c>
      <c r="F672">
        <v>-2.2000000000000002E-2</v>
      </c>
      <c r="G672">
        <v>-2.9700000000000004E-2</v>
      </c>
    </row>
    <row r="673" spans="1:7">
      <c r="A673">
        <v>201905</v>
      </c>
      <c r="B673">
        <v>-6.9400000000000003E-2</v>
      </c>
      <c r="C673">
        <v>-1.5800000000000002E-2</v>
      </c>
      <c r="D673">
        <v>-2.3700000000000002E-2</v>
      </c>
      <c r="E673">
        <v>-5.1000000000000004E-3</v>
      </c>
      <c r="F673">
        <v>1.7500000000000002E-2</v>
      </c>
      <c r="G673">
        <v>7.5600000000000001E-2</v>
      </c>
    </row>
    <row r="674" spans="1:7">
      <c r="A674">
        <v>201906</v>
      </c>
      <c r="B674">
        <v>6.93E-2</v>
      </c>
      <c r="C674">
        <v>3.5999999999999999E-3</v>
      </c>
      <c r="D674">
        <v>-7.0999999999999995E-3</v>
      </c>
      <c r="E674">
        <v>8.6E-3</v>
      </c>
      <c r="F674">
        <v>-4.3E-3</v>
      </c>
      <c r="G674">
        <v>-2.3E-2</v>
      </c>
    </row>
    <row r="675" spans="1:7">
      <c r="A675">
        <v>201907</v>
      </c>
      <c r="B675">
        <v>1.1899999999999999E-2</v>
      </c>
      <c r="C675">
        <v>-1.8700000000000001E-2</v>
      </c>
      <c r="D675">
        <v>5.6999999999999993E-3</v>
      </c>
      <c r="E675">
        <v>-4.0000000000000002E-4</v>
      </c>
      <c r="F675">
        <v>3.2000000000000002E-3</v>
      </c>
      <c r="G675">
        <v>2.75E-2</v>
      </c>
    </row>
    <row r="676" spans="1:7">
      <c r="A676">
        <v>201908</v>
      </c>
      <c r="B676">
        <v>-2.58E-2</v>
      </c>
      <c r="C676">
        <v>-3.2199999999999999E-2</v>
      </c>
      <c r="D676">
        <v>-4.8899999999999999E-2</v>
      </c>
      <c r="E676">
        <v>5.5000000000000005E-3</v>
      </c>
      <c r="F676">
        <v>-7.0999999999999995E-3</v>
      </c>
      <c r="G676">
        <v>6.9199999999999998E-2</v>
      </c>
    </row>
    <row r="677" spans="1:7">
      <c r="A677">
        <v>201909</v>
      </c>
      <c r="B677">
        <v>1.43E-2</v>
      </c>
      <c r="C677">
        <v>3.0000000000000001E-3</v>
      </c>
      <c r="D677">
        <v>6.88E-2</v>
      </c>
      <c r="E677">
        <v>1.8200000000000001E-2</v>
      </c>
      <c r="F677">
        <v>3.3799999999999997E-2</v>
      </c>
      <c r="G677">
        <v>-6.8099999999999994E-2</v>
      </c>
    </row>
    <row r="678" spans="1:7">
      <c r="A678">
        <v>201910</v>
      </c>
      <c r="B678">
        <v>2.06E-2</v>
      </c>
      <c r="C678">
        <v>2.2000000000000001E-3</v>
      </c>
      <c r="D678">
        <v>-1.9099999999999999E-2</v>
      </c>
      <c r="E678">
        <v>4.7999999999999996E-3</v>
      </c>
      <c r="F678">
        <v>-1.0200000000000001E-2</v>
      </c>
      <c r="G678">
        <v>1.5E-3</v>
      </c>
    </row>
    <row r="679" spans="1:7">
      <c r="A679">
        <v>201911</v>
      </c>
      <c r="B679">
        <v>3.8700000000000005E-2</v>
      </c>
      <c r="C679">
        <v>4.8999999999999998E-3</v>
      </c>
      <c r="D679">
        <v>-2.0899999999999998E-2</v>
      </c>
      <c r="E679">
        <v>-1.6399999999999998E-2</v>
      </c>
      <c r="F679">
        <v>-1.2E-2</v>
      </c>
      <c r="G679">
        <v>-2.6600000000000002E-2</v>
      </c>
    </row>
    <row r="680" spans="1:7">
      <c r="A680">
        <v>201912</v>
      </c>
      <c r="B680">
        <v>2.7700000000000002E-2</v>
      </c>
      <c r="C680">
        <v>9.4999999999999998E-3</v>
      </c>
      <c r="D680">
        <v>1.8000000000000002E-2</v>
      </c>
      <c r="E680">
        <v>-1E-4</v>
      </c>
      <c r="F680">
        <v>1.24E-2</v>
      </c>
      <c r="G680">
        <v>-1.77E-2</v>
      </c>
    </row>
    <row r="681" spans="1:7">
      <c r="A681">
        <v>202001</v>
      </c>
      <c r="B681">
        <v>-1.1000000000000001E-3</v>
      </c>
      <c r="C681">
        <v>-4.4000000000000004E-2</v>
      </c>
      <c r="D681">
        <v>-6.1699999999999998E-2</v>
      </c>
      <c r="E681">
        <v>-1.1599999999999999E-2</v>
      </c>
      <c r="F681">
        <v>-2.3400000000000001E-2</v>
      </c>
      <c r="G681">
        <v>5.9800000000000006E-2</v>
      </c>
    </row>
    <row r="682" spans="1:7">
      <c r="A682">
        <v>202002</v>
      </c>
      <c r="B682">
        <v>-8.1300000000000011E-2</v>
      </c>
      <c r="C682">
        <v>-1E-4</v>
      </c>
      <c r="D682">
        <v>-3.7499999999999999E-2</v>
      </c>
      <c r="E682">
        <v>-1.4499999999999999E-2</v>
      </c>
      <c r="F682">
        <v>-2.52E-2</v>
      </c>
      <c r="G682">
        <v>-4.0000000000000001E-3</v>
      </c>
    </row>
    <row r="683" spans="1:7">
      <c r="A683">
        <v>202003</v>
      </c>
      <c r="B683">
        <v>-0.13390000000000002</v>
      </c>
      <c r="C683">
        <v>-8.3599999999999994E-2</v>
      </c>
      <c r="D683">
        <v>-0.13919999999999999</v>
      </c>
      <c r="E683">
        <v>-1.49E-2</v>
      </c>
      <c r="F683">
        <v>1.21E-2</v>
      </c>
      <c r="G683">
        <v>7.9699999999999993E-2</v>
      </c>
    </row>
    <row r="684" spans="1:7">
      <c r="A684">
        <v>202004</v>
      </c>
      <c r="B684">
        <v>0.13650000000000001</v>
      </c>
      <c r="C684">
        <v>2.6600000000000002E-2</v>
      </c>
      <c r="D684">
        <v>-1.3000000000000001E-2</v>
      </c>
      <c r="E684">
        <v>2.6400000000000003E-2</v>
      </c>
      <c r="F684">
        <v>-9.4000000000000004E-3</v>
      </c>
      <c r="G684">
        <v>-5.2300000000000006E-2</v>
      </c>
    </row>
    <row r="685" spans="1:7">
      <c r="A685">
        <v>202005</v>
      </c>
      <c r="B685">
        <v>5.5800000000000002E-2</v>
      </c>
      <c r="C685">
        <v>2.0199999999999999E-2</v>
      </c>
      <c r="D685">
        <v>-4.9200000000000001E-2</v>
      </c>
      <c r="E685">
        <v>9.1999999999999998E-3</v>
      </c>
      <c r="F685">
        <v>-3.2100000000000004E-2</v>
      </c>
      <c r="G685">
        <v>4.1999999999999997E-3</v>
      </c>
    </row>
    <row r="686" spans="1:7">
      <c r="A686">
        <v>202006</v>
      </c>
      <c r="B686">
        <v>2.46E-2</v>
      </c>
      <c r="C686">
        <v>1.9400000000000001E-2</v>
      </c>
      <c r="D686">
        <v>-2.12E-2</v>
      </c>
      <c r="E686">
        <v>1.1000000000000001E-3</v>
      </c>
      <c r="F686">
        <v>5.1000000000000004E-3</v>
      </c>
      <c r="G686">
        <v>-7.3000000000000001E-3</v>
      </c>
    </row>
    <row r="687" spans="1:7">
      <c r="A687">
        <v>202007</v>
      </c>
      <c r="B687">
        <v>5.7699999999999994E-2</v>
      </c>
      <c r="C687">
        <v>-3.1699999999999999E-2</v>
      </c>
      <c r="D687">
        <v>-1.5300000000000001E-2</v>
      </c>
      <c r="E687">
        <v>3.5999999999999999E-3</v>
      </c>
      <c r="F687">
        <v>9.0000000000000011E-3</v>
      </c>
      <c r="G687">
        <v>7.6399999999999996E-2</v>
      </c>
    </row>
    <row r="688" spans="1:7">
      <c r="A688">
        <v>202008</v>
      </c>
      <c r="B688">
        <v>7.6300000000000007E-2</v>
      </c>
      <c r="C688">
        <v>-9.1999999999999998E-3</v>
      </c>
      <c r="D688">
        <v>-2.9500000000000002E-2</v>
      </c>
      <c r="E688">
        <v>4.3600000000000007E-2</v>
      </c>
      <c r="F688">
        <v>-1.3500000000000002E-2</v>
      </c>
      <c r="G688">
        <v>5.5000000000000005E-3</v>
      </c>
    </row>
    <row r="689" spans="1:7">
      <c r="A689">
        <v>202009</v>
      </c>
      <c r="B689">
        <v>-3.6299999999999999E-2</v>
      </c>
      <c r="C689">
        <v>1E-4</v>
      </c>
      <c r="D689">
        <v>-2.58E-2</v>
      </c>
      <c r="E689">
        <v>-1.38E-2</v>
      </c>
      <c r="F689">
        <v>-1.8000000000000002E-2</v>
      </c>
      <c r="G689">
        <v>3.1400000000000004E-2</v>
      </c>
    </row>
    <row r="690" spans="1:7">
      <c r="A690">
        <v>202010</v>
      </c>
      <c r="B690">
        <v>-2.1000000000000001E-2</v>
      </c>
      <c r="C690">
        <v>4.6600000000000003E-2</v>
      </c>
      <c r="D690">
        <v>4.1399999999999999E-2</v>
      </c>
      <c r="E690">
        <v>-9.300000000000001E-3</v>
      </c>
      <c r="F690">
        <v>-7.7000000000000002E-3</v>
      </c>
      <c r="G690">
        <v>-3.04E-2</v>
      </c>
    </row>
    <row r="691" spans="1:7">
      <c r="A691">
        <v>202011</v>
      </c>
      <c r="B691">
        <v>0.12470000000000001</v>
      </c>
      <c r="C691">
        <v>6.9900000000000004E-2</v>
      </c>
      <c r="D691">
        <v>2.1000000000000001E-2</v>
      </c>
      <c r="E691">
        <v>-2.1100000000000001E-2</v>
      </c>
      <c r="F691">
        <v>1.3600000000000001E-2</v>
      </c>
      <c r="G691">
        <v>-0.12429999999999999</v>
      </c>
    </row>
    <row r="692" spans="1:7">
      <c r="A692">
        <v>202012</v>
      </c>
      <c r="B692">
        <v>4.6300000000000001E-2</v>
      </c>
      <c r="C692">
        <v>4.7300000000000009E-2</v>
      </c>
      <c r="D692">
        <v>-1.41E-2</v>
      </c>
      <c r="E692">
        <v>-1.9699999999999999E-2</v>
      </c>
      <c r="F692">
        <v>-7.000000000000001E-4</v>
      </c>
      <c r="G692">
        <v>-2.3199999999999998E-2</v>
      </c>
    </row>
    <row r="693" spans="1:7">
      <c r="A693">
        <v>202101</v>
      </c>
      <c r="B693">
        <v>-2.9999999999999997E-4</v>
      </c>
      <c r="C693">
        <v>6.7699999999999996E-2</v>
      </c>
      <c r="D693">
        <v>0.03</v>
      </c>
      <c r="E693">
        <v>-3.6200000000000003E-2</v>
      </c>
      <c r="F693">
        <v>4.7800000000000002E-2</v>
      </c>
      <c r="G693">
        <v>4.4999999999999998E-2</v>
      </c>
    </row>
    <row r="694" spans="1:7">
      <c r="A694">
        <v>202102</v>
      </c>
      <c r="B694">
        <v>2.7799999999999998E-2</v>
      </c>
      <c r="C694">
        <v>4.53E-2</v>
      </c>
      <c r="D694">
        <v>7.2000000000000008E-2</v>
      </c>
      <c r="E694">
        <v>4.5000000000000005E-3</v>
      </c>
      <c r="F694">
        <v>-1.8700000000000001E-2</v>
      </c>
      <c r="G694">
        <v>-7.8899999999999998E-2</v>
      </c>
    </row>
    <row r="695" spans="1:7">
      <c r="A695">
        <v>202103</v>
      </c>
      <c r="B695">
        <v>3.0800000000000001E-2</v>
      </c>
      <c r="C695">
        <v>-9.300000000000001E-3</v>
      </c>
      <c r="D695">
        <v>7.4099999999999999E-2</v>
      </c>
      <c r="E695">
        <v>6.3500000000000001E-2</v>
      </c>
      <c r="F695">
        <v>3.4700000000000002E-2</v>
      </c>
      <c r="G695">
        <v>-6.1399999999999996E-2</v>
      </c>
    </row>
    <row r="696" spans="1:7">
      <c r="A696">
        <v>202104</v>
      </c>
      <c r="B696">
        <v>4.9299999999999997E-2</v>
      </c>
      <c r="C696">
        <v>-3.1000000000000003E-2</v>
      </c>
      <c r="D696">
        <v>-9.4999999999999998E-3</v>
      </c>
      <c r="E696">
        <v>2.3E-2</v>
      </c>
      <c r="F696">
        <v>-2.81E-2</v>
      </c>
      <c r="G696">
        <v>1.1000000000000001E-2</v>
      </c>
    </row>
    <row r="697" spans="1:7">
      <c r="A697">
        <v>202105</v>
      </c>
      <c r="B697">
        <v>2.8999999999999998E-3</v>
      </c>
      <c r="C697">
        <v>1.1899999999999999E-2</v>
      </c>
      <c r="D697">
        <v>7.0400000000000004E-2</v>
      </c>
      <c r="E697">
        <v>2.3400000000000001E-2</v>
      </c>
      <c r="F697">
        <v>3.09E-2</v>
      </c>
      <c r="G697">
        <v>8.8000000000000005E-3</v>
      </c>
    </row>
    <row r="698" spans="1:7">
      <c r="A698">
        <v>202106</v>
      </c>
      <c r="B698">
        <v>2.75E-2</v>
      </c>
      <c r="C698">
        <v>-2.8000000000000004E-3</v>
      </c>
      <c r="D698">
        <v>-7.8200000000000006E-2</v>
      </c>
      <c r="E698">
        <v>-2.1400000000000002E-2</v>
      </c>
      <c r="F698">
        <v>-1.0400000000000001E-2</v>
      </c>
      <c r="G698">
        <v>2.1899999999999999E-2</v>
      </c>
    </row>
    <row r="699" spans="1:7">
      <c r="A699">
        <v>202107</v>
      </c>
      <c r="B699">
        <v>1.2700000000000001E-2</v>
      </c>
      <c r="C699">
        <v>-4.5499999999999999E-2</v>
      </c>
      <c r="D699">
        <v>-1.7399999999999999E-2</v>
      </c>
      <c r="E699">
        <v>5.3700000000000005E-2</v>
      </c>
      <c r="F699">
        <v>-5.4000000000000003E-3</v>
      </c>
      <c r="G699">
        <v>-2.2799999999999997E-2</v>
      </c>
    </row>
    <row r="700" spans="1:7">
      <c r="A700">
        <v>202108</v>
      </c>
      <c r="B700">
        <v>2.9100000000000001E-2</v>
      </c>
      <c r="C700">
        <v>-7.8000000000000005E-3</v>
      </c>
      <c r="D700">
        <v>-1.5E-3</v>
      </c>
      <c r="E700">
        <v>-2.6000000000000003E-3</v>
      </c>
      <c r="F700">
        <v>-1.66E-2</v>
      </c>
      <c r="G700">
        <v>2.52E-2</v>
      </c>
    </row>
    <row r="701" spans="1:7">
      <c r="A701">
        <v>202109</v>
      </c>
      <c r="B701">
        <v>-4.3700000000000003E-2</v>
      </c>
      <c r="C701">
        <v>1.21E-2</v>
      </c>
      <c r="D701">
        <v>5.0599999999999999E-2</v>
      </c>
      <c r="E701">
        <v>-1.9400000000000001E-2</v>
      </c>
      <c r="F701">
        <v>2.0199999999999999E-2</v>
      </c>
      <c r="G701">
        <v>1.4999999999999999E-2</v>
      </c>
    </row>
    <row r="702" spans="1:7">
      <c r="A702">
        <v>202110</v>
      </c>
      <c r="B702">
        <v>6.6500000000000004E-2</v>
      </c>
      <c r="C702">
        <v>-2.7099999999999999E-2</v>
      </c>
      <c r="D702">
        <v>-4.7999999999999996E-3</v>
      </c>
      <c r="E702">
        <v>1.7399999999999999E-2</v>
      </c>
      <c r="F702">
        <v>-1.5100000000000001E-2</v>
      </c>
      <c r="G702">
        <v>3.1899999999999998E-2</v>
      </c>
    </row>
    <row r="703" spans="1:7">
      <c r="A703">
        <v>202111</v>
      </c>
      <c r="B703">
        <v>-1.5500000000000002E-2</v>
      </c>
      <c r="C703">
        <v>-1.7299999999999999E-2</v>
      </c>
      <c r="D703">
        <v>-4.1999999999999997E-3</v>
      </c>
      <c r="E703">
        <v>7.3800000000000004E-2</v>
      </c>
      <c r="F703">
        <v>1.6299999999999999E-2</v>
      </c>
      <c r="G703">
        <v>8.8999999999999999E-3</v>
      </c>
    </row>
    <row r="704" spans="1:7">
      <c r="A704">
        <v>202112</v>
      </c>
      <c r="B704">
        <v>3.1000000000000003E-2</v>
      </c>
      <c r="C704">
        <v>-6.8999999999999999E-3</v>
      </c>
      <c r="D704">
        <v>3.2199999999999999E-2</v>
      </c>
      <c r="E704">
        <v>4.7500000000000001E-2</v>
      </c>
      <c r="F704">
        <v>4.3600000000000007E-2</v>
      </c>
      <c r="G704">
        <v>-2.6000000000000002E-2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72B3-F31E-49F5-89F0-26FD6EBE0371}">
  <dimension ref="A5:X708"/>
  <sheetViews>
    <sheetView workbookViewId="0">
      <selection activeCell="F1" sqref="F1"/>
    </sheetView>
  </sheetViews>
  <sheetFormatPr defaultRowHeight="15"/>
  <cols>
    <col min="10" max="10" width="9.5703125" bestFit="1" customWidth="1"/>
    <col min="11" max="11" width="12.7109375" bestFit="1" customWidth="1"/>
  </cols>
  <sheetData>
    <row r="5" spans="1:24">
      <c r="L5" s="60"/>
    </row>
    <row r="6" spans="1:24">
      <c r="B6" t="s">
        <v>154</v>
      </c>
      <c r="C6" t="s">
        <v>33</v>
      </c>
      <c r="D6" t="s">
        <v>34</v>
      </c>
      <c r="E6" t="s">
        <v>35</v>
      </c>
      <c r="F6" t="s">
        <v>36</v>
      </c>
      <c r="G6" t="s">
        <v>153</v>
      </c>
      <c r="I6" t="s">
        <v>145</v>
      </c>
      <c r="J6" t="s">
        <v>172</v>
      </c>
      <c r="O6" s="22"/>
      <c r="P6" s="22"/>
      <c r="Q6" s="22"/>
      <c r="R6" s="22"/>
      <c r="S6" s="22"/>
      <c r="T6" s="22"/>
      <c r="U6" s="22"/>
      <c r="V6" s="22"/>
      <c r="W6" s="22"/>
      <c r="X6" s="22"/>
    </row>
    <row r="7" spans="1:24">
      <c r="A7">
        <v>196307</v>
      </c>
      <c r="B7">
        <v>-3.9000000000000003E-3</v>
      </c>
      <c r="C7">
        <v>-4.4000000000000003E-3</v>
      </c>
      <c r="D7">
        <v>-8.8999999999999999E-3</v>
      </c>
      <c r="E7">
        <v>6.8000000000000005E-3</v>
      </c>
      <c r="F7">
        <v>-1.23E-2</v>
      </c>
      <c r="G7">
        <v>9.7000000000000003E-3</v>
      </c>
      <c r="I7">
        <v>2.7000000000000001E-3</v>
      </c>
      <c r="J7">
        <v>4.3E-3</v>
      </c>
      <c r="P7" s="29"/>
    </row>
    <row r="8" spans="1:24">
      <c r="A8">
        <v>196308</v>
      </c>
      <c r="B8">
        <v>5.0700000000000002E-2</v>
      </c>
      <c r="C8">
        <v>-7.4999999999999997E-3</v>
      </c>
      <c r="D8">
        <v>1.6799999999999999E-2</v>
      </c>
      <c r="E8">
        <v>3.5999999999999999E-3</v>
      </c>
      <c r="F8">
        <v>-3.4000000000000002E-3</v>
      </c>
      <c r="G8">
        <v>1.01E-2</v>
      </c>
      <c r="I8">
        <v>2.5000000000000001E-3</v>
      </c>
      <c r="J8">
        <v>9.2300000000000007E-2</v>
      </c>
    </row>
    <row r="9" spans="1:24">
      <c r="A9">
        <v>196309</v>
      </c>
      <c r="B9">
        <v>-1.5700000000000002E-2</v>
      </c>
      <c r="C9">
        <v>-5.5000000000000005E-3</v>
      </c>
      <c r="D9">
        <v>8.0000000000000004E-4</v>
      </c>
      <c r="E9">
        <v>-7.0999999999999995E-3</v>
      </c>
      <c r="F9">
        <v>2.8999999999999998E-3</v>
      </c>
      <c r="G9">
        <v>1.9E-3</v>
      </c>
      <c r="I9">
        <v>2.7000000000000001E-3</v>
      </c>
      <c r="J9">
        <v>-1.9800000000000002E-2</v>
      </c>
    </row>
    <row r="10" spans="1:24">
      <c r="A10">
        <v>196310</v>
      </c>
      <c r="B10">
        <v>2.53E-2</v>
      </c>
      <c r="C10">
        <v>-1.3700000000000002E-2</v>
      </c>
      <c r="D10">
        <v>-1.4000000000000002E-3</v>
      </c>
      <c r="E10">
        <v>2.7999999999999997E-2</v>
      </c>
      <c r="F10">
        <v>-2.0199999999999999E-2</v>
      </c>
      <c r="G10">
        <v>3.1200000000000002E-2</v>
      </c>
      <c r="I10">
        <v>2.8999999999999998E-3</v>
      </c>
      <c r="J10">
        <v>5.2800000000000007E-2</v>
      </c>
    </row>
    <row r="11" spans="1:24">
      <c r="A11">
        <v>196311</v>
      </c>
      <c r="B11">
        <v>-8.5000000000000006E-3</v>
      </c>
      <c r="C11">
        <v>-8.8999999999999999E-3</v>
      </c>
      <c r="D11">
        <v>1.8100000000000002E-2</v>
      </c>
      <c r="E11">
        <v>-5.1000000000000004E-3</v>
      </c>
      <c r="F11">
        <v>2.3100000000000002E-2</v>
      </c>
      <c r="G11">
        <v>-7.4000000000000003E-3</v>
      </c>
      <c r="I11">
        <v>2.7000000000000001E-3</v>
      </c>
      <c r="J11">
        <v>-8.0000000000000004E-4</v>
      </c>
    </row>
    <row r="12" spans="1:24">
      <c r="A12">
        <v>196312</v>
      </c>
      <c r="B12">
        <v>1.83E-2</v>
      </c>
      <c r="C12">
        <v>-2.07E-2</v>
      </c>
      <c r="D12">
        <v>-8.0000000000000004E-4</v>
      </c>
      <c r="E12">
        <v>2.9999999999999997E-4</v>
      </c>
      <c r="F12">
        <v>-4.0000000000000002E-4</v>
      </c>
      <c r="G12">
        <v>1.7500000000000002E-2</v>
      </c>
      <c r="I12">
        <v>2.8999999999999998E-3</v>
      </c>
      <c r="J12">
        <v>7.3000000000000001E-3</v>
      </c>
    </row>
    <row r="13" spans="1:24">
      <c r="A13">
        <v>196401</v>
      </c>
      <c r="B13">
        <v>2.2400000000000003E-2</v>
      </c>
      <c r="C13">
        <v>1.1000000000000001E-3</v>
      </c>
      <c r="D13">
        <v>1.47E-2</v>
      </c>
      <c r="E13">
        <v>1.7000000000000001E-3</v>
      </c>
      <c r="F13">
        <v>1.5100000000000001E-2</v>
      </c>
      <c r="G13">
        <v>8.6E-3</v>
      </c>
      <c r="I13">
        <v>3.0000000000000001E-3</v>
      </c>
      <c r="J13">
        <v>1.95E-2</v>
      </c>
    </row>
    <row r="14" spans="1:24">
      <c r="A14">
        <v>196402</v>
      </c>
      <c r="B14">
        <v>1.54E-2</v>
      </c>
      <c r="C14">
        <v>3.0000000000000001E-3</v>
      </c>
      <c r="D14">
        <v>2.7400000000000004E-2</v>
      </c>
      <c r="E14">
        <v>-5.0000000000000001E-4</v>
      </c>
      <c r="F14">
        <v>9.0000000000000011E-3</v>
      </c>
      <c r="G14">
        <v>2.6000000000000003E-3</v>
      </c>
      <c r="I14">
        <v>2.6000000000000003E-3</v>
      </c>
      <c r="J14">
        <v>3.5400000000000001E-2</v>
      </c>
    </row>
    <row r="15" spans="1:24">
      <c r="A15">
        <v>196403</v>
      </c>
      <c r="B15">
        <v>1.41E-2</v>
      </c>
      <c r="C15">
        <v>1.3600000000000001E-2</v>
      </c>
      <c r="D15">
        <v>3.3599999999999998E-2</v>
      </c>
      <c r="E15">
        <v>-2.2100000000000002E-2</v>
      </c>
      <c r="F15">
        <v>3.1899999999999998E-2</v>
      </c>
      <c r="G15">
        <v>7.4999999999999997E-3</v>
      </c>
      <c r="I15">
        <v>3.0999999999999999E-3</v>
      </c>
      <c r="J15">
        <v>3.5799999999999998E-2</v>
      </c>
      <c r="X15" s="22"/>
    </row>
    <row r="16" spans="1:24">
      <c r="A16">
        <v>196404</v>
      </c>
      <c r="B16">
        <v>1E-3</v>
      </c>
      <c r="C16">
        <v>-1.5900000000000001E-2</v>
      </c>
      <c r="D16">
        <v>-5.7999999999999996E-3</v>
      </c>
      <c r="E16">
        <v>-1.2700000000000001E-2</v>
      </c>
      <c r="F16">
        <v>-1.0400000000000001E-2</v>
      </c>
      <c r="G16">
        <v>-5.7999999999999996E-3</v>
      </c>
      <c r="I16">
        <v>2.8999999999999998E-3</v>
      </c>
      <c r="J16">
        <v>-5.1000000000000004E-3</v>
      </c>
      <c r="P16" s="54"/>
      <c r="Q16" s="22"/>
      <c r="R16" s="22"/>
      <c r="S16" s="22"/>
      <c r="T16" s="22"/>
      <c r="U16" s="22"/>
      <c r="V16" s="22"/>
      <c r="W16" s="22"/>
    </row>
    <row r="17" spans="1:20">
      <c r="A17">
        <v>196405</v>
      </c>
      <c r="B17">
        <v>1.4199999999999999E-2</v>
      </c>
      <c r="C17">
        <v>-6.4000000000000003E-3</v>
      </c>
      <c r="D17">
        <v>1.8200000000000001E-2</v>
      </c>
      <c r="E17">
        <v>-1.6000000000000001E-3</v>
      </c>
      <c r="F17">
        <v>1.4000000000000002E-3</v>
      </c>
      <c r="G17">
        <v>2.5700000000000001E-2</v>
      </c>
      <c r="I17">
        <v>2.6000000000000003E-3</v>
      </c>
      <c r="J17">
        <v>3.9700000000000006E-2</v>
      </c>
      <c r="P17" s="29"/>
    </row>
    <row r="18" spans="1:20">
      <c r="A18">
        <v>196406</v>
      </c>
      <c r="B18">
        <v>1.2700000000000001E-2</v>
      </c>
      <c r="C18">
        <v>3.0999999999999999E-3</v>
      </c>
      <c r="D18">
        <v>6.3E-3</v>
      </c>
      <c r="E18">
        <v>-2.8000000000000004E-3</v>
      </c>
      <c r="F18">
        <v>-1.5E-3</v>
      </c>
      <c r="G18">
        <v>4.5999999999999999E-3</v>
      </c>
      <c r="I18">
        <v>3.0000000000000001E-3</v>
      </c>
      <c r="J18">
        <v>8.8999999999999999E-3</v>
      </c>
    </row>
    <row r="19" spans="1:20">
      <c r="A19">
        <v>196407</v>
      </c>
      <c r="B19">
        <v>1.7399999999999999E-2</v>
      </c>
      <c r="C19">
        <v>4.7000000000000002E-3</v>
      </c>
      <c r="D19">
        <v>7.4999999999999997E-3</v>
      </c>
      <c r="E19">
        <v>4.0000000000000002E-4</v>
      </c>
      <c r="F19">
        <v>1.9400000000000001E-2</v>
      </c>
      <c r="G19">
        <v>-3.2000000000000002E-3</v>
      </c>
      <c r="I19">
        <v>3.0000000000000001E-3</v>
      </c>
      <c r="J19">
        <v>7.1999999999999998E-3</v>
      </c>
    </row>
    <row r="20" spans="1:20">
      <c r="A20">
        <v>196408</v>
      </c>
      <c r="B20">
        <v>-1.44E-2</v>
      </c>
      <c r="C20">
        <v>4.1999999999999997E-3</v>
      </c>
      <c r="D20">
        <v>8.0000000000000004E-4</v>
      </c>
      <c r="E20">
        <v>1.5E-3</v>
      </c>
      <c r="F20">
        <v>3.3000000000000004E-3</v>
      </c>
      <c r="G20">
        <v>-2.2000000000000001E-3</v>
      </c>
      <c r="I20">
        <v>2.8000000000000004E-3</v>
      </c>
      <c r="J20">
        <v>-9.1000000000000004E-3</v>
      </c>
    </row>
    <row r="21" spans="1:20">
      <c r="A21">
        <v>196409</v>
      </c>
      <c r="B21">
        <v>2.69E-2</v>
      </c>
      <c r="C21">
        <v>-3.3000000000000004E-3</v>
      </c>
      <c r="D21">
        <v>1.7000000000000001E-2</v>
      </c>
      <c r="E21">
        <v>-5.4000000000000003E-3</v>
      </c>
      <c r="F21">
        <v>6.1000000000000004E-3</v>
      </c>
      <c r="G21">
        <v>-4.0999999999999995E-3</v>
      </c>
      <c r="I21">
        <v>2.8000000000000004E-3</v>
      </c>
      <c r="J21">
        <v>6.4000000000000001E-2</v>
      </c>
    </row>
    <row r="22" spans="1:20">
      <c r="A22">
        <v>196410</v>
      </c>
      <c r="B22">
        <v>5.8999999999999999E-3</v>
      </c>
      <c r="C22">
        <v>9.1000000000000004E-3</v>
      </c>
      <c r="D22">
        <v>1.17E-2</v>
      </c>
      <c r="E22">
        <v>-3.8E-3</v>
      </c>
      <c r="F22">
        <v>4.3E-3</v>
      </c>
      <c r="G22">
        <v>8.0000000000000004E-4</v>
      </c>
      <c r="I22">
        <v>2.8999999999999998E-3</v>
      </c>
      <c r="J22">
        <v>4.0000000000000002E-4</v>
      </c>
    </row>
    <row r="23" spans="1:20">
      <c r="A23">
        <v>196411</v>
      </c>
      <c r="B23">
        <v>0</v>
      </c>
      <c r="C23">
        <v>-1.5E-3</v>
      </c>
      <c r="D23">
        <v>-1.9599999999999999E-2</v>
      </c>
      <c r="E23">
        <v>6.1999999999999998E-3</v>
      </c>
      <c r="F23">
        <v>-2.6000000000000003E-3</v>
      </c>
      <c r="G23">
        <v>1.03E-2</v>
      </c>
      <c r="I23">
        <v>2.8999999999999998E-3</v>
      </c>
      <c r="J23">
        <v>1E-4</v>
      </c>
    </row>
    <row r="24" spans="1:20">
      <c r="A24">
        <v>196412</v>
      </c>
      <c r="B24">
        <v>2.9999999999999997E-4</v>
      </c>
      <c r="C24">
        <v>-6.9999999999999993E-3</v>
      </c>
      <c r="D24">
        <v>-2.4799999999999999E-2</v>
      </c>
      <c r="E24">
        <v>1.0400000000000001E-2</v>
      </c>
      <c r="F24">
        <v>-1.4800000000000001E-2</v>
      </c>
      <c r="G24">
        <v>-7.4000000000000003E-3</v>
      </c>
      <c r="I24">
        <v>3.0999999999999999E-3</v>
      </c>
      <c r="J24">
        <v>-8.0000000000000002E-3</v>
      </c>
    </row>
    <row r="25" spans="1:20">
      <c r="A25">
        <v>196501</v>
      </c>
      <c r="B25">
        <v>3.5400000000000001E-2</v>
      </c>
      <c r="C25">
        <v>2.4400000000000002E-2</v>
      </c>
      <c r="D25">
        <v>1.1999999999999999E-3</v>
      </c>
      <c r="E25">
        <v>8.8999999999999999E-3</v>
      </c>
      <c r="F25">
        <v>1E-3</v>
      </c>
      <c r="G25">
        <v>-1.44E-2</v>
      </c>
      <c r="I25">
        <v>2.8000000000000004E-3</v>
      </c>
      <c r="J25">
        <v>4.53E-2</v>
      </c>
    </row>
    <row r="26" spans="1:20">
      <c r="A26">
        <v>196502</v>
      </c>
      <c r="B26">
        <v>4.4000000000000003E-3</v>
      </c>
      <c r="C26">
        <v>3.2899999999999999E-2</v>
      </c>
      <c r="D26">
        <v>1.1000000000000001E-3</v>
      </c>
      <c r="E26">
        <v>2E-3</v>
      </c>
      <c r="F26">
        <v>-6.5000000000000006E-3</v>
      </c>
      <c r="G26">
        <v>3.2000000000000002E-3</v>
      </c>
      <c r="I26">
        <v>3.0000000000000001E-3</v>
      </c>
      <c r="J26">
        <v>2.8199999999999999E-2</v>
      </c>
      <c r="O26" s="22"/>
      <c r="P26" s="22"/>
      <c r="Q26" s="22"/>
      <c r="R26" s="22"/>
      <c r="S26" s="22"/>
      <c r="T26" s="22"/>
    </row>
    <row r="27" spans="1:20">
      <c r="A27">
        <v>196503</v>
      </c>
      <c r="B27">
        <v>-1.34E-2</v>
      </c>
      <c r="C27">
        <v>2.1100000000000001E-2</v>
      </c>
      <c r="D27">
        <v>1.03E-2</v>
      </c>
      <c r="E27">
        <v>-3.5999999999999999E-3</v>
      </c>
      <c r="F27">
        <v>7.1999999999999998E-3</v>
      </c>
      <c r="G27">
        <v>1.5E-3</v>
      </c>
      <c r="I27">
        <v>3.5999999999999999E-3</v>
      </c>
      <c r="J27">
        <v>2.6000000000000003E-3</v>
      </c>
    </row>
    <row r="28" spans="1:20">
      <c r="A28">
        <v>196504</v>
      </c>
      <c r="B28">
        <v>3.1099999999999999E-2</v>
      </c>
      <c r="C28">
        <v>1.11E-2</v>
      </c>
      <c r="D28">
        <v>6.6000000000000008E-3</v>
      </c>
      <c r="E28">
        <v>4.0999999999999995E-3</v>
      </c>
      <c r="F28">
        <v>-2.2700000000000001E-2</v>
      </c>
      <c r="G28">
        <v>2.63E-2</v>
      </c>
      <c r="I28">
        <v>3.0999999999999999E-3</v>
      </c>
      <c r="J28">
        <v>5.0700000000000002E-2</v>
      </c>
    </row>
    <row r="29" spans="1:20">
      <c r="A29">
        <v>196505</v>
      </c>
      <c r="B29">
        <v>-7.7000000000000002E-3</v>
      </c>
      <c r="C29">
        <v>1.3000000000000002E-3</v>
      </c>
      <c r="D29">
        <v>-1.61E-2</v>
      </c>
      <c r="E29">
        <v>-4.0000000000000001E-3</v>
      </c>
      <c r="F29">
        <v>5.0000000000000001E-3</v>
      </c>
      <c r="G29">
        <v>6.0000000000000001E-3</v>
      </c>
      <c r="I29">
        <v>3.0999999999999999E-3</v>
      </c>
      <c r="J29">
        <v>-6.1999999999999998E-3</v>
      </c>
    </row>
    <row r="30" spans="1:20">
      <c r="A30">
        <v>196506</v>
      </c>
      <c r="B30">
        <v>-5.5099999999999996E-2</v>
      </c>
      <c r="C30">
        <v>-4.2800000000000005E-2</v>
      </c>
      <c r="D30">
        <v>5.8999999999999999E-3</v>
      </c>
      <c r="E30">
        <v>2.0999999999999999E-3</v>
      </c>
      <c r="F30">
        <v>3.7000000000000002E-3</v>
      </c>
      <c r="G30">
        <v>-3.1300000000000001E-2</v>
      </c>
      <c r="I30">
        <v>3.4999999999999996E-3</v>
      </c>
      <c r="J30">
        <v>-9.3900000000000011E-2</v>
      </c>
    </row>
    <row r="31" spans="1:20">
      <c r="A31">
        <v>196507</v>
      </c>
      <c r="B31">
        <v>1.43E-2</v>
      </c>
      <c r="C31">
        <v>1.0700000000000001E-2</v>
      </c>
      <c r="D31">
        <v>2.1400000000000002E-2</v>
      </c>
      <c r="E31">
        <v>-1.3700000000000002E-2</v>
      </c>
      <c r="F31">
        <v>2.9999999999999997E-4</v>
      </c>
      <c r="G31">
        <v>4.1200000000000001E-2</v>
      </c>
      <c r="I31">
        <v>3.0999999999999999E-3</v>
      </c>
      <c r="J31">
        <v>7.4800000000000005E-2</v>
      </c>
    </row>
    <row r="32" spans="1:20">
      <c r="A32">
        <v>196508</v>
      </c>
      <c r="B32">
        <v>2.7300000000000001E-2</v>
      </c>
      <c r="C32">
        <v>2.7099999999999999E-2</v>
      </c>
      <c r="D32">
        <v>-1.0200000000000001E-2</v>
      </c>
      <c r="E32">
        <v>1.9E-2</v>
      </c>
      <c r="F32">
        <v>-7.4000000000000003E-3</v>
      </c>
      <c r="G32">
        <v>2.58E-2</v>
      </c>
      <c r="I32">
        <v>3.3000000000000004E-3</v>
      </c>
      <c r="J32">
        <v>7.6600000000000001E-2</v>
      </c>
    </row>
    <row r="33" spans="1:24">
      <c r="A33">
        <v>196509</v>
      </c>
      <c r="B33">
        <v>2.86E-2</v>
      </c>
      <c r="C33">
        <v>6.1999999999999998E-3</v>
      </c>
      <c r="D33">
        <v>-1.1999999999999999E-3</v>
      </c>
      <c r="E33">
        <v>-8.8999999999999999E-3</v>
      </c>
      <c r="F33">
        <v>8.0000000000000002E-3</v>
      </c>
      <c r="G33">
        <v>3.3000000000000002E-2</v>
      </c>
      <c r="I33">
        <v>3.0999999999999999E-3</v>
      </c>
      <c r="J33">
        <v>5.3499999999999999E-2</v>
      </c>
    </row>
    <row r="34" spans="1:24">
      <c r="A34">
        <v>196510</v>
      </c>
      <c r="B34">
        <v>2.6000000000000002E-2</v>
      </c>
      <c r="C34">
        <v>3.4700000000000002E-2</v>
      </c>
      <c r="D34">
        <v>1.5700000000000002E-2</v>
      </c>
      <c r="E34">
        <v>1.17E-2</v>
      </c>
      <c r="F34">
        <v>-6.5000000000000006E-3</v>
      </c>
      <c r="G34">
        <v>3.4599999999999999E-2</v>
      </c>
      <c r="I34">
        <v>3.0999999999999999E-3</v>
      </c>
      <c r="J34">
        <v>7.8899999999999998E-2</v>
      </c>
    </row>
    <row r="35" spans="1:24">
      <c r="A35">
        <v>196511</v>
      </c>
      <c r="B35">
        <v>-2.9999999999999997E-4</v>
      </c>
      <c r="C35">
        <v>5.1799999999999999E-2</v>
      </c>
      <c r="D35">
        <v>1E-3</v>
      </c>
      <c r="E35">
        <v>-1.01E-2</v>
      </c>
      <c r="F35">
        <v>-9.4000000000000004E-3</v>
      </c>
      <c r="G35">
        <v>4.4500000000000005E-2</v>
      </c>
      <c r="I35">
        <v>3.4999999999999996E-3</v>
      </c>
      <c r="J35">
        <v>8.4700000000000011E-2</v>
      </c>
    </row>
    <row r="36" spans="1:24">
      <c r="A36">
        <v>196512</v>
      </c>
      <c r="B36">
        <v>1.01E-2</v>
      </c>
      <c r="C36">
        <v>2.6600000000000002E-2</v>
      </c>
      <c r="D36">
        <v>2.0199999999999999E-2</v>
      </c>
      <c r="E36">
        <v>-1.1399999999999999E-2</v>
      </c>
      <c r="F36">
        <v>-5.3E-3</v>
      </c>
      <c r="G36">
        <v>1.1999999999999999E-3</v>
      </c>
      <c r="I36">
        <v>3.3000000000000004E-3</v>
      </c>
      <c r="J36">
        <v>4.0599999999999997E-2</v>
      </c>
    </row>
    <row r="37" spans="1:24">
      <c r="A37">
        <v>196601</v>
      </c>
      <c r="B37">
        <v>7.1999999999999998E-3</v>
      </c>
      <c r="C37">
        <v>4.6699999999999998E-2</v>
      </c>
      <c r="D37">
        <v>3.5299999999999998E-2</v>
      </c>
      <c r="E37">
        <v>-2.8199999999999999E-2</v>
      </c>
      <c r="F37">
        <v>-1.1000000000000001E-3</v>
      </c>
      <c r="G37">
        <v>5.3899999999999997E-2</v>
      </c>
      <c r="I37">
        <v>3.8E-3</v>
      </c>
      <c r="J37">
        <v>9.0899999999999995E-2</v>
      </c>
      <c r="P37" s="22"/>
      <c r="Q37" s="22"/>
      <c r="R37" s="22"/>
      <c r="S37" s="22"/>
      <c r="T37" s="22"/>
      <c r="U37" s="22"/>
      <c r="V37" s="22"/>
      <c r="W37" s="22"/>
      <c r="X37" s="22"/>
    </row>
    <row r="38" spans="1:24">
      <c r="A38">
        <v>196602</v>
      </c>
      <c r="B38">
        <v>-1.21E-2</v>
      </c>
      <c r="C38">
        <v>4.7100000000000003E-2</v>
      </c>
      <c r="D38">
        <v>2.8999999999999998E-3</v>
      </c>
      <c r="E38">
        <v>-1.7000000000000001E-3</v>
      </c>
      <c r="F38">
        <v>-1.49E-2</v>
      </c>
      <c r="G38">
        <v>4.5700000000000005E-2</v>
      </c>
      <c r="I38">
        <v>3.4999999999999996E-3</v>
      </c>
      <c r="J38">
        <v>8.2400000000000001E-2</v>
      </c>
    </row>
    <row r="39" spans="1:24">
      <c r="A39">
        <v>196603</v>
      </c>
      <c r="B39">
        <v>-2.5099999999999997E-2</v>
      </c>
      <c r="C39">
        <v>3.2000000000000002E-3</v>
      </c>
      <c r="D39">
        <v>-0.02</v>
      </c>
      <c r="E39">
        <v>1.3000000000000001E-2</v>
      </c>
      <c r="F39">
        <v>5.9999999999999995E-4</v>
      </c>
      <c r="G39">
        <v>1.4199999999999999E-2</v>
      </c>
      <c r="I39">
        <v>3.8E-3</v>
      </c>
      <c r="J39">
        <v>1.0500000000000001E-2</v>
      </c>
    </row>
    <row r="40" spans="1:24">
      <c r="A40">
        <v>196604</v>
      </c>
      <c r="B40">
        <v>2.1400000000000002E-2</v>
      </c>
      <c r="C40">
        <v>3.3399999999999999E-2</v>
      </c>
      <c r="D40">
        <v>-4.7000000000000002E-3</v>
      </c>
      <c r="E40">
        <v>3.9000000000000003E-3</v>
      </c>
      <c r="F40">
        <v>-9.4999999999999998E-3</v>
      </c>
      <c r="G40">
        <v>6.2800000000000009E-2</v>
      </c>
      <c r="I40">
        <v>3.4000000000000002E-3</v>
      </c>
      <c r="J40">
        <v>5.1200000000000002E-2</v>
      </c>
    </row>
    <row r="41" spans="1:24">
      <c r="A41">
        <v>196605</v>
      </c>
      <c r="B41">
        <v>-5.6600000000000004E-2</v>
      </c>
      <c r="C41">
        <v>-5.0999999999999997E-2</v>
      </c>
      <c r="D41">
        <v>-1.61E-2</v>
      </c>
      <c r="E41">
        <v>1.6399999999999998E-2</v>
      </c>
      <c r="F41">
        <v>-1.52E-2</v>
      </c>
      <c r="G41">
        <v>-4.7E-2</v>
      </c>
      <c r="I41">
        <v>4.0999999999999995E-3</v>
      </c>
      <c r="J41">
        <v>-0.1104</v>
      </c>
    </row>
    <row r="42" spans="1:24">
      <c r="A42">
        <v>196606</v>
      </c>
      <c r="B42">
        <v>-1.44E-2</v>
      </c>
      <c r="C42">
        <v>1.3700000000000002E-2</v>
      </c>
      <c r="D42">
        <v>4.8999999999999998E-3</v>
      </c>
      <c r="E42">
        <v>1.5E-3</v>
      </c>
      <c r="F42">
        <v>7.8000000000000005E-3</v>
      </c>
      <c r="G42">
        <v>3.2500000000000001E-2</v>
      </c>
      <c r="I42">
        <v>3.8E-3</v>
      </c>
      <c r="J42">
        <v>3.6000000000000004E-2</v>
      </c>
    </row>
    <row r="43" spans="1:24">
      <c r="A43">
        <v>196607</v>
      </c>
      <c r="B43">
        <v>-1.6299999999999999E-2</v>
      </c>
      <c r="C43">
        <v>-4.7999999999999996E-3</v>
      </c>
      <c r="D43">
        <v>9.9000000000000008E-3</v>
      </c>
      <c r="E43">
        <v>-4.0000000000000001E-3</v>
      </c>
      <c r="F43">
        <v>1.8200000000000001E-2</v>
      </c>
      <c r="G43">
        <v>-1.3999999999999999E-2</v>
      </c>
      <c r="I43">
        <v>3.4999999999999996E-3</v>
      </c>
      <c r="J43">
        <v>-2.1499999999999998E-2</v>
      </c>
    </row>
    <row r="44" spans="1:24">
      <c r="A44">
        <v>196608</v>
      </c>
      <c r="B44">
        <v>-7.9100000000000004E-2</v>
      </c>
      <c r="C44">
        <v>-3.1400000000000004E-2</v>
      </c>
      <c r="D44">
        <v>4.4000000000000003E-3</v>
      </c>
      <c r="E44">
        <v>-1.1999999999999999E-3</v>
      </c>
      <c r="F44">
        <v>7.9000000000000008E-3</v>
      </c>
      <c r="G44">
        <v>-2.1400000000000002E-2</v>
      </c>
      <c r="I44">
        <v>4.0999999999999995E-3</v>
      </c>
      <c r="J44">
        <v>-9.06E-2</v>
      </c>
    </row>
    <row r="45" spans="1:24">
      <c r="A45">
        <v>196609</v>
      </c>
      <c r="B45">
        <v>-1.06E-2</v>
      </c>
      <c r="C45">
        <v>-1.1399999999999999E-2</v>
      </c>
      <c r="D45">
        <v>5.1000000000000004E-3</v>
      </c>
      <c r="E45">
        <v>-1.7899999999999999E-2</v>
      </c>
      <c r="F45">
        <v>2.3300000000000001E-2</v>
      </c>
      <c r="G45">
        <v>-1.84E-2</v>
      </c>
      <c r="I45">
        <v>4.0000000000000001E-3</v>
      </c>
      <c r="J45">
        <v>-4.9200000000000001E-2</v>
      </c>
    </row>
    <row r="46" spans="1:24">
      <c r="A46">
        <v>196610</v>
      </c>
      <c r="B46">
        <v>3.8600000000000002E-2</v>
      </c>
      <c r="C46">
        <v>-6.4500000000000002E-2</v>
      </c>
      <c r="D46">
        <v>2.6800000000000001E-2</v>
      </c>
      <c r="E46">
        <v>-3.4799999999999998E-2</v>
      </c>
      <c r="F46">
        <v>4.24E-2</v>
      </c>
      <c r="G46">
        <v>-5.2600000000000001E-2</v>
      </c>
      <c r="I46">
        <v>4.5000000000000005E-3</v>
      </c>
      <c r="J46">
        <v>-5.7400000000000007E-2</v>
      </c>
    </row>
    <row r="47" spans="1:24">
      <c r="A47">
        <v>196611</v>
      </c>
      <c r="B47">
        <v>1.3999999999999999E-2</v>
      </c>
      <c r="C47">
        <v>3.4700000000000002E-2</v>
      </c>
      <c r="D47">
        <v>-4.7699999999999999E-2</v>
      </c>
      <c r="E47">
        <v>4.1500000000000002E-2</v>
      </c>
      <c r="F47">
        <v>-6.6900000000000001E-2</v>
      </c>
      <c r="G47">
        <v>5.7200000000000001E-2</v>
      </c>
      <c r="I47">
        <v>4.0000000000000001E-3</v>
      </c>
      <c r="J47">
        <v>0.1211</v>
      </c>
    </row>
    <row r="48" spans="1:24">
      <c r="A48">
        <v>196612</v>
      </c>
      <c r="B48">
        <v>1.3000000000000002E-3</v>
      </c>
      <c r="C48">
        <v>2.1600000000000001E-2</v>
      </c>
      <c r="D48">
        <v>-1.3200000000000002E-2</v>
      </c>
      <c r="E48">
        <v>6.4000000000000003E-3</v>
      </c>
      <c r="F48">
        <v>-4.5000000000000005E-3</v>
      </c>
      <c r="G48">
        <v>1.06E-2</v>
      </c>
      <c r="I48">
        <v>4.0000000000000001E-3</v>
      </c>
      <c r="J48">
        <v>1.41E-2</v>
      </c>
    </row>
    <row r="49" spans="1:10">
      <c r="A49">
        <v>196701</v>
      </c>
      <c r="B49">
        <v>8.1500000000000003E-2</v>
      </c>
      <c r="C49">
        <v>9.0700000000000003E-2</v>
      </c>
      <c r="D49">
        <v>2.2499999999999999E-2</v>
      </c>
      <c r="E49">
        <v>9.300000000000001E-3</v>
      </c>
      <c r="F49">
        <v>-3.1300000000000001E-2</v>
      </c>
      <c r="G49">
        <v>-6.93E-2</v>
      </c>
      <c r="I49">
        <v>4.3E-3</v>
      </c>
      <c r="J49">
        <v>8.2799999999999999E-2</v>
      </c>
    </row>
    <row r="50" spans="1:10">
      <c r="A50">
        <v>196702</v>
      </c>
      <c r="B50">
        <v>7.8000000000000005E-3</v>
      </c>
      <c r="C50">
        <v>3.0499999999999999E-2</v>
      </c>
      <c r="D50">
        <v>-2.1800000000000003E-2</v>
      </c>
      <c r="E50">
        <v>2.0499999999999997E-2</v>
      </c>
      <c r="F50">
        <v>-9.5999999999999992E-3</v>
      </c>
      <c r="G50">
        <v>3.5200000000000002E-2</v>
      </c>
      <c r="I50">
        <v>3.5999999999999999E-3</v>
      </c>
      <c r="J50">
        <v>5.2600000000000001E-2</v>
      </c>
    </row>
    <row r="51" spans="1:10">
      <c r="A51">
        <v>196703</v>
      </c>
      <c r="B51">
        <v>3.9900000000000005E-2</v>
      </c>
      <c r="C51">
        <v>1.7299999999999999E-2</v>
      </c>
      <c r="D51">
        <v>5.4000000000000003E-3</v>
      </c>
      <c r="E51">
        <v>9.7999999999999997E-3</v>
      </c>
      <c r="F51">
        <v>-1.4499999999999999E-2</v>
      </c>
      <c r="G51">
        <v>1.5300000000000001E-2</v>
      </c>
      <c r="I51">
        <v>3.9000000000000003E-3</v>
      </c>
      <c r="J51">
        <v>6.4000000000000001E-2</v>
      </c>
    </row>
    <row r="52" spans="1:10">
      <c r="A52">
        <v>196704</v>
      </c>
      <c r="B52">
        <v>3.8900000000000004E-2</v>
      </c>
      <c r="C52">
        <v>4.1999999999999997E-3</v>
      </c>
      <c r="D52">
        <v>-2.4500000000000001E-2</v>
      </c>
      <c r="E52">
        <v>2.3799999999999998E-2</v>
      </c>
      <c r="F52">
        <v>-3.6400000000000002E-2</v>
      </c>
      <c r="G52">
        <v>5.8999999999999999E-3</v>
      </c>
      <c r="I52">
        <v>3.2000000000000002E-3</v>
      </c>
      <c r="J52">
        <v>6.4200000000000007E-2</v>
      </c>
    </row>
    <row r="53" spans="1:10">
      <c r="A53">
        <v>196705</v>
      </c>
      <c r="B53">
        <v>-4.3299999999999998E-2</v>
      </c>
      <c r="C53">
        <v>2.1899999999999999E-2</v>
      </c>
      <c r="D53">
        <v>1.18E-2</v>
      </c>
      <c r="E53">
        <v>-1.7000000000000001E-2</v>
      </c>
      <c r="F53">
        <v>1.8100000000000002E-2</v>
      </c>
      <c r="G53">
        <v>7.1999999999999998E-3</v>
      </c>
      <c r="I53">
        <v>3.3000000000000004E-3</v>
      </c>
      <c r="J53">
        <v>-3.1400000000000004E-2</v>
      </c>
    </row>
    <row r="54" spans="1:10">
      <c r="A54">
        <v>196706</v>
      </c>
      <c r="B54">
        <v>2.4100000000000003E-2</v>
      </c>
      <c r="C54">
        <v>6.4100000000000004E-2</v>
      </c>
      <c r="D54">
        <v>8.5000000000000006E-3</v>
      </c>
      <c r="E54">
        <v>-6.4000000000000003E-3</v>
      </c>
      <c r="F54">
        <v>-2.4100000000000003E-2</v>
      </c>
      <c r="G54">
        <v>0.06</v>
      </c>
      <c r="I54">
        <v>2.7000000000000001E-3</v>
      </c>
      <c r="J54">
        <v>8.3500000000000005E-2</v>
      </c>
    </row>
    <row r="55" spans="1:10">
      <c r="A55">
        <v>196707</v>
      </c>
      <c r="B55">
        <v>4.58E-2</v>
      </c>
      <c r="C55">
        <v>3.5200000000000002E-2</v>
      </c>
      <c r="D55">
        <v>2.7200000000000002E-2</v>
      </c>
      <c r="E55">
        <v>5.2000000000000006E-3</v>
      </c>
      <c r="F55">
        <v>2.7000000000000003E-2</v>
      </c>
      <c r="G55">
        <v>-1.03E-2</v>
      </c>
      <c r="I55">
        <v>3.0999999999999999E-3</v>
      </c>
      <c r="J55">
        <v>7.2900000000000006E-2</v>
      </c>
    </row>
    <row r="56" spans="1:10">
      <c r="A56">
        <v>196708</v>
      </c>
      <c r="B56">
        <v>-8.8999999999999999E-3</v>
      </c>
      <c r="C56">
        <v>6.7000000000000002E-3</v>
      </c>
      <c r="D56">
        <v>1.52E-2</v>
      </c>
      <c r="E56">
        <v>3.5999999999999999E-3</v>
      </c>
      <c r="F56">
        <v>1.4499999999999999E-2</v>
      </c>
      <c r="G56">
        <v>-1.38E-2</v>
      </c>
      <c r="I56">
        <v>3.0999999999999999E-3</v>
      </c>
      <c r="J56">
        <v>-1.77E-2</v>
      </c>
    </row>
    <row r="57" spans="1:10">
      <c r="A57">
        <v>196709</v>
      </c>
      <c r="B57">
        <v>3.1099999999999999E-2</v>
      </c>
      <c r="C57">
        <v>2.4199999999999999E-2</v>
      </c>
      <c r="D57">
        <v>-2.4199999999999999E-2</v>
      </c>
      <c r="E57">
        <v>2.3E-3</v>
      </c>
      <c r="F57">
        <v>-9.4999999999999998E-3</v>
      </c>
      <c r="G57">
        <v>2.52E-2</v>
      </c>
      <c r="I57">
        <v>3.2000000000000002E-3</v>
      </c>
      <c r="J57">
        <v>4.4999999999999998E-2</v>
      </c>
    </row>
    <row r="58" spans="1:10">
      <c r="A58">
        <v>196710</v>
      </c>
      <c r="B58">
        <v>-3.09E-2</v>
      </c>
      <c r="C58">
        <v>4.7000000000000002E-3</v>
      </c>
      <c r="D58">
        <v>-3.2199999999999999E-2</v>
      </c>
      <c r="E58">
        <v>1.0700000000000001E-2</v>
      </c>
      <c r="F58">
        <v>-2.6200000000000001E-2</v>
      </c>
      <c r="G58">
        <v>3.6700000000000003E-2</v>
      </c>
      <c r="I58">
        <v>3.9000000000000003E-3</v>
      </c>
      <c r="J58">
        <v>6.8000000000000005E-3</v>
      </c>
    </row>
    <row r="59" spans="1:10">
      <c r="A59">
        <v>196711</v>
      </c>
      <c r="B59">
        <v>3.7000000000000002E-3</v>
      </c>
      <c r="C59">
        <v>-5.9999999999999995E-4</v>
      </c>
      <c r="D59">
        <v>-1.6899999999999998E-2</v>
      </c>
      <c r="E59">
        <v>1.3500000000000002E-2</v>
      </c>
      <c r="F59">
        <v>-2.3400000000000001E-2</v>
      </c>
      <c r="G59">
        <v>1.26E-2</v>
      </c>
      <c r="I59">
        <v>3.5999999999999999E-3</v>
      </c>
      <c r="J59">
        <v>1.1399999999999999E-2</v>
      </c>
    </row>
    <row r="60" spans="1:10">
      <c r="A60">
        <v>196712</v>
      </c>
      <c r="B60">
        <v>3.0499999999999999E-2</v>
      </c>
      <c r="C60">
        <v>5.7800000000000004E-2</v>
      </c>
      <c r="D60">
        <v>-6.3E-3</v>
      </c>
      <c r="E60">
        <v>-8.199999999999999E-3</v>
      </c>
      <c r="F60">
        <v>1.3000000000000002E-3</v>
      </c>
      <c r="G60">
        <v>3.2500000000000001E-2</v>
      </c>
      <c r="I60">
        <v>3.3000000000000004E-3</v>
      </c>
      <c r="J60">
        <v>9.0700000000000003E-2</v>
      </c>
    </row>
    <row r="61" spans="1:10">
      <c r="A61">
        <v>196801</v>
      </c>
      <c r="B61">
        <v>-4.0599999999999997E-2</v>
      </c>
      <c r="C61">
        <v>4.4800000000000006E-2</v>
      </c>
      <c r="D61">
        <v>4.8399999999999999E-2</v>
      </c>
      <c r="E61">
        <v>-4.5899999999999996E-2</v>
      </c>
      <c r="F61">
        <v>6.4600000000000005E-2</v>
      </c>
      <c r="G61">
        <v>-4.7E-2</v>
      </c>
      <c r="I61">
        <v>4.0000000000000001E-3</v>
      </c>
      <c r="J61">
        <v>-7.1199999999999999E-2</v>
      </c>
    </row>
    <row r="62" spans="1:10">
      <c r="A62">
        <v>196802</v>
      </c>
      <c r="B62">
        <v>-3.7499999999999999E-2</v>
      </c>
      <c r="C62">
        <v>-2.92E-2</v>
      </c>
      <c r="D62">
        <v>1.3300000000000001E-2</v>
      </c>
      <c r="E62">
        <v>-1.4000000000000002E-3</v>
      </c>
      <c r="F62">
        <v>2.4500000000000001E-2</v>
      </c>
      <c r="G62">
        <v>-3.4300000000000004E-2</v>
      </c>
      <c r="I62">
        <v>3.9000000000000003E-3</v>
      </c>
      <c r="J62">
        <v>-9.0299999999999991E-2</v>
      </c>
    </row>
    <row r="63" spans="1:10">
      <c r="A63">
        <v>196803</v>
      </c>
      <c r="B63">
        <v>2E-3</v>
      </c>
      <c r="C63">
        <v>-1.6E-2</v>
      </c>
      <c r="D63">
        <v>-5.8999999999999999E-3</v>
      </c>
      <c r="E63">
        <v>1.06E-2</v>
      </c>
      <c r="F63">
        <v>-1.1000000000000001E-2</v>
      </c>
      <c r="G63">
        <v>3.2300000000000002E-2</v>
      </c>
      <c r="I63">
        <v>3.8E-3</v>
      </c>
      <c r="J63">
        <v>2.7400000000000004E-2</v>
      </c>
    </row>
    <row r="64" spans="1:10">
      <c r="A64">
        <v>196804</v>
      </c>
      <c r="B64">
        <v>9.0500000000000011E-2</v>
      </c>
      <c r="C64">
        <v>6.1800000000000001E-2</v>
      </c>
      <c r="D64">
        <v>-1.17E-2</v>
      </c>
      <c r="E64">
        <v>2.7000000000000003E-2</v>
      </c>
      <c r="F64">
        <v>-3.6499999999999998E-2</v>
      </c>
      <c r="G64">
        <v>5.0900000000000001E-2</v>
      </c>
      <c r="I64">
        <v>4.3E-3</v>
      </c>
      <c r="J64">
        <v>0.19489999999999999</v>
      </c>
    </row>
    <row r="65" spans="1:10">
      <c r="A65">
        <v>196805</v>
      </c>
      <c r="B65">
        <v>2.2799999999999997E-2</v>
      </c>
      <c r="C65">
        <v>7.0999999999999994E-2</v>
      </c>
      <c r="D65">
        <v>6.6000000000000008E-3</v>
      </c>
      <c r="E65">
        <v>3.0999999999999999E-3</v>
      </c>
      <c r="F65">
        <v>-1.9199999999999998E-2</v>
      </c>
      <c r="G65">
        <v>3.7999999999999999E-2</v>
      </c>
      <c r="I65">
        <v>4.5000000000000005E-3</v>
      </c>
      <c r="J65">
        <v>0.10220000000000001</v>
      </c>
    </row>
    <row r="66" spans="1:10">
      <c r="A66">
        <v>196806</v>
      </c>
      <c r="B66">
        <v>6.8999999999999999E-3</v>
      </c>
      <c r="C66">
        <v>-3.5999999999999999E-3</v>
      </c>
      <c r="D66">
        <v>8.3000000000000001E-3</v>
      </c>
      <c r="E66">
        <v>-1.3100000000000001E-2</v>
      </c>
      <c r="F66">
        <v>2.76E-2</v>
      </c>
      <c r="G66">
        <v>-1.9E-2</v>
      </c>
      <c r="I66">
        <v>4.3E-3</v>
      </c>
      <c r="J66">
        <v>8.6999999999999994E-3</v>
      </c>
    </row>
    <row r="67" spans="1:10">
      <c r="A67">
        <v>196807</v>
      </c>
      <c r="B67">
        <v>-2.7200000000000002E-2</v>
      </c>
      <c r="C67">
        <v>-1.4199999999999999E-2</v>
      </c>
      <c r="D67">
        <v>5.3899999999999997E-2</v>
      </c>
      <c r="E67">
        <v>-3.1400000000000004E-2</v>
      </c>
      <c r="F67">
        <v>3.6400000000000002E-2</v>
      </c>
      <c r="G67">
        <v>-8.8000000000000005E-3</v>
      </c>
      <c r="I67">
        <v>4.7999999999999996E-3</v>
      </c>
      <c r="J67">
        <v>-4.3899999999999995E-2</v>
      </c>
    </row>
    <row r="68" spans="1:10">
      <c r="A68">
        <v>196808</v>
      </c>
      <c r="B68">
        <v>1.34E-2</v>
      </c>
      <c r="C68">
        <v>2.2599999999999999E-2</v>
      </c>
      <c r="D68">
        <v>0.01</v>
      </c>
      <c r="E68">
        <v>-6.9999999999999993E-3</v>
      </c>
      <c r="F68">
        <v>4.5000000000000005E-3</v>
      </c>
      <c r="G68">
        <v>1.89E-2</v>
      </c>
      <c r="I68">
        <v>4.1999999999999997E-3</v>
      </c>
      <c r="J68">
        <v>4.7100000000000003E-2</v>
      </c>
    </row>
    <row r="69" spans="1:10">
      <c r="A69">
        <v>196809</v>
      </c>
      <c r="B69">
        <v>4.0300000000000002E-2</v>
      </c>
      <c r="C69">
        <v>2.8399999999999998E-2</v>
      </c>
      <c r="D69">
        <v>3.0000000000000001E-3</v>
      </c>
      <c r="E69">
        <v>-1.9900000000000001E-2</v>
      </c>
      <c r="F69">
        <v>8.8000000000000005E-3</v>
      </c>
      <c r="G69">
        <v>-6.5000000000000006E-3</v>
      </c>
      <c r="I69">
        <v>4.3E-3</v>
      </c>
      <c r="J69">
        <v>0.1002</v>
      </c>
    </row>
    <row r="70" spans="1:10">
      <c r="A70">
        <v>196810</v>
      </c>
      <c r="B70">
        <v>4.1999999999999997E-3</v>
      </c>
      <c r="C70">
        <v>-3.8E-3</v>
      </c>
      <c r="D70">
        <v>2.86E-2</v>
      </c>
      <c r="E70">
        <v>-1.3200000000000002E-2</v>
      </c>
      <c r="F70">
        <v>2.53E-2</v>
      </c>
      <c r="G70">
        <v>-1.46E-2</v>
      </c>
      <c r="I70">
        <v>4.4000000000000003E-3</v>
      </c>
      <c r="J70">
        <v>-1.6E-2</v>
      </c>
    </row>
    <row r="71" spans="1:10">
      <c r="A71">
        <v>196811</v>
      </c>
      <c r="B71">
        <v>5.4300000000000001E-2</v>
      </c>
      <c r="C71">
        <v>2.4100000000000003E-2</v>
      </c>
      <c r="D71">
        <v>-9.300000000000001E-3</v>
      </c>
      <c r="E71">
        <v>4.3E-3</v>
      </c>
      <c r="F71">
        <v>-2.2599999999999999E-2</v>
      </c>
      <c r="G71">
        <v>1.7500000000000002E-2</v>
      </c>
      <c r="I71">
        <v>4.1999999999999997E-3</v>
      </c>
      <c r="J71">
        <v>9.98E-2</v>
      </c>
    </row>
    <row r="72" spans="1:10">
      <c r="A72">
        <v>196812</v>
      </c>
      <c r="B72">
        <v>-3.9399999999999998E-2</v>
      </c>
      <c r="C72">
        <v>3.56E-2</v>
      </c>
      <c r="D72">
        <v>-1E-4</v>
      </c>
      <c r="E72">
        <v>-1.8600000000000002E-2</v>
      </c>
      <c r="F72">
        <v>1.7000000000000001E-2</v>
      </c>
      <c r="G72">
        <v>-1E-4</v>
      </c>
      <c r="I72">
        <v>4.3E-3</v>
      </c>
      <c r="J72">
        <v>-2.86E-2</v>
      </c>
    </row>
    <row r="73" spans="1:10">
      <c r="A73">
        <v>196901</v>
      </c>
      <c r="B73">
        <v>-1.2500000000000001E-2</v>
      </c>
      <c r="C73">
        <v>-4.5000000000000005E-3</v>
      </c>
      <c r="D73">
        <v>1.6799999999999999E-2</v>
      </c>
      <c r="E73">
        <v>-1.5500000000000002E-2</v>
      </c>
      <c r="F73">
        <v>1.3700000000000002E-2</v>
      </c>
      <c r="G73">
        <v>-1.7000000000000001E-3</v>
      </c>
      <c r="I73">
        <v>5.3E-3</v>
      </c>
      <c r="J73">
        <v>-2.0299999999999999E-2</v>
      </c>
    </row>
    <row r="74" spans="1:10">
      <c r="A74">
        <v>196902</v>
      </c>
      <c r="B74">
        <v>-5.8400000000000001E-2</v>
      </c>
      <c r="C74">
        <v>-4.1700000000000001E-2</v>
      </c>
      <c r="D74">
        <v>9.0000000000000011E-3</v>
      </c>
      <c r="E74">
        <v>2.07E-2</v>
      </c>
      <c r="F74">
        <v>7.8000000000000005E-3</v>
      </c>
      <c r="G74">
        <v>-2.3599999999999999E-2</v>
      </c>
      <c r="I74">
        <v>4.5999999999999999E-3</v>
      </c>
      <c r="J74">
        <v>-9.6700000000000008E-2</v>
      </c>
    </row>
    <row r="75" spans="1:10">
      <c r="A75">
        <v>196903</v>
      </c>
      <c r="B75">
        <v>2.6400000000000003E-2</v>
      </c>
      <c r="C75">
        <v>-4.1999999999999997E-3</v>
      </c>
      <c r="D75">
        <v>-5.2000000000000006E-3</v>
      </c>
      <c r="E75">
        <v>-1.4199999999999999E-2</v>
      </c>
      <c r="F75">
        <v>-4.5999999999999999E-3</v>
      </c>
      <c r="G75">
        <v>3.9700000000000006E-2</v>
      </c>
      <c r="I75">
        <v>4.5999999999999999E-3</v>
      </c>
      <c r="J75">
        <v>5.7699999999999994E-2</v>
      </c>
    </row>
    <row r="76" spans="1:10">
      <c r="A76">
        <v>196904</v>
      </c>
      <c r="B76">
        <v>1.46E-2</v>
      </c>
      <c r="C76">
        <v>-8.3000000000000001E-3</v>
      </c>
      <c r="D76">
        <v>-2.9999999999999997E-4</v>
      </c>
      <c r="E76">
        <v>4.0999999999999995E-3</v>
      </c>
      <c r="F76">
        <v>2.3E-3</v>
      </c>
      <c r="G76">
        <v>1.1299999999999999E-2</v>
      </c>
      <c r="I76">
        <v>5.3E-3</v>
      </c>
      <c r="J76">
        <v>3.2400000000000005E-2</v>
      </c>
    </row>
    <row r="77" spans="1:10">
      <c r="A77">
        <v>196905</v>
      </c>
      <c r="B77">
        <v>-1E-3</v>
      </c>
      <c r="C77">
        <v>-1.1000000000000001E-3</v>
      </c>
      <c r="D77">
        <v>7.1999999999999998E-3</v>
      </c>
      <c r="E77">
        <v>-9.4999999999999998E-3</v>
      </c>
      <c r="F77">
        <v>1.2500000000000001E-2</v>
      </c>
      <c r="G77">
        <v>1.7000000000000001E-2</v>
      </c>
      <c r="I77">
        <v>4.7999999999999996E-3</v>
      </c>
      <c r="J77">
        <v>2.6000000000000002E-2</v>
      </c>
    </row>
    <row r="78" spans="1:10">
      <c r="A78">
        <v>196906</v>
      </c>
      <c r="B78">
        <v>-7.1800000000000003E-2</v>
      </c>
      <c r="C78">
        <v>-5.5E-2</v>
      </c>
      <c r="D78">
        <v>-1.0900000000000002E-2</v>
      </c>
      <c r="E78">
        <v>4.3200000000000002E-2</v>
      </c>
      <c r="F78">
        <v>-1.5300000000000001E-2</v>
      </c>
      <c r="G78">
        <v>-2.3E-2</v>
      </c>
      <c r="I78">
        <v>5.1000000000000004E-3</v>
      </c>
      <c r="J78">
        <v>-0.11550000000000001</v>
      </c>
    </row>
    <row r="79" spans="1:10">
      <c r="A79">
        <v>196907</v>
      </c>
      <c r="B79">
        <v>-7.0000000000000007E-2</v>
      </c>
      <c r="C79">
        <v>-3.39E-2</v>
      </c>
      <c r="D79">
        <v>1.18E-2</v>
      </c>
      <c r="E79">
        <v>1.4499999999999999E-2</v>
      </c>
      <c r="F79">
        <v>1.9300000000000001E-2</v>
      </c>
      <c r="G79">
        <v>1.7000000000000001E-2</v>
      </c>
      <c r="I79">
        <v>5.3E-3</v>
      </c>
      <c r="J79">
        <v>-6.9199999999999998E-2</v>
      </c>
    </row>
    <row r="80" spans="1:10">
      <c r="A80">
        <v>196908</v>
      </c>
      <c r="B80">
        <v>4.6800000000000001E-2</v>
      </c>
      <c r="C80">
        <v>6.6000000000000008E-3</v>
      </c>
      <c r="D80">
        <v>-3.7700000000000004E-2</v>
      </c>
      <c r="E80">
        <v>1.17E-2</v>
      </c>
      <c r="F80">
        <v>-4.0399999999999998E-2</v>
      </c>
      <c r="G80">
        <v>2.1700000000000001E-2</v>
      </c>
      <c r="I80">
        <v>5.0000000000000001E-3</v>
      </c>
      <c r="J80">
        <v>0.10470000000000002</v>
      </c>
    </row>
    <row r="81" spans="1:10">
      <c r="A81">
        <v>196909</v>
      </c>
      <c r="B81">
        <v>-2.98E-2</v>
      </c>
      <c r="C81">
        <v>1.24E-2</v>
      </c>
      <c r="D81">
        <v>-3.1899999999999998E-2</v>
      </c>
      <c r="E81">
        <v>3.4500000000000003E-2</v>
      </c>
      <c r="F81">
        <v>-7.7000000000000002E-3</v>
      </c>
      <c r="G81">
        <v>2.52E-2</v>
      </c>
      <c r="I81">
        <v>6.1999999999999998E-3</v>
      </c>
      <c r="J81">
        <v>-2.8399999999999998E-2</v>
      </c>
    </row>
    <row r="82" spans="1:10">
      <c r="A82">
        <v>196910</v>
      </c>
      <c r="B82">
        <v>5.0599999999999999E-2</v>
      </c>
      <c r="C82">
        <v>3.9100000000000003E-2</v>
      </c>
      <c r="D82">
        <v>-3.1000000000000003E-2</v>
      </c>
      <c r="E82">
        <v>1.1999999999999999E-3</v>
      </c>
      <c r="F82">
        <v>-2.1400000000000002E-2</v>
      </c>
      <c r="G82">
        <v>-4.3099999999999999E-2</v>
      </c>
      <c r="I82">
        <v>6.0000000000000001E-3</v>
      </c>
      <c r="J82">
        <v>6.6699999999999995E-2</v>
      </c>
    </row>
    <row r="83" spans="1:10">
      <c r="A83">
        <v>196911</v>
      </c>
      <c r="B83">
        <v>-3.7900000000000003E-2</v>
      </c>
      <c r="C83">
        <v>-2.4500000000000001E-2</v>
      </c>
      <c r="D83">
        <v>-1.21E-2</v>
      </c>
      <c r="E83">
        <v>1.4499999999999999E-2</v>
      </c>
      <c r="F83">
        <v>2.8000000000000004E-3</v>
      </c>
      <c r="G83">
        <v>3.6600000000000001E-2</v>
      </c>
      <c r="I83">
        <v>5.2000000000000006E-3</v>
      </c>
      <c r="J83">
        <v>-3.9000000000000003E-3</v>
      </c>
    </row>
    <row r="84" spans="1:10">
      <c r="A84">
        <v>196912</v>
      </c>
      <c r="B84">
        <v>-2.63E-2</v>
      </c>
      <c r="C84">
        <v>-3.7700000000000004E-2</v>
      </c>
      <c r="D84">
        <v>-2.8399999999999998E-2</v>
      </c>
      <c r="E84">
        <v>2.5400000000000002E-2</v>
      </c>
      <c r="F84">
        <v>-1.78E-2</v>
      </c>
      <c r="G84">
        <v>4.9599999999999998E-2</v>
      </c>
      <c r="I84">
        <v>6.4000000000000003E-3</v>
      </c>
      <c r="J84">
        <v>1.2700000000000001E-2</v>
      </c>
    </row>
    <row r="85" spans="1:10">
      <c r="A85">
        <v>197001</v>
      </c>
      <c r="B85">
        <v>-8.1000000000000003E-2</v>
      </c>
      <c r="C85">
        <v>3.1300000000000001E-2</v>
      </c>
      <c r="D85">
        <v>3.1200000000000002E-2</v>
      </c>
      <c r="E85">
        <v>-1.7100000000000001E-2</v>
      </c>
      <c r="F85">
        <v>3.85E-2</v>
      </c>
      <c r="G85">
        <v>6.0000000000000001E-3</v>
      </c>
      <c r="I85">
        <v>6.0000000000000001E-3</v>
      </c>
      <c r="J85">
        <v>-7.0499999999999993E-2</v>
      </c>
    </row>
    <row r="86" spans="1:10">
      <c r="A86">
        <v>197002</v>
      </c>
      <c r="B86">
        <v>5.1299999999999998E-2</v>
      </c>
      <c r="C86">
        <v>-2.7400000000000004E-2</v>
      </c>
      <c r="D86">
        <v>3.9300000000000002E-2</v>
      </c>
      <c r="E86">
        <v>-2.3199999999999998E-2</v>
      </c>
      <c r="F86">
        <v>2.7400000000000004E-2</v>
      </c>
      <c r="G86">
        <v>2.3E-3</v>
      </c>
      <c r="I86">
        <v>6.1999999999999998E-3</v>
      </c>
      <c r="J86">
        <v>3.1899999999999998E-2</v>
      </c>
    </row>
    <row r="87" spans="1:10">
      <c r="A87">
        <v>197003</v>
      </c>
      <c r="B87">
        <v>-1.06E-2</v>
      </c>
      <c r="C87">
        <v>-2.4E-2</v>
      </c>
      <c r="D87">
        <v>3.9900000000000005E-2</v>
      </c>
      <c r="E87">
        <v>-1.01E-2</v>
      </c>
      <c r="F87">
        <v>4.3200000000000002E-2</v>
      </c>
      <c r="G87">
        <v>-3.5999999999999999E-3</v>
      </c>
      <c r="I87">
        <v>5.6999999999999993E-3</v>
      </c>
      <c r="J87">
        <v>-2.98E-2</v>
      </c>
    </row>
    <row r="88" spans="1:10">
      <c r="A88">
        <v>197004</v>
      </c>
      <c r="B88">
        <v>-0.11</v>
      </c>
      <c r="C88">
        <v>-6.3700000000000007E-2</v>
      </c>
      <c r="D88">
        <v>6.1699999999999998E-2</v>
      </c>
      <c r="E88">
        <v>-6.8999999999999999E-3</v>
      </c>
      <c r="F88">
        <v>6.2600000000000003E-2</v>
      </c>
      <c r="G88">
        <v>-7.7000000000000002E-3</v>
      </c>
      <c r="I88">
        <v>5.0000000000000001E-3</v>
      </c>
      <c r="J88">
        <v>-0.11410000000000001</v>
      </c>
    </row>
    <row r="89" spans="1:10">
      <c r="A89">
        <v>197005</v>
      </c>
      <c r="B89">
        <v>-6.9199999999999998E-2</v>
      </c>
      <c r="C89">
        <v>-4.4500000000000005E-2</v>
      </c>
      <c r="D89">
        <v>3.32E-2</v>
      </c>
      <c r="E89">
        <v>-1.2500000000000001E-2</v>
      </c>
      <c r="F89">
        <v>3.9199999999999999E-2</v>
      </c>
      <c r="G89">
        <v>-2.7799999999999998E-2</v>
      </c>
      <c r="I89">
        <v>5.3E-3</v>
      </c>
      <c r="J89">
        <v>-6.2899999999999998E-2</v>
      </c>
    </row>
    <row r="90" spans="1:10">
      <c r="A90">
        <v>197006</v>
      </c>
      <c r="B90">
        <v>-5.79E-2</v>
      </c>
      <c r="C90">
        <v>-2.2100000000000002E-2</v>
      </c>
      <c r="D90">
        <v>6.0000000000000001E-3</v>
      </c>
      <c r="E90">
        <v>1.3000000000000002E-3</v>
      </c>
      <c r="F90">
        <v>2.9700000000000004E-2</v>
      </c>
      <c r="G90">
        <v>5.7000000000000002E-2</v>
      </c>
      <c r="I90">
        <v>5.7999999999999996E-3</v>
      </c>
      <c r="J90">
        <v>-9.4000000000000004E-3</v>
      </c>
    </row>
    <row r="91" spans="1:10">
      <c r="A91">
        <v>197007</v>
      </c>
      <c r="B91">
        <v>6.93E-2</v>
      </c>
      <c r="C91">
        <v>-6.1999999999999998E-3</v>
      </c>
      <c r="D91">
        <v>9.1000000000000004E-3</v>
      </c>
      <c r="E91">
        <v>-2.5000000000000001E-3</v>
      </c>
      <c r="F91">
        <v>1.8100000000000002E-2</v>
      </c>
      <c r="G91">
        <v>-3.1400000000000004E-2</v>
      </c>
      <c r="I91">
        <v>5.2000000000000006E-3</v>
      </c>
      <c r="J91">
        <v>4.4299999999999999E-2</v>
      </c>
    </row>
    <row r="92" spans="1:10">
      <c r="A92">
        <v>197008</v>
      </c>
      <c r="B92">
        <v>4.4900000000000002E-2</v>
      </c>
      <c r="C92">
        <v>1.5300000000000001E-2</v>
      </c>
      <c r="D92">
        <v>1.2700000000000001E-2</v>
      </c>
      <c r="E92">
        <v>5.6000000000000008E-3</v>
      </c>
      <c r="F92">
        <v>-1.9E-3</v>
      </c>
      <c r="G92">
        <v>-6.5500000000000003E-2</v>
      </c>
      <c r="I92">
        <v>5.3E-3</v>
      </c>
      <c r="J92">
        <v>2.0400000000000001E-2</v>
      </c>
    </row>
    <row r="93" spans="1:10">
      <c r="A93">
        <v>197009</v>
      </c>
      <c r="B93">
        <v>4.1799999999999997E-2</v>
      </c>
      <c r="C93">
        <v>8.5000000000000006E-2</v>
      </c>
      <c r="D93">
        <v>-5.5199999999999999E-2</v>
      </c>
      <c r="E93">
        <v>3.0000000000000001E-3</v>
      </c>
      <c r="F93">
        <v>-5.8400000000000001E-2</v>
      </c>
      <c r="G93">
        <v>-8.8000000000000009E-2</v>
      </c>
      <c r="I93">
        <v>5.4000000000000003E-3</v>
      </c>
      <c r="J93">
        <v>4.1100000000000005E-2</v>
      </c>
    </row>
    <row r="94" spans="1:10">
      <c r="A94">
        <v>197010</v>
      </c>
      <c r="B94">
        <v>-2.2799999999999997E-2</v>
      </c>
      <c r="C94">
        <v>-4.4299999999999999E-2</v>
      </c>
      <c r="D94">
        <v>2.0999999999999999E-3</v>
      </c>
      <c r="E94">
        <v>1.7100000000000001E-2</v>
      </c>
      <c r="F94">
        <v>2.3199999999999998E-2</v>
      </c>
      <c r="G94">
        <v>9.4200000000000006E-2</v>
      </c>
      <c r="I94">
        <v>4.5999999999999999E-3</v>
      </c>
      <c r="J94">
        <v>-1.2800000000000001E-2</v>
      </c>
    </row>
    <row r="95" spans="1:10">
      <c r="A95">
        <v>197011</v>
      </c>
      <c r="B95">
        <v>4.5999999999999999E-2</v>
      </c>
      <c r="C95">
        <v>-3.8600000000000002E-2</v>
      </c>
      <c r="D95">
        <v>1.7000000000000001E-2</v>
      </c>
      <c r="E95">
        <v>1.5600000000000001E-2</v>
      </c>
      <c r="F95">
        <v>1.4800000000000001E-2</v>
      </c>
      <c r="G95">
        <v>2.7300000000000001E-2</v>
      </c>
      <c r="I95">
        <v>4.5999999999999999E-3</v>
      </c>
      <c r="J95">
        <v>5.5700000000000006E-2</v>
      </c>
    </row>
    <row r="96" spans="1:10">
      <c r="A96">
        <v>197012</v>
      </c>
      <c r="B96">
        <v>5.7200000000000001E-2</v>
      </c>
      <c r="C96">
        <v>2.9300000000000003E-2</v>
      </c>
      <c r="D96">
        <v>9.9000000000000008E-3</v>
      </c>
      <c r="E96">
        <v>2.3999999999999998E-3</v>
      </c>
      <c r="F96">
        <v>2.8999999999999998E-3</v>
      </c>
      <c r="G96">
        <v>-2.23E-2</v>
      </c>
      <c r="I96">
        <v>4.1999999999999997E-3</v>
      </c>
      <c r="J96">
        <v>3.4500000000000003E-2</v>
      </c>
    </row>
    <row r="97" spans="1:10">
      <c r="A97">
        <v>197101</v>
      </c>
      <c r="B97">
        <v>4.8399999999999999E-2</v>
      </c>
      <c r="C97">
        <v>7.5400000000000009E-2</v>
      </c>
      <c r="D97">
        <v>1.4800000000000001E-2</v>
      </c>
      <c r="E97">
        <v>-1.9900000000000001E-2</v>
      </c>
      <c r="F97">
        <v>5.9999999999999995E-4</v>
      </c>
      <c r="G97">
        <v>-6.5100000000000005E-2</v>
      </c>
      <c r="I97">
        <v>3.8E-3</v>
      </c>
      <c r="J97">
        <v>2.0499999999999997E-2</v>
      </c>
    </row>
    <row r="98" spans="1:10">
      <c r="A98">
        <v>197102</v>
      </c>
      <c r="B98">
        <v>1.41E-2</v>
      </c>
      <c r="C98">
        <v>2.0400000000000001E-2</v>
      </c>
      <c r="D98">
        <v>-1.2700000000000001E-2</v>
      </c>
      <c r="E98">
        <v>5.7999999999999996E-3</v>
      </c>
      <c r="F98">
        <v>-6.8999999999999999E-3</v>
      </c>
      <c r="G98">
        <v>7.9000000000000008E-3</v>
      </c>
      <c r="I98">
        <v>3.3000000000000004E-3</v>
      </c>
      <c r="J98">
        <v>3.9900000000000005E-2</v>
      </c>
    </row>
    <row r="99" spans="1:10">
      <c r="A99">
        <v>197103</v>
      </c>
      <c r="B99">
        <v>4.1299999999999996E-2</v>
      </c>
      <c r="C99">
        <v>2.2599999999999999E-2</v>
      </c>
      <c r="D99">
        <v>-4.0300000000000002E-2</v>
      </c>
      <c r="E99">
        <v>1.83E-2</v>
      </c>
      <c r="F99">
        <v>-2.7000000000000003E-2</v>
      </c>
      <c r="G99">
        <v>-1.41E-2</v>
      </c>
      <c r="I99">
        <v>3.0000000000000001E-3</v>
      </c>
      <c r="J99">
        <v>5.1799999999999999E-2</v>
      </c>
    </row>
    <row r="100" spans="1:10">
      <c r="A100">
        <v>197104</v>
      </c>
      <c r="B100">
        <v>3.15E-2</v>
      </c>
      <c r="C100">
        <v>-3.4999999999999996E-3</v>
      </c>
      <c r="D100">
        <v>8.1000000000000013E-3</v>
      </c>
      <c r="E100">
        <v>-1.46E-2</v>
      </c>
      <c r="F100">
        <v>8.8999999999999999E-3</v>
      </c>
      <c r="G100">
        <v>1.41E-2</v>
      </c>
      <c r="I100">
        <v>2.8000000000000004E-3</v>
      </c>
      <c r="J100">
        <v>4.9700000000000001E-2</v>
      </c>
    </row>
    <row r="101" spans="1:10">
      <c r="A101">
        <v>197105</v>
      </c>
      <c r="B101">
        <v>-3.9800000000000002E-2</v>
      </c>
      <c r="C101">
        <v>-1.11E-2</v>
      </c>
      <c r="D101">
        <v>-1.41E-2</v>
      </c>
      <c r="E101">
        <v>1.3899999999999999E-2</v>
      </c>
      <c r="F101">
        <v>2.3999999999999998E-3</v>
      </c>
      <c r="G101">
        <v>8.6E-3</v>
      </c>
      <c r="I101">
        <v>2.8999999999999998E-3</v>
      </c>
      <c r="J101">
        <v>-2.9600000000000001E-2</v>
      </c>
    </row>
    <row r="102" spans="1:10">
      <c r="A102">
        <v>197106</v>
      </c>
      <c r="B102">
        <v>-1E-3</v>
      </c>
      <c r="C102">
        <v>-1.49E-2</v>
      </c>
      <c r="D102">
        <v>-1.9400000000000001E-2</v>
      </c>
      <c r="E102">
        <v>1.5500000000000002E-2</v>
      </c>
      <c r="F102">
        <v>-1.6500000000000001E-2</v>
      </c>
      <c r="G102">
        <v>2.7300000000000001E-2</v>
      </c>
      <c r="I102">
        <v>3.7000000000000002E-3</v>
      </c>
      <c r="J102">
        <v>2.6499999999999999E-2</v>
      </c>
    </row>
    <row r="103" spans="1:10">
      <c r="A103">
        <v>197107</v>
      </c>
      <c r="B103">
        <v>-4.4999999999999998E-2</v>
      </c>
      <c r="C103">
        <v>-1.4199999999999999E-2</v>
      </c>
      <c r="D103">
        <v>-1E-4</v>
      </c>
      <c r="E103">
        <v>5.6999999999999993E-3</v>
      </c>
      <c r="F103">
        <v>1.49E-2</v>
      </c>
      <c r="G103">
        <v>-2.3700000000000002E-2</v>
      </c>
      <c r="I103">
        <v>4.0000000000000001E-3</v>
      </c>
      <c r="J103">
        <v>-6.2400000000000004E-2</v>
      </c>
    </row>
    <row r="104" spans="1:10">
      <c r="A104">
        <v>197108</v>
      </c>
      <c r="B104">
        <v>3.7900000000000003E-2</v>
      </c>
      <c r="C104">
        <v>-1.5E-3</v>
      </c>
      <c r="D104">
        <v>2.6400000000000003E-2</v>
      </c>
      <c r="E104">
        <v>-4.5000000000000005E-3</v>
      </c>
      <c r="F104">
        <v>2.63E-2</v>
      </c>
      <c r="G104">
        <v>3.61E-2</v>
      </c>
      <c r="I104">
        <v>4.7000000000000002E-3</v>
      </c>
      <c r="J104">
        <v>8.8100000000000012E-2</v>
      </c>
    </row>
    <row r="105" spans="1:10">
      <c r="A105">
        <v>197109</v>
      </c>
      <c r="B105">
        <v>-8.5000000000000006E-3</v>
      </c>
      <c r="C105">
        <v>2.8000000000000004E-3</v>
      </c>
      <c r="D105">
        <v>-2.9100000000000001E-2</v>
      </c>
      <c r="E105">
        <v>2.5499999999999998E-2</v>
      </c>
      <c r="F105">
        <v>-1.5900000000000001E-2</v>
      </c>
      <c r="G105">
        <v>2.12E-2</v>
      </c>
      <c r="I105">
        <v>3.7000000000000002E-3</v>
      </c>
      <c r="J105">
        <v>4.8999999999999998E-3</v>
      </c>
    </row>
    <row r="106" spans="1:10">
      <c r="A106">
        <v>197110</v>
      </c>
      <c r="B106">
        <v>-4.4200000000000003E-2</v>
      </c>
      <c r="C106">
        <v>-1.5900000000000001E-2</v>
      </c>
      <c r="D106">
        <v>-4.7999999999999996E-3</v>
      </c>
      <c r="E106">
        <v>1.5800000000000002E-2</v>
      </c>
      <c r="F106">
        <v>-1.38E-2</v>
      </c>
      <c r="G106">
        <v>4.7000000000000002E-3</v>
      </c>
      <c r="I106">
        <v>3.7000000000000002E-3</v>
      </c>
      <c r="J106">
        <v>-4.1100000000000005E-2</v>
      </c>
    </row>
    <row r="107" spans="1:10">
      <c r="A107">
        <v>197111</v>
      </c>
      <c r="B107">
        <v>-4.5999999999999999E-3</v>
      </c>
      <c r="C107">
        <v>-2.8700000000000003E-2</v>
      </c>
      <c r="D107">
        <v>-1.7000000000000001E-2</v>
      </c>
      <c r="E107">
        <v>2.4100000000000003E-2</v>
      </c>
      <c r="F107">
        <v>-3.3000000000000004E-3</v>
      </c>
      <c r="G107">
        <v>1.5100000000000001E-2</v>
      </c>
      <c r="I107">
        <v>3.7000000000000002E-3</v>
      </c>
      <c r="J107">
        <v>9.7000000000000003E-3</v>
      </c>
    </row>
    <row r="108" spans="1:10">
      <c r="A108">
        <v>197112</v>
      </c>
      <c r="B108">
        <v>8.7100000000000011E-2</v>
      </c>
      <c r="C108">
        <v>3.2500000000000001E-2</v>
      </c>
      <c r="D108">
        <v>-4.0999999999999995E-3</v>
      </c>
      <c r="E108">
        <v>-3.9000000000000003E-3</v>
      </c>
      <c r="F108">
        <v>-1.7299999999999999E-2</v>
      </c>
      <c r="G108">
        <v>-5.7999999999999996E-3</v>
      </c>
      <c r="I108">
        <v>3.7000000000000002E-3</v>
      </c>
      <c r="J108">
        <v>0.10800000000000001</v>
      </c>
    </row>
    <row r="109" spans="1:10">
      <c r="A109">
        <v>197201</v>
      </c>
      <c r="B109">
        <v>2.4900000000000002E-2</v>
      </c>
      <c r="C109">
        <v>6.1200000000000004E-2</v>
      </c>
      <c r="D109">
        <v>2.2700000000000001E-2</v>
      </c>
      <c r="E109">
        <v>-1.6799999999999999E-2</v>
      </c>
      <c r="F109">
        <v>5.2000000000000006E-3</v>
      </c>
      <c r="G109">
        <v>1.7000000000000001E-3</v>
      </c>
      <c r="I109">
        <v>2.8999999999999998E-3</v>
      </c>
      <c r="J109">
        <v>6.1100000000000002E-2</v>
      </c>
    </row>
    <row r="110" spans="1:10">
      <c r="A110">
        <v>197202</v>
      </c>
      <c r="B110">
        <v>2.8700000000000003E-2</v>
      </c>
      <c r="C110">
        <v>8.8999999999999999E-3</v>
      </c>
      <c r="D110">
        <v>-2.7700000000000002E-2</v>
      </c>
      <c r="E110">
        <v>1.6299999999999999E-2</v>
      </c>
      <c r="F110">
        <v>-5.3E-3</v>
      </c>
      <c r="G110">
        <v>2.5400000000000002E-2</v>
      </c>
      <c r="I110">
        <v>2.5000000000000001E-3</v>
      </c>
      <c r="J110">
        <v>5.67E-2</v>
      </c>
    </row>
    <row r="111" spans="1:10">
      <c r="A111">
        <v>197203</v>
      </c>
      <c r="B111">
        <v>6.3E-3</v>
      </c>
      <c r="C111">
        <v>-4.7000000000000002E-3</v>
      </c>
      <c r="D111">
        <v>-1.6299999999999999E-2</v>
      </c>
      <c r="E111">
        <v>1.61E-2</v>
      </c>
      <c r="F111">
        <v>-1.5E-3</v>
      </c>
      <c r="G111">
        <v>2.9399999999999999E-2</v>
      </c>
      <c r="I111">
        <v>2.7000000000000001E-3</v>
      </c>
      <c r="J111">
        <v>1.3100000000000001E-2</v>
      </c>
    </row>
    <row r="112" spans="1:10">
      <c r="A112">
        <v>197204</v>
      </c>
      <c r="B112">
        <v>2.8999999999999998E-3</v>
      </c>
      <c r="C112">
        <v>2E-3</v>
      </c>
      <c r="D112">
        <v>1E-3</v>
      </c>
      <c r="E112">
        <v>-4.5000000000000005E-3</v>
      </c>
      <c r="F112">
        <v>-0.01</v>
      </c>
      <c r="G112">
        <v>2.81E-2</v>
      </c>
      <c r="I112">
        <v>2.8999999999999998E-3</v>
      </c>
      <c r="J112">
        <v>1.2700000000000001E-2</v>
      </c>
    </row>
    <row r="113" spans="1:10">
      <c r="A113">
        <v>197205</v>
      </c>
      <c r="B113">
        <v>1.2500000000000001E-2</v>
      </c>
      <c r="C113">
        <v>-3.1200000000000002E-2</v>
      </c>
      <c r="D113">
        <v>-2.7200000000000002E-2</v>
      </c>
      <c r="E113">
        <v>2.3799999999999998E-2</v>
      </c>
      <c r="F113">
        <v>-1.9199999999999998E-2</v>
      </c>
      <c r="G113">
        <v>3.2899999999999999E-2</v>
      </c>
      <c r="I113">
        <v>3.0000000000000001E-3</v>
      </c>
      <c r="J113">
        <v>5.4900000000000004E-2</v>
      </c>
    </row>
    <row r="114" spans="1:10">
      <c r="A114">
        <v>197206</v>
      </c>
      <c r="B114">
        <v>-2.4300000000000002E-2</v>
      </c>
      <c r="C114">
        <v>-4.7000000000000002E-3</v>
      </c>
      <c r="D114">
        <v>-2.4900000000000002E-2</v>
      </c>
      <c r="E114">
        <v>1.8100000000000002E-2</v>
      </c>
      <c r="F114">
        <v>-3.4000000000000002E-3</v>
      </c>
      <c r="G114">
        <v>1.9E-2</v>
      </c>
      <c r="I114">
        <v>2.8999999999999998E-3</v>
      </c>
      <c r="J114">
        <v>5.4000000000000003E-3</v>
      </c>
    </row>
    <row r="115" spans="1:10">
      <c r="A115">
        <v>197207</v>
      </c>
      <c r="B115">
        <v>-8.0000000000000002E-3</v>
      </c>
      <c r="C115">
        <v>-2.7700000000000002E-2</v>
      </c>
      <c r="D115">
        <v>6.6000000000000008E-3</v>
      </c>
      <c r="E115">
        <v>1.1399999999999999E-2</v>
      </c>
      <c r="F115">
        <v>-6.5000000000000006E-3</v>
      </c>
      <c r="G115">
        <v>2.7000000000000003E-2</v>
      </c>
      <c r="I115">
        <v>3.0999999999999999E-3</v>
      </c>
      <c r="J115">
        <v>-2.6000000000000003E-3</v>
      </c>
    </row>
    <row r="116" spans="1:10">
      <c r="A116">
        <v>197208</v>
      </c>
      <c r="B116">
        <v>3.2599999999999997E-2</v>
      </c>
      <c r="C116">
        <v>-3.4799999999999998E-2</v>
      </c>
      <c r="D116">
        <v>4.53E-2</v>
      </c>
      <c r="E116">
        <v>-1.95E-2</v>
      </c>
      <c r="F116">
        <v>2.8799999999999999E-2</v>
      </c>
      <c r="G116">
        <v>-5.4000000000000006E-2</v>
      </c>
      <c r="I116">
        <v>2.8999999999999998E-3</v>
      </c>
      <c r="J116">
        <v>-1.5500000000000002E-2</v>
      </c>
    </row>
    <row r="117" spans="1:10">
      <c r="A117">
        <v>197209</v>
      </c>
      <c r="B117">
        <v>-1.1399999999999999E-2</v>
      </c>
      <c r="C117">
        <v>-2.2200000000000001E-2</v>
      </c>
      <c r="D117">
        <v>4.7000000000000002E-3</v>
      </c>
      <c r="E117">
        <v>1.72E-2</v>
      </c>
      <c r="F117">
        <v>-1.9699999999999999E-2</v>
      </c>
      <c r="G117">
        <v>1.8200000000000001E-2</v>
      </c>
      <c r="I117">
        <v>3.4000000000000002E-3</v>
      </c>
      <c r="J117">
        <v>5.1000000000000004E-3</v>
      </c>
    </row>
    <row r="118" spans="1:10">
      <c r="A118">
        <v>197210</v>
      </c>
      <c r="B118">
        <v>5.2000000000000006E-3</v>
      </c>
      <c r="C118">
        <v>-2.5400000000000002E-2</v>
      </c>
      <c r="D118">
        <v>1.3500000000000002E-2</v>
      </c>
      <c r="E118">
        <v>-1.5E-3</v>
      </c>
      <c r="F118">
        <v>-2.0000000000000001E-4</v>
      </c>
      <c r="G118">
        <v>7.0999999999999995E-3</v>
      </c>
      <c r="I118">
        <v>4.0000000000000001E-3</v>
      </c>
      <c r="J118">
        <v>1.7399999999999999E-2</v>
      </c>
    </row>
    <row r="119" spans="1:10">
      <c r="A119">
        <v>197211</v>
      </c>
      <c r="B119">
        <v>4.5999999999999999E-2</v>
      </c>
      <c r="C119">
        <v>-6.3E-3</v>
      </c>
      <c r="D119">
        <v>4.8300000000000003E-2</v>
      </c>
      <c r="E119">
        <v>-1.9800000000000002E-2</v>
      </c>
      <c r="F119">
        <v>3.3399999999999999E-2</v>
      </c>
      <c r="G119">
        <v>-5.0900000000000001E-2</v>
      </c>
      <c r="I119">
        <v>3.7000000000000002E-3</v>
      </c>
      <c r="J119">
        <v>1.54E-2</v>
      </c>
    </row>
    <row r="120" spans="1:10">
      <c r="A120">
        <v>197212</v>
      </c>
      <c r="B120">
        <v>6.1999999999999998E-3</v>
      </c>
      <c r="C120">
        <v>-1.9E-2</v>
      </c>
      <c r="D120">
        <v>-2.1899999999999999E-2</v>
      </c>
      <c r="E120">
        <v>2.58E-2</v>
      </c>
      <c r="F120">
        <v>-2.1499999999999998E-2</v>
      </c>
      <c r="G120">
        <v>4.9200000000000001E-2</v>
      </c>
      <c r="I120">
        <v>3.7000000000000002E-3</v>
      </c>
      <c r="J120">
        <v>5.3499999999999999E-2</v>
      </c>
    </row>
    <row r="121" spans="1:10">
      <c r="A121">
        <v>197301</v>
      </c>
      <c r="B121">
        <v>-3.2899999999999999E-2</v>
      </c>
      <c r="C121">
        <v>-2.8199999999999999E-2</v>
      </c>
      <c r="D121">
        <v>2.6800000000000001E-2</v>
      </c>
      <c r="E121">
        <v>3.8E-3</v>
      </c>
      <c r="F121">
        <v>9.0000000000000011E-3</v>
      </c>
      <c r="G121">
        <v>3.73E-2</v>
      </c>
      <c r="I121">
        <v>4.4000000000000003E-3</v>
      </c>
      <c r="J121">
        <v>-2.8799999999999999E-2</v>
      </c>
    </row>
    <row r="122" spans="1:10">
      <c r="A122">
        <v>197302</v>
      </c>
      <c r="B122">
        <v>-4.8499999999999995E-2</v>
      </c>
      <c r="C122">
        <v>-3.9E-2</v>
      </c>
      <c r="D122">
        <v>1.6E-2</v>
      </c>
      <c r="E122">
        <v>-2.5000000000000001E-3</v>
      </c>
      <c r="F122">
        <v>2.0000000000000001E-4</v>
      </c>
      <c r="G122">
        <v>2.1600000000000001E-2</v>
      </c>
      <c r="I122">
        <v>4.0999999999999995E-3</v>
      </c>
      <c r="J122">
        <v>-5.1100000000000007E-2</v>
      </c>
    </row>
    <row r="123" spans="1:10">
      <c r="A123">
        <v>197303</v>
      </c>
      <c r="B123">
        <v>-1.3000000000000001E-2</v>
      </c>
      <c r="C123">
        <v>-2.3300000000000001E-2</v>
      </c>
      <c r="D123">
        <v>2.6200000000000001E-2</v>
      </c>
      <c r="E123">
        <v>-1.0400000000000001E-2</v>
      </c>
      <c r="F123">
        <v>6.4000000000000003E-3</v>
      </c>
      <c r="G123">
        <v>3.5900000000000001E-2</v>
      </c>
      <c r="I123">
        <v>4.5999999999999999E-3</v>
      </c>
      <c r="J123">
        <v>1.7899999999999999E-2</v>
      </c>
    </row>
    <row r="124" spans="1:10">
      <c r="A124">
        <v>197304</v>
      </c>
      <c r="B124">
        <v>-5.6799999999999996E-2</v>
      </c>
      <c r="C124">
        <v>-2.9500000000000002E-2</v>
      </c>
      <c r="D124">
        <v>5.4199999999999998E-2</v>
      </c>
      <c r="E124">
        <v>-1.6500000000000001E-2</v>
      </c>
      <c r="F124">
        <v>2.7300000000000001E-2</v>
      </c>
      <c r="G124">
        <v>6.3600000000000004E-2</v>
      </c>
      <c r="I124">
        <v>5.2000000000000006E-3</v>
      </c>
      <c r="J124">
        <v>-3.0800000000000001E-2</v>
      </c>
    </row>
    <row r="125" spans="1:10">
      <c r="A125">
        <v>197305</v>
      </c>
      <c r="B125">
        <v>-2.9399999999999999E-2</v>
      </c>
      <c r="C125">
        <v>-6.1800000000000001E-2</v>
      </c>
      <c r="D125">
        <v>4.0999999999999995E-3</v>
      </c>
      <c r="E125">
        <v>1.9400000000000001E-2</v>
      </c>
      <c r="F125">
        <v>-1.5100000000000001E-2</v>
      </c>
      <c r="G125">
        <v>7.1400000000000005E-2</v>
      </c>
      <c r="I125">
        <v>5.1000000000000004E-3</v>
      </c>
      <c r="J125">
        <v>-2.0999999999999999E-3</v>
      </c>
    </row>
    <row r="126" spans="1:10">
      <c r="A126">
        <v>197306</v>
      </c>
      <c r="B126">
        <v>-1.5700000000000002E-2</v>
      </c>
      <c r="C126">
        <v>-2.5099999999999997E-2</v>
      </c>
      <c r="D126">
        <v>1.1899999999999999E-2</v>
      </c>
      <c r="E126">
        <v>-2.7000000000000001E-3</v>
      </c>
      <c r="F126">
        <v>2.0999999999999999E-3</v>
      </c>
      <c r="G126">
        <v>4.2999999999999997E-2</v>
      </c>
      <c r="I126">
        <v>5.1000000000000004E-3</v>
      </c>
      <c r="J126">
        <v>7.3000000000000001E-3</v>
      </c>
    </row>
    <row r="127" spans="1:10">
      <c r="A127">
        <v>197307</v>
      </c>
      <c r="B127">
        <v>5.0499999999999996E-2</v>
      </c>
      <c r="C127">
        <v>7.2599999999999998E-2</v>
      </c>
      <c r="D127">
        <v>-5.2600000000000001E-2</v>
      </c>
      <c r="E127">
        <v>-5.0000000000000001E-4</v>
      </c>
      <c r="F127">
        <v>-3.27E-2</v>
      </c>
      <c r="G127">
        <v>-0.11570000000000001</v>
      </c>
      <c r="I127">
        <v>6.4000000000000003E-3</v>
      </c>
      <c r="J127">
        <v>2.4300000000000002E-2</v>
      </c>
    </row>
    <row r="128" spans="1:10">
      <c r="A128">
        <v>197308</v>
      </c>
      <c r="B128">
        <v>-3.8199999999999998E-2</v>
      </c>
      <c r="C128">
        <v>-1.7899999999999999E-2</v>
      </c>
      <c r="D128">
        <v>1.06E-2</v>
      </c>
      <c r="E128">
        <v>-1.2800000000000001E-2</v>
      </c>
      <c r="F128">
        <v>1.29E-2</v>
      </c>
      <c r="G128">
        <v>3.4599999999999999E-2</v>
      </c>
      <c r="I128">
        <v>6.9999999999999993E-3</v>
      </c>
      <c r="J128">
        <v>-2.8700000000000003E-2</v>
      </c>
    </row>
    <row r="129" spans="1:10">
      <c r="A129">
        <v>197309</v>
      </c>
      <c r="B129">
        <v>4.7500000000000001E-2</v>
      </c>
      <c r="C129">
        <v>3.5700000000000003E-2</v>
      </c>
      <c r="D129">
        <v>2.2400000000000003E-2</v>
      </c>
      <c r="E129">
        <v>-2.3E-2</v>
      </c>
      <c r="F129">
        <v>1.7500000000000002E-2</v>
      </c>
      <c r="G129">
        <v>-7.0000000000000007E-2</v>
      </c>
      <c r="I129">
        <v>6.8000000000000005E-3</v>
      </c>
      <c r="J129">
        <v>5.2699999999999997E-2</v>
      </c>
    </row>
    <row r="130" spans="1:10">
      <c r="A130">
        <v>197310</v>
      </c>
      <c r="B130">
        <v>-8.3000000000000001E-3</v>
      </c>
      <c r="C130">
        <v>-3.0000000000000001E-3</v>
      </c>
      <c r="D130">
        <v>1.6E-2</v>
      </c>
      <c r="E130">
        <v>-1.83E-2</v>
      </c>
      <c r="F130">
        <v>2.6800000000000001E-2</v>
      </c>
      <c r="G130">
        <v>6.8699999999999997E-2</v>
      </c>
      <c r="I130">
        <v>6.5000000000000006E-3</v>
      </c>
      <c r="J130">
        <v>4.0500000000000001E-2</v>
      </c>
    </row>
    <row r="131" spans="1:10">
      <c r="A131">
        <v>197311</v>
      </c>
      <c r="B131">
        <v>-0.1275</v>
      </c>
      <c r="C131">
        <v>-7.2700000000000001E-2</v>
      </c>
      <c r="D131">
        <v>3.9900000000000005E-2</v>
      </c>
      <c r="E131">
        <v>-2.58E-2</v>
      </c>
      <c r="F131">
        <v>1.6899999999999998E-2</v>
      </c>
      <c r="G131">
        <v>8.6599999999999996E-2</v>
      </c>
      <c r="I131">
        <v>5.6000000000000008E-3</v>
      </c>
      <c r="J131">
        <v>-9.2699999999999991E-2</v>
      </c>
    </row>
    <row r="132" spans="1:10">
      <c r="A132">
        <v>197312</v>
      </c>
      <c r="B132">
        <v>6.1000000000000004E-3</v>
      </c>
      <c r="C132">
        <v>-4.6600000000000003E-2</v>
      </c>
      <c r="D132">
        <v>3.9399999999999998E-2</v>
      </c>
      <c r="E132">
        <v>-2.69E-2</v>
      </c>
      <c r="F132">
        <v>2.4100000000000003E-2</v>
      </c>
      <c r="G132">
        <v>0.1038</v>
      </c>
      <c r="I132">
        <v>6.4000000000000003E-3</v>
      </c>
      <c r="J132">
        <v>7.7600000000000002E-2</v>
      </c>
    </row>
    <row r="133" spans="1:10">
      <c r="A133">
        <v>197401</v>
      </c>
      <c r="B133">
        <v>-1.7000000000000001E-3</v>
      </c>
      <c r="C133">
        <v>0.10390000000000001</v>
      </c>
      <c r="D133">
        <v>0.06</v>
      </c>
      <c r="E133">
        <v>-3.1800000000000002E-2</v>
      </c>
      <c r="F133">
        <v>4.4800000000000006E-2</v>
      </c>
      <c r="G133">
        <v>-8.8499999999999995E-2</v>
      </c>
      <c r="I133">
        <v>6.3E-3</v>
      </c>
      <c r="J133">
        <v>-6.0400000000000002E-2</v>
      </c>
    </row>
    <row r="134" spans="1:10">
      <c r="A134">
        <v>197402</v>
      </c>
      <c r="B134">
        <v>-4.7000000000000002E-3</v>
      </c>
      <c r="C134">
        <v>1.1999999999999999E-3</v>
      </c>
      <c r="D134">
        <v>2.5000000000000001E-2</v>
      </c>
      <c r="E134">
        <v>-1.8700000000000001E-2</v>
      </c>
      <c r="F134">
        <v>2.6200000000000001E-2</v>
      </c>
      <c r="G134">
        <v>3.2000000000000002E-3</v>
      </c>
      <c r="I134">
        <v>5.7999999999999996E-3</v>
      </c>
      <c r="J134">
        <v>1.7399999999999999E-2</v>
      </c>
    </row>
    <row r="135" spans="1:10">
      <c r="A135">
        <v>197403</v>
      </c>
      <c r="B135">
        <v>-2.81E-2</v>
      </c>
      <c r="C135">
        <v>2.6099999999999998E-2</v>
      </c>
      <c r="D135">
        <v>-1.1999999999999999E-3</v>
      </c>
      <c r="E135">
        <v>2.7900000000000001E-2</v>
      </c>
      <c r="F135">
        <v>4.5000000000000005E-3</v>
      </c>
      <c r="G135">
        <v>-1.0500000000000001E-2</v>
      </c>
      <c r="I135">
        <v>5.6000000000000008E-3</v>
      </c>
      <c r="J135">
        <v>-4.6399999999999997E-2</v>
      </c>
    </row>
    <row r="136" spans="1:10">
      <c r="A136">
        <v>197404</v>
      </c>
      <c r="B136">
        <v>-5.2900000000000003E-2</v>
      </c>
      <c r="C136">
        <v>-6.8999999999999999E-3</v>
      </c>
      <c r="D136">
        <v>8.6999999999999994E-3</v>
      </c>
      <c r="E136">
        <v>2.8799999999999999E-2</v>
      </c>
      <c r="F136">
        <v>2.0800000000000003E-2</v>
      </c>
      <c r="G136">
        <v>2.1100000000000001E-2</v>
      </c>
      <c r="I136">
        <v>7.4999999999999997E-3</v>
      </c>
      <c r="J136">
        <v>-4.1299999999999996E-2</v>
      </c>
    </row>
    <row r="137" spans="1:10">
      <c r="A137">
        <v>197405</v>
      </c>
      <c r="B137">
        <v>-4.6800000000000001E-2</v>
      </c>
      <c r="C137">
        <v>-3.0800000000000001E-2</v>
      </c>
      <c r="D137">
        <v>-2.07E-2</v>
      </c>
      <c r="E137">
        <v>4.9299999999999997E-2</v>
      </c>
      <c r="F137">
        <v>-4.0000000000000001E-3</v>
      </c>
      <c r="G137">
        <v>-3.9000000000000003E-3</v>
      </c>
      <c r="I137">
        <v>7.4999999999999997E-3</v>
      </c>
      <c r="J137">
        <v>-8.7799999999999989E-2</v>
      </c>
    </row>
    <row r="138" spans="1:10">
      <c r="A138">
        <v>197406</v>
      </c>
      <c r="B138">
        <v>-2.8300000000000002E-2</v>
      </c>
      <c r="C138">
        <v>2.0000000000000001E-4</v>
      </c>
      <c r="D138">
        <v>7.9000000000000008E-3</v>
      </c>
      <c r="E138">
        <v>6.1999999999999998E-3</v>
      </c>
      <c r="F138">
        <v>2.8999999999999998E-2</v>
      </c>
      <c r="G138">
        <v>2.3100000000000002E-2</v>
      </c>
      <c r="I138">
        <v>6.0000000000000001E-3</v>
      </c>
      <c r="J138">
        <v>-1.41E-2</v>
      </c>
    </row>
    <row r="139" spans="1:10">
      <c r="A139">
        <v>197407</v>
      </c>
      <c r="B139">
        <v>-8.0500000000000002E-2</v>
      </c>
      <c r="C139">
        <v>1.9199999999999998E-2</v>
      </c>
      <c r="D139">
        <v>5.1700000000000003E-2</v>
      </c>
      <c r="E139">
        <v>-3.2599999999999997E-2</v>
      </c>
      <c r="F139">
        <v>4.5999999999999999E-2</v>
      </c>
      <c r="G139">
        <v>3.09E-2</v>
      </c>
      <c r="I139">
        <v>6.9999999999999993E-3</v>
      </c>
      <c r="J139">
        <v>-3.6299999999999999E-2</v>
      </c>
    </row>
    <row r="140" spans="1:10">
      <c r="A140">
        <v>197408</v>
      </c>
      <c r="B140">
        <v>-9.35E-2</v>
      </c>
      <c r="C140">
        <v>2.6000000000000003E-3</v>
      </c>
      <c r="D140">
        <v>2.6400000000000003E-2</v>
      </c>
      <c r="E140">
        <v>-2.8000000000000004E-3</v>
      </c>
      <c r="F140">
        <v>2.6000000000000002E-2</v>
      </c>
      <c r="G140">
        <v>0.03</v>
      </c>
      <c r="I140">
        <v>6.0000000000000001E-3</v>
      </c>
      <c r="J140">
        <v>-8.8400000000000006E-2</v>
      </c>
    </row>
    <row r="141" spans="1:10">
      <c r="A141">
        <v>197409</v>
      </c>
      <c r="B141">
        <v>-0.1177</v>
      </c>
      <c r="C141">
        <v>1.4800000000000001E-2</v>
      </c>
      <c r="D141">
        <v>5.5899999999999998E-2</v>
      </c>
      <c r="E141">
        <v>-4.4299999999999999E-2</v>
      </c>
      <c r="F141">
        <v>5.9200000000000003E-2</v>
      </c>
      <c r="G141">
        <v>4.24E-2</v>
      </c>
      <c r="I141">
        <v>8.1000000000000013E-3</v>
      </c>
      <c r="J141">
        <v>-9.0200000000000002E-2</v>
      </c>
    </row>
    <row r="142" spans="1:10">
      <c r="A142">
        <v>197410</v>
      </c>
      <c r="B142">
        <v>0.161</v>
      </c>
      <c r="C142">
        <v>-6.8200000000000011E-2</v>
      </c>
      <c r="D142">
        <v>-9.8800000000000013E-2</v>
      </c>
      <c r="E142">
        <v>-2.2000000000000001E-3</v>
      </c>
      <c r="F142">
        <v>-2.8700000000000003E-2</v>
      </c>
      <c r="G142">
        <v>-5.4000000000000003E-3</v>
      </c>
      <c r="I142">
        <v>5.1000000000000004E-3</v>
      </c>
      <c r="J142">
        <v>0.20399999999999999</v>
      </c>
    </row>
    <row r="143" spans="1:10">
      <c r="A143">
        <v>197411</v>
      </c>
      <c r="B143">
        <v>-4.5100000000000001E-2</v>
      </c>
      <c r="C143">
        <v>-1.4800000000000001E-2</v>
      </c>
      <c r="D143">
        <v>-2E-3</v>
      </c>
      <c r="E143">
        <v>-3.3500000000000002E-2</v>
      </c>
      <c r="F143">
        <v>2.9399999999999999E-2</v>
      </c>
      <c r="G143">
        <v>2.1400000000000002E-2</v>
      </c>
      <c r="I143">
        <v>5.4000000000000003E-3</v>
      </c>
      <c r="J143">
        <v>-3.7400000000000003E-2</v>
      </c>
    </row>
    <row r="144" spans="1:10">
      <c r="A144">
        <v>197412</v>
      </c>
      <c r="B144">
        <v>-3.4500000000000003E-2</v>
      </c>
      <c r="C144">
        <v>-4.3499999999999997E-2</v>
      </c>
      <c r="D144">
        <v>1.1000000000000001E-3</v>
      </c>
      <c r="E144">
        <v>-6.8999999999999999E-3</v>
      </c>
      <c r="F144">
        <v>3.2599999999999997E-2</v>
      </c>
      <c r="G144">
        <v>2.92E-2</v>
      </c>
      <c r="I144">
        <v>6.9999999999999993E-3</v>
      </c>
      <c r="J144">
        <v>-3.4799999999999998E-2</v>
      </c>
    </row>
    <row r="145" spans="1:10">
      <c r="A145">
        <v>197501</v>
      </c>
      <c r="B145">
        <v>0.1366</v>
      </c>
      <c r="C145">
        <v>0.12920000000000001</v>
      </c>
      <c r="D145">
        <v>8.2699999999999996E-2</v>
      </c>
      <c r="E145">
        <v>-7.6E-3</v>
      </c>
      <c r="F145">
        <v>-9.1999999999999998E-3</v>
      </c>
      <c r="G145">
        <v>-0.13820000000000002</v>
      </c>
      <c r="I145">
        <v>5.7999999999999996E-3</v>
      </c>
      <c r="J145">
        <v>0.11460000000000001</v>
      </c>
    </row>
    <row r="146" spans="1:10">
      <c r="A146">
        <v>197502</v>
      </c>
      <c r="B146">
        <v>5.5599999999999997E-2</v>
      </c>
      <c r="C146">
        <v>-6.5000000000000006E-3</v>
      </c>
      <c r="D146">
        <v>-4.4400000000000002E-2</v>
      </c>
      <c r="E146">
        <v>1.15E-2</v>
      </c>
      <c r="F146">
        <v>-2.12E-2</v>
      </c>
      <c r="G146">
        <v>-6.0000000000000001E-3</v>
      </c>
      <c r="I146">
        <v>4.3E-3</v>
      </c>
      <c r="J146">
        <v>4.0500000000000001E-2</v>
      </c>
    </row>
    <row r="147" spans="1:10">
      <c r="A147">
        <v>197503</v>
      </c>
      <c r="B147">
        <v>2.6600000000000002E-2</v>
      </c>
      <c r="C147">
        <v>3.9900000000000005E-2</v>
      </c>
      <c r="D147">
        <v>2.3900000000000001E-2</v>
      </c>
      <c r="E147">
        <v>1.23E-2</v>
      </c>
      <c r="F147">
        <v>-1.3100000000000001E-2</v>
      </c>
      <c r="G147">
        <v>-2.0400000000000001E-2</v>
      </c>
      <c r="I147">
        <v>4.0999999999999995E-3</v>
      </c>
      <c r="J147">
        <v>7.1400000000000005E-2</v>
      </c>
    </row>
    <row r="148" spans="1:10">
      <c r="A148">
        <v>197504</v>
      </c>
      <c r="B148">
        <v>4.2300000000000004E-2</v>
      </c>
      <c r="C148">
        <v>-7.1999999999999998E-3</v>
      </c>
      <c r="D148">
        <v>-1.1299999999999999E-2</v>
      </c>
      <c r="E148">
        <v>1.4199999999999999E-2</v>
      </c>
      <c r="F148">
        <v>-1.3500000000000002E-2</v>
      </c>
      <c r="G148">
        <v>1.38E-2</v>
      </c>
      <c r="I148">
        <v>4.4000000000000003E-3</v>
      </c>
      <c r="J148">
        <v>7.7100000000000002E-2</v>
      </c>
    </row>
    <row r="149" spans="1:10">
      <c r="A149">
        <v>197505</v>
      </c>
      <c r="B149">
        <v>5.1900000000000002E-2</v>
      </c>
      <c r="C149">
        <v>2.8900000000000002E-2</v>
      </c>
      <c r="D149">
        <v>-4.0999999999999995E-2</v>
      </c>
      <c r="E149">
        <v>-9.9000000000000008E-3</v>
      </c>
      <c r="F149">
        <v>-6.1000000000000004E-3</v>
      </c>
      <c r="G149">
        <v>-5.7999999999999996E-3</v>
      </c>
      <c r="I149">
        <v>4.4000000000000003E-3</v>
      </c>
      <c r="J149">
        <v>4.9400000000000006E-2</v>
      </c>
    </row>
    <row r="150" spans="1:10">
      <c r="A150">
        <v>197506</v>
      </c>
      <c r="B150">
        <v>4.8300000000000003E-2</v>
      </c>
      <c r="C150">
        <v>1.4199999999999999E-2</v>
      </c>
      <c r="D150">
        <v>1.3999999999999999E-2</v>
      </c>
      <c r="E150">
        <v>-2.6600000000000002E-2</v>
      </c>
      <c r="F150">
        <v>1.1000000000000001E-2</v>
      </c>
      <c r="G150">
        <v>2.0000000000000001E-4</v>
      </c>
      <c r="I150">
        <v>4.0999999999999995E-3</v>
      </c>
      <c r="J150">
        <v>5.5800000000000002E-2</v>
      </c>
    </row>
    <row r="151" spans="1:10">
      <c r="A151">
        <v>197507</v>
      </c>
      <c r="B151">
        <v>-6.59E-2</v>
      </c>
      <c r="C151">
        <v>3.44E-2</v>
      </c>
      <c r="D151">
        <v>1.6899999999999998E-2</v>
      </c>
      <c r="E151">
        <v>4.5999999999999999E-3</v>
      </c>
      <c r="F151">
        <v>1.23E-2</v>
      </c>
      <c r="G151">
        <v>4.5000000000000005E-3</v>
      </c>
      <c r="I151">
        <v>4.7999999999999996E-3</v>
      </c>
      <c r="J151">
        <v>-4.0800000000000003E-2</v>
      </c>
    </row>
    <row r="152" spans="1:10">
      <c r="A152">
        <v>197508</v>
      </c>
      <c r="B152">
        <v>-2.8500000000000001E-2</v>
      </c>
      <c r="C152">
        <v>-2.8399999999999998E-2</v>
      </c>
      <c r="D152">
        <v>-9.4000000000000004E-3</v>
      </c>
      <c r="E152">
        <v>1.1200000000000002E-2</v>
      </c>
      <c r="F152">
        <v>-9.300000000000001E-3</v>
      </c>
      <c r="G152">
        <v>-1E-3</v>
      </c>
      <c r="I152">
        <v>4.7999999999999996E-3</v>
      </c>
      <c r="J152">
        <v>-2.5499999999999998E-2</v>
      </c>
    </row>
    <row r="153" spans="1:10">
      <c r="A153">
        <v>197509</v>
      </c>
      <c r="B153">
        <v>-4.2599999999999999E-2</v>
      </c>
      <c r="C153">
        <v>5.0000000000000001E-4</v>
      </c>
      <c r="D153">
        <v>4.3E-3</v>
      </c>
      <c r="E153">
        <v>5.3E-3</v>
      </c>
      <c r="F153">
        <v>5.5000000000000005E-3</v>
      </c>
      <c r="G153">
        <v>4.0999999999999995E-3</v>
      </c>
      <c r="I153">
        <v>5.3E-3</v>
      </c>
      <c r="J153">
        <v>-1.7899999999999999E-2</v>
      </c>
    </row>
    <row r="154" spans="1:10">
      <c r="A154">
        <v>197510</v>
      </c>
      <c r="B154">
        <v>5.3099999999999994E-2</v>
      </c>
      <c r="C154">
        <v>-4.2200000000000001E-2</v>
      </c>
      <c r="D154">
        <v>2.7000000000000001E-3</v>
      </c>
      <c r="E154">
        <v>-4.7999999999999996E-3</v>
      </c>
      <c r="F154">
        <v>2.2000000000000002E-2</v>
      </c>
      <c r="G154">
        <v>-1.6000000000000001E-3</v>
      </c>
      <c r="I154">
        <v>5.6000000000000008E-3</v>
      </c>
      <c r="J154">
        <v>2.9700000000000004E-2</v>
      </c>
    </row>
    <row r="155" spans="1:10">
      <c r="A155">
        <v>197511</v>
      </c>
      <c r="B155">
        <v>2.6400000000000003E-2</v>
      </c>
      <c r="C155">
        <v>-1.1000000000000001E-2</v>
      </c>
      <c r="D155">
        <v>2.0499999999999997E-2</v>
      </c>
      <c r="E155">
        <v>-6.8000000000000005E-3</v>
      </c>
      <c r="F155">
        <v>1.78E-2</v>
      </c>
      <c r="G155">
        <v>-4.5000000000000005E-3</v>
      </c>
      <c r="I155">
        <v>4.0999999999999995E-3</v>
      </c>
      <c r="J155">
        <v>1.61E-2</v>
      </c>
    </row>
    <row r="156" spans="1:10">
      <c r="A156">
        <v>197512</v>
      </c>
      <c r="B156">
        <v>-1.6E-2</v>
      </c>
      <c r="C156">
        <v>-5.0000000000000001E-4</v>
      </c>
      <c r="D156">
        <v>1.6899999999999998E-2</v>
      </c>
      <c r="E156">
        <v>-8.9999999999999998E-4</v>
      </c>
      <c r="F156">
        <v>5.7999999999999996E-3</v>
      </c>
      <c r="G156">
        <v>-1.1000000000000001E-3</v>
      </c>
      <c r="I156">
        <v>4.7999999999999996E-3</v>
      </c>
      <c r="J156">
        <v>-1.34E-2</v>
      </c>
    </row>
    <row r="157" spans="1:10">
      <c r="A157">
        <v>197601</v>
      </c>
      <c r="B157">
        <v>0.1216</v>
      </c>
      <c r="C157">
        <v>6.3200000000000006E-2</v>
      </c>
      <c r="D157">
        <v>8.5699999999999998E-2</v>
      </c>
      <c r="E157">
        <v>-1.7899999999999999E-2</v>
      </c>
      <c r="F157">
        <v>2.2700000000000001E-2</v>
      </c>
      <c r="G157">
        <v>4.4500000000000005E-2</v>
      </c>
      <c r="I157">
        <v>4.7000000000000002E-3</v>
      </c>
      <c r="J157">
        <v>0.19140000000000001</v>
      </c>
    </row>
    <row r="158" spans="1:10">
      <c r="A158">
        <v>197602</v>
      </c>
      <c r="B158">
        <v>3.2000000000000002E-3</v>
      </c>
      <c r="C158">
        <v>7.980000000000001E-2</v>
      </c>
      <c r="D158">
        <v>5.8200000000000002E-2</v>
      </c>
      <c r="E158">
        <v>-2.6000000000000002E-2</v>
      </c>
      <c r="F158">
        <v>3.8300000000000001E-2</v>
      </c>
      <c r="G158">
        <v>3.8E-3</v>
      </c>
      <c r="I158">
        <v>3.4000000000000002E-3</v>
      </c>
      <c r="J158">
        <v>5.21E-2</v>
      </c>
    </row>
    <row r="159" spans="1:10">
      <c r="A159">
        <v>197603</v>
      </c>
      <c r="B159">
        <v>2.3199999999999998E-2</v>
      </c>
      <c r="C159">
        <v>-1.3899999999999999E-2</v>
      </c>
      <c r="D159">
        <v>-1.1000000000000001E-3</v>
      </c>
      <c r="E159">
        <v>-3.3000000000000004E-3</v>
      </c>
      <c r="F159">
        <v>9.4000000000000004E-3</v>
      </c>
      <c r="G159">
        <v>1.5E-3</v>
      </c>
      <c r="I159">
        <v>4.0000000000000001E-3</v>
      </c>
      <c r="J159">
        <v>7.4000000000000003E-3</v>
      </c>
    </row>
    <row r="160" spans="1:10">
      <c r="A160">
        <v>197604</v>
      </c>
      <c r="B160">
        <v>-1.49E-2</v>
      </c>
      <c r="C160">
        <v>8.0000000000000004E-4</v>
      </c>
      <c r="D160">
        <v>-1.4000000000000002E-3</v>
      </c>
      <c r="E160">
        <v>4.0000000000000001E-3</v>
      </c>
      <c r="F160">
        <v>-1.0800000000000001E-2</v>
      </c>
      <c r="G160">
        <v>5.8999999999999999E-3</v>
      </c>
      <c r="I160">
        <v>4.1999999999999997E-3</v>
      </c>
      <c r="J160">
        <v>-2.5499999999999998E-2</v>
      </c>
    </row>
    <row r="161" spans="1:10">
      <c r="A161">
        <v>197605</v>
      </c>
      <c r="B161">
        <v>-1.34E-2</v>
      </c>
      <c r="C161">
        <v>-1.1000000000000001E-2</v>
      </c>
      <c r="D161">
        <v>-1.3500000000000002E-2</v>
      </c>
      <c r="E161">
        <v>2.4500000000000001E-2</v>
      </c>
      <c r="F161">
        <v>-1.3999999999999999E-2</v>
      </c>
      <c r="G161">
        <v>-1.1200000000000002E-2</v>
      </c>
      <c r="I161">
        <v>3.7000000000000002E-3</v>
      </c>
      <c r="J161">
        <v>-2.69E-2</v>
      </c>
    </row>
    <row r="162" spans="1:10">
      <c r="A162">
        <v>197606</v>
      </c>
      <c r="B162">
        <v>4.0500000000000001E-2</v>
      </c>
      <c r="C162">
        <v>-1.0700000000000001E-2</v>
      </c>
      <c r="D162">
        <v>6.8999999999999999E-3</v>
      </c>
      <c r="E162">
        <v>-6.7000000000000002E-3</v>
      </c>
      <c r="F162">
        <v>1.01E-2</v>
      </c>
      <c r="G162">
        <v>-4.1999999999999997E-3</v>
      </c>
      <c r="I162">
        <v>4.3E-3</v>
      </c>
      <c r="J162">
        <v>4.6399999999999997E-2</v>
      </c>
    </row>
    <row r="163" spans="1:10">
      <c r="A163">
        <v>197607</v>
      </c>
      <c r="B163">
        <v>-1.0700000000000001E-2</v>
      </c>
      <c r="C163">
        <v>6.3E-3</v>
      </c>
      <c r="D163">
        <v>1.7299999999999999E-2</v>
      </c>
      <c r="E163">
        <v>-1.0500000000000001E-2</v>
      </c>
      <c r="F163">
        <v>2.8000000000000004E-3</v>
      </c>
      <c r="G163">
        <v>-1.3000000000000002E-3</v>
      </c>
      <c r="I163">
        <v>4.7000000000000002E-3</v>
      </c>
      <c r="J163">
        <v>-1.1399999999999999E-2</v>
      </c>
    </row>
    <row r="164" spans="1:10">
      <c r="A164">
        <v>197608</v>
      </c>
      <c r="B164">
        <v>-5.6000000000000008E-3</v>
      </c>
      <c r="C164">
        <v>-1.9800000000000002E-2</v>
      </c>
      <c r="D164">
        <v>8.1000000000000013E-3</v>
      </c>
      <c r="E164">
        <v>-4.0999999999999995E-3</v>
      </c>
      <c r="F164">
        <v>-5.5000000000000005E-3</v>
      </c>
      <c r="G164">
        <v>-8.5000000000000006E-3</v>
      </c>
      <c r="I164">
        <v>4.1999999999999997E-3</v>
      </c>
      <c r="J164">
        <v>-2.2000000000000002E-2</v>
      </c>
    </row>
    <row r="165" spans="1:10">
      <c r="A165">
        <v>197609</v>
      </c>
      <c r="B165">
        <v>2.07E-2</v>
      </c>
      <c r="C165">
        <v>1E-3</v>
      </c>
      <c r="D165">
        <v>-2.8999999999999998E-3</v>
      </c>
      <c r="E165">
        <v>9.7999999999999997E-3</v>
      </c>
      <c r="F165">
        <v>-1.15E-2</v>
      </c>
      <c r="G165">
        <v>2.2000000000000001E-3</v>
      </c>
      <c r="I165">
        <v>4.4000000000000003E-3</v>
      </c>
      <c r="J165">
        <v>2.6200000000000001E-2</v>
      </c>
    </row>
    <row r="166" spans="1:10">
      <c r="A166">
        <v>197610</v>
      </c>
      <c r="B166">
        <v>-2.4199999999999999E-2</v>
      </c>
      <c r="C166">
        <v>1.3000000000000002E-3</v>
      </c>
      <c r="D166">
        <v>-1.8E-3</v>
      </c>
      <c r="E166">
        <v>-1.9E-3</v>
      </c>
      <c r="F166">
        <v>-3.7000000000000002E-3</v>
      </c>
      <c r="G166">
        <v>-4.4000000000000003E-3</v>
      </c>
      <c r="I166">
        <v>4.0999999999999995E-3</v>
      </c>
      <c r="J166">
        <v>-3.4300000000000004E-2</v>
      </c>
    </row>
    <row r="167" spans="1:10">
      <c r="A167">
        <v>197611</v>
      </c>
      <c r="B167">
        <v>3.5999999999999999E-3</v>
      </c>
      <c r="C167">
        <v>2.6600000000000002E-2</v>
      </c>
      <c r="D167">
        <v>1.5100000000000001E-2</v>
      </c>
      <c r="E167">
        <v>-1.41E-2</v>
      </c>
      <c r="F167">
        <v>8.9999999999999998E-4</v>
      </c>
      <c r="G167">
        <v>2.8900000000000002E-2</v>
      </c>
      <c r="I167">
        <v>4.0000000000000001E-3</v>
      </c>
      <c r="J167">
        <v>3.1600000000000003E-2</v>
      </c>
    </row>
    <row r="168" spans="1:10">
      <c r="A168">
        <v>197612</v>
      </c>
      <c r="B168">
        <v>5.6500000000000002E-2</v>
      </c>
      <c r="C168">
        <v>3.6400000000000002E-2</v>
      </c>
      <c r="D168">
        <v>2.2700000000000001E-2</v>
      </c>
      <c r="E168">
        <v>-6.1999999999999998E-3</v>
      </c>
      <c r="F168">
        <v>2.2799999999999997E-2</v>
      </c>
      <c r="G168">
        <v>7.3000000000000001E-3</v>
      </c>
      <c r="I168">
        <v>4.0000000000000001E-3</v>
      </c>
      <c r="J168">
        <v>8.2899999999999988E-2</v>
      </c>
    </row>
    <row r="169" spans="1:10">
      <c r="A169">
        <v>197701</v>
      </c>
      <c r="B169">
        <v>-4.0500000000000001E-2</v>
      </c>
      <c r="C169">
        <v>5.9000000000000004E-2</v>
      </c>
      <c r="D169">
        <v>4.2699999999999995E-2</v>
      </c>
      <c r="E169">
        <v>-5.1000000000000004E-3</v>
      </c>
      <c r="F169">
        <v>1.9699999999999999E-2</v>
      </c>
      <c r="G169">
        <v>4.0099999999999997E-2</v>
      </c>
      <c r="I169">
        <v>3.5999999999999999E-3</v>
      </c>
      <c r="J169">
        <v>2.4900000000000002E-2</v>
      </c>
    </row>
    <row r="170" spans="1:10">
      <c r="A170">
        <v>197702</v>
      </c>
      <c r="B170">
        <v>-1.9400000000000001E-2</v>
      </c>
      <c r="C170">
        <v>1.0700000000000001E-2</v>
      </c>
      <c r="D170">
        <v>4.7000000000000002E-3</v>
      </c>
      <c r="E170">
        <v>-1.6000000000000001E-3</v>
      </c>
      <c r="F170">
        <v>-2.2000000000000001E-3</v>
      </c>
      <c r="G170">
        <v>3.5999999999999999E-3</v>
      </c>
      <c r="I170">
        <v>3.4999999999999996E-3</v>
      </c>
      <c r="J170">
        <v>-1.9199999999999998E-2</v>
      </c>
    </row>
    <row r="171" spans="1:10">
      <c r="A171">
        <v>197703</v>
      </c>
      <c r="B171">
        <v>-1.3700000000000002E-2</v>
      </c>
      <c r="C171">
        <v>1.3100000000000001E-2</v>
      </c>
      <c r="D171">
        <v>1.0900000000000002E-2</v>
      </c>
      <c r="E171">
        <v>-3.0000000000000001E-3</v>
      </c>
      <c r="F171">
        <v>-5.9999999999999995E-4</v>
      </c>
      <c r="G171">
        <v>5.5000000000000005E-3</v>
      </c>
      <c r="I171">
        <v>3.8E-3</v>
      </c>
      <c r="J171">
        <v>-6.9999999999999993E-3</v>
      </c>
    </row>
    <row r="172" spans="1:10">
      <c r="A172">
        <v>197704</v>
      </c>
      <c r="B172">
        <v>1.5E-3</v>
      </c>
      <c r="C172">
        <v>6.1000000000000004E-3</v>
      </c>
      <c r="D172">
        <v>3.3799999999999997E-2</v>
      </c>
      <c r="E172">
        <v>-2.0199999999999999E-2</v>
      </c>
      <c r="F172">
        <v>1.1399999999999999E-2</v>
      </c>
      <c r="G172">
        <v>4.2099999999999999E-2</v>
      </c>
      <c r="I172">
        <v>3.8E-3</v>
      </c>
      <c r="J172">
        <v>3.9700000000000006E-2</v>
      </c>
    </row>
    <row r="173" spans="1:10">
      <c r="A173">
        <v>197705</v>
      </c>
      <c r="B173">
        <v>-1.4499999999999999E-2</v>
      </c>
      <c r="C173">
        <v>1.3100000000000001E-2</v>
      </c>
      <c r="D173">
        <v>8.5000000000000006E-3</v>
      </c>
      <c r="E173">
        <v>3.3000000000000004E-3</v>
      </c>
      <c r="F173">
        <v>1.9E-3</v>
      </c>
      <c r="G173">
        <v>2.0299999999999999E-2</v>
      </c>
      <c r="I173">
        <v>3.7000000000000002E-3</v>
      </c>
      <c r="J173">
        <v>6.9999999999999993E-3</v>
      </c>
    </row>
    <row r="174" spans="1:10">
      <c r="A174">
        <v>197706</v>
      </c>
      <c r="B174">
        <v>4.7100000000000003E-2</v>
      </c>
      <c r="C174">
        <v>2.0800000000000003E-2</v>
      </c>
      <c r="D174">
        <v>-7.4000000000000003E-3</v>
      </c>
      <c r="E174">
        <v>9.1000000000000004E-3</v>
      </c>
      <c r="F174">
        <v>-1.2E-2</v>
      </c>
      <c r="G174">
        <v>1.66E-2</v>
      </c>
      <c r="I174">
        <v>4.0000000000000001E-3</v>
      </c>
      <c r="J174">
        <v>7.0099999999999996E-2</v>
      </c>
    </row>
    <row r="175" spans="1:10">
      <c r="A175">
        <v>197707</v>
      </c>
      <c r="B175">
        <v>-1.6899999999999998E-2</v>
      </c>
      <c r="C175">
        <v>1.8800000000000001E-2</v>
      </c>
      <c r="D175">
        <v>-5.6999999999999993E-3</v>
      </c>
      <c r="E175">
        <v>7.4000000000000003E-3</v>
      </c>
      <c r="F175">
        <v>8.9999999999999998E-4</v>
      </c>
      <c r="G175">
        <v>3.5999999999999999E-3</v>
      </c>
      <c r="I175">
        <v>4.1999999999999997E-3</v>
      </c>
      <c r="J175">
        <v>-1.0900000000000002E-2</v>
      </c>
    </row>
    <row r="176" spans="1:10">
      <c r="A176">
        <v>197708</v>
      </c>
      <c r="B176">
        <v>-1.7500000000000002E-2</v>
      </c>
      <c r="C176">
        <v>8.6E-3</v>
      </c>
      <c r="D176">
        <v>-2.7300000000000001E-2</v>
      </c>
      <c r="E176">
        <v>9.9000000000000008E-3</v>
      </c>
      <c r="F176">
        <v>-6.8999999999999999E-3</v>
      </c>
      <c r="G176">
        <v>-1.7000000000000001E-2</v>
      </c>
      <c r="I176">
        <v>4.4000000000000003E-3</v>
      </c>
      <c r="J176">
        <v>-0.02</v>
      </c>
    </row>
    <row r="177" spans="1:10">
      <c r="A177">
        <v>197709</v>
      </c>
      <c r="B177">
        <v>-2.7000000000000001E-3</v>
      </c>
      <c r="C177">
        <v>1.43E-2</v>
      </c>
      <c r="D177">
        <v>-4.5999999999999999E-3</v>
      </c>
      <c r="E177">
        <v>1.4499999999999999E-2</v>
      </c>
      <c r="F177">
        <v>-8.3999999999999995E-3</v>
      </c>
      <c r="G177">
        <v>0.02</v>
      </c>
      <c r="I177">
        <v>4.3E-3</v>
      </c>
      <c r="J177">
        <v>1.01E-2</v>
      </c>
    </row>
    <row r="178" spans="1:10">
      <c r="A178">
        <v>197710</v>
      </c>
      <c r="B178">
        <v>-4.3799999999999999E-2</v>
      </c>
      <c r="C178">
        <v>1.4800000000000001E-2</v>
      </c>
      <c r="D178">
        <v>1.8100000000000002E-2</v>
      </c>
      <c r="E178">
        <v>-1.9E-3</v>
      </c>
      <c r="F178">
        <v>-2.8999999999999998E-3</v>
      </c>
      <c r="G178">
        <v>-8.0000000000000004E-4</v>
      </c>
      <c r="I178">
        <v>4.8999999999999998E-3</v>
      </c>
      <c r="J178">
        <v>-4.7400000000000005E-2</v>
      </c>
    </row>
    <row r="179" spans="1:10">
      <c r="A179">
        <v>197711</v>
      </c>
      <c r="B179">
        <v>0.04</v>
      </c>
      <c r="C179">
        <v>3.6400000000000002E-2</v>
      </c>
      <c r="D179">
        <v>2.3E-3</v>
      </c>
      <c r="E179">
        <v>-1.3000000000000002E-3</v>
      </c>
      <c r="F179">
        <v>7.0999999999999995E-3</v>
      </c>
      <c r="G179">
        <v>2.01E-2</v>
      </c>
      <c r="I179">
        <v>5.0000000000000001E-3</v>
      </c>
      <c r="J179">
        <v>8.5800000000000001E-2</v>
      </c>
    </row>
    <row r="180" spans="1:10">
      <c r="A180">
        <v>197712</v>
      </c>
      <c r="B180">
        <v>2.7000000000000001E-3</v>
      </c>
      <c r="C180">
        <v>1.5900000000000001E-2</v>
      </c>
      <c r="D180">
        <v>-3.0000000000000001E-3</v>
      </c>
      <c r="E180">
        <v>9.1000000000000004E-3</v>
      </c>
      <c r="F180">
        <v>-6.8999999999999999E-3</v>
      </c>
      <c r="G180">
        <v>1.5800000000000002E-2</v>
      </c>
      <c r="I180">
        <v>4.8999999999999998E-3</v>
      </c>
      <c r="J180">
        <v>1.95E-2</v>
      </c>
    </row>
    <row r="181" spans="1:10">
      <c r="A181">
        <v>197801</v>
      </c>
      <c r="B181">
        <v>-6.0100000000000001E-2</v>
      </c>
      <c r="C181">
        <v>2.7200000000000002E-2</v>
      </c>
      <c r="D181">
        <v>3.3599999999999998E-2</v>
      </c>
      <c r="E181">
        <v>-1.7000000000000001E-2</v>
      </c>
      <c r="F181">
        <v>1.52E-2</v>
      </c>
      <c r="G181">
        <v>-6.6000000000000008E-3</v>
      </c>
      <c r="I181">
        <v>4.8999999999999998E-3</v>
      </c>
      <c r="J181">
        <v>-3.7100000000000001E-2</v>
      </c>
    </row>
    <row r="182" spans="1:10">
      <c r="A182">
        <v>197802</v>
      </c>
      <c r="B182">
        <v>-1.38E-2</v>
      </c>
      <c r="C182">
        <v>3.7000000000000005E-2</v>
      </c>
      <c r="D182">
        <v>8.3000000000000001E-3</v>
      </c>
      <c r="E182">
        <v>3.3000000000000004E-3</v>
      </c>
      <c r="F182">
        <v>1.0400000000000001E-2</v>
      </c>
      <c r="G182">
        <v>1.9699999999999999E-2</v>
      </c>
      <c r="I182">
        <v>4.5999999999999999E-3</v>
      </c>
      <c r="J182">
        <v>1.5100000000000001E-2</v>
      </c>
    </row>
    <row r="183" spans="1:10">
      <c r="A183">
        <v>197803</v>
      </c>
      <c r="B183">
        <v>2.8500000000000001E-2</v>
      </c>
      <c r="C183">
        <v>3.7100000000000001E-2</v>
      </c>
      <c r="D183">
        <v>1.1599999999999999E-2</v>
      </c>
      <c r="E183">
        <v>-5.8999999999999999E-3</v>
      </c>
      <c r="F183">
        <v>1.8800000000000001E-2</v>
      </c>
      <c r="G183">
        <v>1.3700000000000002E-2</v>
      </c>
      <c r="I183">
        <v>5.3E-3</v>
      </c>
      <c r="J183">
        <v>6.480000000000001E-2</v>
      </c>
    </row>
    <row r="184" spans="1:10">
      <c r="A184">
        <v>197804</v>
      </c>
      <c r="B184">
        <v>7.8799999999999995E-2</v>
      </c>
      <c r="C184">
        <v>-2.7000000000000001E-3</v>
      </c>
      <c r="D184">
        <v>-3.5700000000000003E-2</v>
      </c>
      <c r="E184">
        <v>2.8300000000000002E-2</v>
      </c>
      <c r="F184">
        <v>-1.29E-2</v>
      </c>
      <c r="G184">
        <v>8.6E-3</v>
      </c>
      <c r="I184">
        <v>5.4000000000000003E-3</v>
      </c>
      <c r="J184">
        <v>0.1014</v>
      </c>
    </row>
    <row r="185" spans="1:10">
      <c r="A185">
        <v>197805</v>
      </c>
      <c r="B185">
        <v>1.7600000000000001E-2</v>
      </c>
      <c r="C185">
        <v>4.58E-2</v>
      </c>
      <c r="D185">
        <v>-5.3E-3</v>
      </c>
      <c r="E185">
        <v>2.3999999999999998E-3</v>
      </c>
      <c r="F185">
        <v>3.7000000000000002E-3</v>
      </c>
      <c r="G185">
        <v>2.8300000000000002E-2</v>
      </c>
      <c r="I185">
        <v>5.1000000000000004E-3</v>
      </c>
      <c r="J185">
        <v>8.9600000000000013E-2</v>
      </c>
    </row>
    <row r="186" spans="1:10">
      <c r="A186">
        <v>197806</v>
      </c>
      <c r="B186">
        <v>-1.6899999999999998E-2</v>
      </c>
      <c r="C186">
        <v>1.5600000000000001E-2</v>
      </c>
      <c r="D186">
        <v>5.6999999999999993E-3</v>
      </c>
      <c r="E186">
        <v>-1.41E-2</v>
      </c>
      <c r="F186">
        <v>-2.9999999999999997E-4</v>
      </c>
      <c r="G186">
        <v>2.75E-2</v>
      </c>
      <c r="I186">
        <v>5.4000000000000003E-3</v>
      </c>
      <c r="J186">
        <v>2.2000000000000002E-2</v>
      </c>
    </row>
    <row r="187" spans="1:10">
      <c r="A187">
        <v>197807</v>
      </c>
      <c r="B187">
        <v>5.1100000000000007E-2</v>
      </c>
      <c r="C187">
        <v>1.3000000000000002E-3</v>
      </c>
      <c r="D187">
        <v>-1.11E-2</v>
      </c>
      <c r="E187">
        <v>1.5500000000000002E-2</v>
      </c>
      <c r="F187">
        <v>-7.9000000000000008E-3</v>
      </c>
      <c r="G187">
        <v>4.1799999999999997E-2</v>
      </c>
      <c r="I187">
        <v>5.6000000000000008E-3</v>
      </c>
      <c r="J187">
        <v>9.9600000000000008E-2</v>
      </c>
    </row>
    <row r="188" spans="1:10">
      <c r="A188">
        <v>197808</v>
      </c>
      <c r="B188">
        <v>3.7499999999999999E-2</v>
      </c>
      <c r="C188">
        <v>4.9500000000000002E-2</v>
      </c>
      <c r="D188">
        <v>-5.6999999999999993E-3</v>
      </c>
      <c r="E188">
        <v>1.41E-2</v>
      </c>
      <c r="F188">
        <v>4.4000000000000003E-3</v>
      </c>
      <c r="G188">
        <v>2.8300000000000002E-2</v>
      </c>
      <c r="I188">
        <v>5.6000000000000008E-3</v>
      </c>
      <c r="J188">
        <v>0.1041</v>
      </c>
    </row>
    <row r="189" spans="1:10">
      <c r="A189">
        <v>197809</v>
      </c>
      <c r="B189">
        <v>-1.43E-2</v>
      </c>
      <c r="C189">
        <v>-3.0999999999999999E-3</v>
      </c>
      <c r="D189">
        <v>1.8600000000000002E-2</v>
      </c>
      <c r="E189">
        <v>-6.5000000000000006E-3</v>
      </c>
      <c r="F189">
        <v>1.8000000000000002E-2</v>
      </c>
      <c r="G189">
        <v>-3.1400000000000004E-2</v>
      </c>
      <c r="I189">
        <v>6.1999999999999998E-3</v>
      </c>
      <c r="J189">
        <v>-4.5999999999999999E-2</v>
      </c>
    </row>
    <row r="190" spans="1:10">
      <c r="A190">
        <v>197810</v>
      </c>
      <c r="B190">
        <v>-0.1191</v>
      </c>
      <c r="C190">
        <v>-0.10070000000000001</v>
      </c>
      <c r="D190">
        <v>1.3899999999999999E-2</v>
      </c>
      <c r="E190">
        <v>1.8E-3</v>
      </c>
      <c r="F190">
        <v>9.9000000000000008E-3</v>
      </c>
      <c r="G190">
        <v>-8.4600000000000009E-2</v>
      </c>
      <c r="I190">
        <v>6.8000000000000005E-3</v>
      </c>
      <c r="J190">
        <v>-0.23089999999999999</v>
      </c>
    </row>
    <row r="191" spans="1:10">
      <c r="A191">
        <v>197811</v>
      </c>
      <c r="B191">
        <v>2.7099999999999999E-2</v>
      </c>
      <c r="C191">
        <v>2.8500000000000001E-2</v>
      </c>
      <c r="D191">
        <v>-2.1400000000000002E-2</v>
      </c>
      <c r="E191">
        <v>1.11E-2</v>
      </c>
      <c r="F191">
        <v>-1.1899999999999999E-2</v>
      </c>
      <c r="G191">
        <v>5.4699999999999999E-2</v>
      </c>
      <c r="I191">
        <v>6.9999999999999993E-3</v>
      </c>
      <c r="J191">
        <v>0.11119999999999999</v>
      </c>
    </row>
    <row r="192" spans="1:10">
      <c r="A192">
        <v>197812</v>
      </c>
      <c r="B192">
        <v>8.8000000000000005E-3</v>
      </c>
      <c r="C192">
        <v>1.1200000000000002E-2</v>
      </c>
      <c r="D192">
        <v>-2.1299999999999999E-2</v>
      </c>
      <c r="E192">
        <v>1.95E-2</v>
      </c>
      <c r="F192">
        <v>-1.38E-2</v>
      </c>
      <c r="G192">
        <v>3.0299999999999997E-2</v>
      </c>
      <c r="I192">
        <v>7.8000000000000005E-3</v>
      </c>
      <c r="J192">
        <v>3.56E-2</v>
      </c>
    </row>
    <row r="193" spans="1:10">
      <c r="A193">
        <v>197901</v>
      </c>
      <c r="B193">
        <v>4.2300000000000004E-2</v>
      </c>
      <c r="C193">
        <v>3.7900000000000003E-2</v>
      </c>
      <c r="D193">
        <v>2.2000000000000002E-2</v>
      </c>
      <c r="E193">
        <v>-2.4900000000000002E-2</v>
      </c>
      <c r="F193">
        <v>1.5100000000000001E-2</v>
      </c>
      <c r="G193">
        <v>-1.3600000000000001E-2</v>
      </c>
      <c r="I193">
        <v>7.7000000000000002E-3</v>
      </c>
      <c r="J193">
        <v>6.7000000000000004E-2</v>
      </c>
    </row>
    <row r="194" spans="1:10">
      <c r="A194">
        <v>197902</v>
      </c>
      <c r="B194">
        <v>-3.56E-2</v>
      </c>
      <c r="C194">
        <v>5.4000000000000003E-3</v>
      </c>
      <c r="D194">
        <v>1.1399999999999999E-2</v>
      </c>
      <c r="E194">
        <v>-1.11E-2</v>
      </c>
      <c r="F194">
        <v>9.5999999999999992E-3</v>
      </c>
      <c r="G194">
        <v>-1.06E-2</v>
      </c>
      <c r="I194">
        <v>7.3000000000000001E-3</v>
      </c>
      <c r="J194">
        <v>-4.2900000000000001E-2</v>
      </c>
    </row>
    <row r="195" spans="1:10">
      <c r="A195">
        <v>197903</v>
      </c>
      <c r="B195">
        <v>5.6799999999999996E-2</v>
      </c>
      <c r="C195">
        <v>3.2000000000000001E-2</v>
      </c>
      <c r="D195">
        <v>-7.3000000000000001E-3</v>
      </c>
      <c r="E195">
        <v>5.1000000000000004E-3</v>
      </c>
      <c r="F195">
        <v>2.8000000000000004E-3</v>
      </c>
      <c r="G195">
        <v>2.9300000000000003E-2</v>
      </c>
      <c r="I195">
        <v>8.1000000000000013E-3</v>
      </c>
      <c r="J195">
        <v>0.1057</v>
      </c>
    </row>
    <row r="196" spans="1:10">
      <c r="A196">
        <v>197904</v>
      </c>
      <c r="B196">
        <v>-5.9999999999999995E-4</v>
      </c>
      <c r="C196">
        <v>2.4E-2</v>
      </c>
      <c r="D196">
        <v>1.0800000000000001E-2</v>
      </c>
      <c r="E196">
        <v>1.11E-2</v>
      </c>
      <c r="F196">
        <v>2.0999999999999999E-3</v>
      </c>
      <c r="G196">
        <v>8.1000000000000013E-3</v>
      </c>
      <c r="I196">
        <v>8.0000000000000002E-3</v>
      </c>
      <c r="J196">
        <v>1.5500000000000002E-2</v>
      </c>
    </row>
    <row r="197" spans="1:10">
      <c r="A197">
        <v>197905</v>
      </c>
      <c r="B197">
        <v>-2.2100000000000002E-2</v>
      </c>
      <c r="C197">
        <v>1.7000000000000001E-3</v>
      </c>
      <c r="D197">
        <v>1.3200000000000002E-2</v>
      </c>
      <c r="E197">
        <v>-1.5500000000000002E-2</v>
      </c>
      <c r="F197">
        <v>-2.7000000000000001E-3</v>
      </c>
      <c r="G197">
        <v>-5.4000000000000003E-3</v>
      </c>
      <c r="I197">
        <v>8.199999999999999E-3</v>
      </c>
      <c r="J197">
        <v>-1.44E-2</v>
      </c>
    </row>
    <row r="198" spans="1:10">
      <c r="A198">
        <v>197906</v>
      </c>
      <c r="B198">
        <v>3.85E-2</v>
      </c>
      <c r="C198">
        <v>9.9000000000000008E-3</v>
      </c>
      <c r="D198">
        <v>1.3899999999999999E-2</v>
      </c>
      <c r="E198">
        <v>-1.5900000000000001E-2</v>
      </c>
      <c r="F198">
        <v>-4.7000000000000002E-3</v>
      </c>
      <c r="G198">
        <v>8.3999999999999995E-3</v>
      </c>
      <c r="I198">
        <v>8.1000000000000013E-3</v>
      </c>
      <c r="J198">
        <v>6.7699999999999996E-2</v>
      </c>
    </row>
    <row r="199" spans="1:10">
      <c r="A199">
        <v>197907</v>
      </c>
      <c r="B199">
        <v>8.199999999999999E-3</v>
      </c>
      <c r="C199">
        <v>1.2700000000000001E-2</v>
      </c>
      <c r="D199">
        <v>1.8600000000000002E-2</v>
      </c>
      <c r="E199">
        <v>-2.8000000000000004E-3</v>
      </c>
      <c r="F199">
        <v>7.0999999999999995E-3</v>
      </c>
      <c r="G199">
        <v>-1.0700000000000001E-2</v>
      </c>
      <c r="I199">
        <v>7.7000000000000002E-3</v>
      </c>
      <c r="J199">
        <v>1.7299999999999999E-2</v>
      </c>
    </row>
    <row r="200" spans="1:10">
      <c r="A200">
        <v>197908</v>
      </c>
      <c r="B200">
        <v>5.5300000000000002E-2</v>
      </c>
      <c r="C200">
        <v>1.9199999999999998E-2</v>
      </c>
      <c r="D200">
        <v>-1.5800000000000002E-2</v>
      </c>
      <c r="E200">
        <v>1.6E-2</v>
      </c>
      <c r="F200">
        <v>-1.47E-2</v>
      </c>
      <c r="G200">
        <v>-2.0999999999999999E-3</v>
      </c>
      <c r="I200">
        <v>7.7000000000000002E-3</v>
      </c>
      <c r="J200">
        <v>7.400000000000001E-2</v>
      </c>
    </row>
    <row r="201" spans="1:10">
      <c r="A201">
        <v>197909</v>
      </c>
      <c r="B201">
        <v>-8.199999999999999E-3</v>
      </c>
      <c r="C201">
        <v>-3.3000000000000004E-3</v>
      </c>
      <c r="D201">
        <v>-9.0000000000000011E-3</v>
      </c>
      <c r="E201">
        <v>0.01</v>
      </c>
      <c r="F201">
        <v>3.2000000000000002E-3</v>
      </c>
      <c r="G201">
        <v>5.2800000000000007E-2</v>
      </c>
      <c r="I201">
        <v>8.3000000000000001E-3</v>
      </c>
      <c r="J201">
        <v>4.3899999999999995E-2</v>
      </c>
    </row>
    <row r="202" spans="1:10">
      <c r="A202">
        <v>197910</v>
      </c>
      <c r="B202">
        <v>-8.1000000000000003E-2</v>
      </c>
      <c r="C202">
        <v>-3.5099999999999999E-2</v>
      </c>
      <c r="D202">
        <v>-1.8600000000000002E-2</v>
      </c>
      <c r="E202">
        <v>0.01</v>
      </c>
      <c r="F202">
        <v>1E-3</v>
      </c>
      <c r="G202">
        <v>2.01E-2</v>
      </c>
      <c r="I202">
        <v>8.6999999999999994E-3</v>
      </c>
      <c r="J202">
        <v>-6.54E-2</v>
      </c>
    </row>
    <row r="203" spans="1:10">
      <c r="A203">
        <v>197911</v>
      </c>
      <c r="B203">
        <v>5.21E-2</v>
      </c>
      <c r="C203">
        <v>2.53E-2</v>
      </c>
      <c r="D203">
        <v>-3.2799999999999996E-2</v>
      </c>
      <c r="E203">
        <v>2.0000000000000001E-4</v>
      </c>
      <c r="F203">
        <v>-2.12E-2</v>
      </c>
      <c r="G203">
        <v>8.1400000000000014E-2</v>
      </c>
      <c r="I203">
        <v>9.9000000000000008E-3</v>
      </c>
      <c r="J203">
        <v>0.125</v>
      </c>
    </row>
    <row r="204" spans="1:10">
      <c r="A204">
        <v>197912</v>
      </c>
      <c r="B204">
        <v>1.7899999999999999E-2</v>
      </c>
      <c r="C204">
        <v>4.3200000000000002E-2</v>
      </c>
      <c r="D204">
        <v>-2.1000000000000001E-2</v>
      </c>
      <c r="E204">
        <v>-7.1999999999999998E-3</v>
      </c>
      <c r="F204">
        <v>-9.0000000000000011E-3</v>
      </c>
      <c r="G204">
        <v>4.7800000000000002E-2</v>
      </c>
      <c r="I204">
        <v>9.4999999999999998E-3</v>
      </c>
      <c r="J204">
        <v>8.9200000000000002E-2</v>
      </c>
    </row>
    <row r="205" spans="1:10">
      <c r="A205">
        <v>198001</v>
      </c>
      <c r="B205">
        <v>5.5099999999999996E-2</v>
      </c>
      <c r="C205">
        <v>1.8200000000000001E-2</v>
      </c>
      <c r="D205">
        <v>1.7500000000000002E-2</v>
      </c>
      <c r="E205">
        <v>-1.6899999999999998E-2</v>
      </c>
      <c r="F205">
        <v>1.7100000000000001E-2</v>
      </c>
      <c r="G205">
        <v>7.5499999999999998E-2</v>
      </c>
      <c r="I205">
        <v>8.0000000000000002E-3</v>
      </c>
      <c r="J205">
        <v>0.13820000000000002</v>
      </c>
    </row>
    <row r="206" spans="1:10">
      <c r="A206">
        <v>198002</v>
      </c>
      <c r="B206">
        <v>-1.2200000000000001E-2</v>
      </c>
      <c r="C206">
        <v>-1.5800000000000002E-2</v>
      </c>
      <c r="D206">
        <v>6.1000000000000004E-3</v>
      </c>
      <c r="E206">
        <v>7.000000000000001E-4</v>
      </c>
      <c r="F206">
        <v>2.7000000000000003E-2</v>
      </c>
      <c r="G206">
        <v>7.8799999999999995E-2</v>
      </c>
      <c r="I206">
        <v>8.8999999999999999E-3</v>
      </c>
      <c r="J206">
        <v>5.1299999999999998E-2</v>
      </c>
    </row>
    <row r="207" spans="1:10">
      <c r="A207">
        <v>198003</v>
      </c>
      <c r="B207">
        <v>-0.129</v>
      </c>
      <c r="C207">
        <v>-6.9199999999999998E-2</v>
      </c>
      <c r="D207">
        <v>-1.01E-2</v>
      </c>
      <c r="E207">
        <v>1.4499999999999999E-2</v>
      </c>
      <c r="F207">
        <v>-1.1599999999999999E-2</v>
      </c>
      <c r="G207">
        <v>-9.5500000000000015E-2</v>
      </c>
      <c r="I207">
        <v>1.21E-2</v>
      </c>
      <c r="J207">
        <v>-0.21249999999999999</v>
      </c>
    </row>
    <row r="208" spans="1:10">
      <c r="A208">
        <v>198004</v>
      </c>
      <c r="B208">
        <v>3.9700000000000006E-2</v>
      </c>
      <c r="C208">
        <v>1.0500000000000001E-2</v>
      </c>
      <c r="D208">
        <v>1.0800000000000001E-2</v>
      </c>
      <c r="E208">
        <v>-2.06E-2</v>
      </c>
      <c r="F208">
        <v>2.7000000000000001E-3</v>
      </c>
      <c r="G208">
        <v>-4.3E-3</v>
      </c>
      <c r="I208">
        <v>1.26E-2</v>
      </c>
      <c r="J208">
        <v>6.8699999999999997E-2</v>
      </c>
    </row>
    <row r="209" spans="1:10">
      <c r="A209">
        <v>198005</v>
      </c>
      <c r="B209">
        <v>5.2600000000000001E-2</v>
      </c>
      <c r="C209">
        <v>2.1000000000000001E-2</v>
      </c>
      <c r="D209">
        <v>3.8E-3</v>
      </c>
      <c r="E209">
        <v>3.2000000000000002E-3</v>
      </c>
      <c r="F209">
        <v>-3.2000000000000002E-3</v>
      </c>
      <c r="G209">
        <v>-1.1200000000000002E-2</v>
      </c>
      <c r="I209">
        <v>8.1000000000000013E-3</v>
      </c>
      <c r="J209">
        <v>3.78E-2</v>
      </c>
    </row>
    <row r="210" spans="1:10">
      <c r="A210">
        <v>198006</v>
      </c>
      <c r="B210">
        <v>3.0600000000000002E-2</v>
      </c>
      <c r="C210">
        <v>1.4199999999999999E-2</v>
      </c>
      <c r="D210">
        <v>-7.6E-3</v>
      </c>
      <c r="E210">
        <v>-1.6000000000000001E-3</v>
      </c>
      <c r="F210">
        <v>-1.2800000000000001E-2</v>
      </c>
      <c r="G210">
        <v>1.6200000000000003E-2</v>
      </c>
      <c r="I210">
        <v>6.1000000000000004E-3</v>
      </c>
      <c r="J210">
        <v>6.2800000000000009E-2</v>
      </c>
    </row>
    <row r="211" spans="1:10">
      <c r="A211">
        <v>198007</v>
      </c>
      <c r="B211">
        <v>6.4899999999999999E-2</v>
      </c>
      <c r="C211">
        <v>3.8199999999999998E-2</v>
      </c>
      <c r="D211">
        <v>-6.4100000000000004E-2</v>
      </c>
      <c r="E211">
        <v>4.0500000000000001E-2</v>
      </c>
      <c r="F211">
        <v>-2.3799999999999998E-2</v>
      </c>
      <c r="G211">
        <v>3.4999999999999996E-3</v>
      </c>
      <c r="I211">
        <v>5.3E-3</v>
      </c>
      <c r="J211">
        <v>6.4399999999999999E-2</v>
      </c>
    </row>
    <row r="212" spans="1:10">
      <c r="A212">
        <v>198008</v>
      </c>
      <c r="B212">
        <v>1.8000000000000002E-2</v>
      </c>
      <c r="C212">
        <v>4.2599999999999999E-2</v>
      </c>
      <c r="D212">
        <v>-2.6099999999999998E-2</v>
      </c>
      <c r="E212">
        <v>2.07E-2</v>
      </c>
      <c r="F212">
        <v>-8.6999999999999994E-3</v>
      </c>
      <c r="G212">
        <v>3.2100000000000004E-2</v>
      </c>
      <c r="I212">
        <v>6.4000000000000003E-3</v>
      </c>
      <c r="J212">
        <v>5.1700000000000003E-2</v>
      </c>
    </row>
    <row r="213" spans="1:10">
      <c r="A213">
        <v>198009</v>
      </c>
      <c r="B213">
        <v>2.1899999999999999E-2</v>
      </c>
      <c r="C213">
        <v>6.6000000000000008E-3</v>
      </c>
      <c r="D213">
        <v>-4.58E-2</v>
      </c>
      <c r="E213">
        <v>1.9E-2</v>
      </c>
      <c r="F213">
        <v>-2.7700000000000002E-2</v>
      </c>
      <c r="G213">
        <v>5.3899999999999997E-2</v>
      </c>
      <c r="I213">
        <v>7.4999999999999997E-3</v>
      </c>
      <c r="J213">
        <v>8.3299999999999999E-2</v>
      </c>
    </row>
    <row r="214" spans="1:10">
      <c r="A214">
        <v>198010</v>
      </c>
      <c r="B214">
        <v>1.06E-2</v>
      </c>
      <c r="C214">
        <v>2.3599999999999999E-2</v>
      </c>
      <c r="D214">
        <v>-2.7900000000000001E-2</v>
      </c>
      <c r="E214">
        <v>1.6899999999999998E-2</v>
      </c>
      <c r="F214">
        <v>-1.18E-2</v>
      </c>
      <c r="G214">
        <v>7.2999999999999995E-2</v>
      </c>
      <c r="I214">
        <v>9.4999999999999998E-3</v>
      </c>
      <c r="J214">
        <v>5.21E-2</v>
      </c>
    </row>
    <row r="215" spans="1:10">
      <c r="A215">
        <v>198011</v>
      </c>
      <c r="B215">
        <v>9.5899999999999999E-2</v>
      </c>
      <c r="C215">
        <v>-3.3100000000000004E-2</v>
      </c>
      <c r="D215">
        <v>-8.3299999999999999E-2</v>
      </c>
      <c r="E215">
        <v>4.5100000000000001E-2</v>
      </c>
      <c r="F215">
        <v>-5.7099999999999998E-2</v>
      </c>
      <c r="G215">
        <v>0.1522</v>
      </c>
      <c r="I215">
        <v>9.5999999999999992E-3</v>
      </c>
      <c r="J215">
        <v>0.1721</v>
      </c>
    </row>
    <row r="216" spans="1:10">
      <c r="A216">
        <v>198012</v>
      </c>
      <c r="B216">
        <v>-4.5199999999999997E-2</v>
      </c>
      <c r="C216">
        <v>-2.8999999999999998E-3</v>
      </c>
      <c r="D216">
        <v>2.7900000000000001E-2</v>
      </c>
      <c r="E216">
        <v>-1.29E-2</v>
      </c>
      <c r="F216">
        <v>1.23E-2</v>
      </c>
      <c r="G216">
        <v>-6.6799999999999998E-2</v>
      </c>
      <c r="I216">
        <v>1.3100000000000001E-2</v>
      </c>
      <c r="J216">
        <v>-7.400000000000001E-2</v>
      </c>
    </row>
    <row r="217" spans="1:10">
      <c r="A217">
        <v>198101</v>
      </c>
      <c r="B217">
        <v>-5.04E-2</v>
      </c>
      <c r="C217">
        <v>3.2899999999999999E-2</v>
      </c>
      <c r="D217">
        <v>6.7199999999999996E-2</v>
      </c>
      <c r="E217">
        <v>-3.5299999999999998E-2</v>
      </c>
      <c r="F217">
        <v>4.3499999999999997E-2</v>
      </c>
      <c r="G217">
        <v>-7.9500000000000001E-2</v>
      </c>
      <c r="I217">
        <v>1.0400000000000001E-2</v>
      </c>
      <c r="J217">
        <v>-0.1125</v>
      </c>
    </row>
    <row r="218" spans="1:10">
      <c r="A218">
        <v>198102</v>
      </c>
      <c r="B218">
        <v>5.6999999999999993E-3</v>
      </c>
      <c r="C218">
        <v>-5.1000000000000004E-3</v>
      </c>
      <c r="D218">
        <v>1.0200000000000001E-2</v>
      </c>
      <c r="E218">
        <v>2.0999999999999999E-3</v>
      </c>
      <c r="F218">
        <v>2.2700000000000001E-2</v>
      </c>
      <c r="G218">
        <v>-1.3500000000000002E-2</v>
      </c>
      <c r="I218">
        <v>1.0700000000000001E-2</v>
      </c>
      <c r="J218">
        <v>-7.000000000000001E-4</v>
      </c>
    </row>
    <row r="219" spans="1:10">
      <c r="A219">
        <v>198103</v>
      </c>
      <c r="B219">
        <v>3.56E-2</v>
      </c>
      <c r="C219">
        <v>3.0299999999999997E-2</v>
      </c>
      <c r="D219">
        <v>6.4000000000000003E-3</v>
      </c>
      <c r="E219">
        <v>-2.2599999999999999E-2</v>
      </c>
      <c r="F219">
        <v>-5.2000000000000006E-3</v>
      </c>
      <c r="G219">
        <v>7.4000000000000003E-3</v>
      </c>
      <c r="I219">
        <v>1.21E-2</v>
      </c>
      <c r="J219">
        <v>8.4499999999999992E-2</v>
      </c>
    </row>
    <row r="220" spans="1:10">
      <c r="A220">
        <v>198104</v>
      </c>
      <c r="B220">
        <v>-2.1100000000000001E-2</v>
      </c>
      <c r="C220">
        <v>4.5899999999999996E-2</v>
      </c>
      <c r="D220">
        <v>2.2799999999999997E-2</v>
      </c>
      <c r="E220">
        <v>8.3000000000000001E-3</v>
      </c>
      <c r="F220">
        <v>1.2200000000000001E-2</v>
      </c>
      <c r="G220">
        <v>-9.1000000000000004E-3</v>
      </c>
      <c r="I220">
        <v>1.0800000000000001E-2</v>
      </c>
      <c r="J220">
        <v>4.0000000000000001E-3</v>
      </c>
    </row>
    <row r="221" spans="1:10">
      <c r="A221">
        <v>198105</v>
      </c>
      <c r="B221">
        <v>1.1000000000000001E-3</v>
      </c>
      <c r="C221">
        <v>2.4500000000000001E-2</v>
      </c>
      <c r="D221">
        <v>-4.1999999999999997E-3</v>
      </c>
      <c r="E221">
        <v>3.0000000000000001E-3</v>
      </c>
      <c r="F221">
        <v>-1.54E-2</v>
      </c>
      <c r="G221">
        <v>3.7000000000000005E-2</v>
      </c>
      <c r="I221">
        <v>1.15E-2</v>
      </c>
      <c r="J221">
        <v>6.3899999999999998E-2</v>
      </c>
    </row>
    <row r="222" spans="1:10">
      <c r="A222">
        <v>198106</v>
      </c>
      <c r="B222">
        <v>-2.3599999999999999E-2</v>
      </c>
      <c r="C222">
        <v>-9.4999999999999998E-3</v>
      </c>
      <c r="D222">
        <v>5.1299999999999998E-2</v>
      </c>
      <c r="E222">
        <v>-1.3700000000000002E-2</v>
      </c>
      <c r="F222">
        <v>2.69E-2</v>
      </c>
      <c r="G222">
        <v>-5.8099999999999999E-2</v>
      </c>
      <c r="I222">
        <v>1.3500000000000002E-2</v>
      </c>
      <c r="J222">
        <v>-8.43E-2</v>
      </c>
    </row>
    <row r="223" spans="1:10">
      <c r="A223">
        <v>198107</v>
      </c>
      <c r="B223">
        <v>-1.54E-2</v>
      </c>
      <c r="C223">
        <v>-2.0499999999999997E-2</v>
      </c>
      <c r="D223">
        <v>-4.8999999999999998E-3</v>
      </c>
      <c r="E223">
        <v>1.26E-2</v>
      </c>
      <c r="F223">
        <v>-2.5499999999999998E-2</v>
      </c>
      <c r="G223">
        <v>-2.4500000000000001E-2</v>
      </c>
      <c r="I223">
        <v>1.24E-2</v>
      </c>
      <c r="J223">
        <v>-2.4300000000000002E-2</v>
      </c>
    </row>
    <row r="224" spans="1:10">
      <c r="A224">
        <v>198108</v>
      </c>
      <c r="B224">
        <v>-7.0400000000000004E-2</v>
      </c>
      <c r="C224">
        <v>-1.8100000000000002E-2</v>
      </c>
      <c r="D224">
        <v>4.7899999999999998E-2</v>
      </c>
      <c r="E224">
        <v>-3.0999999999999999E-3</v>
      </c>
      <c r="F224">
        <v>1.41E-2</v>
      </c>
      <c r="G224">
        <v>-1.15E-2</v>
      </c>
      <c r="I224">
        <v>1.2800000000000001E-2</v>
      </c>
      <c r="J224">
        <v>-8.5199999999999998E-2</v>
      </c>
    </row>
    <row r="225" spans="1:10">
      <c r="A225">
        <v>198109</v>
      </c>
      <c r="B225">
        <v>-7.17E-2</v>
      </c>
      <c r="C225">
        <v>-2.4400000000000002E-2</v>
      </c>
      <c r="D225">
        <v>5.1700000000000003E-2</v>
      </c>
      <c r="E225">
        <v>1.1999999999999999E-3</v>
      </c>
      <c r="F225">
        <v>2.6099999999999998E-2</v>
      </c>
      <c r="G225">
        <v>1.95E-2</v>
      </c>
      <c r="I225">
        <v>1.24E-2</v>
      </c>
      <c r="J225">
        <v>-8.7400000000000005E-2</v>
      </c>
    </row>
    <row r="226" spans="1:10">
      <c r="A226">
        <v>198110</v>
      </c>
      <c r="B226">
        <v>4.9200000000000001E-2</v>
      </c>
      <c r="C226">
        <v>2.3599999999999999E-2</v>
      </c>
      <c r="D226">
        <v>-4.2099999999999999E-2</v>
      </c>
      <c r="E226">
        <v>3.1400000000000004E-2</v>
      </c>
      <c r="F226">
        <v>-3.0099999999999998E-2</v>
      </c>
      <c r="G226">
        <v>4.0099999999999997E-2</v>
      </c>
      <c r="I226">
        <v>1.21E-2</v>
      </c>
      <c r="J226">
        <v>0.1207</v>
      </c>
    </row>
    <row r="227" spans="1:10">
      <c r="A227">
        <v>198111</v>
      </c>
      <c r="B227">
        <v>3.3599999999999998E-2</v>
      </c>
      <c r="C227">
        <v>-1.5100000000000001E-2</v>
      </c>
      <c r="D227">
        <v>1.8500000000000003E-2</v>
      </c>
      <c r="E227">
        <v>7.000000000000001E-4</v>
      </c>
      <c r="F227">
        <v>9.5999999999999992E-3</v>
      </c>
      <c r="G227">
        <v>-2.7000000000000001E-3</v>
      </c>
      <c r="I227">
        <v>1.0700000000000001E-2</v>
      </c>
      <c r="J227">
        <v>2.76E-2</v>
      </c>
    </row>
    <row r="228" spans="1:10">
      <c r="A228">
        <v>198112</v>
      </c>
      <c r="B228">
        <v>-3.6499999999999998E-2</v>
      </c>
      <c r="C228">
        <v>1.2E-2</v>
      </c>
      <c r="D228">
        <v>8.199999999999999E-3</v>
      </c>
      <c r="E228">
        <v>2.2000000000000001E-3</v>
      </c>
      <c r="F228">
        <v>2.5000000000000001E-2</v>
      </c>
      <c r="G228">
        <v>1.3000000000000001E-2</v>
      </c>
      <c r="I228">
        <v>8.6999999999999994E-3</v>
      </c>
      <c r="J228">
        <v>-2.63E-2</v>
      </c>
    </row>
    <row r="229" spans="1:10">
      <c r="A229">
        <v>198201</v>
      </c>
      <c r="B229">
        <v>-3.2400000000000005E-2</v>
      </c>
      <c r="C229">
        <v>-1.1299999999999999E-2</v>
      </c>
      <c r="D229">
        <v>3.1899999999999998E-2</v>
      </c>
      <c r="E229">
        <v>-1.49E-2</v>
      </c>
      <c r="F229">
        <v>1.9199999999999998E-2</v>
      </c>
      <c r="G229">
        <v>1.72E-2</v>
      </c>
      <c r="I229">
        <v>8.0000000000000002E-3</v>
      </c>
      <c r="J229">
        <v>-3.56E-2</v>
      </c>
    </row>
    <row r="230" spans="1:10">
      <c r="A230">
        <v>198202</v>
      </c>
      <c r="B230">
        <v>-5.8600000000000006E-2</v>
      </c>
      <c r="C230">
        <v>3.4999999999999996E-3</v>
      </c>
      <c r="D230">
        <v>6.0499999999999998E-2</v>
      </c>
      <c r="E230">
        <v>-3.4300000000000004E-2</v>
      </c>
      <c r="F230">
        <v>4.5599999999999995E-2</v>
      </c>
      <c r="G230">
        <v>4.8800000000000003E-2</v>
      </c>
      <c r="I230">
        <v>9.1999999999999998E-3</v>
      </c>
      <c r="J230">
        <v>-4.9000000000000002E-2</v>
      </c>
    </row>
    <row r="231" spans="1:10">
      <c r="A231">
        <v>198203</v>
      </c>
      <c r="B231">
        <v>-1.8700000000000001E-2</v>
      </c>
      <c r="C231">
        <v>-4.0000000000000002E-4</v>
      </c>
      <c r="D231">
        <v>3.8300000000000001E-2</v>
      </c>
      <c r="E231">
        <v>-1.3899999999999999E-2</v>
      </c>
      <c r="F231">
        <v>2.4900000000000002E-2</v>
      </c>
      <c r="G231">
        <v>2.9600000000000001E-2</v>
      </c>
      <c r="I231">
        <v>9.7999999999999997E-3</v>
      </c>
      <c r="J231">
        <v>-5.2000000000000006E-3</v>
      </c>
    </row>
    <row r="232" spans="1:10">
      <c r="A232">
        <v>198204</v>
      </c>
      <c r="B232">
        <v>3.27E-2</v>
      </c>
      <c r="C232">
        <v>1.0900000000000002E-2</v>
      </c>
      <c r="D232">
        <v>-2.7000000000000003E-2</v>
      </c>
      <c r="E232">
        <v>1.5600000000000001E-2</v>
      </c>
      <c r="F232">
        <v>-2.0000000000000001E-4</v>
      </c>
      <c r="G232">
        <v>-4.0000000000000001E-3</v>
      </c>
      <c r="I232">
        <v>1.1299999999999999E-2</v>
      </c>
      <c r="J232">
        <v>5.21E-2</v>
      </c>
    </row>
    <row r="233" spans="1:10">
      <c r="A233">
        <v>198205</v>
      </c>
      <c r="B233">
        <v>-3.9900000000000005E-2</v>
      </c>
      <c r="C233">
        <v>6.4000000000000003E-3</v>
      </c>
      <c r="D233">
        <v>1.7600000000000001E-2</v>
      </c>
      <c r="E233">
        <v>8.8000000000000005E-3</v>
      </c>
      <c r="F233">
        <v>-3.0999999999999999E-3</v>
      </c>
      <c r="G233">
        <v>2.5000000000000001E-2</v>
      </c>
      <c r="I233">
        <v>1.06E-2</v>
      </c>
      <c r="J233">
        <v>-1.9800000000000002E-2</v>
      </c>
    </row>
    <row r="234" spans="1:10">
      <c r="A234">
        <v>198206</v>
      </c>
      <c r="B234">
        <v>-3.09E-2</v>
      </c>
      <c r="C234">
        <v>-5.2000000000000006E-3</v>
      </c>
      <c r="D234">
        <v>1.5500000000000002E-2</v>
      </c>
      <c r="E234">
        <v>1E-4</v>
      </c>
      <c r="F234">
        <v>2.7000000000000003E-2</v>
      </c>
      <c r="G234">
        <v>4.9599999999999998E-2</v>
      </c>
      <c r="I234">
        <v>9.5999999999999992E-3</v>
      </c>
      <c r="J234">
        <v>8.3999999999999995E-3</v>
      </c>
    </row>
    <row r="235" spans="1:10">
      <c r="A235">
        <v>198207</v>
      </c>
      <c r="B235">
        <v>-3.1899999999999998E-2</v>
      </c>
      <c r="C235">
        <v>9.4999999999999998E-3</v>
      </c>
      <c r="D235">
        <v>8.9999999999999998E-4</v>
      </c>
      <c r="E235">
        <v>1.0400000000000001E-2</v>
      </c>
      <c r="F235">
        <v>1.54E-2</v>
      </c>
      <c r="G235">
        <v>4.4400000000000002E-2</v>
      </c>
      <c r="I235">
        <v>1.0500000000000001E-2</v>
      </c>
      <c r="J235">
        <v>-8.199999999999999E-3</v>
      </c>
    </row>
    <row r="236" spans="1:10">
      <c r="A236">
        <v>198208</v>
      </c>
      <c r="B236">
        <v>0.11140000000000001</v>
      </c>
      <c r="C236">
        <v>-4.3299999999999998E-2</v>
      </c>
      <c r="D236">
        <v>9.300000000000001E-3</v>
      </c>
      <c r="E236">
        <v>-1.89E-2</v>
      </c>
      <c r="F236">
        <v>1.1000000000000001E-3</v>
      </c>
      <c r="G236">
        <v>-3.5200000000000002E-2</v>
      </c>
      <c r="I236">
        <v>7.6E-3</v>
      </c>
      <c r="J236">
        <v>9.69E-2</v>
      </c>
    </row>
    <row r="237" spans="1:10">
      <c r="A237">
        <v>198209</v>
      </c>
      <c r="B237">
        <v>1.29E-2</v>
      </c>
      <c r="C237">
        <v>2.6200000000000001E-2</v>
      </c>
      <c r="D237">
        <v>2.7000000000000001E-3</v>
      </c>
      <c r="E237">
        <v>2.1400000000000002E-2</v>
      </c>
      <c r="F237">
        <v>-4.0000000000000002E-4</v>
      </c>
      <c r="G237">
        <v>4.1900000000000007E-2</v>
      </c>
      <c r="I237">
        <v>5.1000000000000004E-3</v>
      </c>
      <c r="J237">
        <v>4.8000000000000001E-2</v>
      </c>
    </row>
    <row r="238" spans="1:10">
      <c r="A238">
        <v>198210</v>
      </c>
      <c r="B238">
        <v>0.113</v>
      </c>
      <c r="C238">
        <v>1.9400000000000001E-2</v>
      </c>
      <c r="D238">
        <v>-3.6700000000000003E-2</v>
      </c>
      <c r="E238">
        <v>2.8999999999999998E-3</v>
      </c>
      <c r="F238">
        <v>-3.4000000000000002E-3</v>
      </c>
      <c r="G238">
        <v>1.8E-3</v>
      </c>
      <c r="I238">
        <v>5.8999999999999999E-3</v>
      </c>
      <c r="J238">
        <v>0.14119999999999999</v>
      </c>
    </row>
    <row r="239" spans="1:10">
      <c r="A239">
        <v>198211</v>
      </c>
      <c r="B239">
        <v>4.6699999999999998E-2</v>
      </c>
      <c r="C239">
        <v>4.4200000000000003E-2</v>
      </c>
      <c r="D239">
        <v>-1.8500000000000003E-2</v>
      </c>
      <c r="E239">
        <v>-9.7000000000000003E-3</v>
      </c>
      <c r="F239">
        <v>2.8999999999999998E-3</v>
      </c>
      <c r="G239">
        <v>5.9400000000000008E-2</v>
      </c>
      <c r="I239">
        <v>6.3E-3</v>
      </c>
      <c r="J239">
        <v>0.10099999999999999</v>
      </c>
    </row>
    <row r="240" spans="1:10">
      <c r="A240">
        <v>198212</v>
      </c>
      <c r="B240">
        <v>5.5000000000000005E-3</v>
      </c>
      <c r="C240">
        <v>-7.000000000000001E-4</v>
      </c>
      <c r="D240">
        <v>1E-4</v>
      </c>
      <c r="E240">
        <v>-1E-4</v>
      </c>
      <c r="F240">
        <v>1.0500000000000001E-2</v>
      </c>
      <c r="G240">
        <v>4.0000000000000002E-4</v>
      </c>
      <c r="I240">
        <v>6.7000000000000002E-3</v>
      </c>
      <c r="J240">
        <v>1E-3</v>
      </c>
    </row>
    <row r="241" spans="1:10">
      <c r="A241">
        <v>198301</v>
      </c>
      <c r="B241">
        <v>3.6000000000000004E-2</v>
      </c>
      <c r="C241">
        <v>3.3300000000000003E-2</v>
      </c>
      <c r="D241">
        <v>-7.0999999999999995E-3</v>
      </c>
      <c r="E241">
        <v>-1.5500000000000002E-2</v>
      </c>
      <c r="F241">
        <v>-5.5000000000000005E-3</v>
      </c>
      <c r="G241">
        <v>-1.7399999999999999E-2</v>
      </c>
      <c r="I241">
        <v>6.8999999999999999E-3</v>
      </c>
      <c r="J241">
        <v>2.5099999999999997E-2</v>
      </c>
    </row>
    <row r="242" spans="1:10">
      <c r="A242">
        <v>198302</v>
      </c>
      <c r="B242">
        <v>2.5899999999999999E-2</v>
      </c>
      <c r="C242">
        <v>2.9300000000000003E-2</v>
      </c>
      <c r="D242">
        <v>6.9999999999999993E-3</v>
      </c>
      <c r="E242">
        <v>-5.2000000000000006E-3</v>
      </c>
      <c r="F242">
        <v>1.0500000000000001E-2</v>
      </c>
      <c r="G242">
        <v>3.78E-2</v>
      </c>
      <c r="I242">
        <v>6.1999999999999998E-3</v>
      </c>
      <c r="J242">
        <v>6.93E-2</v>
      </c>
    </row>
    <row r="243" spans="1:10">
      <c r="A243">
        <v>198303</v>
      </c>
      <c r="B243">
        <v>2.8199999999999999E-2</v>
      </c>
      <c r="C243">
        <v>1.38E-2</v>
      </c>
      <c r="D243">
        <v>2.01E-2</v>
      </c>
      <c r="E243">
        <v>-1.7000000000000001E-3</v>
      </c>
      <c r="F243">
        <v>2.7400000000000004E-2</v>
      </c>
      <c r="G243">
        <v>9.300000000000001E-3</v>
      </c>
      <c r="I243">
        <v>6.3E-3</v>
      </c>
      <c r="J243">
        <v>4.8600000000000004E-2</v>
      </c>
    </row>
    <row r="244" spans="1:10">
      <c r="A244">
        <v>198304</v>
      </c>
      <c r="B244">
        <v>6.6699999999999995E-2</v>
      </c>
      <c r="C244">
        <v>4.7000000000000002E-3</v>
      </c>
      <c r="D244">
        <v>5.1000000000000004E-3</v>
      </c>
      <c r="E244">
        <v>-1.1000000000000001E-3</v>
      </c>
      <c r="F244">
        <v>1.47E-2</v>
      </c>
      <c r="G244">
        <v>1.72E-2</v>
      </c>
      <c r="I244">
        <v>7.0999999999999995E-3</v>
      </c>
      <c r="J244">
        <v>0.10640000000000001</v>
      </c>
    </row>
    <row r="245" spans="1:10">
      <c r="A245">
        <v>198305</v>
      </c>
      <c r="B245">
        <v>5.2000000000000006E-3</v>
      </c>
      <c r="C245">
        <v>6.3299999999999995E-2</v>
      </c>
      <c r="D245">
        <v>-1.4199999999999999E-2</v>
      </c>
      <c r="E245">
        <v>-1.84E-2</v>
      </c>
      <c r="F245">
        <v>-1.54E-2</v>
      </c>
      <c r="G245">
        <v>-1.5600000000000001E-2</v>
      </c>
      <c r="I245">
        <v>6.8999999999999999E-3</v>
      </c>
      <c r="J245">
        <v>4.7800000000000002E-2</v>
      </c>
    </row>
    <row r="246" spans="1:10">
      <c r="A246">
        <v>198306</v>
      </c>
      <c r="B246">
        <v>3.0699999999999998E-2</v>
      </c>
      <c r="C246">
        <v>1.1899999999999999E-2</v>
      </c>
      <c r="D246">
        <v>-3.9100000000000003E-2</v>
      </c>
      <c r="E246">
        <v>2.6000000000000002E-2</v>
      </c>
      <c r="F246">
        <v>-8.6999999999999994E-3</v>
      </c>
      <c r="G246">
        <v>1.8000000000000002E-2</v>
      </c>
      <c r="I246">
        <v>6.7000000000000002E-3</v>
      </c>
      <c r="J246">
        <v>5.79E-2</v>
      </c>
    </row>
    <row r="247" spans="1:10">
      <c r="A247">
        <v>198307</v>
      </c>
      <c r="B247">
        <v>-4.0700000000000007E-2</v>
      </c>
      <c r="C247">
        <v>1.01E-2</v>
      </c>
      <c r="D247">
        <v>5.62E-2</v>
      </c>
      <c r="E247">
        <v>-1.1000000000000001E-3</v>
      </c>
      <c r="F247">
        <v>2.81E-2</v>
      </c>
      <c r="G247">
        <v>-3.1099999999999999E-2</v>
      </c>
      <c r="I247">
        <v>7.4000000000000003E-3</v>
      </c>
      <c r="J247">
        <v>-7.9000000000000001E-2</v>
      </c>
    </row>
    <row r="248" spans="1:10">
      <c r="A248">
        <v>198308</v>
      </c>
      <c r="B248">
        <v>-5.0000000000000001E-3</v>
      </c>
      <c r="C248">
        <v>-4.3200000000000002E-2</v>
      </c>
      <c r="D248">
        <v>5.5400000000000005E-2</v>
      </c>
      <c r="E248">
        <v>5.3E-3</v>
      </c>
      <c r="F248">
        <v>1.9E-2</v>
      </c>
      <c r="G248">
        <v>-5.4300000000000001E-2</v>
      </c>
      <c r="I248">
        <v>7.6E-3</v>
      </c>
      <c r="J248">
        <v>-4.5100000000000001E-2</v>
      </c>
    </row>
    <row r="249" spans="1:10">
      <c r="A249">
        <v>198309</v>
      </c>
      <c r="B249">
        <v>9.1000000000000004E-3</v>
      </c>
      <c r="C249">
        <v>3.0999999999999999E-3</v>
      </c>
      <c r="D249">
        <v>1.01E-2</v>
      </c>
      <c r="E249">
        <v>1.2500000000000001E-2</v>
      </c>
      <c r="F249">
        <v>5.0000000000000001E-3</v>
      </c>
      <c r="G249">
        <v>-2.9999999999999997E-4</v>
      </c>
      <c r="I249">
        <v>7.6E-3</v>
      </c>
      <c r="J249">
        <v>1.1599999999999999E-2</v>
      </c>
    </row>
    <row r="250" spans="1:10">
      <c r="A250">
        <v>198310</v>
      </c>
      <c r="B250">
        <v>-3.44E-2</v>
      </c>
      <c r="C250">
        <v>-3.78E-2</v>
      </c>
      <c r="D250">
        <v>4.9700000000000001E-2</v>
      </c>
      <c r="E250">
        <v>-7.9000000000000008E-3</v>
      </c>
      <c r="F250">
        <v>2.9600000000000001E-2</v>
      </c>
      <c r="G250">
        <v>-4.5199999999999997E-2</v>
      </c>
      <c r="I250">
        <v>7.6E-3</v>
      </c>
      <c r="J250">
        <v>-9.4100000000000003E-2</v>
      </c>
    </row>
    <row r="251" spans="1:10">
      <c r="A251">
        <v>198311</v>
      </c>
      <c r="B251">
        <v>2.1600000000000001E-2</v>
      </c>
      <c r="C251">
        <v>1.89E-2</v>
      </c>
      <c r="D251">
        <v>-7.3000000000000001E-3</v>
      </c>
      <c r="E251">
        <v>-7.4999999999999997E-3</v>
      </c>
      <c r="F251">
        <v>6.6000000000000008E-3</v>
      </c>
      <c r="G251">
        <v>-1.3000000000000002E-3</v>
      </c>
      <c r="I251">
        <v>6.9999999999999993E-3</v>
      </c>
      <c r="J251">
        <v>5.4100000000000002E-2</v>
      </c>
    </row>
    <row r="252" spans="1:10">
      <c r="A252">
        <v>198312</v>
      </c>
      <c r="B252">
        <v>-1.78E-2</v>
      </c>
      <c r="C252">
        <v>-4.5000000000000005E-3</v>
      </c>
      <c r="D252">
        <v>1.7000000000000001E-2</v>
      </c>
      <c r="E252">
        <v>1.6E-2</v>
      </c>
      <c r="F252">
        <v>1.2700000000000001E-2</v>
      </c>
      <c r="G252">
        <v>8.3999999999999995E-3</v>
      </c>
      <c r="I252">
        <v>7.3000000000000001E-3</v>
      </c>
      <c r="J252">
        <v>-2.7000000000000003E-2</v>
      </c>
    </row>
    <row r="253" spans="1:10">
      <c r="A253">
        <v>198401</v>
      </c>
      <c r="B253">
        <v>-1.9199999999999998E-2</v>
      </c>
      <c r="C253">
        <v>-2.9999999999999997E-4</v>
      </c>
      <c r="D253">
        <v>7.5700000000000003E-2</v>
      </c>
      <c r="E253">
        <v>-8.199999999999999E-3</v>
      </c>
      <c r="F253">
        <v>2.92E-2</v>
      </c>
      <c r="G253">
        <v>-2.5600000000000001E-2</v>
      </c>
      <c r="I253">
        <v>7.6E-3</v>
      </c>
      <c r="J253">
        <v>-6.7100000000000007E-2</v>
      </c>
    </row>
    <row r="254" spans="1:10">
      <c r="A254">
        <v>198402</v>
      </c>
      <c r="B254">
        <v>-4.8200000000000007E-2</v>
      </c>
      <c r="C254">
        <v>-1.6E-2</v>
      </c>
      <c r="D254">
        <v>3.3399999999999999E-2</v>
      </c>
      <c r="E254">
        <v>9.1000000000000004E-3</v>
      </c>
      <c r="F254">
        <v>1.5800000000000002E-2</v>
      </c>
      <c r="G254">
        <v>2.2000000000000001E-3</v>
      </c>
      <c r="I254">
        <v>7.0999999999999995E-3</v>
      </c>
      <c r="J254">
        <v>-5.9299999999999999E-2</v>
      </c>
    </row>
    <row r="255" spans="1:10">
      <c r="A255">
        <v>198403</v>
      </c>
      <c r="B255">
        <v>6.3E-3</v>
      </c>
      <c r="C255">
        <v>-2.8999999999999998E-3</v>
      </c>
      <c r="D255">
        <v>4.7000000000000002E-3</v>
      </c>
      <c r="E255">
        <v>-8.5000000000000006E-3</v>
      </c>
      <c r="F255">
        <v>1.17E-2</v>
      </c>
      <c r="G255">
        <v>1.0700000000000001E-2</v>
      </c>
      <c r="I255">
        <v>7.3000000000000001E-3</v>
      </c>
      <c r="J255">
        <v>2.3199999999999998E-2</v>
      </c>
    </row>
    <row r="256" spans="1:10">
      <c r="A256">
        <v>198404</v>
      </c>
      <c r="B256">
        <v>-5.1000000000000004E-3</v>
      </c>
      <c r="C256">
        <v>-9.5999999999999992E-3</v>
      </c>
      <c r="D256">
        <v>1.1899999999999999E-2</v>
      </c>
      <c r="E256">
        <v>3.3799999999999997E-2</v>
      </c>
      <c r="F256">
        <v>7.6E-3</v>
      </c>
      <c r="G256">
        <v>2.07E-2</v>
      </c>
      <c r="I256">
        <v>8.1000000000000013E-3</v>
      </c>
      <c r="J256">
        <v>1.6500000000000001E-2</v>
      </c>
    </row>
    <row r="257" spans="1:10">
      <c r="A257">
        <v>198405</v>
      </c>
      <c r="B257">
        <v>-5.9699999999999996E-2</v>
      </c>
      <c r="C257">
        <v>1.4000000000000002E-3</v>
      </c>
      <c r="D257">
        <v>2.8999999999999998E-3</v>
      </c>
      <c r="E257">
        <v>2.2000000000000002E-2</v>
      </c>
      <c r="F257">
        <v>-4.5999999999999999E-3</v>
      </c>
      <c r="G257">
        <v>1.5100000000000001E-2</v>
      </c>
      <c r="I257">
        <v>7.8000000000000005E-3</v>
      </c>
      <c r="J257">
        <v>-5.4699999999999999E-2</v>
      </c>
    </row>
    <row r="258" spans="1:10">
      <c r="A258">
        <v>198406</v>
      </c>
      <c r="B258">
        <v>1.8200000000000001E-2</v>
      </c>
      <c r="C258">
        <v>1E-3</v>
      </c>
      <c r="D258">
        <v>-2.6600000000000002E-2</v>
      </c>
      <c r="E258">
        <v>3.1300000000000001E-2</v>
      </c>
      <c r="F258">
        <v>-1.5600000000000001E-2</v>
      </c>
      <c r="G258">
        <v>-6.9999999999999993E-3</v>
      </c>
      <c r="I258">
        <v>7.4999999999999997E-3</v>
      </c>
      <c r="J258">
        <v>1.4999999999999999E-2</v>
      </c>
    </row>
    <row r="259" spans="1:10">
      <c r="A259">
        <v>198407</v>
      </c>
      <c r="B259">
        <v>-2.7400000000000004E-2</v>
      </c>
      <c r="C259">
        <v>-2.2200000000000001E-2</v>
      </c>
      <c r="D259">
        <v>3.3000000000000004E-3</v>
      </c>
      <c r="E259">
        <v>3.5499999999999997E-2</v>
      </c>
      <c r="F259">
        <v>-2.1499999999999998E-2</v>
      </c>
      <c r="G259">
        <v>2.8300000000000002E-2</v>
      </c>
      <c r="I259">
        <v>8.199999999999999E-3</v>
      </c>
      <c r="J259">
        <v>-2.0199999999999999E-2</v>
      </c>
    </row>
    <row r="260" spans="1:10">
      <c r="A260">
        <v>198408</v>
      </c>
      <c r="B260">
        <v>0.1028</v>
      </c>
      <c r="C260">
        <v>-2.6000000000000003E-3</v>
      </c>
      <c r="D260">
        <v>-1.8000000000000002E-2</v>
      </c>
      <c r="E260">
        <v>-6.8000000000000005E-3</v>
      </c>
      <c r="F260">
        <v>-9.1999999999999998E-3</v>
      </c>
      <c r="G260">
        <v>-5.5899999999999998E-2</v>
      </c>
      <c r="I260">
        <v>8.3000000000000001E-3</v>
      </c>
      <c r="J260">
        <v>8.6999999999999994E-2</v>
      </c>
    </row>
    <row r="261" spans="1:10">
      <c r="A261">
        <v>198409</v>
      </c>
      <c r="B261">
        <v>-8.0000000000000002E-3</v>
      </c>
      <c r="C261">
        <v>-2.9999999999999997E-4</v>
      </c>
      <c r="D261">
        <v>5.2300000000000006E-2</v>
      </c>
      <c r="E261">
        <v>1.3700000000000002E-2</v>
      </c>
      <c r="F261">
        <v>2.4100000000000003E-2</v>
      </c>
      <c r="G261">
        <v>3.6200000000000003E-2</v>
      </c>
      <c r="I261">
        <v>8.6E-3</v>
      </c>
      <c r="J261">
        <v>1.3100000000000001E-2</v>
      </c>
    </row>
    <row r="262" spans="1:10">
      <c r="A262">
        <v>198410</v>
      </c>
      <c r="B262">
        <v>-8.3999999999999995E-3</v>
      </c>
      <c r="C262">
        <v>-1.44E-2</v>
      </c>
      <c r="D262">
        <v>4.7000000000000002E-3</v>
      </c>
      <c r="E262">
        <v>1.18E-2</v>
      </c>
      <c r="F262">
        <v>-1.0900000000000002E-2</v>
      </c>
      <c r="G262">
        <v>3.1600000000000003E-2</v>
      </c>
      <c r="I262">
        <v>0.01</v>
      </c>
      <c r="J262">
        <v>6.3E-3</v>
      </c>
    </row>
    <row r="263" spans="1:10">
      <c r="A263">
        <v>198411</v>
      </c>
      <c r="B263">
        <v>-1.7600000000000001E-2</v>
      </c>
      <c r="C263">
        <v>-1.01E-2</v>
      </c>
      <c r="D263">
        <v>4.0399999999999998E-2</v>
      </c>
      <c r="E263">
        <v>7.1999999999999998E-3</v>
      </c>
      <c r="F263">
        <v>2.06E-2</v>
      </c>
      <c r="G263">
        <v>1.6399999999999998E-2</v>
      </c>
      <c r="I263">
        <v>7.3000000000000001E-3</v>
      </c>
      <c r="J263">
        <v>-1.2700000000000001E-2</v>
      </c>
    </row>
    <row r="264" spans="1:10">
      <c r="A264">
        <v>198412</v>
      </c>
      <c r="B264">
        <v>1.84E-2</v>
      </c>
      <c r="C264">
        <v>-6.5000000000000006E-3</v>
      </c>
      <c r="D264">
        <v>-2.5000000000000001E-3</v>
      </c>
      <c r="E264">
        <v>1.3100000000000001E-2</v>
      </c>
      <c r="F264">
        <v>-1.3600000000000001E-2</v>
      </c>
      <c r="G264">
        <v>1.49E-2</v>
      </c>
      <c r="I264">
        <v>6.4000000000000003E-3</v>
      </c>
      <c r="J264">
        <v>2.6600000000000002E-2</v>
      </c>
    </row>
    <row r="265" spans="1:10">
      <c r="A265">
        <v>198501</v>
      </c>
      <c r="B265">
        <v>7.9899999999999999E-2</v>
      </c>
      <c r="C265">
        <v>3.5000000000000003E-2</v>
      </c>
      <c r="D265">
        <v>-5.33E-2</v>
      </c>
      <c r="E265">
        <v>-8.8999999999999999E-3</v>
      </c>
      <c r="F265">
        <v>-3.4100000000000005E-2</v>
      </c>
      <c r="G265">
        <v>-6.8200000000000011E-2</v>
      </c>
      <c r="I265">
        <v>6.5000000000000006E-3</v>
      </c>
      <c r="J265">
        <v>6.5299999999999997E-2</v>
      </c>
    </row>
    <row r="266" spans="1:10">
      <c r="A266">
        <v>198502</v>
      </c>
      <c r="B266">
        <v>1.2200000000000001E-2</v>
      </c>
      <c r="C266">
        <v>1.0400000000000001E-2</v>
      </c>
      <c r="D266">
        <v>-1E-3</v>
      </c>
      <c r="E266">
        <v>1.29E-2</v>
      </c>
      <c r="F266">
        <v>1.06E-2</v>
      </c>
      <c r="G266">
        <v>1.8800000000000001E-2</v>
      </c>
      <c r="I266">
        <v>5.7999999999999996E-3</v>
      </c>
      <c r="J266">
        <v>2.9600000000000001E-2</v>
      </c>
    </row>
    <row r="267" spans="1:10">
      <c r="A267">
        <v>198503</v>
      </c>
      <c r="B267">
        <v>-8.3999999999999995E-3</v>
      </c>
      <c r="C267">
        <v>-1.3899999999999999E-2</v>
      </c>
      <c r="D267">
        <v>4.0700000000000007E-2</v>
      </c>
      <c r="E267">
        <v>1.23E-2</v>
      </c>
      <c r="F267">
        <v>2.8799999999999999E-2</v>
      </c>
      <c r="G267">
        <v>1.5800000000000002E-2</v>
      </c>
      <c r="I267">
        <v>6.1999999999999998E-3</v>
      </c>
      <c r="J267">
        <v>-5.4000000000000003E-3</v>
      </c>
    </row>
    <row r="268" spans="1:10">
      <c r="A268">
        <v>198504</v>
      </c>
      <c r="B268">
        <v>-9.5999999999999992E-3</v>
      </c>
      <c r="C268">
        <v>-1E-3</v>
      </c>
      <c r="D268">
        <v>3.7200000000000004E-2</v>
      </c>
      <c r="E268">
        <v>1.5500000000000002E-2</v>
      </c>
      <c r="F268">
        <v>7.0999999999999995E-3</v>
      </c>
      <c r="G268">
        <v>3.04E-2</v>
      </c>
      <c r="I268">
        <v>7.1999999999999998E-3</v>
      </c>
      <c r="J268">
        <v>-7.000000000000001E-4</v>
      </c>
    </row>
    <row r="269" spans="1:10">
      <c r="A269">
        <v>198505</v>
      </c>
      <c r="B269">
        <v>5.0900000000000001E-2</v>
      </c>
      <c r="C269">
        <v>-2.3100000000000002E-2</v>
      </c>
      <c r="D269">
        <v>-9.4000000000000004E-3</v>
      </c>
      <c r="E269">
        <v>1.3300000000000001E-2</v>
      </c>
      <c r="F269">
        <v>-1.49E-2</v>
      </c>
      <c r="G269">
        <v>3.9900000000000005E-2</v>
      </c>
      <c r="I269">
        <v>6.6000000000000008E-3</v>
      </c>
      <c r="J269">
        <v>7.5899999999999995E-2</v>
      </c>
    </row>
    <row r="270" spans="1:10">
      <c r="A270">
        <v>198506</v>
      </c>
      <c r="B270">
        <v>1.2700000000000001E-2</v>
      </c>
      <c r="C270">
        <v>3.4999999999999996E-3</v>
      </c>
      <c r="D270">
        <v>4.0999999999999995E-3</v>
      </c>
      <c r="E270">
        <v>1.7600000000000001E-2</v>
      </c>
      <c r="F270">
        <v>-7.7000000000000002E-3</v>
      </c>
      <c r="G270">
        <v>3.5700000000000003E-2</v>
      </c>
      <c r="I270">
        <v>5.5000000000000005E-3</v>
      </c>
      <c r="J270">
        <v>3.7999999999999999E-2</v>
      </c>
    </row>
    <row r="271" spans="1:10">
      <c r="A271">
        <v>198507</v>
      </c>
      <c r="B271">
        <v>-7.4000000000000003E-3</v>
      </c>
      <c r="C271">
        <v>2.8700000000000003E-2</v>
      </c>
      <c r="D271">
        <v>-1.6E-2</v>
      </c>
      <c r="E271">
        <v>-4.4000000000000003E-3</v>
      </c>
      <c r="F271">
        <v>-3.8E-3</v>
      </c>
      <c r="G271">
        <v>-3.9100000000000003E-2</v>
      </c>
      <c r="I271">
        <v>6.1999999999999998E-3</v>
      </c>
      <c r="J271">
        <v>-1.5500000000000002E-2</v>
      </c>
    </row>
    <row r="272" spans="1:10">
      <c r="A272">
        <v>198508</v>
      </c>
      <c r="B272">
        <v>-1.0200000000000001E-2</v>
      </c>
      <c r="C272">
        <v>-2.8999999999999998E-3</v>
      </c>
      <c r="D272">
        <v>2.2799999999999997E-2</v>
      </c>
      <c r="E272">
        <v>-7.000000000000001E-4</v>
      </c>
      <c r="F272">
        <v>1.84E-2</v>
      </c>
      <c r="G272">
        <v>1.8500000000000003E-2</v>
      </c>
      <c r="I272">
        <v>5.5000000000000005E-3</v>
      </c>
      <c r="J272">
        <v>-9.0000000000000011E-3</v>
      </c>
    </row>
    <row r="273" spans="1:10">
      <c r="A273">
        <v>198509</v>
      </c>
      <c r="B273">
        <v>-4.5400000000000003E-2</v>
      </c>
      <c r="C273">
        <v>-1.8000000000000002E-2</v>
      </c>
      <c r="D273">
        <v>1.29E-2</v>
      </c>
      <c r="E273">
        <v>1.0900000000000002E-2</v>
      </c>
      <c r="F273">
        <v>1.6200000000000003E-2</v>
      </c>
      <c r="G273">
        <v>1.5100000000000001E-2</v>
      </c>
      <c r="I273">
        <v>6.0000000000000001E-3</v>
      </c>
      <c r="J273">
        <v>-5.0499999999999996E-2</v>
      </c>
    </row>
    <row r="274" spans="1:10">
      <c r="A274">
        <v>198510</v>
      </c>
      <c r="B274">
        <v>4.02E-2</v>
      </c>
      <c r="C274">
        <v>-1.49E-2</v>
      </c>
      <c r="D274">
        <v>7.4999999999999997E-3</v>
      </c>
      <c r="E274">
        <v>9.1000000000000004E-3</v>
      </c>
      <c r="F274">
        <v>-1.0800000000000001E-2</v>
      </c>
      <c r="G274">
        <v>4.8800000000000003E-2</v>
      </c>
      <c r="I274">
        <v>6.5000000000000006E-3</v>
      </c>
      <c r="J274">
        <v>7.4800000000000005E-2</v>
      </c>
    </row>
    <row r="275" spans="1:10">
      <c r="A275">
        <v>198511</v>
      </c>
      <c r="B275">
        <v>6.480000000000001E-2</v>
      </c>
      <c r="C275">
        <v>2.0000000000000001E-4</v>
      </c>
      <c r="D275">
        <v>-2.8399999999999998E-2</v>
      </c>
      <c r="E275">
        <v>3.2000000000000002E-3</v>
      </c>
      <c r="F275">
        <v>-2.29E-2</v>
      </c>
      <c r="G275">
        <v>-4.7000000000000002E-3</v>
      </c>
      <c r="I275">
        <v>6.1000000000000004E-3</v>
      </c>
      <c r="J275">
        <v>7.9699999999999993E-2</v>
      </c>
    </row>
    <row r="276" spans="1:10">
      <c r="A276">
        <v>198512</v>
      </c>
      <c r="B276">
        <v>3.8800000000000001E-2</v>
      </c>
      <c r="C276">
        <v>-4.0000000000000001E-3</v>
      </c>
      <c r="D276">
        <v>-1.54E-2</v>
      </c>
      <c r="E276">
        <v>1.01E-2</v>
      </c>
      <c r="F276">
        <v>-1.8200000000000001E-2</v>
      </c>
      <c r="G276">
        <v>-2.3E-3</v>
      </c>
      <c r="I276">
        <v>6.5000000000000006E-3</v>
      </c>
      <c r="J276">
        <v>3.9399999999999998E-2</v>
      </c>
    </row>
    <row r="277" spans="1:10">
      <c r="A277">
        <v>198601</v>
      </c>
      <c r="B277">
        <v>6.5000000000000006E-3</v>
      </c>
      <c r="C277">
        <v>0.01</v>
      </c>
      <c r="D277">
        <v>4.4000000000000003E-3</v>
      </c>
      <c r="E277">
        <v>-0.02</v>
      </c>
      <c r="F277">
        <v>-0.02</v>
      </c>
      <c r="G277">
        <v>0.03</v>
      </c>
      <c r="I277">
        <v>5.6000000000000008E-3</v>
      </c>
      <c r="J277">
        <v>4.6300000000000001E-2</v>
      </c>
    </row>
    <row r="278" spans="1:10">
      <c r="A278">
        <v>198602</v>
      </c>
      <c r="B278">
        <v>7.1300000000000002E-2</v>
      </c>
      <c r="C278">
        <v>-7.0999999999999995E-3</v>
      </c>
      <c r="D278">
        <v>-7.7000000000000002E-3</v>
      </c>
      <c r="E278">
        <v>1.0900000000000002E-2</v>
      </c>
      <c r="F278">
        <v>-1.24E-2</v>
      </c>
      <c r="G278">
        <v>2.76E-2</v>
      </c>
      <c r="I278">
        <v>5.3E-3</v>
      </c>
      <c r="J278">
        <v>8.4199999999999997E-2</v>
      </c>
    </row>
    <row r="279" spans="1:10">
      <c r="A279">
        <v>198603</v>
      </c>
      <c r="B279">
        <v>4.8800000000000003E-2</v>
      </c>
      <c r="C279">
        <v>-6.5000000000000006E-3</v>
      </c>
      <c r="D279">
        <v>-3.7000000000000002E-3</v>
      </c>
      <c r="E279">
        <v>1.18E-2</v>
      </c>
      <c r="F279">
        <v>9.0000000000000011E-3</v>
      </c>
      <c r="G279">
        <v>2.4100000000000003E-2</v>
      </c>
      <c r="I279">
        <v>6.0000000000000001E-3</v>
      </c>
      <c r="J279">
        <v>5.7800000000000004E-2</v>
      </c>
    </row>
    <row r="280" spans="1:10">
      <c r="A280">
        <v>198604</v>
      </c>
      <c r="B280">
        <v>-1.3100000000000001E-2</v>
      </c>
      <c r="C280">
        <v>2.86E-2</v>
      </c>
      <c r="D280">
        <v>-2.86E-2</v>
      </c>
      <c r="E280">
        <v>2.8900000000000002E-2</v>
      </c>
      <c r="F280">
        <v>-5.9999999999999995E-4</v>
      </c>
      <c r="G280">
        <v>-3.5999999999999999E-3</v>
      </c>
      <c r="I280">
        <v>5.2000000000000006E-3</v>
      </c>
      <c r="J280">
        <v>1.4000000000000002E-3</v>
      </c>
    </row>
    <row r="281" spans="1:10">
      <c r="A281">
        <v>198605</v>
      </c>
      <c r="B281">
        <v>4.6200000000000005E-2</v>
      </c>
      <c r="C281">
        <v>-1.29E-2</v>
      </c>
      <c r="D281">
        <v>-2.0999999999999999E-3</v>
      </c>
      <c r="E281">
        <v>2.1499999999999998E-2</v>
      </c>
      <c r="F281">
        <v>1.0800000000000001E-2</v>
      </c>
      <c r="G281">
        <v>2.0499999999999997E-2</v>
      </c>
      <c r="I281">
        <v>4.8999999999999998E-3</v>
      </c>
      <c r="J281">
        <v>6.6799999999999998E-2</v>
      </c>
    </row>
    <row r="282" spans="1:10">
      <c r="A282">
        <v>198606</v>
      </c>
      <c r="B282">
        <v>1.03E-2</v>
      </c>
      <c r="C282">
        <v>-8.8000000000000005E-3</v>
      </c>
      <c r="D282">
        <v>1.3000000000000001E-2</v>
      </c>
      <c r="E282">
        <v>1.83E-2</v>
      </c>
      <c r="F282">
        <v>8.199999999999999E-3</v>
      </c>
      <c r="G282">
        <v>5.0700000000000002E-2</v>
      </c>
      <c r="I282">
        <v>5.2000000000000006E-3</v>
      </c>
      <c r="J282">
        <v>3.1600000000000003E-2</v>
      </c>
    </row>
    <row r="283" spans="1:10">
      <c r="A283">
        <v>198607</v>
      </c>
      <c r="B283">
        <v>-6.4500000000000002E-2</v>
      </c>
      <c r="C283">
        <v>-3.4500000000000003E-2</v>
      </c>
      <c r="D283">
        <v>4.7E-2</v>
      </c>
      <c r="E283">
        <v>-4.5000000000000005E-3</v>
      </c>
      <c r="F283">
        <v>8.3999999999999995E-3</v>
      </c>
      <c r="G283">
        <v>1.8500000000000003E-2</v>
      </c>
      <c r="I283">
        <v>5.2000000000000006E-3</v>
      </c>
      <c r="J283">
        <v>-7.690000000000001E-2</v>
      </c>
    </row>
    <row r="284" spans="1:10">
      <c r="A284">
        <v>198608</v>
      </c>
      <c r="B284">
        <v>6.0700000000000004E-2</v>
      </c>
      <c r="C284">
        <v>-4.3499999999999997E-2</v>
      </c>
      <c r="D284">
        <v>3.5099999999999999E-2</v>
      </c>
      <c r="E284">
        <v>-1.6299999999999999E-2</v>
      </c>
      <c r="F284">
        <v>3.1899999999999998E-2</v>
      </c>
      <c r="G284">
        <v>-5.2800000000000007E-2</v>
      </c>
      <c r="I284">
        <v>4.5999999999999999E-3</v>
      </c>
      <c r="J284">
        <v>3.7100000000000001E-2</v>
      </c>
    </row>
    <row r="285" spans="1:10">
      <c r="A285">
        <v>198609</v>
      </c>
      <c r="B285">
        <v>-8.5999999999999993E-2</v>
      </c>
      <c r="C285">
        <v>2.0499999999999997E-2</v>
      </c>
      <c r="D285">
        <v>3.2199999999999999E-2</v>
      </c>
      <c r="E285">
        <v>-1E-3</v>
      </c>
      <c r="F285">
        <v>3.7200000000000004E-2</v>
      </c>
      <c r="G285">
        <v>-5.79E-2</v>
      </c>
      <c r="I285">
        <v>4.5000000000000005E-3</v>
      </c>
      <c r="J285">
        <v>-0.1149</v>
      </c>
    </row>
    <row r="286" spans="1:10">
      <c r="A286">
        <v>198610</v>
      </c>
      <c r="B286">
        <v>4.6600000000000003E-2</v>
      </c>
      <c r="C286">
        <v>-2.3300000000000001E-2</v>
      </c>
      <c r="D286">
        <v>-1.4199999999999999E-2</v>
      </c>
      <c r="E286">
        <v>-5.0000000000000001E-4</v>
      </c>
      <c r="F286">
        <v>0.01</v>
      </c>
      <c r="G286">
        <v>4.4600000000000001E-2</v>
      </c>
      <c r="I286">
        <v>4.5999999999999999E-3</v>
      </c>
      <c r="J286">
        <v>7.2800000000000004E-2</v>
      </c>
    </row>
    <row r="287" spans="1:10">
      <c r="A287">
        <v>198611</v>
      </c>
      <c r="B287">
        <v>1.17E-2</v>
      </c>
      <c r="C287">
        <v>-1.89E-2</v>
      </c>
      <c r="D287">
        <v>-7.000000000000001E-4</v>
      </c>
      <c r="E287">
        <v>1.03E-2</v>
      </c>
      <c r="F287">
        <v>6.6000000000000008E-3</v>
      </c>
      <c r="G287">
        <v>-2.6000000000000003E-3</v>
      </c>
      <c r="I287">
        <v>3.9000000000000003E-3</v>
      </c>
      <c r="J287">
        <v>5.3E-3</v>
      </c>
    </row>
    <row r="288" spans="1:10">
      <c r="A288">
        <v>198612</v>
      </c>
      <c r="B288">
        <v>-3.27E-2</v>
      </c>
      <c r="C288">
        <v>1.1999999999999999E-3</v>
      </c>
      <c r="D288">
        <v>3.5999999999999999E-3</v>
      </c>
      <c r="E288">
        <v>8.1000000000000013E-3</v>
      </c>
      <c r="F288">
        <v>8.9999999999999998E-4</v>
      </c>
      <c r="G288">
        <v>3.4999999999999996E-3</v>
      </c>
      <c r="I288">
        <v>4.8999999999999998E-3</v>
      </c>
      <c r="J288">
        <v>-2.2000000000000002E-2</v>
      </c>
    </row>
    <row r="289" spans="1:10">
      <c r="A289">
        <v>198701</v>
      </c>
      <c r="B289">
        <v>0.12470000000000001</v>
      </c>
      <c r="C289">
        <v>-1.54E-2</v>
      </c>
      <c r="D289">
        <v>-3.1600000000000003E-2</v>
      </c>
      <c r="E289">
        <v>1.6000000000000001E-3</v>
      </c>
      <c r="F289">
        <v>-9.7999999999999997E-3</v>
      </c>
      <c r="G289">
        <v>2.2000000000000002E-2</v>
      </c>
      <c r="I289">
        <v>4.1999999999999997E-3</v>
      </c>
      <c r="J289">
        <v>0.18260000000000001</v>
      </c>
    </row>
    <row r="290" spans="1:10">
      <c r="A290">
        <v>198702</v>
      </c>
      <c r="B290">
        <v>4.3899999999999995E-2</v>
      </c>
      <c r="C290">
        <v>3.4000000000000002E-2</v>
      </c>
      <c r="D290">
        <v>-5.91E-2</v>
      </c>
      <c r="E290">
        <v>-8.3999999999999995E-3</v>
      </c>
      <c r="F290">
        <v>-2.63E-2</v>
      </c>
      <c r="G290">
        <v>-2.07E-2</v>
      </c>
      <c r="I290">
        <v>4.3E-3</v>
      </c>
      <c r="J290">
        <v>5.2999999999999999E-2</v>
      </c>
    </row>
    <row r="291" spans="1:10">
      <c r="A291">
        <v>198703</v>
      </c>
      <c r="B291">
        <v>1.6399999999999998E-2</v>
      </c>
      <c r="C291">
        <v>2.7000000000000001E-3</v>
      </c>
      <c r="D291">
        <v>1.61E-2</v>
      </c>
      <c r="E291">
        <v>1.3500000000000002E-2</v>
      </c>
      <c r="F291">
        <v>4.1200000000000001E-2</v>
      </c>
      <c r="G291">
        <v>1.6799999999999999E-2</v>
      </c>
      <c r="I291">
        <v>4.7000000000000002E-3</v>
      </c>
      <c r="J291">
        <v>4.1500000000000002E-2</v>
      </c>
    </row>
    <row r="292" spans="1:10">
      <c r="A292">
        <v>198704</v>
      </c>
      <c r="B292">
        <v>-2.1100000000000001E-2</v>
      </c>
      <c r="C292">
        <v>-1.54E-2</v>
      </c>
      <c r="D292">
        <v>-3.9000000000000003E-3</v>
      </c>
      <c r="E292">
        <v>-5.0000000000000001E-3</v>
      </c>
      <c r="F292">
        <v>1.03E-2</v>
      </c>
      <c r="G292">
        <v>2.2000000000000001E-3</v>
      </c>
      <c r="I292">
        <v>4.4000000000000003E-3</v>
      </c>
      <c r="J292">
        <v>5.4000000000000003E-3</v>
      </c>
    </row>
    <row r="293" spans="1:10">
      <c r="A293">
        <v>198705</v>
      </c>
      <c r="B293">
        <v>1.1000000000000001E-3</v>
      </c>
      <c r="C293">
        <v>-5.6000000000000008E-3</v>
      </c>
      <c r="D293">
        <v>2.3E-3</v>
      </c>
      <c r="E293">
        <v>5.1000000000000004E-3</v>
      </c>
      <c r="F293">
        <v>1.15E-2</v>
      </c>
      <c r="G293">
        <v>-7.4000000000000003E-3</v>
      </c>
      <c r="I293">
        <v>3.8E-3</v>
      </c>
      <c r="J293">
        <v>7.7000000000000002E-3</v>
      </c>
    </row>
    <row r="294" spans="1:10">
      <c r="A294">
        <v>198706</v>
      </c>
      <c r="B294">
        <v>3.9399999999999998E-2</v>
      </c>
      <c r="C294">
        <v>-2.2100000000000002E-2</v>
      </c>
      <c r="D294">
        <v>1.0400000000000001E-2</v>
      </c>
      <c r="E294">
        <v>1.6899999999999998E-2</v>
      </c>
      <c r="F294">
        <v>8.3999999999999995E-3</v>
      </c>
      <c r="G294">
        <v>-2.5000000000000001E-3</v>
      </c>
      <c r="I294">
        <v>4.7999999999999996E-3</v>
      </c>
      <c r="J294">
        <v>3.8100000000000002E-2</v>
      </c>
    </row>
    <row r="295" spans="1:10">
      <c r="A295">
        <v>198707</v>
      </c>
      <c r="B295">
        <v>3.85E-2</v>
      </c>
      <c r="C295">
        <v>-1.1200000000000002E-2</v>
      </c>
      <c r="D295">
        <v>7.3000000000000001E-3</v>
      </c>
      <c r="E295">
        <v>-6.1000000000000004E-3</v>
      </c>
      <c r="F295">
        <v>1.6399999999999998E-2</v>
      </c>
      <c r="G295">
        <v>2.6600000000000002E-2</v>
      </c>
      <c r="I295">
        <v>4.5999999999999999E-3</v>
      </c>
      <c r="J295">
        <v>5.6100000000000004E-2</v>
      </c>
    </row>
    <row r="296" spans="1:10">
      <c r="A296">
        <v>198708</v>
      </c>
      <c r="B296">
        <v>3.5200000000000002E-2</v>
      </c>
      <c r="C296">
        <v>-9.4999999999999998E-3</v>
      </c>
      <c r="D296">
        <v>-9.4999999999999998E-3</v>
      </c>
      <c r="E296">
        <v>2.0400000000000001E-2</v>
      </c>
      <c r="F296">
        <v>-1.61E-2</v>
      </c>
      <c r="G296">
        <v>-8.6E-3</v>
      </c>
      <c r="I296">
        <v>4.7000000000000002E-3</v>
      </c>
      <c r="J296">
        <v>4.0999999999999995E-2</v>
      </c>
    </row>
    <row r="297" spans="1:10">
      <c r="A297">
        <v>198709</v>
      </c>
      <c r="B297">
        <v>-2.5899999999999999E-2</v>
      </c>
      <c r="C297">
        <v>4.0000000000000001E-3</v>
      </c>
      <c r="D297">
        <v>3.0000000000000001E-3</v>
      </c>
      <c r="E297">
        <v>-9.7000000000000003E-3</v>
      </c>
      <c r="F297">
        <v>1.9E-2</v>
      </c>
      <c r="G297">
        <v>7.7000000000000002E-3</v>
      </c>
      <c r="I297">
        <v>4.5000000000000005E-3</v>
      </c>
      <c r="J297">
        <v>3.4000000000000002E-3</v>
      </c>
    </row>
    <row r="298" spans="1:10">
      <c r="A298">
        <v>198710</v>
      </c>
      <c r="B298">
        <v>-0.2324</v>
      </c>
      <c r="C298">
        <v>-8.0500000000000002E-2</v>
      </c>
      <c r="D298">
        <v>4.2300000000000004E-2</v>
      </c>
      <c r="E298">
        <v>2.06E-2</v>
      </c>
      <c r="F298">
        <v>2.2599999999999999E-2</v>
      </c>
      <c r="G298">
        <v>-7.8600000000000003E-2</v>
      </c>
      <c r="I298">
        <v>6.0000000000000001E-3</v>
      </c>
      <c r="J298">
        <v>-0.26780000000000004</v>
      </c>
    </row>
    <row r="299" spans="1:10">
      <c r="A299">
        <v>198711</v>
      </c>
      <c r="B299">
        <v>-7.7699999999999991E-2</v>
      </c>
      <c r="C299">
        <v>2.8700000000000003E-2</v>
      </c>
      <c r="D299">
        <v>2.9600000000000001E-2</v>
      </c>
      <c r="E299">
        <v>-1.8800000000000001E-2</v>
      </c>
      <c r="F299">
        <v>6.8000000000000005E-3</v>
      </c>
      <c r="G299">
        <v>-1.17E-2</v>
      </c>
      <c r="I299">
        <v>3.4999999999999996E-3</v>
      </c>
      <c r="J299">
        <v>-6.25E-2</v>
      </c>
    </row>
    <row r="300" spans="1:10">
      <c r="A300">
        <v>198712</v>
      </c>
      <c r="B300">
        <v>6.8099999999999994E-2</v>
      </c>
      <c r="C300">
        <v>5.9999999999999995E-4</v>
      </c>
      <c r="D300">
        <v>-4.3899999999999995E-2</v>
      </c>
      <c r="E300">
        <v>2.9500000000000002E-2</v>
      </c>
      <c r="F300">
        <v>-2.46E-2</v>
      </c>
      <c r="G300">
        <v>5.8700000000000002E-2</v>
      </c>
      <c r="I300">
        <v>3.9000000000000003E-3</v>
      </c>
      <c r="J300">
        <v>8.0700000000000008E-2</v>
      </c>
    </row>
    <row r="301" spans="1:10">
      <c r="A301">
        <v>198801</v>
      </c>
      <c r="B301">
        <v>4.2099999999999999E-2</v>
      </c>
      <c r="C301">
        <v>-5.3E-3</v>
      </c>
      <c r="D301">
        <v>4.9500000000000002E-2</v>
      </c>
      <c r="E301">
        <v>-1.1299999999999999E-2</v>
      </c>
      <c r="F301">
        <v>2.2000000000000002E-2</v>
      </c>
      <c r="G301">
        <v>-7.2700000000000001E-2</v>
      </c>
      <c r="I301">
        <v>2.8999999999999998E-3</v>
      </c>
      <c r="J301">
        <v>-2.0899999999999998E-2</v>
      </c>
    </row>
    <row r="302" spans="1:10">
      <c r="A302">
        <v>198802</v>
      </c>
      <c r="B302">
        <v>4.7500000000000001E-2</v>
      </c>
      <c r="C302">
        <v>3.3100000000000004E-2</v>
      </c>
      <c r="D302">
        <v>-1.6899999999999998E-2</v>
      </c>
      <c r="E302">
        <v>1.5500000000000002E-2</v>
      </c>
      <c r="F302">
        <v>0</v>
      </c>
      <c r="G302">
        <v>-1.47E-2</v>
      </c>
      <c r="I302">
        <v>4.5999999999999999E-3</v>
      </c>
      <c r="J302">
        <v>7.5200000000000003E-2</v>
      </c>
    </row>
    <row r="303" spans="1:10">
      <c r="A303">
        <v>198803</v>
      </c>
      <c r="B303">
        <v>-2.2700000000000001E-2</v>
      </c>
      <c r="C303">
        <v>6.2400000000000004E-2</v>
      </c>
      <c r="D303">
        <v>7.4000000000000003E-3</v>
      </c>
      <c r="E303">
        <v>-2.6000000000000003E-3</v>
      </c>
      <c r="F303">
        <v>1.8200000000000001E-2</v>
      </c>
      <c r="G303">
        <v>5.7999999999999996E-3</v>
      </c>
      <c r="I303">
        <v>4.4000000000000003E-3</v>
      </c>
      <c r="J303">
        <v>1.7000000000000001E-3</v>
      </c>
    </row>
    <row r="304" spans="1:10">
      <c r="A304">
        <v>198804</v>
      </c>
      <c r="B304">
        <v>5.6000000000000008E-3</v>
      </c>
      <c r="C304">
        <v>1.15E-2</v>
      </c>
      <c r="D304">
        <v>1.6299999999999999E-2</v>
      </c>
      <c r="E304">
        <v>-2E-3</v>
      </c>
      <c r="F304">
        <v>1.9400000000000001E-2</v>
      </c>
      <c r="G304">
        <v>2.2400000000000003E-2</v>
      </c>
      <c r="I304">
        <v>4.5999999999999999E-3</v>
      </c>
      <c r="J304">
        <v>1.8100000000000002E-2</v>
      </c>
    </row>
    <row r="305" spans="1:10">
      <c r="A305">
        <v>198805</v>
      </c>
      <c r="B305">
        <v>-2.8999999999999998E-3</v>
      </c>
      <c r="C305">
        <v>-2.5700000000000001E-2</v>
      </c>
      <c r="D305">
        <v>2.4199999999999999E-2</v>
      </c>
      <c r="E305">
        <v>-7.4000000000000003E-3</v>
      </c>
      <c r="F305">
        <v>3.3000000000000004E-3</v>
      </c>
      <c r="G305">
        <v>6.3E-3</v>
      </c>
      <c r="I305">
        <v>5.1000000000000004E-3</v>
      </c>
      <c r="J305">
        <v>-9.5999999999999992E-3</v>
      </c>
    </row>
    <row r="306" spans="1:10">
      <c r="A306">
        <v>198806</v>
      </c>
      <c r="B306">
        <v>4.7899999999999998E-2</v>
      </c>
      <c r="C306">
        <v>2.1400000000000002E-2</v>
      </c>
      <c r="D306">
        <v>-1.2200000000000001E-2</v>
      </c>
      <c r="E306">
        <v>1.46E-2</v>
      </c>
      <c r="F306">
        <v>-3.44E-2</v>
      </c>
      <c r="G306">
        <v>-2.9300000000000003E-2</v>
      </c>
      <c r="I306">
        <v>4.8999999999999998E-3</v>
      </c>
      <c r="J306">
        <v>3.7900000000000003E-2</v>
      </c>
    </row>
    <row r="307" spans="1:10">
      <c r="A307">
        <v>198807</v>
      </c>
      <c r="B307">
        <v>-1.2500000000000001E-2</v>
      </c>
      <c r="C307">
        <v>-2.0999999999999999E-3</v>
      </c>
      <c r="D307">
        <v>2.1700000000000001E-2</v>
      </c>
      <c r="E307">
        <v>-5.7999999999999996E-3</v>
      </c>
      <c r="F307">
        <v>1.49E-2</v>
      </c>
      <c r="G307">
        <v>6.5000000000000006E-3</v>
      </c>
      <c r="I307">
        <v>5.1000000000000004E-3</v>
      </c>
      <c r="J307">
        <v>-9.9000000000000008E-3</v>
      </c>
    </row>
    <row r="308" spans="1:10">
      <c r="A308">
        <v>198808</v>
      </c>
      <c r="B308">
        <v>-3.3100000000000004E-2</v>
      </c>
      <c r="C308">
        <v>-2.9999999999999997E-4</v>
      </c>
      <c r="D308">
        <v>2.1000000000000001E-2</v>
      </c>
      <c r="E308">
        <v>-8.1000000000000013E-3</v>
      </c>
      <c r="F308">
        <v>1.7600000000000001E-2</v>
      </c>
      <c r="G308">
        <v>3.4999999999999996E-3</v>
      </c>
      <c r="I308">
        <v>5.8999999999999999E-3</v>
      </c>
      <c r="J308">
        <v>-0.03</v>
      </c>
    </row>
    <row r="309" spans="1:10">
      <c r="A309">
        <v>198809</v>
      </c>
      <c r="B309">
        <v>3.3000000000000002E-2</v>
      </c>
      <c r="C309">
        <v>-1.3500000000000002E-2</v>
      </c>
      <c r="D309">
        <v>-7.4999999999999997E-3</v>
      </c>
      <c r="E309">
        <v>1.7500000000000002E-2</v>
      </c>
      <c r="F309">
        <v>-6.0000000000000001E-3</v>
      </c>
      <c r="G309">
        <v>2.7000000000000001E-3</v>
      </c>
      <c r="I309">
        <v>6.1999999999999998E-3</v>
      </c>
      <c r="J309">
        <v>4.4299999999999999E-2</v>
      </c>
    </row>
    <row r="310" spans="1:10">
      <c r="A310">
        <v>198810</v>
      </c>
      <c r="B310">
        <v>1.15E-2</v>
      </c>
      <c r="C310">
        <v>-2.9500000000000002E-2</v>
      </c>
      <c r="D310">
        <v>1.6899999999999998E-2</v>
      </c>
      <c r="E310">
        <v>1.29E-2</v>
      </c>
      <c r="F310">
        <v>1.03E-2</v>
      </c>
      <c r="G310">
        <v>1.3300000000000001E-2</v>
      </c>
      <c r="I310">
        <v>6.1000000000000004E-3</v>
      </c>
      <c r="J310">
        <v>1.77E-2</v>
      </c>
    </row>
    <row r="311" spans="1:10">
      <c r="A311">
        <v>198811</v>
      </c>
      <c r="B311">
        <v>-2.29E-2</v>
      </c>
      <c r="C311">
        <v>-1.6500000000000001E-2</v>
      </c>
      <c r="D311">
        <v>1.3000000000000001E-2</v>
      </c>
      <c r="E311">
        <v>-2.8000000000000004E-3</v>
      </c>
      <c r="F311">
        <v>1.6299999999999999E-2</v>
      </c>
      <c r="G311">
        <v>3.3000000000000004E-3</v>
      </c>
      <c r="I311">
        <v>5.6999999999999993E-3</v>
      </c>
      <c r="J311">
        <v>-2.2200000000000001E-2</v>
      </c>
    </row>
    <row r="312" spans="1:10">
      <c r="A312">
        <v>198812</v>
      </c>
      <c r="B312">
        <v>1.49E-2</v>
      </c>
      <c r="C312">
        <v>2.0199999999999999E-2</v>
      </c>
      <c r="D312">
        <v>-1.61E-2</v>
      </c>
      <c r="E312">
        <v>6.8999999999999999E-3</v>
      </c>
      <c r="F312">
        <v>-3.8E-3</v>
      </c>
      <c r="G312">
        <v>4.8999999999999998E-3</v>
      </c>
      <c r="I312">
        <v>6.3E-3</v>
      </c>
      <c r="J312">
        <v>2.1299999999999999E-2</v>
      </c>
    </row>
    <row r="313" spans="1:10">
      <c r="A313">
        <v>198901</v>
      </c>
      <c r="B313">
        <v>6.0999999999999999E-2</v>
      </c>
      <c r="C313">
        <v>-2.3100000000000002E-2</v>
      </c>
      <c r="D313">
        <v>6.1999999999999998E-3</v>
      </c>
      <c r="E313">
        <v>-9.4999999999999998E-3</v>
      </c>
      <c r="F313">
        <v>1.4000000000000002E-3</v>
      </c>
      <c r="G313">
        <v>-1.6000000000000001E-3</v>
      </c>
      <c r="I313">
        <v>5.5000000000000005E-3</v>
      </c>
      <c r="J313">
        <v>6.6500000000000004E-2</v>
      </c>
    </row>
    <row r="314" spans="1:10">
      <c r="A314">
        <v>198902</v>
      </c>
      <c r="B314">
        <v>-2.2499999999999999E-2</v>
      </c>
      <c r="C314">
        <v>2.7099999999999999E-2</v>
      </c>
      <c r="D314">
        <v>9.300000000000001E-3</v>
      </c>
      <c r="E314">
        <v>-8.6999999999999994E-3</v>
      </c>
      <c r="F314">
        <v>1.8100000000000002E-2</v>
      </c>
      <c r="G314">
        <v>9.9000000000000008E-3</v>
      </c>
      <c r="I314">
        <v>6.1000000000000004E-3</v>
      </c>
      <c r="J314">
        <v>1.52E-2</v>
      </c>
    </row>
    <row r="315" spans="1:10">
      <c r="A315">
        <v>198903</v>
      </c>
      <c r="B315">
        <v>1.5700000000000002E-2</v>
      </c>
      <c r="C315">
        <v>6.8000000000000005E-3</v>
      </c>
      <c r="D315">
        <v>5.4000000000000003E-3</v>
      </c>
      <c r="E315">
        <v>5.0000000000000001E-4</v>
      </c>
      <c r="F315">
        <v>7.3000000000000001E-3</v>
      </c>
      <c r="G315">
        <v>3.5099999999999999E-2</v>
      </c>
      <c r="I315">
        <v>6.7000000000000002E-3</v>
      </c>
      <c r="J315">
        <v>4.5400000000000003E-2</v>
      </c>
    </row>
    <row r="316" spans="1:10">
      <c r="A316">
        <v>198904</v>
      </c>
      <c r="B316">
        <v>4.3299999999999998E-2</v>
      </c>
      <c r="C316">
        <v>-7.8000000000000005E-3</v>
      </c>
      <c r="D316">
        <v>-1.3999999999999999E-2</v>
      </c>
      <c r="E316">
        <v>7.0999999999999995E-3</v>
      </c>
      <c r="F316">
        <v>-5.6999999999999993E-3</v>
      </c>
      <c r="G316">
        <v>1.77E-2</v>
      </c>
      <c r="I316">
        <v>6.7000000000000002E-3</v>
      </c>
      <c r="J316">
        <v>5.7099999999999998E-2</v>
      </c>
    </row>
    <row r="317" spans="1:10">
      <c r="A317">
        <v>198905</v>
      </c>
      <c r="B317">
        <v>3.3500000000000002E-2</v>
      </c>
      <c r="C317">
        <v>0</v>
      </c>
      <c r="D317">
        <v>-8.6999999999999994E-3</v>
      </c>
      <c r="E317">
        <v>4.8999999999999998E-3</v>
      </c>
      <c r="F317">
        <v>-8.0000000000000004E-4</v>
      </c>
      <c r="G317">
        <v>1.52E-2</v>
      </c>
      <c r="I317">
        <v>7.9000000000000008E-3</v>
      </c>
      <c r="J317">
        <v>5.33E-2</v>
      </c>
    </row>
    <row r="318" spans="1:10">
      <c r="A318">
        <v>198906</v>
      </c>
      <c r="B318">
        <v>-1.3500000000000002E-2</v>
      </c>
      <c r="C318">
        <v>-1.0900000000000002E-2</v>
      </c>
      <c r="D318">
        <v>2.23E-2</v>
      </c>
      <c r="E318">
        <v>2.7000000000000001E-3</v>
      </c>
      <c r="F318">
        <v>1.5500000000000002E-2</v>
      </c>
      <c r="G318">
        <v>4.3E-3</v>
      </c>
      <c r="I318">
        <v>7.0999999999999995E-3</v>
      </c>
      <c r="J318">
        <v>-3.2000000000000002E-3</v>
      </c>
    </row>
    <row r="319" spans="1:10">
      <c r="A319">
        <v>198907</v>
      </c>
      <c r="B319">
        <v>7.2000000000000008E-2</v>
      </c>
      <c r="C319">
        <v>-4.1700000000000001E-2</v>
      </c>
      <c r="D319">
        <v>-2.7900000000000001E-2</v>
      </c>
      <c r="E319">
        <v>1.95E-2</v>
      </c>
      <c r="F319">
        <v>-5.6000000000000008E-3</v>
      </c>
      <c r="G319">
        <v>5.3899999999999997E-2</v>
      </c>
      <c r="I319">
        <v>6.9999999999999993E-3</v>
      </c>
      <c r="J319">
        <v>0.10160000000000001</v>
      </c>
    </row>
    <row r="320" spans="1:10">
      <c r="A320">
        <v>198908</v>
      </c>
      <c r="B320">
        <v>1.44E-2</v>
      </c>
      <c r="C320">
        <v>4.7999999999999996E-3</v>
      </c>
      <c r="D320">
        <v>6.0000000000000001E-3</v>
      </c>
      <c r="E320">
        <v>3.9000000000000003E-3</v>
      </c>
      <c r="F320">
        <v>-5.6999999999999993E-3</v>
      </c>
      <c r="G320">
        <v>-1.1999999999999999E-3</v>
      </c>
      <c r="I320">
        <v>7.4000000000000003E-3</v>
      </c>
      <c r="J320">
        <v>2.1800000000000003E-2</v>
      </c>
    </row>
    <row r="321" spans="1:10">
      <c r="A321">
        <v>198909</v>
      </c>
      <c r="B321">
        <v>-7.6E-3</v>
      </c>
      <c r="C321">
        <v>4.8999999999999998E-3</v>
      </c>
      <c r="D321">
        <v>-1.2700000000000001E-2</v>
      </c>
      <c r="E321">
        <v>1.3999999999999999E-2</v>
      </c>
      <c r="F321">
        <v>5.1000000000000004E-3</v>
      </c>
      <c r="G321">
        <v>3.4000000000000002E-2</v>
      </c>
      <c r="I321">
        <v>6.5000000000000006E-3</v>
      </c>
      <c r="J321">
        <v>3.3799999999999997E-2</v>
      </c>
    </row>
    <row r="322" spans="1:10">
      <c r="A322">
        <v>198910</v>
      </c>
      <c r="B322">
        <v>-3.6700000000000003E-2</v>
      </c>
      <c r="C322">
        <v>-3.32E-2</v>
      </c>
      <c r="D322">
        <v>-1.11E-2</v>
      </c>
      <c r="E322">
        <v>1E-3</v>
      </c>
      <c r="F322">
        <v>-2.9999999999999997E-4</v>
      </c>
      <c r="G322">
        <v>1.3200000000000002E-2</v>
      </c>
      <c r="I322">
        <v>6.8000000000000005E-3</v>
      </c>
      <c r="J322">
        <v>-4.3299999999999998E-2</v>
      </c>
    </row>
    <row r="323" spans="1:10">
      <c r="A323">
        <v>198911</v>
      </c>
      <c r="B323">
        <v>1.03E-2</v>
      </c>
      <c r="C323">
        <v>-1.29E-2</v>
      </c>
      <c r="D323">
        <v>-1.0900000000000002E-2</v>
      </c>
      <c r="E323">
        <v>-8.6E-3</v>
      </c>
      <c r="F323">
        <v>1.3700000000000002E-2</v>
      </c>
      <c r="G323">
        <v>2.6000000000000002E-2</v>
      </c>
      <c r="I323">
        <v>6.8999999999999999E-3</v>
      </c>
      <c r="J323">
        <v>1.2500000000000001E-2</v>
      </c>
    </row>
    <row r="324" spans="1:10">
      <c r="A324">
        <v>198912</v>
      </c>
      <c r="B324">
        <v>1.1599999999999999E-2</v>
      </c>
      <c r="C324">
        <v>-2.2799999999999997E-2</v>
      </c>
      <c r="D324">
        <v>1.6000000000000001E-3</v>
      </c>
      <c r="E324">
        <v>-7.000000000000001E-4</v>
      </c>
      <c r="F324">
        <v>1.4499999999999999E-2</v>
      </c>
      <c r="G324">
        <v>2.7999999999999997E-2</v>
      </c>
      <c r="I324">
        <v>6.1000000000000004E-3</v>
      </c>
      <c r="J324">
        <v>-4.4000000000000003E-3</v>
      </c>
    </row>
    <row r="325" spans="1:10">
      <c r="A325">
        <v>199001</v>
      </c>
      <c r="B325">
        <v>-7.85E-2</v>
      </c>
      <c r="C325">
        <v>-1.3200000000000002E-2</v>
      </c>
      <c r="D325">
        <v>8.5000000000000006E-3</v>
      </c>
      <c r="E325">
        <v>-1.18E-2</v>
      </c>
      <c r="F325">
        <v>1.3700000000000002E-2</v>
      </c>
      <c r="G325">
        <v>-3.27E-2</v>
      </c>
      <c r="I325">
        <v>5.6999999999999993E-3</v>
      </c>
      <c r="J325">
        <v>-0.10970000000000001</v>
      </c>
    </row>
    <row r="326" spans="1:10">
      <c r="A326">
        <v>199002</v>
      </c>
      <c r="B326">
        <v>1.11E-2</v>
      </c>
      <c r="C326">
        <v>1.15E-2</v>
      </c>
      <c r="D326">
        <v>6.4000000000000003E-3</v>
      </c>
      <c r="E326">
        <v>-7.000000000000001E-4</v>
      </c>
      <c r="F326">
        <v>-6.1000000000000004E-3</v>
      </c>
      <c r="G326">
        <v>-5.4000000000000003E-3</v>
      </c>
      <c r="I326">
        <v>5.6999999999999993E-3</v>
      </c>
      <c r="J326">
        <v>1.44E-2</v>
      </c>
    </row>
    <row r="327" spans="1:10">
      <c r="A327">
        <v>199003</v>
      </c>
      <c r="B327">
        <v>1.83E-2</v>
      </c>
      <c r="C327">
        <v>1.5800000000000002E-2</v>
      </c>
      <c r="D327">
        <v>-2.92E-2</v>
      </c>
      <c r="E327">
        <v>2.0199999999999999E-2</v>
      </c>
      <c r="F327">
        <v>-9.4999999999999998E-3</v>
      </c>
      <c r="G327">
        <v>1.8000000000000002E-2</v>
      </c>
      <c r="I327">
        <v>6.4000000000000003E-3</v>
      </c>
      <c r="J327">
        <v>3.8900000000000004E-2</v>
      </c>
    </row>
    <row r="328" spans="1:10">
      <c r="A328">
        <v>199004</v>
      </c>
      <c r="B328">
        <v>-3.3599999999999998E-2</v>
      </c>
      <c r="C328">
        <v>-3.2000000000000002E-3</v>
      </c>
      <c r="D328">
        <v>-2.5899999999999999E-2</v>
      </c>
      <c r="E328">
        <v>1.8100000000000002E-2</v>
      </c>
      <c r="F328">
        <v>-0.01</v>
      </c>
      <c r="G328">
        <v>2.3900000000000001E-2</v>
      </c>
      <c r="I328">
        <v>6.8999999999999999E-3</v>
      </c>
      <c r="J328">
        <v>-1.5800000000000002E-2</v>
      </c>
    </row>
    <row r="329" spans="1:10">
      <c r="A329">
        <v>199005</v>
      </c>
      <c r="B329">
        <v>8.4199999999999997E-2</v>
      </c>
      <c r="C329">
        <v>-2.3700000000000002E-2</v>
      </c>
      <c r="D329">
        <v>-3.8300000000000001E-2</v>
      </c>
      <c r="E329">
        <v>1.54E-2</v>
      </c>
      <c r="F329">
        <v>-1.5800000000000002E-2</v>
      </c>
      <c r="G329">
        <v>3.0299999999999997E-2</v>
      </c>
      <c r="I329">
        <v>6.8000000000000005E-3</v>
      </c>
      <c r="J329">
        <v>0.1303</v>
      </c>
    </row>
    <row r="330" spans="1:10">
      <c r="A330">
        <v>199006</v>
      </c>
      <c r="B330">
        <v>-1.0900000000000002E-2</v>
      </c>
      <c r="C330">
        <v>1.3100000000000001E-2</v>
      </c>
      <c r="D330">
        <v>-1.9300000000000001E-2</v>
      </c>
      <c r="E330">
        <v>-1.1000000000000001E-2</v>
      </c>
      <c r="F330">
        <v>-3.5999999999999999E-3</v>
      </c>
      <c r="G330">
        <v>2.4E-2</v>
      </c>
      <c r="I330">
        <v>6.3E-3</v>
      </c>
      <c r="J330">
        <v>1.6E-2</v>
      </c>
    </row>
    <row r="331" spans="1:10">
      <c r="A331">
        <v>199007</v>
      </c>
      <c r="B331">
        <v>-1.9E-2</v>
      </c>
      <c r="C331">
        <v>-3.1400000000000004E-2</v>
      </c>
      <c r="D331">
        <v>-4.0000000000000002E-4</v>
      </c>
      <c r="E331">
        <v>-1.1000000000000001E-3</v>
      </c>
      <c r="F331">
        <v>3.2300000000000002E-2</v>
      </c>
      <c r="G331">
        <v>6.1399999999999996E-2</v>
      </c>
      <c r="I331">
        <v>6.8000000000000005E-3</v>
      </c>
      <c r="J331">
        <v>-1.7500000000000002E-2</v>
      </c>
    </row>
    <row r="332" spans="1:10">
      <c r="A332">
        <v>199008</v>
      </c>
      <c r="B332">
        <v>-0.10150000000000001</v>
      </c>
      <c r="C332">
        <v>-3.8600000000000002E-2</v>
      </c>
      <c r="D332">
        <v>1.6E-2</v>
      </c>
      <c r="E332">
        <v>-3.4999999999999996E-3</v>
      </c>
      <c r="F332">
        <v>2.9900000000000003E-2</v>
      </c>
      <c r="G332">
        <v>1.8800000000000001E-2</v>
      </c>
      <c r="I332">
        <v>6.6000000000000008E-3</v>
      </c>
      <c r="J332">
        <v>-0.10310000000000001</v>
      </c>
    </row>
    <row r="333" spans="1:10">
      <c r="A333">
        <v>199009</v>
      </c>
      <c r="B333">
        <v>-6.1200000000000004E-2</v>
      </c>
      <c r="C333">
        <v>-3.7400000000000003E-2</v>
      </c>
      <c r="D333">
        <v>6.1000000000000004E-3</v>
      </c>
      <c r="E333">
        <v>5.9999999999999995E-4</v>
      </c>
      <c r="F333">
        <v>3.61E-2</v>
      </c>
      <c r="G333">
        <v>5.7800000000000004E-2</v>
      </c>
      <c r="I333">
        <v>6.0000000000000001E-3</v>
      </c>
      <c r="J333">
        <v>-6.54E-2</v>
      </c>
    </row>
    <row r="334" spans="1:10">
      <c r="A334">
        <v>199010</v>
      </c>
      <c r="B334">
        <v>-1.9199999999999998E-2</v>
      </c>
      <c r="C334">
        <v>-5.0700000000000002E-2</v>
      </c>
      <c r="D334">
        <v>0</v>
      </c>
      <c r="E334">
        <v>3.1300000000000001E-2</v>
      </c>
      <c r="F334">
        <v>-3.2000000000000002E-3</v>
      </c>
      <c r="G334">
        <v>6.7100000000000007E-2</v>
      </c>
      <c r="I334">
        <v>6.8000000000000005E-3</v>
      </c>
      <c r="J334">
        <v>-6.9999999999999993E-3</v>
      </c>
    </row>
    <row r="335" spans="1:10">
      <c r="A335">
        <v>199011</v>
      </c>
      <c r="B335">
        <v>6.3500000000000001E-2</v>
      </c>
      <c r="C335">
        <v>4.0000000000000002E-4</v>
      </c>
      <c r="D335">
        <v>-2.9700000000000004E-2</v>
      </c>
      <c r="E335">
        <v>5.0000000000000001E-3</v>
      </c>
      <c r="F335">
        <v>-4.6900000000000004E-2</v>
      </c>
      <c r="G335">
        <v>-5.4800000000000008E-2</v>
      </c>
      <c r="I335">
        <v>5.6999999999999993E-3</v>
      </c>
      <c r="J335">
        <v>5.5199999999999999E-2</v>
      </c>
    </row>
    <row r="336" spans="1:10">
      <c r="A336">
        <v>199012</v>
      </c>
      <c r="B336">
        <v>2.46E-2</v>
      </c>
      <c r="C336">
        <v>6.4000000000000003E-3</v>
      </c>
      <c r="D336">
        <v>-1.6299999999999999E-2</v>
      </c>
      <c r="E336">
        <v>2.6400000000000003E-2</v>
      </c>
      <c r="F336">
        <v>-1.8100000000000002E-2</v>
      </c>
      <c r="G336">
        <v>2.8999999999999998E-3</v>
      </c>
      <c r="I336">
        <v>6.0000000000000001E-3</v>
      </c>
      <c r="J336">
        <v>1.7100000000000001E-2</v>
      </c>
    </row>
    <row r="337" spans="1:10">
      <c r="A337">
        <v>199101</v>
      </c>
      <c r="B337">
        <v>4.6900000000000004E-2</v>
      </c>
      <c r="C337">
        <v>3.8900000000000004E-2</v>
      </c>
      <c r="D337">
        <v>-1.5700000000000002E-2</v>
      </c>
      <c r="E337">
        <v>1.26E-2</v>
      </c>
      <c r="F337">
        <v>-3.85E-2</v>
      </c>
      <c r="G337">
        <v>-6.4500000000000002E-2</v>
      </c>
      <c r="I337">
        <v>5.2000000000000006E-3</v>
      </c>
      <c r="J337">
        <v>6.0599999999999994E-2</v>
      </c>
    </row>
    <row r="338" spans="1:10">
      <c r="A338">
        <v>199102</v>
      </c>
      <c r="B338">
        <v>7.1900000000000006E-2</v>
      </c>
      <c r="C338">
        <v>4.0099999999999997E-2</v>
      </c>
      <c r="D338">
        <v>-6.3E-3</v>
      </c>
      <c r="E338">
        <v>-4.0000000000000002E-4</v>
      </c>
      <c r="F338">
        <v>-4.3E-3</v>
      </c>
      <c r="G338">
        <v>-4.6100000000000002E-2</v>
      </c>
      <c r="I338">
        <v>4.7999999999999996E-3</v>
      </c>
      <c r="J338">
        <v>9.3399999999999997E-2</v>
      </c>
    </row>
    <row r="339" spans="1:10">
      <c r="A339">
        <v>199103</v>
      </c>
      <c r="B339">
        <v>2.6499999999999999E-2</v>
      </c>
      <c r="C339">
        <v>3.8199999999999998E-2</v>
      </c>
      <c r="D339">
        <v>-1.3000000000000001E-2</v>
      </c>
      <c r="E339">
        <v>-5.0000000000000001E-3</v>
      </c>
      <c r="F339">
        <v>-1.11E-2</v>
      </c>
      <c r="G339">
        <v>2.8700000000000003E-2</v>
      </c>
      <c r="I339">
        <v>4.4000000000000003E-3</v>
      </c>
      <c r="J339">
        <v>6.5100000000000005E-2</v>
      </c>
    </row>
    <row r="340" spans="1:10">
      <c r="A340">
        <v>199104</v>
      </c>
      <c r="B340">
        <v>-2.8000000000000004E-3</v>
      </c>
      <c r="C340">
        <v>3.2000000000000002E-3</v>
      </c>
      <c r="D340">
        <v>1.4499999999999999E-2</v>
      </c>
      <c r="E340">
        <v>6.4000000000000003E-3</v>
      </c>
      <c r="F340">
        <v>8.0000000000000002E-3</v>
      </c>
      <c r="G340">
        <v>-2.3599999999999999E-2</v>
      </c>
      <c r="I340">
        <v>5.3E-3</v>
      </c>
      <c r="J340">
        <v>-1.47E-2</v>
      </c>
    </row>
    <row r="341" spans="1:10">
      <c r="A341">
        <v>199105</v>
      </c>
      <c r="B341">
        <v>3.6499999999999998E-2</v>
      </c>
      <c r="C341">
        <v>1.1999999999999999E-3</v>
      </c>
      <c r="D341">
        <v>-4.8999999999999998E-3</v>
      </c>
      <c r="E341">
        <v>2.0499999999999997E-2</v>
      </c>
      <c r="F341">
        <v>-2.35E-2</v>
      </c>
      <c r="G341">
        <v>-1.1000000000000001E-3</v>
      </c>
      <c r="I341">
        <v>4.7000000000000002E-3</v>
      </c>
      <c r="J341">
        <v>4.0599999999999997E-2</v>
      </c>
    </row>
    <row r="342" spans="1:10">
      <c r="A342">
        <v>199106</v>
      </c>
      <c r="B342">
        <v>-4.9400000000000006E-2</v>
      </c>
      <c r="C342">
        <v>2.6000000000000003E-3</v>
      </c>
      <c r="D342">
        <v>1.0700000000000001E-2</v>
      </c>
      <c r="E342">
        <v>1.77E-2</v>
      </c>
      <c r="F342">
        <v>6.4000000000000003E-3</v>
      </c>
      <c r="G342">
        <v>4.7000000000000002E-3</v>
      </c>
      <c r="I342">
        <v>4.1999999999999997E-3</v>
      </c>
      <c r="J342">
        <v>-4.6300000000000001E-2</v>
      </c>
    </row>
    <row r="343" spans="1:10">
      <c r="A343">
        <v>199107</v>
      </c>
      <c r="B343">
        <v>4.24E-2</v>
      </c>
      <c r="C343">
        <v>-9.5999999999999992E-3</v>
      </c>
      <c r="D343">
        <v>-1.3200000000000002E-2</v>
      </c>
      <c r="E343">
        <v>1.61E-2</v>
      </c>
      <c r="F343">
        <v>-1.3600000000000001E-2</v>
      </c>
      <c r="G343">
        <v>4.24E-2</v>
      </c>
      <c r="I343">
        <v>4.8999999999999998E-3</v>
      </c>
      <c r="J343">
        <v>7.740000000000001E-2</v>
      </c>
    </row>
    <row r="344" spans="1:10">
      <c r="A344">
        <v>199108</v>
      </c>
      <c r="B344">
        <v>2.3199999999999998E-2</v>
      </c>
      <c r="C344">
        <v>1.41E-2</v>
      </c>
      <c r="D344">
        <v>-7.8000000000000005E-3</v>
      </c>
      <c r="E344">
        <v>8.5000000000000006E-3</v>
      </c>
      <c r="F344">
        <v>-3.4000000000000002E-3</v>
      </c>
      <c r="G344">
        <v>1.5700000000000002E-2</v>
      </c>
      <c r="I344">
        <v>4.5999999999999999E-3</v>
      </c>
      <c r="J344">
        <v>5.8099999999999999E-2</v>
      </c>
    </row>
    <row r="345" spans="1:10">
      <c r="A345">
        <v>199109</v>
      </c>
      <c r="B345">
        <v>-1.5900000000000001E-2</v>
      </c>
      <c r="C345">
        <v>1.5600000000000001E-2</v>
      </c>
      <c r="D345">
        <v>-1.0700000000000001E-2</v>
      </c>
      <c r="E345">
        <v>-1.8000000000000002E-2</v>
      </c>
      <c r="F345">
        <v>8.0000000000000004E-4</v>
      </c>
      <c r="G345">
        <v>1.7899999999999999E-2</v>
      </c>
      <c r="I345">
        <v>4.5999999999999999E-3</v>
      </c>
      <c r="J345">
        <v>6.8000000000000005E-3</v>
      </c>
    </row>
    <row r="346" spans="1:10">
      <c r="A346">
        <v>199110</v>
      </c>
      <c r="B346">
        <v>1.29E-2</v>
      </c>
      <c r="C346">
        <v>9.0000000000000011E-3</v>
      </c>
      <c r="D346">
        <v>-4.5999999999999999E-3</v>
      </c>
      <c r="E346">
        <v>-1.7299999999999999E-2</v>
      </c>
      <c r="F346">
        <v>-2.3E-3</v>
      </c>
      <c r="G346">
        <v>3.0600000000000002E-2</v>
      </c>
      <c r="I346">
        <v>4.1999999999999997E-3</v>
      </c>
      <c r="J346">
        <v>3.7100000000000001E-2</v>
      </c>
    </row>
    <row r="347" spans="1:10">
      <c r="A347">
        <v>199111</v>
      </c>
      <c r="B347">
        <v>-4.1900000000000007E-2</v>
      </c>
      <c r="C347">
        <v>-8.3999999999999995E-3</v>
      </c>
      <c r="D347">
        <v>-1.8800000000000001E-2</v>
      </c>
      <c r="E347">
        <v>1.06E-2</v>
      </c>
      <c r="F347">
        <v>1E-4</v>
      </c>
      <c r="G347">
        <v>1.1399999999999999E-2</v>
      </c>
      <c r="I347">
        <v>3.9000000000000003E-3</v>
      </c>
      <c r="J347">
        <v>-5.4100000000000002E-2</v>
      </c>
    </row>
    <row r="348" spans="1:10">
      <c r="A348">
        <v>199112</v>
      </c>
      <c r="B348">
        <v>0.1084</v>
      </c>
      <c r="C348">
        <v>-2.4E-2</v>
      </c>
      <c r="D348">
        <v>-4.1799999999999997E-2</v>
      </c>
      <c r="E348">
        <v>3.56E-2</v>
      </c>
      <c r="F348">
        <v>-3.1200000000000002E-2</v>
      </c>
      <c r="G348">
        <v>8.1900000000000001E-2</v>
      </c>
      <c r="I348">
        <v>3.8E-3</v>
      </c>
      <c r="J348">
        <v>0.1777</v>
      </c>
    </row>
    <row r="349" spans="1:10">
      <c r="A349">
        <v>199201</v>
      </c>
      <c r="B349">
        <v>-5.8999999999999999E-3</v>
      </c>
      <c r="C349">
        <v>9.1899999999999996E-2</v>
      </c>
      <c r="D349">
        <v>4.7E-2</v>
      </c>
      <c r="E349">
        <v>-1.29E-2</v>
      </c>
      <c r="F349">
        <v>3.2000000000000001E-2</v>
      </c>
      <c r="G349">
        <v>-2.4900000000000002E-2</v>
      </c>
      <c r="I349">
        <v>3.4000000000000002E-3</v>
      </c>
      <c r="J349">
        <v>2.4400000000000002E-2</v>
      </c>
    </row>
    <row r="350" spans="1:10">
      <c r="A350">
        <v>199202</v>
      </c>
      <c r="B350">
        <v>1.0900000000000002E-2</v>
      </c>
      <c r="C350">
        <v>1.34E-2</v>
      </c>
      <c r="D350">
        <v>6.4699999999999994E-2</v>
      </c>
      <c r="E350">
        <v>1E-3</v>
      </c>
      <c r="F350">
        <v>2.1899999999999999E-2</v>
      </c>
      <c r="G350">
        <v>-5.3E-3</v>
      </c>
      <c r="I350">
        <v>2.8000000000000004E-3</v>
      </c>
      <c r="J350">
        <v>8.3000000000000001E-3</v>
      </c>
    </row>
    <row r="351" spans="1:10">
      <c r="A351">
        <v>199203</v>
      </c>
      <c r="B351">
        <v>-2.6600000000000002E-2</v>
      </c>
      <c r="C351">
        <v>-9.300000000000001E-3</v>
      </c>
      <c r="D351">
        <v>3.5499999999999997E-2</v>
      </c>
      <c r="E351">
        <v>-1E-4</v>
      </c>
      <c r="F351">
        <v>1.95E-2</v>
      </c>
      <c r="G351">
        <v>-2.8999999999999998E-3</v>
      </c>
      <c r="I351">
        <v>3.4000000000000002E-3</v>
      </c>
      <c r="J351">
        <v>-4.0700000000000007E-2</v>
      </c>
    </row>
    <row r="352" spans="1:10">
      <c r="A352">
        <v>199204</v>
      </c>
      <c r="B352">
        <v>1.0700000000000001E-2</v>
      </c>
      <c r="C352">
        <v>-5.7000000000000002E-2</v>
      </c>
      <c r="D352">
        <v>4.3200000000000002E-2</v>
      </c>
      <c r="E352">
        <v>1.6899999999999998E-2</v>
      </c>
      <c r="F352">
        <v>2.23E-2</v>
      </c>
      <c r="G352">
        <v>-2.58E-2</v>
      </c>
      <c r="I352">
        <v>3.2000000000000002E-3</v>
      </c>
      <c r="J352">
        <v>-2.5600000000000001E-2</v>
      </c>
    </row>
    <row r="353" spans="1:10">
      <c r="A353">
        <v>199205</v>
      </c>
      <c r="B353">
        <v>3.0000000000000001E-3</v>
      </c>
      <c r="C353">
        <v>2.0999999999999999E-3</v>
      </c>
      <c r="D353">
        <v>1.1899999999999999E-2</v>
      </c>
      <c r="E353">
        <v>-9.5999999999999992E-3</v>
      </c>
      <c r="F353">
        <v>4.7999999999999996E-3</v>
      </c>
      <c r="G353">
        <v>2.0999999999999999E-3</v>
      </c>
      <c r="I353">
        <v>2.8000000000000004E-3</v>
      </c>
      <c r="J353">
        <v>2.3199999999999998E-2</v>
      </c>
    </row>
    <row r="354" spans="1:10">
      <c r="A354">
        <v>199206</v>
      </c>
      <c r="B354">
        <v>-2.3400000000000001E-2</v>
      </c>
      <c r="C354">
        <v>-2.7400000000000004E-2</v>
      </c>
      <c r="D354">
        <v>3.2500000000000001E-2</v>
      </c>
      <c r="E354">
        <v>-8.9999999999999998E-4</v>
      </c>
      <c r="F354">
        <v>1.01E-2</v>
      </c>
      <c r="G354">
        <v>-5.7999999999999996E-3</v>
      </c>
      <c r="I354">
        <v>3.2000000000000002E-3</v>
      </c>
      <c r="J354">
        <v>-4.0899999999999999E-2</v>
      </c>
    </row>
    <row r="355" spans="1:10">
      <c r="A355">
        <v>199207</v>
      </c>
      <c r="B355">
        <v>3.7700000000000004E-2</v>
      </c>
      <c r="C355">
        <v>-6.6000000000000008E-3</v>
      </c>
      <c r="D355">
        <v>-5.5000000000000005E-3</v>
      </c>
      <c r="E355">
        <v>1.24E-2</v>
      </c>
      <c r="F355">
        <v>-8.8999999999999999E-3</v>
      </c>
      <c r="G355">
        <v>1.5900000000000001E-2</v>
      </c>
      <c r="I355">
        <v>3.0999999999999999E-3</v>
      </c>
      <c r="J355">
        <v>4.0700000000000007E-2</v>
      </c>
    </row>
    <row r="356" spans="1:10">
      <c r="A356">
        <v>199208</v>
      </c>
      <c r="B356">
        <v>-2.3799999999999998E-2</v>
      </c>
      <c r="C356">
        <v>-4.4000000000000003E-3</v>
      </c>
      <c r="D356">
        <v>-1.0800000000000001E-2</v>
      </c>
      <c r="E356">
        <v>3.6799999999999999E-2</v>
      </c>
      <c r="F356">
        <v>-1.6E-2</v>
      </c>
      <c r="G356">
        <v>-5.1000000000000004E-3</v>
      </c>
      <c r="I356">
        <v>2.6000000000000003E-3</v>
      </c>
      <c r="J356">
        <v>-4.5599999999999995E-2</v>
      </c>
    </row>
    <row r="357" spans="1:10">
      <c r="A357">
        <v>199209</v>
      </c>
      <c r="B357">
        <v>1.1899999999999999E-2</v>
      </c>
      <c r="C357">
        <v>4.4000000000000003E-3</v>
      </c>
      <c r="D357">
        <v>-2.3E-3</v>
      </c>
      <c r="E357">
        <v>1.5800000000000002E-2</v>
      </c>
      <c r="F357">
        <v>-6.3E-3</v>
      </c>
      <c r="G357">
        <v>1.4999999999999999E-2</v>
      </c>
      <c r="I357">
        <v>2.6000000000000003E-3</v>
      </c>
      <c r="J357">
        <v>4.2599999999999999E-2</v>
      </c>
    </row>
    <row r="358" spans="1:10">
      <c r="A358">
        <v>199210</v>
      </c>
      <c r="B358">
        <v>1.0200000000000001E-2</v>
      </c>
      <c r="C358">
        <v>2.0899999999999998E-2</v>
      </c>
      <c r="D358">
        <v>-1.9800000000000002E-2</v>
      </c>
      <c r="E358">
        <v>1.26E-2</v>
      </c>
      <c r="F358">
        <v>-8.3999999999999995E-3</v>
      </c>
      <c r="G358">
        <v>2.4799999999999999E-2</v>
      </c>
      <c r="I358">
        <v>2.3E-3</v>
      </c>
      <c r="J358">
        <v>5.2999999999999999E-2</v>
      </c>
    </row>
    <row r="359" spans="1:10">
      <c r="A359">
        <v>199211</v>
      </c>
      <c r="B359">
        <v>4.1299999999999996E-2</v>
      </c>
      <c r="C359">
        <v>3.9800000000000002E-2</v>
      </c>
      <c r="D359">
        <v>-1.4199999999999999E-2</v>
      </c>
      <c r="E359">
        <v>-6.1999999999999998E-3</v>
      </c>
      <c r="F359">
        <v>-1.6500000000000001E-2</v>
      </c>
      <c r="G359">
        <v>-1.5E-3</v>
      </c>
      <c r="I359">
        <v>2.3E-3</v>
      </c>
      <c r="J359">
        <v>8.5199999999999998E-2</v>
      </c>
    </row>
    <row r="360" spans="1:10">
      <c r="A360">
        <v>199212</v>
      </c>
      <c r="B360">
        <v>1.5300000000000001E-2</v>
      </c>
      <c r="C360">
        <v>1.67E-2</v>
      </c>
      <c r="D360">
        <v>2.6499999999999999E-2</v>
      </c>
      <c r="E360">
        <v>-4.5999999999999999E-3</v>
      </c>
      <c r="F360">
        <v>8.3000000000000001E-3</v>
      </c>
      <c r="G360">
        <v>4.3099999999999999E-2</v>
      </c>
      <c r="I360">
        <v>2.8000000000000004E-3</v>
      </c>
      <c r="J360">
        <v>5.7599999999999998E-2</v>
      </c>
    </row>
    <row r="361" spans="1:10">
      <c r="A361">
        <v>199301</v>
      </c>
      <c r="B361">
        <v>9.300000000000001E-3</v>
      </c>
      <c r="C361">
        <v>1.89E-2</v>
      </c>
      <c r="D361">
        <v>5.9500000000000004E-2</v>
      </c>
      <c r="E361">
        <v>-1.8500000000000003E-2</v>
      </c>
      <c r="F361">
        <v>2.9399999999999999E-2</v>
      </c>
      <c r="G361">
        <v>4.8300000000000003E-2</v>
      </c>
      <c r="I361">
        <v>2.3E-3</v>
      </c>
      <c r="J361">
        <v>6.3100000000000003E-2</v>
      </c>
    </row>
    <row r="362" spans="1:10">
      <c r="A362">
        <v>199302</v>
      </c>
      <c r="B362">
        <v>1.1999999999999999E-3</v>
      </c>
      <c r="C362">
        <v>-3.4700000000000002E-2</v>
      </c>
      <c r="D362">
        <v>6.4399999999999999E-2</v>
      </c>
      <c r="E362">
        <v>-4.7999999999999996E-3</v>
      </c>
      <c r="F362">
        <v>4.2099999999999999E-2</v>
      </c>
      <c r="G362">
        <v>3.1400000000000004E-2</v>
      </c>
      <c r="I362">
        <v>2.2000000000000001E-3</v>
      </c>
      <c r="J362">
        <v>-5.6999999999999993E-3</v>
      </c>
    </row>
    <row r="363" spans="1:10">
      <c r="A363">
        <v>199303</v>
      </c>
      <c r="B363">
        <v>2.3E-2</v>
      </c>
      <c r="C363">
        <v>8.0000000000000004E-4</v>
      </c>
      <c r="D363">
        <v>1.1899999999999999E-2</v>
      </c>
      <c r="E363">
        <v>-1.7000000000000001E-3</v>
      </c>
      <c r="F363">
        <v>9.0000000000000011E-3</v>
      </c>
      <c r="G363">
        <v>3.73E-2</v>
      </c>
      <c r="I363">
        <v>2.5000000000000001E-3</v>
      </c>
      <c r="J363">
        <v>4.7E-2</v>
      </c>
    </row>
    <row r="364" spans="1:10">
      <c r="A364">
        <v>199304</v>
      </c>
      <c r="B364">
        <v>-3.0499999999999999E-2</v>
      </c>
      <c r="C364">
        <v>-8.6E-3</v>
      </c>
      <c r="D364">
        <v>2.4799999999999999E-2</v>
      </c>
      <c r="E364">
        <v>-3.6000000000000004E-2</v>
      </c>
      <c r="F364">
        <v>1.44E-2</v>
      </c>
      <c r="G364">
        <v>3.8E-3</v>
      </c>
      <c r="I364">
        <v>2.3999999999999998E-3</v>
      </c>
      <c r="J364">
        <v>-3.2500000000000001E-2</v>
      </c>
    </row>
    <row r="365" spans="1:10">
      <c r="A365">
        <v>199305</v>
      </c>
      <c r="B365">
        <v>2.8900000000000002E-2</v>
      </c>
      <c r="C365">
        <v>1.9300000000000001E-2</v>
      </c>
      <c r="D365">
        <v>-3.5000000000000003E-2</v>
      </c>
      <c r="E365">
        <v>-8.0000000000000004E-4</v>
      </c>
      <c r="F365">
        <v>-1.0500000000000001E-2</v>
      </c>
      <c r="G365">
        <v>2.2000000000000001E-3</v>
      </c>
      <c r="I365">
        <v>2.2000000000000001E-3</v>
      </c>
      <c r="J365">
        <v>8.0600000000000005E-2</v>
      </c>
    </row>
    <row r="366" spans="1:10">
      <c r="A366">
        <v>199306</v>
      </c>
      <c r="B366">
        <v>3.0999999999999999E-3</v>
      </c>
      <c r="C366">
        <v>1.6000000000000001E-3</v>
      </c>
      <c r="D366">
        <v>2.7200000000000002E-2</v>
      </c>
      <c r="E366">
        <v>-9.1000000000000004E-3</v>
      </c>
      <c r="F366">
        <v>1.2E-2</v>
      </c>
      <c r="G366">
        <v>4.5499999999999999E-2</v>
      </c>
      <c r="I366">
        <v>2.5000000000000001E-3</v>
      </c>
      <c r="J366">
        <v>2.98E-2</v>
      </c>
    </row>
    <row r="367" spans="1:10">
      <c r="A367">
        <v>199307</v>
      </c>
      <c r="B367">
        <v>-3.4000000000000002E-3</v>
      </c>
      <c r="C367">
        <v>9.1999999999999998E-3</v>
      </c>
      <c r="D367">
        <v>2.8199999999999999E-2</v>
      </c>
      <c r="E367">
        <v>-1.8500000000000003E-2</v>
      </c>
      <c r="F367">
        <v>2.0499999999999997E-2</v>
      </c>
      <c r="G367">
        <v>3.1899999999999998E-2</v>
      </c>
      <c r="I367">
        <v>2.3999999999999998E-3</v>
      </c>
      <c r="J367">
        <v>8.3000000000000001E-3</v>
      </c>
    </row>
    <row r="368" spans="1:10">
      <c r="A368">
        <v>199308</v>
      </c>
      <c r="B368">
        <v>3.7100000000000001E-2</v>
      </c>
      <c r="C368">
        <v>1.1000000000000001E-3</v>
      </c>
      <c r="D368">
        <v>1.4000000000000002E-3</v>
      </c>
      <c r="E368">
        <v>-1.54E-2</v>
      </c>
      <c r="F368">
        <v>-2.9999999999999997E-4</v>
      </c>
      <c r="G368">
        <v>2.6499999999999999E-2</v>
      </c>
      <c r="I368">
        <v>2.5000000000000001E-3</v>
      </c>
      <c r="J368">
        <v>8.5999999999999993E-2</v>
      </c>
    </row>
    <row r="369" spans="1:10">
      <c r="A369">
        <v>199309</v>
      </c>
      <c r="B369">
        <v>-1.1999999999999999E-3</v>
      </c>
      <c r="C369">
        <v>2.9399999999999999E-2</v>
      </c>
      <c r="D369">
        <v>-3.4999999999999996E-3</v>
      </c>
      <c r="E369">
        <v>2.5000000000000001E-3</v>
      </c>
      <c r="F369">
        <v>-1.6000000000000001E-3</v>
      </c>
      <c r="G369">
        <v>3.3700000000000001E-2</v>
      </c>
      <c r="I369">
        <v>2.6000000000000003E-3</v>
      </c>
      <c r="J369">
        <v>4.9000000000000002E-2</v>
      </c>
    </row>
    <row r="370" spans="1:10">
      <c r="A370">
        <v>199310</v>
      </c>
      <c r="B370">
        <v>1.41E-2</v>
      </c>
      <c r="C370">
        <v>1.89E-2</v>
      </c>
      <c r="D370">
        <v>-2.7799999999999998E-2</v>
      </c>
      <c r="E370">
        <v>5.7999999999999996E-3</v>
      </c>
      <c r="F370">
        <v>6.0000000000000001E-3</v>
      </c>
      <c r="G370">
        <v>-2.7200000000000002E-2</v>
      </c>
      <c r="I370">
        <v>2.2000000000000001E-3</v>
      </c>
      <c r="J370">
        <v>8.6E-3</v>
      </c>
    </row>
    <row r="371" spans="1:10">
      <c r="A371">
        <v>199311</v>
      </c>
      <c r="B371">
        <v>-1.89E-2</v>
      </c>
      <c r="C371">
        <v>-1.18E-2</v>
      </c>
      <c r="D371">
        <v>-6.6000000000000008E-3</v>
      </c>
      <c r="E371">
        <v>2.1899999999999999E-2</v>
      </c>
      <c r="F371">
        <v>-9.4000000000000004E-3</v>
      </c>
      <c r="G371">
        <v>-4.7400000000000005E-2</v>
      </c>
      <c r="I371">
        <v>2.5000000000000001E-3</v>
      </c>
      <c r="J371">
        <v>-4.8099999999999997E-2</v>
      </c>
    </row>
    <row r="372" spans="1:10">
      <c r="A372">
        <v>199312</v>
      </c>
      <c r="B372">
        <v>1.6500000000000001E-2</v>
      </c>
      <c r="C372">
        <v>1.38E-2</v>
      </c>
      <c r="D372">
        <v>2.7000000000000001E-3</v>
      </c>
      <c r="E372">
        <v>1.17E-2</v>
      </c>
      <c r="F372">
        <v>-3.4000000000000002E-3</v>
      </c>
      <c r="G372">
        <v>2.3599999999999999E-2</v>
      </c>
      <c r="I372">
        <v>2.3E-3</v>
      </c>
      <c r="J372">
        <v>3.1300000000000001E-2</v>
      </c>
    </row>
    <row r="373" spans="1:10">
      <c r="A373">
        <v>199401</v>
      </c>
      <c r="B373">
        <v>2.8700000000000003E-2</v>
      </c>
      <c r="C373">
        <v>8.0000000000000004E-4</v>
      </c>
      <c r="D373">
        <v>1.2800000000000001E-2</v>
      </c>
      <c r="E373">
        <v>-1.7500000000000002E-2</v>
      </c>
      <c r="F373">
        <v>1.43E-2</v>
      </c>
      <c r="G373">
        <v>0</v>
      </c>
      <c r="I373">
        <v>2.5000000000000001E-3</v>
      </c>
      <c r="J373">
        <v>4.9000000000000002E-2</v>
      </c>
    </row>
    <row r="374" spans="1:10">
      <c r="A374">
        <v>199402</v>
      </c>
      <c r="B374">
        <v>-2.5499999999999998E-2</v>
      </c>
      <c r="C374">
        <v>2.6700000000000002E-2</v>
      </c>
      <c r="D374">
        <v>-1.5600000000000001E-2</v>
      </c>
      <c r="E374">
        <v>2.1499999999999998E-2</v>
      </c>
      <c r="F374">
        <v>-0.01</v>
      </c>
      <c r="G374">
        <v>-3.0000000000000001E-3</v>
      </c>
      <c r="I374">
        <v>2.0999999999999999E-3</v>
      </c>
      <c r="J374">
        <v>-1.1899999999999999E-2</v>
      </c>
    </row>
    <row r="375" spans="1:10">
      <c r="A375">
        <v>199403</v>
      </c>
      <c r="B375">
        <v>-4.7800000000000002E-2</v>
      </c>
      <c r="C375">
        <v>-1.0900000000000002E-2</v>
      </c>
      <c r="D375">
        <v>1.5500000000000002E-2</v>
      </c>
      <c r="E375">
        <v>7.0999999999999995E-3</v>
      </c>
      <c r="F375">
        <v>1.2800000000000001E-2</v>
      </c>
      <c r="G375">
        <v>-1.2700000000000001E-2</v>
      </c>
      <c r="I375">
        <v>2.7000000000000001E-3</v>
      </c>
      <c r="J375">
        <v>-5.4699999999999999E-2</v>
      </c>
    </row>
    <row r="376" spans="1:10">
      <c r="A376">
        <v>199404</v>
      </c>
      <c r="B376">
        <v>6.8000000000000005E-3</v>
      </c>
      <c r="C376">
        <v>-0.01</v>
      </c>
      <c r="D376">
        <v>1.66E-2</v>
      </c>
      <c r="E376">
        <v>1.06E-2</v>
      </c>
      <c r="F376">
        <v>1.11E-2</v>
      </c>
      <c r="G376">
        <v>3.9000000000000003E-3</v>
      </c>
      <c r="I376">
        <v>2.7000000000000001E-3</v>
      </c>
      <c r="J376">
        <v>3.4000000000000002E-3</v>
      </c>
    </row>
    <row r="377" spans="1:10">
      <c r="A377">
        <v>199405</v>
      </c>
      <c r="B377">
        <v>5.7999999999999996E-3</v>
      </c>
      <c r="C377">
        <v>-2.53E-2</v>
      </c>
      <c r="D377">
        <v>6.9999999999999993E-3</v>
      </c>
      <c r="E377">
        <v>6.0000000000000001E-3</v>
      </c>
      <c r="F377">
        <v>6.8000000000000005E-3</v>
      </c>
      <c r="G377">
        <v>-2.1899999999999999E-2</v>
      </c>
      <c r="I377">
        <v>3.0999999999999999E-3</v>
      </c>
      <c r="J377">
        <v>-2.3100000000000002E-2</v>
      </c>
    </row>
    <row r="378" spans="1:10">
      <c r="A378">
        <v>199406</v>
      </c>
      <c r="B378">
        <v>-3.0299999999999997E-2</v>
      </c>
      <c r="C378">
        <v>-4.7999999999999996E-3</v>
      </c>
      <c r="D378">
        <v>1.67E-2</v>
      </c>
      <c r="E378">
        <v>1.21E-2</v>
      </c>
      <c r="F378">
        <v>1.47E-2</v>
      </c>
      <c r="G378">
        <v>-8.6999999999999994E-3</v>
      </c>
      <c r="I378">
        <v>3.0999999999999999E-3</v>
      </c>
      <c r="J378">
        <v>-6.1100000000000002E-2</v>
      </c>
    </row>
    <row r="379" spans="1:10">
      <c r="A379">
        <v>199407</v>
      </c>
      <c r="B379">
        <v>2.8199999999999999E-2</v>
      </c>
      <c r="C379">
        <v>-1.7899999999999999E-2</v>
      </c>
      <c r="D379">
        <v>5.6999999999999993E-3</v>
      </c>
      <c r="E379">
        <v>-6.0000000000000001E-3</v>
      </c>
      <c r="F379">
        <v>1.1000000000000001E-3</v>
      </c>
      <c r="G379">
        <v>1E-3</v>
      </c>
      <c r="I379">
        <v>2.8000000000000004E-3</v>
      </c>
      <c r="J379">
        <v>2.5600000000000001E-2</v>
      </c>
    </row>
    <row r="380" spans="1:10">
      <c r="A380">
        <v>199408</v>
      </c>
      <c r="B380">
        <v>4.0099999999999997E-2</v>
      </c>
      <c r="C380">
        <v>1.38E-2</v>
      </c>
      <c r="D380">
        <v>-2.5000000000000001E-2</v>
      </c>
      <c r="E380">
        <v>9.5999999999999992E-3</v>
      </c>
      <c r="F380">
        <v>-1.47E-2</v>
      </c>
      <c r="G380">
        <v>1.5500000000000002E-2</v>
      </c>
      <c r="I380">
        <v>3.7000000000000002E-3</v>
      </c>
      <c r="J380">
        <v>8.4700000000000011E-2</v>
      </c>
    </row>
    <row r="381" spans="1:10">
      <c r="A381">
        <v>199409</v>
      </c>
      <c r="B381">
        <v>-2.3100000000000002E-2</v>
      </c>
      <c r="C381">
        <v>2.76E-2</v>
      </c>
      <c r="D381">
        <v>-1.84E-2</v>
      </c>
      <c r="E381">
        <v>5.3E-3</v>
      </c>
      <c r="F381">
        <v>9.0000000000000011E-3</v>
      </c>
      <c r="G381">
        <v>1.3100000000000001E-2</v>
      </c>
      <c r="I381">
        <v>3.7000000000000002E-3</v>
      </c>
      <c r="J381">
        <v>7.7000000000000002E-3</v>
      </c>
    </row>
    <row r="382" spans="1:10">
      <c r="A382">
        <v>199410</v>
      </c>
      <c r="B382">
        <v>1.34E-2</v>
      </c>
      <c r="C382">
        <v>-2.3100000000000002E-2</v>
      </c>
      <c r="D382">
        <v>-1.6299999999999999E-2</v>
      </c>
      <c r="E382">
        <v>2.3999999999999998E-3</v>
      </c>
      <c r="F382">
        <v>-6.8999999999999999E-3</v>
      </c>
      <c r="G382">
        <v>1.49E-2</v>
      </c>
      <c r="I382">
        <v>3.8E-3</v>
      </c>
      <c r="J382">
        <v>0.03</v>
      </c>
    </row>
    <row r="383" spans="1:10">
      <c r="A383">
        <v>199411</v>
      </c>
      <c r="B383">
        <v>-4.0399999999999998E-2</v>
      </c>
      <c r="C383">
        <v>1.3000000000000002E-3</v>
      </c>
      <c r="D383">
        <v>-7.3000000000000001E-3</v>
      </c>
      <c r="E383">
        <v>4.0000000000000001E-3</v>
      </c>
      <c r="F383">
        <v>-3.9000000000000003E-3</v>
      </c>
      <c r="G383">
        <v>-1.8E-3</v>
      </c>
      <c r="I383">
        <v>3.7000000000000002E-3</v>
      </c>
      <c r="J383">
        <v>-5.3099999999999994E-2</v>
      </c>
    </row>
    <row r="384" spans="1:10">
      <c r="A384">
        <v>199412</v>
      </c>
      <c r="B384">
        <v>8.6E-3</v>
      </c>
      <c r="C384">
        <v>-4.0000000000000002E-4</v>
      </c>
      <c r="D384">
        <v>-8.9999999999999998E-4</v>
      </c>
      <c r="E384">
        <v>3.9000000000000003E-3</v>
      </c>
      <c r="F384">
        <v>3.0000000000000001E-3</v>
      </c>
      <c r="G384">
        <v>3.4799999999999998E-2</v>
      </c>
      <c r="I384">
        <v>4.4000000000000003E-3</v>
      </c>
      <c r="J384">
        <v>1.7600000000000001E-2</v>
      </c>
    </row>
    <row r="385" spans="1:10">
      <c r="A385">
        <v>199501</v>
      </c>
      <c r="B385">
        <v>1.8000000000000002E-2</v>
      </c>
      <c r="C385">
        <v>-3.0200000000000001E-2</v>
      </c>
      <c r="D385">
        <v>2.5099999999999997E-2</v>
      </c>
      <c r="E385">
        <v>2E-3</v>
      </c>
      <c r="F385">
        <v>-7.6E-3</v>
      </c>
      <c r="G385">
        <v>-1.8100000000000002E-2</v>
      </c>
      <c r="I385">
        <v>4.1999999999999997E-3</v>
      </c>
      <c r="J385">
        <v>-1.78E-2</v>
      </c>
    </row>
    <row r="386" spans="1:10">
      <c r="A386">
        <v>199502</v>
      </c>
      <c r="B386">
        <v>3.6299999999999999E-2</v>
      </c>
      <c r="C386">
        <v>-5.4000000000000003E-3</v>
      </c>
      <c r="D386">
        <v>1.0900000000000002E-2</v>
      </c>
      <c r="E386">
        <v>5.6000000000000008E-3</v>
      </c>
      <c r="F386">
        <v>-2.8000000000000004E-3</v>
      </c>
      <c r="G386">
        <v>-3.9000000000000003E-3</v>
      </c>
      <c r="I386">
        <v>4.0000000000000001E-3</v>
      </c>
      <c r="J386">
        <v>4.3200000000000002E-2</v>
      </c>
    </row>
    <row r="387" spans="1:10">
      <c r="A387">
        <v>199503</v>
      </c>
      <c r="B387">
        <v>2.1899999999999999E-2</v>
      </c>
      <c r="C387">
        <v>-5.3E-3</v>
      </c>
      <c r="D387">
        <v>-2.0800000000000003E-2</v>
      </c>
      <c r="E387">
        <v>-1.3000000000000002E-3</v>
      </c>
      <c r="F387">
        <v>2.3999999999999998E-3</v>
      </c>
      <c r="G387">
        <v>4.3E-3</v>
      </c>
      <c r="I387">
        <v>4.5999999999999999E-3</v>
      </c>
      <c r="J387">
        <v>3.9700000000000006E-2</v>
      </c>
    </row>
    <row r="388" spans="1:10">
      <c r="A388">
        <v>199504</v>
      </c>
      <c r="B388">
        <v>2.1100000000000001E-2</v>
      </c>
      <c r="C388">
        <v>-2.2000000000000001E-3</v>
      </c>
      <c r="D388">
        <v>1.7000000000000001E-2</v>
      </c>
      <c r="E388">
        <v>4.0000000000000001E-3</v>
      </c>
      <c r="F388">
        <v>8.8999999999999999E-3</v>
      </c>
      <c r="G388">
        <v>1.7899999999999999E-2</v>
      </c>
      <c r="I388">
        <v>4.4000000000000003E-3</v>
      </c>
      <c r="J388">
        <v>4.6800000000000001E-2</v>
      </c>
    </row>
    <row r="389" spans="1:10">
      <c r="A389">
        <v>199505</v>
      </c>
      <c r="B389">
        <v>2.8999999999999998E-2</v>
      </c>
      <c r="C389">
        <v>-2.1800000000000003E-2</v>
      </c>
      <c r="D389">
        <v>2.2700000000000001E-2</v>
      </c>
      <c r="E389">
        <v>3.5999999999999999E-3</v>
      </c>
      <c r="F389">
        <v>1E-3</v>
      </c>
      <c r="G389">
        <v>-4.1999999999999997E-3</v>
      </c>
      <c r="I389">
        <v>5.4000000000000003E-3</v>
      </c>
      <c r="J389">
        <v>2.6600000000000002E-2</v>
      </c>
    </row>
    <row r="390" spans="1:10">
      <c r="A390">
        <v>199506</v>
      </c>
      <c r="B390">
        <v>2.7200000000000002E-2</v>
      </c>
      <c r="C390">
        <v>3.0299999999999997E-2</v>
      </c>
      <c r="D390">
        <v>-2.5400000000000002E-2</v>
      </c>
      <c r="E390">
        <v>-3.4999999999999996E-3</v>
      </c>
      <c r="F390">
        <v>-2.4799999999999999E-2</v>
      </c>
      <c r="G390">
        <v>2.9300000000000003E-2</v>
      </c>
      <c r="I390">
        <v>4.7000000000000002E-3</v>
      </c>
      <c r="J390">
        <v>7.2300000000000003E-2</v>
      </c>
    </row>
    <row r="391" spans="1:10">
      <c r="A391">
        <v>199507</v>
      </c>
      <c r="B391">
        <v>3.7200000000000004E-2</v>
      </c>
      <c r="C391">
        <v>2.0800000000000003E-2</v>
      </c>
      <c r="D391">
        <v>-1.5900000000000001E-2</v>
      </c>
      <c r="E391">
        <v>2.8000000000000004E-3</v>
      </c>
      <c r="F391">
        <v>-1.6399999999999998E-2</v>
      </c>
      <c r="G391">
        <v>2.5700000000000001E-2</v>
      </c>
      <c r="I391">
        <v>4.5000000000000005E-3</v>
      </c>
      <c r="J391">
        <v>6.5500000000000003E-2</v>
      </c>
    </row>
    <row r="392" spans="1:10">
      <c r="A392">
        <v>199508</v>
      </c>
      <c r="B392">
        <v>5.5000000000000005E-3</v>
      </c>
      <c r="C392">
        <v>1.7600000000000001E-2</v>
      </c>
      <c r="D392">
        <v>2.81E-2</v>
      </c>
      <c r="E392">
        <v>-1.2200000000000001E-2</v>
      </c>
      <c r="F392">
        <v>1.61E-2</v>
      </c>
      <c r="G392">
        <v>1.6000000000000001E-3</v>
      </c>
      <c r="I392">
        <v>4.7000000000000002E-3</v>
      </c>
      <c r="J392">
        <v>7.6E-3</v>
      </c>
    </row>
    <row r="393" spans="1:10">
      <c r="A393">
        <v>199509</v>
      </c>
      <c r="B393">
        <v>3.3500000000000002E-2</v>
      </c>
      <c r="C393">
        <v>-1.9E-2</v>
      </c>
      <c r="D393">
        <v>-5.0000000000000001E-4</v>
      </c>
      <c r="E393">
        <v>1.0200000000000001E-2</v>
      </c>
      <c r="F393">
        <v>3.8E-3</v>
      </c>
      <c r="G393">
        <v>2.8999999999999998E-2</v>
      </c>
      <c r="I393">
        <v>4.3E-3</v>
      </c>
      <c r="J393">
        <v>3.2799999999999996E-2</v>
      </c>
    </row>
    <row r="394" spans="1:10">
      <c r="A394">
        <v>199510</v>
      </c>
      <c r="B394">
        <v>-1.52E-2</v>
      </c>
      <c r="C394">
        <v>-4.0700000000000007E-2</v>
      </c>
      <c r="D394">
        <v>-5.1000000000000004E-3</v>
      </c>
      <c r="E394">
        <v>1.8600000000000002E-2</v>
      </c>
      <c r="F394">
        <v>-4.0000000000000002E-4</v>
      </c>
      <c r="G394">
        <v>4.1600000000000005E-2</v>
      </c>
      <c r="I394">
        <v>4.7000000000000002E-3</v>
      </c>
      <c r="J394">
        <v>-3.3000000000000004E-3</v>
      </c>
    </row>
    <row r="395" spans="1:10">
      <c r="A395">
        <v>199511</v>
      </c>
      <c r="B395">
        <v>3.9600000000000003E-2</v>
      </c>
      <c r="C395">
        <v>-1.0700000000000001E-2</v>
      </c>
      <c r="D395">
        <v>5.7999999999999996E-3</v>
      </c>
      <c r="E395">
        <v>-5.6000000000000008E-3</v>
      </c>
      <c r="F395">
        <v>1.1299999999999999E-2</v>
      </c>
      <c r="G395">
        <v>-6.8000000000000005E-3</v>
      </c>
      <c r="I395">
        <v>4.1999999999999997E-3</v>
      </c>
      <c r="J395">
        <v>1.3100000000000001E-2</v>
      </c>
    </row>
    <row r="396" spans="1:10">
      <c r="A396">
        <v>199512</v>
      </c>
      <c r="B396">
        <v>1.03E-2</v>
      </c>
      <c r="C396">
        <v>7.3000000000000001E-3</v>
      </c>
      <c r="D396">
        <v>1.8E-3</v>
      </c>
      <c r="E396">
        <v>-1.38E-2</v>
      </c>
      <c r="F396">
        <v>3.0800000000000001E-2</v>
      </c>
      <c r="G396">
        <v>2.52E-2</v>
      </c>
      <c r="I396">
        <v>4.8999999999999998E-3</v>
      </c>
      <c r="J396">
        <v>-1.3899999999999999E-2</v>
      </c>
    </row>
    <row r="397" spans="1:10">
      <c r="A397">
        <v>199601</v>
      </c>
      <c r="B397">
        <v>2.2599999999999999E-2</v>
      </c>
      <c r="C397">
        <v>-2.5600000000000001E-2</v>
      </c>
      <c r="D397">
        <v>4.0000000000000001E-3</v>
      </c>
      <c r="E397">
        <v>1.9E-3</v>
      </c>
      <c r="F397">
        <v>2.3100000000000002E-2</v>
      </c>
      <c r="G397">
        <v>5.4000000000000003E-3</v>
      </c>
      <c r="I397">
        <v>4.3E-3</v>
      </c>
      <c r="J397">
        <v>2.7000000000000003E-2</v>
      </c>
    </row>
    <row r="398" spans="1:10">
      <c r="A398">
        <v>199602</v>
      </c>
      <c r="B398">
        <v>1.3300000000000001E-2</v>
      </c>
      <c r="C398">
        <v>1.7600000000000001E-2</v>
      </c>
      <c r="D398">
        <v>-1.0700000000000001E-2</v>
      </c>
      <c r="E398">
        <v>2.3999999999999998E-3</v>
      </c>
      <c r="F398">
        <v>-1.89E-2</v>
      </c>
      <c r="G398">
        <v>5.8999999999999999E-3</v>
      </c>
      <c r="I398">
        <v>3.9000000000000003E-3</v>
      </c>
      <c r="J398">
        <v>3.5700000000000003E-2</v>
      </c>
    </row>
    <row r="399" spans="1:10">
      <c r="A399">
        <v>199603</v>
      </c>
      <c r="B399">
        <v>7.3000000000000001E-3</v>
      </c>
      <c r="C399">
        <v>1.6399999999999998E-2</v>
      </c>
      <c r="D399">
        <v>3.5999999999999999E-3</v>
      </c>
      <c r="E399">
        <v>1.4800000000000001E-2</v>
      </c>
      <c r="F399">
        <v>-9.5999999999999992E-3</v>
      </c>
      <c r="G399">
        <v>-1.84E-2</v>
      </c>
      <c r="I399">
        <v>3.9000000000000003E-3</v>
      </c>
      <c r="J399">
        <v>4.5999999999999999E-3</v>
      </c>
    </row>
    <row r="400" spans="1:10">
      <c r="A400">
        <v>199604</v>
      </c>
      <c r="B400">
        <v>2.06E-2</v>
      </c>
      <c r="C400">
        <v>4.7E-2</v>
      </c>
      <c r="D400">
        <v>-4.0500000000000001E-2</v>
      </c>
      <c r="E400">
        <v>-1.6000000000000001E-3</v>
      </c>
      <c r="F400">
        <v>-2.1100000000000001E-2</v>
      </c>
      <c r="G400">
        <v>-8.8000000000000005E-3</v>
      </c>
      <c r="I400">
        <v>4.5999999999999999E-3</v>
      </c>
      <c r="J400">
        <v>6.3600000000000004E-2</v>
      </c>
    </row>
    <row r="401" spans="1:10">
      <c r="A401">
        <v>199605</v>
      </c>
      <c r="B401">
        <v>2.3599999999999999E-2</v>
      </c>
      <c r="C401">
        <v>3.2199999999999999E-2</v>
      </c>
      <c r="D401">
        <v>-8.8999999999999999E-3</v>
      </c>
      <c r="E401">
        <v>1.6000000000000001E-3</v>
      </c>
      <c r="F401">
        <v>-3.0000000000000001E-3</v>
      </c>
      <c r="G401">
        <v>1.54E-2</v>
      </c>
      <c r="I401">
        <v>4.1999999999999997E-3</v>
      </c>
      <c r="J401">
        <v>5.1400000000000001E-2</v>
      </c>
    </row>
    <row r="402" spans="1:10">
      <c r="A402">
        <v>199606</v>
      </c>
      <c r="B402">
        <v>-1.1399999999999999E-2</v>
      </c>
      <c r="C402">
        <v>-3.6400000000000002E-2</v>
      </c>
      <c r="D402">
        <v>2.3799999999999998E-2</v>
      </c>
      <c r="E402">
        <v>3.4799999999999998E-2</v>
      </c>
      <c r="F402">
        <v>1.2E-2</v>
      </c>
      <c r="G402">
        <v>9.7999999999999997E-3</v>
      </c>
      <c r="I402">
        <v>4.0000000000000001E-3</v>
      </c>
      <c r="J402">
        <v>-4.1100000000000005E-2</v>
      </c>
    </row>
    <row r="403" spans="1:10">
      <c r="A403">
        <v>199607</v>
      </c>
      <c r="B403">
        <v>-5.9699999999999996E-2</v>
      </c>
      <c r="C403">
        <v>-3.7999999999999999E-2</v>
      </c>
      <c r="D403">
        <v>5.1400000000000001E-2</v>
      </c>
      <c r="E403">
        <v>2.9700000000000004E-2</v>
      </c>
      <c r="F403">
        <v>2.5600000000000001E-2</v>
      </c>
      <c r="G403">
        <v>-1.7000000000000001E-3</v>
      </c>
      <c r="I403">
        <v>4.5000000000000005E-3</v>
      </c>
      <c r="J403">
        <v>-0.1082</v>
      </c>
    </row>
    <row r="404" spans="1:10">
      <c r="A404">
        <v>199608</v>
      </c>
      <c r="B404">
        <v>2.7700000000000002E-2</v>
      </c>
      <c r="C404">
        <v>2.58E-2</v>
      </c>
      <c r="D404">
        <v>-7.4000000000000003E-3</v>
      </c>
      <c r="E404">
        <v>-4.0999999999999995E-3</v>
      </c>
      <c r="F404">
        <v>-2.4E-2</v>
      </c>
      <c r="G404">
        <v>1E-4</v>
      </c>
      <c r="I404">
        <v>4.0999999999999995E-3</v>
      </c>
      <c r="J404">
        <v>5.7699999999999994E-2</v>
      </c>
    </row>
    <row r="405" spans="1:10">
      <c r="A405">
        <v>199609</v>
      </c>
      <c r="B405">
        <v>5.0099999999999999E-2</v>
      </c>
      <c r="C405">
        <v>-1.3899999999999999E-2</v>
      </c>
      <c r="D405">
        <v>-2.7000000000000003E-2</v>
      </c>
      <c r="E405">
        <v>1.23E-2</v>
      </c>
      <c r="F405">
        <v>-2.2200000000000001E-2</v>
      </c>
      <c r="G405">
        <v>2.7000000000000003E-2</v>
      </c>
      <c r="I405">
        <v>4.4000000000000003E-3</v>
      </c>
      <c r="J405">
        <v>8.0199999999999994E-2</v>
      </c>
    </row>
    <row r="406" spans="1:10">
      <c r="A406">
        <v>199610</v>
      </c>
      <c r="B406">
        <v>8.6E-3</v>
      </c>
      <c r="C406">
        <v>-3.7600000000000001E-2</v>
      </c>
      <c r="D406">
        <v>4.9400000000000006E-2</v>
      </c>
      <c r="E406">
        <v>1.38E-2</v>
      </c>
      <c r="F406">
        <v>3.2599999999999997E-2</v>
      </c>
      <c r="G406">
        <v>3.7900000000000003E-2</v>
      </c>
      <c r="I406">
        <v>4.1999999999999997E-3</v>
      </c>
      <c r="J406">
        <v>-1.03E-2</v>
      </c>
    </row>
    <row r="407" spans="1:10">
      <c r="A407">
        <v>199611</v>
      </c>
      <c r="B407">
        <v>6.25E-2</v>
      </c>
      <c r="C407">
        <v>-3.8199999999999998E-2</v>
      </c>
      <c r="D407">
        <v>1.3899999999999999E-2</v>
      </c>
      <c r="E407">
        <v>2.1000000000000001E-2</v>
      </c>
      <c r="F407">
        <v>-7.8000000000000005E-3</v>
      </c>
      <c r="G407">
        <v>-2.3700000000000002E-2</v>
      </c>
      <c r="I407">
        <v>4.0999999999999995E-3</v>
      </c>
      <c r="J407">
        <v>1.6E-2</v>
      </c>
    </row>
    <row r="408" spans="1:10">
      <c r="A408">
        <v>199612</v>
      </c>
      <c r="B408">
        <v>-1.7000000000000001E-2</v>
      </c>
      <c r="C408">
        <v>3.2599999999999997E-2</v>
      </c>
      <c r="D408">
        <v>1.3200000000000002E-2</v>
      </c>
      <c r="E408">
        <v>3.8E-3</v>
      </c>
      <c r="F408">
        <v>1.47E-2</v>
      </c>
      <c r="G408">
        <v>6.3E-3</v>
      </c>
      <c r="I408">
        <v>4.5999999999999999E-3</v>
      </c>
      <c r="J408">
        <v>8.8000000000000005E-3</v>
      </c>
    </row>
    <row r="409" spans="1:10">
      <c r="A409">
        <v>199701</v>
      </c>
      <c r="B409">
        <v>4.99E-2</v>
      </c>
      <c r="C409">
        <v>-1.83E-2</v>
      </c>
      <c r="D409">
        <v>-1.46E-2</v>
      </c>
      <c r="E409">
        <v>1.2200000000000001E-2</v>
      </c>
      <c r="F409">
        <v>-1.3000000000000002E-3</v>
      </c>
      <c r="G409">
        <v>1.9599999999999999E-2</v>
      </c>
      <c r="I409">
        <v>4.5000000000000005E-3</v>
      </c>
      <c r="J409">
        <v>9.11E-2</v>
      </c>
    </row>
    <row r="410" spans="1:10">
      <c r="A410">
        <v>199702</v>
      </c>
      <c r="B410">
        <v>-4.8999999999999998E-3</v>
      </c>
      <c r="C410">
        <v>-2.5600000000000001E-2</v>
      </c>
      <c r="D410">
        <v>5.6900000000000006E-2</v>
      </c>
      <c r="E410">
        <v>6.5000000000000006E-3</v>
      </c>
      <c r="F410">
        <v>3.4799999999999998E-2</v>
      </c>
      <c r="G410">
        <v>-2.1299999999999999E-2</v>
      </c>
      <c r="I410">
        <v>3.9000000000000003E-3</v>
      </c>
      <c r="J410">
        <v>-6.8400000000000002E-2</v>
      </c>
    </row>
    <row r="411" spans="1:10">
      <c r="A411">
        <v>199703</v>
      </c>
      <c r="B411">
        <v>-5.0300000000000004E-2</v>
      </c>
      <c r="C411">
        <v>-4.1999999999999997E-3</v>
      </c>
      <c r="D411">
        <v>3.4000000000000002E-2</v>
      </c>
      <c r="E411">
        <v>4.5000000000000005E-3</v>
      </c>
      <c r="F411">
        <v>1.7000000000000001E-2</v>
      </c>
      <c r="G411">
        <v>9.0000000000000011E-3</v>
      </c>
      <c r="I411">
        <v>4.3E-3</v>
      </c>
      <c r="J411">
        <v>-4.5700000000000005E-2</v>
      </c>
    </row>
    <row r="412" spans="1:10">
      <c r="A412">
        <v>199704</v>
      </c>
      <c r="B412">
        <v>4.0399999999999998E-2</v>
      </c>
      <c r="C412">
        <v>-5.7099999999999998E-2</v>
      </c>
      <c r="D412">
        <v>7.000000000000001E-4</v>
      </c>
      <c r="E412">
        <v>3.2400000000000005E-2</v>
      </c>
      <c r="F412">
        <v>-7.0999999999999995E-3</v>
      </c>
      <c r="G412">
        <v>4.8399999999999999E-2</v>
      </c>
      <c r="I412">
        <v>4.3E-3</v>
      </c>
      <c r="J412">
        <v>8.9399999999999993E-2</v>
      </c>
    </row>
    <row r="413" spans="1:10">
      <c r="A413">
        <v>199705</v>
      </c>
      <c r="B413">
        <v>6.7400000000000002E-2</v>
      </c>
      <c r="C413">
        <v>4.7500000000000001E-2</v>
      </c>
      <c r="D413">
        <v>-4.1200000000000001E-2</v>
      </c>
      <c r="E413">
        <v>-1.0200000000000001E-2</v>
      </c>
      <c r="F413">
        <v>-2.9500000000000002E-2</v>
      </c>
      <c r="G413">
        <v>-5.1700000000000003E-2</v>
      </c>
      <c r="I413">
        <v>4.8999999999999998E-3</v>
      </c>
      <c r="J413">
        <v>6.1399999999999996E-2</v>
      </c>
    </row>
    <row r="414" spans="1:10">
      <c r="A414">
        <v>199706</v>
      </c>
      <c r="B414">
        <v>4.0999999999999995E-2</v>
      </c>
      <c r="C414">
        <v>1.21E-2</v>
      </c>
      <c r="D414">
        <v>1.5900000000000001E-2</v>
      </c>
      <c r="E414">
        <v>5.6000000000000008E-3</v>
      </c>
      <c r="F414">
        <v>6.3E-3</v>
      </c>
      <c r="G414">
        <v>2.6000000000000002E-2</v>
      </c>
      <c r="I414">
        <v>3.7000000000000002E-3</v>
      </c>
      <c r="J414">
        <v>4.5199999999999997E-2</v>
      </c>
    </row>
    <row r="415" spans="1:10">
      <c r="A415">
        <v>199707</v>
      </c>
      <c r="B415">
        <v>7.3300000000000004E-2</v>
      </c>
      <c r="C415">
        <v>-2.7700000000000002E-2</v>
      </c>
      <c r="D415">
        <v>2.8999999999999998E-3</v>
      </c>
      <c r="E415">
        <v>7.000000000000001E-4</v>
      </c>
      <c r="F415">
        <v>-2.5499999999999998E-2</v>
      </c>
      <c r="G415">
        <v>3.7900000000000003E-2</v>
      </c>
      <c r="I415">
        <v>4.3E-3</v>
      </c>
      <c r="J415">
        <v>0.152</v>
      </c>
    </row>
    <row r="416" spans="1:10">
      <c r="A416">
        <v>199708</v>
      </c>
      <c r="B416">
        <v>-4.1500000000000002E-2</v>
      </c>
      <c r="C416">
        <v>7.6300000000000007E-2</v>
      </c>
      <c r="D416">
        <v>1.2E-2</v>
      </c>
      <c r="E416">
        <v>-1.0900000000000002E-2</v>
      </c>
      <c r="F416">
        <v>8.9999999999999998E-4</v>
      </c>
      <c r="G416">
        <v>-2.5600000000000001E-2</v>
      </c>
      <c r="I416">
        <v>4.0999999999999995E-3</v>
      </c>
      <c r="J416">
        <v>-2.7000000000000003E-2</v>
      </c>
    </row>
    <row r="417" spans="1:10">
      <c r="A417">
        <v>199709</v>
      </c>
      <c r="B417">
        <v>5.3499999999999999E-2</v>
      </c>
      <c r="C417">
        <v>2.4900000000000002E-2</v>
      </c>
      <c r="D417">
        <v>3.8E-3</v>
      </c>
      <c r="E417">
        <v>-1.6200000000000003E-2</v>
      </c>
      <c r="F417">
        <v>-8.5000000000000006E-3</v>
      </c>
      <c r="G417">
        <v>1.47E-2</v>
      </c>
      <c r="I417">
        <v>4.4000000000000003E-3</v>
      </c>
      <c r="J417">
        <v>6.9100000000000009E-2</v>
      </c>
    </row>
    <row r="418" spans="1:10">
      <c r="A418">
        <v>199710</v>
      </c>
      <c r="B418">
        <v>-3.7999999999999999E-2</v>
      </c>
      <c r="C418">
        <v>-5.5000000000000005E-3</v>
      </c>
      <c r="D418">
        <v>2.2499999999999999E-2</v>
      </c>
      <c r="E418">
        <v>1.0400000000000001E-2</v>
      </c>
      <c r="F418">
        <v>1.8800000000000001E-2</v>
      </c>
      <c r="G418">
        <v>-5.6999999999999993E-3</v>
      </c>
      <c r="I418">
        <v>4.1999999999999997E-3</v>
      </c>
      <c r="J418">
        <v>-7.85E-2</v>
      </c>
    </row>
    <row r="419" spans="1:10">
      <c r="A419">
        <v>199711</v>
      </c>
      <c r="B419">
        <v>2.98E-2</v>
      </c>
      <c r="C419">
        <v>-5.0999999999999997E-2</v>
      </c>
      <c r="D419">
        <v>1.1899999999999999E-2</v>
      </c>
      <c r="E419">
        <v>2.81E-2</v>
      </c>
      <c r="F419">
        <v>1.67E-2</v>
      </c>
      <c r="G419">
        <v>3.3000000000000004E-3</v>
      </c>
      <c r="I419">
        <v>3.9000000000000003E-3</v>
      </c>
      <c r="J419">
        <v>1.1899999999999999E-2</v>
      </c>
    </row>
    <row r="420" spans="1:10">
      <c r="A420">
        <v>199712</v>
      </c>
      <c r="B420">
        <v>1.3200000000000002E-2</v>
      </c>
      <c r="C420">
        <v>-2.0199999999999999E-2</v>
      </c>
      <c r="D420">
        <v>3.8600000000000002E-2</v>
      </c>
      <c r="E420">
        <v>8.0000000000000002E-3</v>
      </c>
      <c r="F420">
        <v>1.9900000000000001E-2</v>
      </c>
      <c r="G420">
        <v>3.9800000000000002E-2</v>
      </c>
      <c r="I420">
        <v>4.7999999999999996E-3</v>
      </c>
      <c r="J420">
        <v>1.43E-2</v>
      </c>
    </row>
    <row r="421" spans="1:10">
      <c r="A421">
        <v>199801</v>
      </c>
      <c r="B421">
        <v>1.5E-3</v>
      </c>
      <c r="C421">
        <v>-1.3600000000000001E-2</v>
      </c>
      <c r="D421">
        <v>-1.5900000000000001E-2</v>
      </c>
      <c r="E421">
        <v>8.6999999999999994E-3</v>
      </c>
      <c r="F421">
        <v>-8.3999999999999995E-3</v>
      </c>
      <c r="G421">
        <v>1.4000000000000002E-3</v>
      </c>
      <c r="I421">
        <v>4.3E-3</v>
      </c>
      <c r="J421">
        <v>2.6700000000000002E-2</v>
      </c>
    </row>
    <row r="422" spans="1:10">
      <c r="A422">
        <v>199802</v>
      </c>
      <c r="B422">
        <v>7.0400000000000004E-2</v>
      </c>
      <c r="C422">
        <v>2E-3</v>
      </c>
      <c r="D422">
        <v>-8.5000000000000006E-3</v>
      </c>
      <c r="E422">
        <v>-3.4000000000000002E-3</v>
      </c>
      <c r="F422">
        <v>-2.3199999999999998E-2</v>
      </c>
      <c r="G422">
        <v>-1.1200000000000002E-2</v>
      </c>
      <c r="I422">
        <v>3.9000000000000003E-3</v>
      </c>
      <c r="J422">
        <v>9.8599999999999993E-2</v>
      </c>
    </row>
    <row r="423" spans="1:10">
      <c r="A423">
        <v>199803</v>
      </c>
      <c r="B423">
        <v>4.7599999999999996E-2</v>
      </c>
      <c r="C423">
        <v>-6.3E-3</v>
      </c>
      <c r="D423">
        <v>1.41E-2</v>
      </c>
      <c r="E423">
        <v>-2.8999999999999998E-3</v>
      </c>
      <c r="F423">
        <v>-4.0999999999999995E-3</v>
      </c>
      <c r="G423">
        <v>2.1499999999999998E-2</v>
      </c>
      <c r="I423">
        <v>3.9000000000000003E-3</v>
      </c>
      <c r="J423">
        <v>6.5199999999999994E-2</v>
      </c>
    </row>
    <row r="424" spans="1:10">
      <c r="A424">
        <v>199804</v>
      </c>
      <c r="B424">
        <v>7.3000000000000001E-3</v>
      </c>
      <c r="C424">
        <v>-5.0000000000000001E-4</v>
      </c>
      <c r="D424">
        <v>9.0000000000000011E-3</v>
      </c>
      <c r="E424">
        <v>-1.67E-2</v>
      </c>
      <c r="F424">
        <v>-4.4000000000000003E-3</v>
      </c>
      <c r="G424">
        <v>7.4000000000000003E-3</v>
      </c>
      <c r="I424">
        <v>4.3E-3</v>
      </c>
      <c r="J424">
        <v>5.5099999999999996E-2</v>
      </c>
    </row>
    <row r="425" spans="1:10">
      <c r="A425">
        <v>199805</v>
      </c>
      <c r="B425">
        <v>-3.0699999999999998E-2</v>
      </c>
      <c r="C425">
        <v>-2.92E-2</v>
      </c>
      <c r="D425">
        <v>3.4000000000000002E-2</v>
      </c>
      <c r="E425">
        <v>1.0800000000000001E-2</v>
      </c>
      <c r="F425">
        <v>2.7400000000000004E-2</v>
      </c>
      <c r="G425">
        <v>1.8200000000000001E-2</v>
      </c>
      <c r="I425">
        <v>4.0000000000000001E-3</v>
      </c>
      <c r="J425">
        <v>-3.49E-2</v>
      </c>
    </row>
    <row r="426" spans="1:10">
      <c r="A426">
        <v>199806</v>
      </c>
      <c r="B426">
        <v>3.1800000000000002E-2</v>
      </c>
      <c r="C426">
        <v>-3.6700000000000003E-2</v>
      </c>
      <c r="D426">
        <v>-1.9599999999999999E-2</v>
      </c>
      <c r="E426">
        <v>-2.6000000000000003E-3</v>
      </c>
      <c r="F426">
        <v>-3.1300000000000001E-2</v>
      </c>
      <c r="G426">
        <v>7.2800000000000004E-2</v>
      </c>
      <c r="I426">
        <v>4.0999999999999995E-3</v>
      </c>
      <c r="J426">
        <v>9.6600000000000005E-2</v>
      </c>
    </row>
    <row r="427" spans="1:10">
      <c r="A427">
        <v>199807</v>
      </c>
      <c r="B427">
        <v>-2.46E-2</v>
      </c>
      <c r="C427">
        <v>-5.2699999999999997E-2</v>
      </c>
      <c r="D427">
        <v>-1.7600000000000001E-2</v>
      </c>
      <c r="E427">
        <v>1.72E-2</v>
      </c>
      <c r="F427">
        <v>4.5000000000000005E-3</v>
      </c>
      <c r="G427">
        <v>3.73E-2</v>
      </c>
      <c r="I427">
        <v>4.0000000000000001E-3</v>
      </c>
      <c r="J427">
        <v>9.4000000000000004E-3</v>
      </c>
    </row>
    <row r="428" spans="1:10">
      <c r="A428">
        <v>199808</v>
      </c>
      <c r="B428">
        <v>-0.1608</v>
      </c>
      <c r="C428">
        <v>-5.1700000000000003E-2</v>
      </c>
      <c r="D428">
        <v>3.6000000000000004E-2</v>
      </c>
      <c r="E428">
        <v>3.44E-2</v>
      </c>
      <c r="F428">
        <v>5.8900000000000001E-2</v>
      </c>
      <c r="G428">
        <v>1.84E-2</v>
      </c>
      <c r="I428">
        <v>4.3E-3</v>
      </c>
      <c r="J428">
        <v>-0.16890000000000002</v>
      </c>
    </row>
    <row r="429" spans="1:10">
      <c r="A429">
        <v>199809</v>
      </c>
      <c r="B429">
        <v>6.1500000000000006E-2</v>
      </c>
      <c r="C429">
        <v>-7.7000000000000002E-3</v>
      </c>
      <c r="D429">
        <v>-3.3700000000000001E-2</v>
      </c>
      <c r="E429">
        <v>-1.9E-2</v>
      </c>
      <c r="F429">
        <v>-2.9600000000000001E-2</v>
      </c>
      <c r="G429">
        <v>-8.1000000000000013E-3</v>
      </c>
      <c r="I429">
        <v>4.5999999999999999E-3</v>
      </c>
      <c r="J429">
        <v>8.6099999999999996E-2</v>
      </c>
    </row>
    <row r="430" spans="1:10">
      <c r="A430">
        <v>199810</v>
      </c>
      <c r="B430">
        <v>7.1300000000000002E-2</v>
      </c>
      <c r="C430">
        <v>-3.4200000000000001E-2</v>
      </c>
      <c r="D430">
        <v>-2.29E-2</v>
      </c>
      <c r="E430">
        <v>9.4000000000000004E-3</v>
      </c>
      <c r="F430">
        <v>3.2000000000000002E-3</v>
      </c>
      <c r="G430">
        <v>-5.3700000000000005E-2</v>
      </c>
      <c r="I430">
        <v>3.2000000000000002E-3</v>
      </c>
      <c r="J430">
        <v>4.0999999999999995E-2</v>
      </c>
    </row>
    <row r="431" spans="1:10">
      <c r="A431">
        <v>199811</v>
      </c>
      <c r="B431">
        <v>6.0999999999999999E-2</v>
      </c>
      <c r="C431">
        <v>7.0999999999999995E-3</v>
      </c>
      <c r="D431">
        <v>-3.2300000000000002E-2</v>
      </c>
      <c r="E431">
        <v>-9.1000000000000004E-3</v>
      </c>
      <c r="F431">
        <v>-1.1399999999999999E-2</v>
      </c>
      <c r="G431">
        <v>1.2E-2</v>
      </c>
      <c r="I431">
        <v>3.0999999999999999E-3</v>
      </c>
      <c r="J431">
        <v>7.5400000000000009E-2</v>
      </c>
    </row>
    <row r="432" spans="1:10">
      <c r="A432">
        <v>199812</v>
      </c>
      <c r="B432">
        <v>6.1600000000000002E-2</v>
      </c>
      <c r="C432">
        <v>-1.5700000000000002E-2</v>
      </c>
      <c r="D432">
        <v>-4.1799999999999997E-2</v>
      </c>
      <c r="E432">
        <v>-7.6E-3</v>
      </c>
      <c r="F432">
        <v>-3.4100000000000005E-2</v>
      </c>
      <c r="G432">
        <v>8.9200000000000002E-2</v>
      </c>
      <c r="I432">
        <v>3.8E-3</v>
      </c>
      <c r="J432">
        <v>0.13009999999999999</v>
      </c>
    </row>
    <row r="433" spans="1:10">
      <c r="A433">
        <v>199901</v>
      </c>
      <c r="B433">
        <v>3.5000000000000003E-2</v>
      </c>
      <c r="C433">
        <v>-7.3000000000000001E-3</v>
      </c>
      <c r="D433">
        <v>-4.6200000000000005E-2</v>
      </c>
      <c r="E433">
        <v>-2.7900000000000001E-2</v>
      </c>
      <c r="F433">
        <v>-6.7799999999999999E-2</v>
      </c>
      <c r="G433">
        <v>3.0299999999999997E-2</v>
      </c>
      <c r="I433">
        <v>3.4999999999999996E-3</v>
      </c>
      <c r="J433">
        <v>9.0500000000000011E-2</v>
      </c>
    </row>
    <row r="434" spans="1:10">
      <c r="A434">
        <v>199902</v>
      </c>
      <c r="B434">
        <v>-4.0800000000000003E-2</v>
      </c>
      <c r="C434">
        <v>-5.2000000000000005E-2</v>
      </c>
      <c r="D434">
        <v>1.8800000000000001E-2</v>
      </c>
      <c r="E434">
        <v>-1.17E-2</v>
      </c>
      <c r="F434">
        <v>4.0599999999999997E-2</v>
      </c>
      <c r="G434">
        <v>-1E-3</v>
      </c>
      <c r="I434">
        <v>3.4999999999999996E-3</v>
      </c>
      <c r="J434">
        <v>-4.6800000000000001E-2</v>
      </c>
    </row>
    <row r="435" spans="1:10">
      <c r="A435">
        <v>199903</v>
      </c>
      <c r="B435">
        <v>3.4500000000000003E-2</v>
      </c>
      <c r="C435">
        <v>-4.2300000000000004E-2</v>
      </c>
      <c r="D435">
        <v>-2.7700000000000002E-2</v>
      </c>
      <c r="E435">
        <v>-4.0999999999999995E-2</v>
      </c>
      <c r="F435">
        <v>-1.41E-2</v>
      </c>
      <c r="G435">
        <v>-1.2700000000000001E-2</v>
      </c>
      <c r="I435">
        <v>4.3E-3</v>
      </c>
      <c r="J435">
        <v>5.7699999999999994E-2</v>
      </c>
    </row>
    <row r="436" spans="1:10">
      <c r="A436">
        <v>199904</v>
      </c>
      <c r="B436">
        <v>4.3299999999999998E-2</v>
      </c>
      <c r="C436">
        <v>4.53E-2</v>
      </c>
      <c r="D436">
        <v>2.4100000000000003E-2</v>
      </c>
      <c r="E436">
        <v>-2.5499999999999998E-2</v>
      </c>
      <c r="F436">
        <v>9.300000000000001E-3</v>
      </c>
      <c r="G436">
        <v>-9.0399999999999994E-2</v>
      </c>
      <c r="I436">
        <v>3.7000000000000002E-3</v>
      </c>
      <c r="J436">
        <v>-8.6999999999999994E-3</v>
      </c>
    </row>
    <row r="437" spans="1:10">
      <c r="A437">
        <v>199905</v>
      </c>
      <c r="B437">
        <v>-2.46E-2</v>
      </c>
      <c r="C437">
        <v>3.7400000000000003E-2</v>
      </c>
      <c r="D437">
        <v>2.3E-2</v>
      </c>
      <c r="E437">
        <v>0.01</v>
      </c>
      <c r="F437">
        <v>3.32E-2</v>
      </c>
      <c r="G437">
        <v>-5.1900000000000002E-2</v>
      </c>
      <c r="I437">
        <v>3.4000000000000002E-3</v>
      </c>
      <c r="J437">
        <v>-3.0699999999999998E-2</v>
      </c>
    </row>
    <row r="438" spans="1:10">
      <c r="A438">
        <v>199906</v>
      </c>
      <c r="B438">
        <v>4.7699999999999999E-2</v>
      </c>
      <c r="C438">
        <v>2.3E-2</v>
      </c>
      <c r="D438">
        <v>-3.27E-2</v>
      </c>
      <c r="E438">
        <v>1.1200000000000002E-2</v>
      </c>
      <c r="F438">
        <v>-3.2400000000000005E-2</v>
      </c>
      <c r="G438">
        <v>5.0599999999999999E-2</v>
      </c>
      <c r="I438">
        <v>4.0000000000000001E-3</v>
      </c>
      <c r="J438">
        <v>8.539999999999999E-2</v>
      </c>
    </row>
    <row r="439" spans="1:10">
      <c r="A439">
        <v>199907</v>
      </c>
      <c r="B439">
        <v>-3.49E-2</v>
      </c>
      <c r="C439">
        <v>2.5700000000000001E-2</v>
      </c>
      <c r="D439">
        <v>-4.1999999999999997E-3</v>
      </c>
      <c r="E439">
        <v>3.8E-3</v>
      </c>
      <c r="F439">
        <v>3.1899999999999998E-2</v>
      </c>
      <c r="G439">
        <v>1.66E-2</v>
      </c>
      <c r="I439">
        <v>3.8E-3</v>
      </c>
      <c r="J439">
        <v>-1.8200000000000001E-2</v>
      </c>
    </row>
    <row r="440" spans="1:10">
      <c r="A440">
        <v>199908</v>
      </c>
      <c r="B440">
        <v>-1.38E-2</v>
      </c>
      <c r="C440">
        <v>-1.72E-2</v>
      </c>
      <c r="D440">
        <v>-1.84E-2</v>
      </c>
      <c r="E440">
        <v>-2.0999999999999999E-3</v>
      </c>
      <c r="F440">
        <v>6.3E-3</v>
      </c>
      <c r="G440">
        <v>3.1200000000000002E-2</v>
      </c>
      <c r="I440">
        <v>3.9000000000000003E-3</v>
      </c>
      <c r="J440">
        <v>9.0000000000000011E-3</v>
      </c>
    </row>
    <row r="441" spans="1:10">
      <c r="A441">
        <v>199909</v>
      </c>
      <c r="B441">
        <v>-2.7900000000000001E-2</v>
      </c>
      <c r="C441">
        <v>2.6200000000000001E-2</v>
      </c>
      <c r="D441">
        <v>-3.4799999999999998E-2</v>
      </c>
      <c r="E441">
        <v>-7.4000000000000003E-3</v>
      </c>
      <c r="F441">
        <v>-1.17E-2</v>
      </c>
      <c r="G441">
        <v>6.4699999999999994E-2</v>
      </c>
      <c r="I441">
        <v>3.9000000000000003E-3</v>
      </c>
      <c r="J441">
        <v>2.2000000000000001E-3</v>
      </c>
    </row>
    <row r="442" spans="1:10">
      <c r="A442">
        <v>199910</v>
      </c>
      <c r="B442">
        <v>6.1200000000000004E-2</v>
      </c>
      <c r="C442">
        <v>-6.8900000000000003E-2</v>
      </c>
      <c r="D442">
        <v>-3.3700000000000001E-2</v>
      </c>
      <c r="E442">
        <v>-1.72E-2</v>
      </c>
      <c r="F442">
        <v>-1.2200000000000001E-2</v>
      </c>
      <c r="G442">
        <v>5.5E-2</v>
      </c>
      <c r="I442">
        <v>3.9000000000000003E-3</v>
      </c>
      <c r="J442">
        <v>6.6500000000000004E-2</v>
      </c>
    </row>
    <row r="443" spans="1:10">
      <c r="A443">
        <v>199911</v>
      </c>
      <c r="B443">
        <v>3.3700000000000001E-2</v>
      </c>
      <c r="C443">
        <v>5.7999999999999996E-2</v>
      </c>
      <c r="D443">
        <v>-6.1600000000000002E-2</v>
      </c>
      <c r="E443">
        <v>-4.2900000000000001E-2</v>
      </c>
      <c r="F443">
        <v>-1.78E-2</v>
      </c>
      <c r="G443">
        <v>5.6399999999999999E-2</v>
      </c>
      <c r="I443">
        <v>3.5999999999999999E-3</v>
      </c>
      <c r="J443">
        <v>0.1057</v>
      </c>
    </row>
    <row r="444" spans="1:10">
      <c r="A444">
        <v>199912</v>
      </c>
      <c r="B444">
        <v>7.7200000000000005E-2</v>
      </c>
      <c r="C444">
        <v>5.3400000000000003E-2</v>
      </c>
      <c r="D444">
        <v>-8.320000000000001E-2</v>
      </c>
      <c r="E444">
        <v>-7.5999999999999998E-2</v>
      </c>
      <c r="F444">
        <v>-5.6100000000000004E-2</v>
      </c>
      <c r="G444">
        <v>0.13220000000000001</v>
      </c>
      <c r="I444">
        <v>4.4000000000000003E-3</v>
      </c>
      <c r="J444">
        <v>0.21789999999999998</v>
      </c>
    </row>
    <row r="445" spans="1:10">
      <c r="A445">
        <v>200001</v>
      </c>
      <c r="B445">
        <v>-4.7400000000000005E-2</v>
      </c>
      <c r="C445">
        <v>4.4500000000000005E-2</v>
      </c>
      <c r="D445">
        <v>-1.89E-2</v>
      </c>
      <c r="E445">
        <v>-6.2899999999999998E-2</v>
      </c>
      <c r="F445">
        <v>4.7400000000000005E-2</v>
      </c>
      <c r="G445">
        <v>1.9199999999999998E-2</v>
      </c>
      <c r="I445">
        <v>4.0999999999999995E-3</v>
      </c>
      <c r="J445">
        <v>-2.7099999999999999E-2</v>
      </c>
    </row>
    <row r="446" spans="1:10">
      <c r="A446">
        <v>200002</v>
      </c>
      <c r="B446">
        <v>2.4500000000000001E-2</v>
      </c>
      <c r="C446">
        <v>0.18379999999999999</v>
      </c>
      <c r="D446">
        <v>-9.8100000000000007E-2</v>
      </c>
      <c r="E446">
        <v>-0.18760000000000002</v>
      </c>
      <c r="F446">
        <v>-3.4999999999999996E-3</v>
      </c>
      <c r="G446">
        <v>0.182</v>
      </c>
      <c r="I446">
        <v>4.3E-3</v>
      </c>
      <c r="J446">
        <v>0.20809999999999998</v>
      </c>
    </row>
    <row r="447" spans="1:10">
      <c r="A447">
        <v>200003</v>
      </c>
      <c r="B447">
        <v>5.2000000000000005E-2</v>
      </c>
      <c r="C447">
        <v>-0.15390000000000001</v>
      </c>
      <c r="D447">
        <v>8.2300000000000012E-2</v>
      </c>
      <c r="E447">
        <v>0.1182</v>
      </c>
      <c r="F447">
        <v>-1.61E-2</v>
      </c>
      <c r="G447">
        <v>-6.83E-2</v>
      </c>
      <c r="I447">
        <v>4.7000000000000002E-3</v>
      </c>
      <c r="J447">
        <v>-6.7000000000000002E-3</v>
      </c>
    </row>
    <row r="448" spans="1:10">
      <c r="A448">
        <v>200004</v>
      </c>
      <c r="B448">
        <v>-6.4000000000000001E-2</v>
      </c>
      <c r="C448">
        <v>-4.9599999999999998E-2</v>
      </c>
      <c r="D448">
        <v>7.2499999999999995E-2</v>
      </c>
      <c r="E448">
        <v>7.6700000000000004E-2</v>
      </c>
      <c r="F448">
        <v>5.62E-2</v>
      </c>
      <c r="G448">
        <v>-8.3900000000000002E-2</v>
      </c>
      <c r="I448">
        <v>4.5999999999999999E-3</v>
      </c>
      <c r="J448">
        <v>-8.6599999999999996E-2</v>
      </c>
    </row>
    <row r="449" spans="1:10">
      <c r="A449">
        <v>200005</v>
      </c>
      <c r="B449">
        <v>-4.4200000000000003E-2</v>
      </c>
      <c r="C449">
        <v>-3.8700000000000005E-2</v>
      </c>
      <c r="D449">
        <v>4.8300000000000003E-2</v>
      </c>
      <c r="E449">
        <v>4.1799999999999997E-2</v>
      </c>
      <c r="F449">
        <v>1.3200000000000002E-2</v>
      </c>
      <c r="G449">
        <v>-8.9800000000000005E-2</v>
      </c>
      <c r="I449">
        <v>5.0000000000000001E-3</v>
      </c>
      <c r="J449">
        <v>-0.1162</v>
      </c>
    </row>
    <row r="450" spans="1:10">
      <c r="A450">
        <v>200006</v>
      </c>
      <c r="B450">
        <v>4.6399999999999997E-2</v>
      </c>
      <c r="C450">
        <v>9.8699999999999996E-2</v>
      </c>
      <c r="D450">
        <v>-8.4100000000000008E-2</v>
      </c>
      <c r="E450">
        <v>-8.2599999999999993E-2</v>
      </c>
      <c r="F450">
        <v>-2.9100000000000001E-2</v>
      </c>
      <c r="G450">
        <v>0.1661</v>
      </c>
      <c r="I450">
        <v>4.0000000000000001E-3</v>
      </c>
      <c r="J450">
        <v>0.1323</v>
      </c>
    </row>
    <row r="451" spans="1:10">
      <c r="A451">
        <v>200007</v>
      </c>
      <c r="B451">
        <v>-2.5099999999999997E-2</v>
      </c>
      <c r="C451">
        <v>-1.0200000000000001E-2</v>
      </c>
      <c r="D451">
        <v>8.3299999999999999E-2</v>
      </c>
      <c r="E451">
        <v>6.0900000000000003E-2</v>
      </c>
      <c r="F451">
        <v>2.9600000000000001E-2</v>
      </c>
      <c r="G451">
        <v>-1E-3</v>
      </c>
      <c r="I451">
        <v>4.7999999999999996E-3</v>
      </c>
      <c r="J451">
        <v>-3.2400000000000005E-2</v>
      </c>
    </row>
    <row r="452" spans="1:10">
      <c r="A452">
        <v>200008</v>
      </c>
      <c r="B452">
        <v>7.0300000000000001E-2</v>
      </c>
      <c r="C452">
        <v>-1.01E-2</v>
      </c>
      <c r="D452">
        <v>-1.3700000000000002E-2</v>
      </c>
      <c r="E452">
        <v>-3.0099999999999998E-2</v>
      </c>
      <c r="F452">
        <v>1.06E-2</v>
      </c>
      <c r="G452">
        <v>5.7300000000000004E-2</v>
      </c>
      <c r="I452">
        <v>5.0000000000000001E-3</v>
      </c>
      <c r="J452">
        <v>0.13869999999999999</v>
      </c>
    </row>
    <row r="453" spans="1:10">
      <c r="A453">
        <v>200009</v>
      </c>
      <c r="B453">
        <v>-5.45E-2</v>
      </c>
      <c r="C453">
        <v>2.6000000000000003E-3</v>
      </c>
      <c r="D453">
        <v>7.17E-2</v>
      </c>
      <c r="E453">
        <v>2.8900000000000002E-2</v>
      </c>
      <c r="F453">
        <v>5.5599999999999997E-2</v>
      </c>
      <c r="G453">
        <v>1.9699999999999999E-2</v>
      </c>
      <c r="I453">
        <v>5.1000000000000004E-3</v>
      </c>
      <c r="J453">
        <v>-0.1178</v>
      </c>
    </row>
    <row r="454" spans="1:10">
      <c r="A454">
        <v>200010</v>
      </c>
      <c r="B454">
        <v>-2.76E-2</v>
      </c>
      <c r="C454">
        <v>-2.7200000000000002E-2</v>
      </c>
      <c r="D454">
        <v>5.6399999999999999E-2</v>
      </c>
      <c r="E454">
        <v>9.2799999999999994E-2</v>
      </c>
      <c r="F454">
        <v>3.8399999999999997E-2</v>
      </c>
      <c r="G454">
        <v>-4.4800000000000006E-2</v>
      </c>
      <c r="I454">
        <v>5.6000000000000008E-3</v>
      </c>
      <c r="J454">
        <v>-7.5700000000000003E-2</v>
      </c>
    </row>
    <row r="455" spans="1:10">
      <c r="A455">
        <v>200011</v>
      </c>
      <c r="B455">
        <v>-0.1072</v>
      </c>
      <c r="C455">
        <v>-5.7999999999999996E-3</v>
      </c>
      <c r="D455">
        <v>0.1234</v>
      </c>
      <c r="E455">
        <v>0.1338</v>
      </c>
      <c r="F455">
        <v>8.4199999999999997E-2</v>
      </c>
      <c r="G455">
        <v>-2.3199999999999998E-2</v>
      </c>
      <c r="I455">
        <v>5.1000000000000004E-3</v>
      </c>
      <c r="J455">
        <v>-0.24300000000000002</v>
      </c>
    </row>
    <row r="456" spans="1:10">
      <c r="A456">
        <v>200012</v>
      </c>
      <c r="B456">
        <v>1.1899999999999999E-2</v>
      </c>
      <c r="C456">
        <v>3.3000000000000002E-2</v>
      </c>
      <c r="D456">
        <v>7.5999999999999998E-2</v>
      </c>
      <c r="E456">
        <v>2.4400000000000002E-2</v>
      </c>
      <c r="F456">
        <v>4.7899999999999998E-2</v>
      </c>
      <c r="G456">
        <v>6.7400000000000002E-2</v>
      </c>
      <c r="I456">
        <v>5.0000000000000001E-3</v>
      </c>
      <c r="J456">
        <v>5.9000000000000004E-2</v>
      </c>
    </row>
    <row r="457" spans="1:10">
      <c r="A457">
        <v>200101</v>
      </c>
      <c r="B457">
        <v>3.1300000000000001E-2</v>
      </c>
      <c r="C457">
        <v>5.45E-2</v>
      </c>
      <c r="D457">
        <v>-5.1100000000000007E-2</v>
      </c>
      <c r="E457">
        <v>-5.4600000000000003E-2</v>
      </c>
      <c r="F457">
        <v>-5.0499999999999996E-2</v>
      </c>
      <c r="G457">
        <v>-0.253</v>
      </c>
      <c r="I457">
        <v>5.4000000000000003E-3</v>
      </c>
      <c r="J457">
        <v>-6.3899999999999998E-2</v>
      </c>
    </row>
    <row r="458" spans="1:10">
      <c r="A458">
        <v>200102</v>
      </c>
      <c r="B458">
        <v>-0.10050000000000001</v>
      </c>
      <c r="C458">
        <v>2.7900000000000001E-2</v>
      </c>
      <c r="D458">
        <v>0.12480000000000001</v>
      </c>
      <c r="E458">
        <v>9.1199999999999989E-2</v>
      </c>
      <c r="F458">
        <v>9.06E-2</v>
      </c>
      <c r="G458">
        <v>0.12570000000000001</v>
      </c>
      <c r="I458">
        <v>3.8E-3</v>
      </c>
      <c r="J458">
        <v>-4.58E-2</v>
      </c>
    </row>
    <row r="459" spans="1:10">
      <c r="A459">
        <v>200103</v>
      </c>
      <c r="B459">
        <v>-7.2599999999999998E-2</v>
      </c>
      <c r="C459">
        <v>2.3599999999999999E-2</v>
      </c>
      <c r="D459">
        <v>6.4299999999999996E-2</v>
      </c>
      <c r="E459">
        <v>3.39E-2</v>
      </c>
      <c r="F459">
        <v>3.9E-2</v>
      </c>
      <c r="G459">
        <v>8.5500000000000007E-2</v>
      </c>
      <c r="I459">
        <v>4.1999999999999997E-3</v>
      </c>
      <c r="J459">
        <v>-2.92E-2</v>
      </c>
    </row>
    <row r="460" spans="1:10">
      <c r="A460">
        <v>200104</v>
      </c>
      <c r="B460">
        <v>7.9400000000000012E-2</v>
      </c>
      <c r="C460">
        <v>-8.8000000000000005E-3</v>
      </c>
      <c r="D460">
        <v>-4.7E-2</v>
      </c>
      <c r="E460">
        <v>-3.4799999999999998E-2</v>
      </c>
      <c r="F460">
        <v>-3.1800000000000002E-2</v>
      </c>
      <c r="G460">
        <v>-7.9000000000000001E-2</v>
      </c>
      <c r="I460">
        <v>3.9000000000000003E-3</v>
      </c>
      <c r="J460">
        <v>5.6799999999999996E-2</v>
      </c>
    </row>
    <row r="461" spans="1:10">
      <c r="A461">
        <v>200105</v>
      </c>
      <c r="B461">
        <v>7.1999999999999998E-3</v>
      </c>
      <c r="C461">
        <v>3.5900000000000001E-2</v>
      </c>
      <c r="D461">
        <v>3.3599999999999998E-2</v>
      </c>
      <c r="E461">
        <v>2.5000000000000001E-3</v>
      </c>
      <c r="F461">
        <v>1.9099999999999999E-2</v>
      </c>
      <c r="G461">
        <v>2.2100000000000002E-2</v>
      </c>
      <c r="I461">
        <v>3.2000000000000002E-3</v>
      </c>
      <c r="J461">
        <v>3.3000000000000002E-2</v>
      </c>
    </row>
    <row r="462" spans="1:10">
      <c r="A462">
        <v>200106</v>
      </c>
      <c r="B462">
        <v>-1.9400000000000001E-2</v>
      </c>
      <c r="C462">
        <v>6.5700000000000008E-2</v>
      </c>
      <c r="D462">
        <v>-1.1299999999999999E-2</v>
      </c>
      <c r="E462">
        <v>1.2700000000000001E-2</v>
      </c>
      <c r="F462">
        <v>-1.5100000000000001E-2</v>
      </c>
      <c r="G462">
        <v>3.8E-3</v>
      </c>
      <c r="I462">
        <v>2.8000000000000004E-3</v>
      </c>
      <c r="J462">
        <v>9.7999999999999997E-3</v>
      </c>
    </row>
    <row r="463" spans="1:10">
      <c r="A463">
        <v>200107</v>
      </c>
      <c r="B463">
        <v>-2.1299999999999999E-2</v>
      </c>
      <c r="C463">
        <v>-2.8300000000000002E-2</v>
      </c>
      <c r="D463">
        <v>5.21E-2</v>
      </c>
      <c r="E463">
        <v>7.4200000000000002E-2</v>
      </c>
      <c r="F463">
        <v>3.04E-2</v>
      </c>
      <c r="G463">
        <v>5.5800000000000002E-2</v>
      </c>
      <c r="I463">
        <v>3.0000000000000001E-3</v>
      </c>
      <c r="J463">
        <v>-2.7999999999999997E-2</v>
      </c>
    </row>
    <row r="464" spans="1:10">
      <c r="A464">
        <v>200108</v>
      </c>
      <c r="B464">
        <v>-6.4600000000000005E-2</v>
      </c>
      <c r="C464">
        <v>2.7099999999999999E-2</v>
      </c>
      <c r="D464">
        <v>2.3E-2</v>
      </c>
      <c r="E464">
        <v>4.0599999999999997E-2</v>
      </c>
      <c r="F464">
        <v>6.5599999999999992E-2</v>
      </c>
      <c r="G464">
        <v>5.5300000000000002E-2</v>
      </c>
      <c r="I464">
        <v>3.0999999999999999E-3</v>
      </c>
      <c r="J464">
        <v>-3.49E-2</v>
      </c>
    </row>
    <row r="465" spans="1:10">
      <c r="A465">
        <v>200109</v>
      </c>
      <c r="B465">
        <v>-9.2499999999999999E-2</v>
      </c>
      <c r="C465">
        <v>-5.7300000000000004E-2</v>
      </c>
      <c r="D465">
        <v>1.46E-2</v>
      </c>
      <c r="E465">
        <v>5.0300000000000004E-2</v>
      </c>
      <c r="F465">
        <v>3.2199999999999999E-2</v>
      </c>
      <c r="G465">
        <v>0.11480000000000001</v>
      </c>
      <c r="I465">
        <v>2.8000000000000004E-3</v>
      </c>
      <c r="J465">
        <v>-7.4400000000000008E-2</v>
      </c>
    </row>
    <row r="466" spans="1:10">
      <c r="A466">
        <v>200110</v>
      </c>
      <c r="B466">
        <v>2.46E-2</v>
      </c>
      <c r="C466">
        <v>5.2800000000000007E-2</v>
      </c>
      <c r="D466">
        <v>-7.6600000000000001E-2</v>
      </c>
      <c r="E466">
        <v>-3.0099999999999998E-2</v>
      </c>
      <c r="F466">
        <v>-4.5499999999999999E-2</v>
      </c>
      <c r="G466">
        <v>-8.4700000000000011E-2</v>
      </c>
      <c r="I466">
        <v>2.2000000000000001E-3</v>
      </c>
      <c r="J466">
        <v>0.01</v>
      </c>
    </row>
    <row r="467" spans="1:10">
      <c r="A467">
        <v>200111</v>
      </c>
      <c r="B467">
        <v>7.5400000000000009E-2</v>
      </c>
      <c r="C467">
        <v>-3.0999999999999999E-3</v>
      </c>
      <c r="D467">
        <v>2.2200000000000001E-2</v>
      </c>
      <c r="E467">
        <v>-3.7400000000000003E-2</v>
      </c>
      <c r="F467">
        <v>-1.66E-2</v>
      </c>
      <c r="G467">
        <v>-8.6899999999999991E-2</v>
      </c>
      <c r="I467">
        <v>1.7000000000000001E-3</v>
      </c>
      <c r="J467">
        <v>4.8399999999999999E-2</v>
      </c>
    </row>
    <row r="468" spans="1:10">
      <c r="A468">
        <v>200112</v>
      </c>
      <c r="B468">
        <v>1.6E-2</v>
      </c>
      <c r="C468">
        <v>5.16E-2</v>
      </c>
      <c r="D468">
        <v>8.5000000000000006E-3</v>
      </c>
      <c r="E468">
        <v>3.4999999999999996E-3</v>
      </c>
      <c r="F468">
        <v>-2.8000000000000004E-3</v>
      </c>
      <c r="G468">
        <v>7.000000000000001E-4</v>
      </c>
      <c r="I468">
        <v>1.5E-3</v>
      </c>
      <c r="J468">
        <v>4.8399999999999999E-2</v>
      </c>
    </row>
    <row r="469" spans="1:10">
      <c r="A469">
        <v>200201</v>
      </c>
      <c r="B469">
        <v>-1.44E-2</v>
      </c>
      <c r="C469">
        <v>1.2500000000000001E-2</v>
      </c>
      <c r="D469">
        <v>3.44E-2</v>
      </c>
      <c r="E469">
        <v>4.6900000000000004E-2</v>
      </c>
      <c r="F469">
        <v>2.8500000000000001E-2</v>
      </c>
      <c r="G469">
        <v>3.7499999999999999E-2</v>
      </c>
      <c r="I469">
        <v>1.4000000000000002E-3</v>
      </c>
      <c r="J469">
        <v>-2.3E-3</v>
      </c>
    </row>
    <row r="470" spans="1:10">
      <c r="A470">
        <v>200202</v>
      </c>
      <c r="B470">
        <v>-2.29E-2</v>
      </c>
      <c r="C470">
        <v>-3.5999999999999999E-3</v>
      </c>
      <c r="D470">
        <v>2.1600000000000001E-2</v>
      </c>
      <c r="E470">
        <v>8.0600000000000005E-2</v>
      </c>
      <c r="F470">
        <v>5.0999999999999997E-2</v>
      </c>
      <c r="G470">
        <v>6.8200000000000011E-2</v>
      </c>
      <c r="I470">
        <v>1.3000000000000002E-3</v>
      </c>
      <c r="J470">
        <v>-1.9300000000000001E-2</v>
      </c>
    </row>
    <row r="471" spans="1:10">
      <c r="A471">
        <v>200203</v>
      </c>
      <c r="B471">
        <v>4.24E-2</v>
      </c>
      <c r="C471">
        <v>4.24E-2</v>
      </c>
      <c r="D471">
        <v>1.0700000000000001E-2</v>
      </c>
      <c r="E471">
        <v>-1.78E-2</v>
      </c>
      <c r="F471">
        <v>5.8999999999999999E-3</v>
      </c>
      <c r="G471">
        <v>-1.6399999999999998E-2</v>
      </c>
      <c r="I471">
        <v>1.3000000000000002E-3</v>
      </c>
      <c r="J471">
        <v>5.9000000000000004E-2</v>
      </c>
    </row>
    <row r="472" spans="1:10">
      <c r="A472">
        <v>200204</v>
      </c>
      <c r="B472">
        <v>-5.2000000000000005E-2</v>
      </c>
      <c r="C472">
        <v>6.7300000000000013E-2</v>
      </c>
      <c r="D472">
        <v>3.8800000000000001E-2</v>
      </c>
      <c r="E472">
        <v>4.5899999999999996E-2</v>
      </c>
      <c r="F472">
        <v>5.3700000000000005E-2</v>
      </c>
      <c r="G472">
        <v>7.6300000000000007E-2</v>
      </c>
      <c r="I472">
        <v>1.5E-3</v>
      </c>
      <c r="J472">
        <v>-4.3E-3</v>
      </c>
    </row>
    <row r="473" spans="1:10">
      <c r="A473">
        <v>200205</v>
      </c>
      <c r="B473">
        <v>-1.38E-2</v>
      </c>
      <c r="C473">
        <v>-3.0200000000000001E-2</v>
      </c>
      <c r="D473">
        <v>1.5300000000000001E-2</v>
      </c>
      <c r="E473">
        <v>2.35E-2</v>
      </c>
      <c r="F473">
        <v>2.4199999999999999E-2</v>
      </c>
      <c r="G473">
        <v>3.1600000000000003E-2</v>
      </c>
      <c r="I473">
        <v>1.4000000000000002E-3</v>
      </c>
      <c r="J473">
        <v>-2.46E-2</v>
      </c>
    </row>
    <row r="474" spans="1:10">
      <c r="A474">
        <v>200206</v>
      </c>
      <c r="B474">
        <v>-7.2099999999999997E-2</v>
      </c>
      <c r="C474">
        <v>3.8800000000000001E-2</v>
      </c>
      <c r="D474">
        <v>-2.9999999999999997E-4</v>
      </c>
      <c r="E474">
        <v>3.9300000000000002E-2</v>
      </c>
      <c r="F474">
        <v>2.5099999999999997E-2</v>
      </c>
      <c r="G474">
        <v>6.0300000000000006E-2</v>
      </c>
      <c r="I474">
        <v>1.3000000000000002E-3</v>
      </c>
      <c r="J474">
        <v>-3.44E-2</v>
      </c>
    </row>
    <row r="475" spans="1:10">
      <c r="A475">
        <v>200207</v>
      </c>
      <c r="B475">
        <v>-8.1799999999999998E-2</v>
      </c>
      <c r="C475">
        <v>-6.4200000000000007E-2</v>
      </c>
      <c r="D475">
        <v>-3.8600000000000002E-2</v>
      </c>
      <c r="E475">
        <v>3.7600000000000001E-2</v>
      </c>
      <c r="F475">
        <v>-1.0200000000000001E-2</v>
      </c>
      <c r="G475">
        <v>3.7400000000000003E-2</v>
      </c>
      <c r="I475">
        <v>1.5E-3</v>
      </c>
      <c r="J475">
        <v>-0.11849999999999999</v>
      </c>
    </row>
    <row r="476" spans="1:10">
      <c r="A476">
        <v>200208</v>
      </c>
      <c r="B476">
        <v>5.0000000000000001E-3</v>
      </c>
      <c r="C476">
        <v>-1.3200000000000002E-2</v>
      </c>
      <c r="D476">
        <v>3.3100000000000004E-2</v>
      </c>
      <c r="E476">
        <v>1.34E-2</v>
      </c>
      <c r="F476">
        <v>-1.4199999999999999E-2</v>
      </c>
      <c r="G476">
        <v>1.9E-2</v>
      </c>
      <c r="I476">
        <v>1.4000000000000002E-3</v>
      </c>
      <c r="J476">
        <v>1.3999999999999999E-2</v>
      </c>
    </row>
    <row r="477" spans="1:10">
      <c r="A477">
        <v>200209</v>
      </c>
      <c r="B477">
        <v>-0.10349999999999999</v>
      </c>
      <c r="C477">
        <v>3.1000000000000003E-2</v>
      </c>
      <c r="D477">
        <v>1.44E-2</v>
      </c>
      <c r="E477">
        <v>3.2599999999999997E-2</v>
      </c>
      <c r="F477">
        <v>-2.2200000000000001E-2</v>
      </c>
      <c r="G477">
        <v>9.1300000000000006E-2</v>
      </c>
      <c r="I477">
        <v>1.4000000000000002E-3</v>
      </c>
      <c r="J477">
        <v>-3.1099999999999999E-2</v>
      </c>
    </row>
    <row r="478" spans="1:10">
      <c r="A478">
        <v>200210</v>
      </c>
      <c r="B478">
        <v>7.8399999999999997E-2</v>
      </c>
      <c r="C478">
        <v>-4.2999999999999997E-2</v>
      </c>
      <c r="D478">
        <v>-3.95E-2</v>
      </c>
      <c r="E478">
        <v>-3.3599999999999998E-2</v>
      </c>
      <c r="F478">
        <v>7.8000000000000005E-3</v>
      </c>
      <c r="G478">
        <v>-5.5800000000000002E-2</v>
      </c>
      <c r="I478">
        <v>1.4000000000000002E-3</v>
      </c>
      <c r="J478">
        <v>5.0900000000000001E-2</v>
      </c>
    </row>
    <row r="479" spans="1:10">
      <c r="A479">
        <v>200211</v>
      </c>
      <c r="B479">
        <v>5.96E-2</v>
      </c>
      <c r="C479">
        <v>2.9500000000000002E-2</v>
      </c>
      <c r="D479">
        <v>-1.2700000000000001E-2</v>
      </c>
      <c r="E479">
        <v>-9.1899999999999996E-2</v>
      </c>
      <c r="F479">
        <v>5.1500000000000004E-2</v>
      </c>
      <c r="G479">
        <v>-0.16329999999999997</v>
      </c>
      <c r="I479">
        <v>1.1999999999999999E-3</v>
      </c>
      <c r="J479">
        <v>2.2499999999999999E-2</v>
      </c>
    </row>
    <row r="480" spans="1:10">
      <c r="A480">
        <v>200212</v>
      </c>
      <c r="B480">
        <v>-5.7599999999999998E-2</v>
      </c>
      <c r="C480">
        <v>6.4000000000000003E-3</v>
      </c>
      <c r="D480">
        <v>2.1299999999999999E-2</v>
      </c>
      <c r="E480">
        <v>6.2699999999999992E-2</v>
      </c>
      <c r="F480">
        <v>-1.6899999999999998E-2</v>
      </c>
      <c r="G480">
        <v>9.6400000000000013E-2</v>
      </c>
      <c r="I480">
        <v>1.1000000000000001E-3</v>
      </c>
      <c r="J480">
        <v>-1.78E-2</v>
      </c>
    </row>
    <row r="481" spans="1:10">
      <c r="A481">
        <v>200301</v>
      </c>
      <c r="B481">
        <v>-2.5700000000000001E-2</v>
      </c>
      <c r="C481">
        <v>6.7000000000000002E-3</v>
      </c>
      <c r="D481">
        <v>-7.3000000000000001E-3</v>
      </c>
      <c r="E481">
        <v>-1.03E-2</v>
      </c>
      <c r="F481">
        <v>7.6E-3</v>
      </c>
      <c r="G481">
        <v>1.5500000000000002E-2</v>
      </c>
      <c r="I481">
        <v>1E-3</v>
      </c>
      <c r="J481">
        <v>-1.01E-2</v>
      </c>
    </row>
    <row r="482" spans="1:10">
      <c r="A482">
        <v>200302</v>
      </c>
      <c r="B482">
        <v>-1.8800000000000001E-2</v>
      </c>
      <c r="C482">
        <v>-9.300000000000001E-3</v>
      </c>
      <c r="D482">
        <v>-1.38E-2</v>
      </c>
      <c r="E482">
        <v>8.6999999999999994E-3</v>
      </c>
      <c r="F482">
        <v>-6.1000000000000004E-3</v>
      </c>
      <c r="G482">
        <v>1.17E-2</v>
      </c>
      <c r="I482">
        <v>8.9999999999999998E-4</v>
      </c>
      <c r="J482">
        <v>3.8E-3</v>
      </c>
    </row>
    <row r="483" spans="1:10">
      <c r="A483">
        <v>200303</v>
      </c>
      <c r="B483">
        <v>1.0900000000000002E-2</v>
      </c>
      <c r="C483">
        <v>6.8000000000000005E-3</v>
      </c>
      <c r="D483">
        <v>-1.9300000000000001E-2</v>
      </c>
      <c r="E483">
        <v>1.8700000000000001E-2</v>
      </c>
      <c r="F483">
        <v>-7.6E-3</v>
      </c>
      <c r="G483">
        <v>1.4800000000000001E-2</v>
      </c>
      <c r="I483">
        <v>1E-3</v>
      </c>
      <c r="J483">
        <v>3.8300000000000001E-2</v>
      </c>
    </row>
    <row r="484" spans="1:10">
      <c r="A484">
        <v>200304</v>
      </c>
      <c r="B484">
        <v>8.2200000000000009E-2</v>
      </c>
      <c r="C484">
        <v>1.0500000000000001E-2</v>
      </c>
      <c r="D484">
        <v>1.17E-2</v>
      </c>
      <c r="E484">
        <v>-4.6699999999999998E-2</v>
      </c>
      <c r="F484">
        <v>1.0800000000000001E-2</v>
      </c>
      <c r="G484">
        <v>-9.3300000000000008E-2</v>
      </c>
      <c r="I484">
        <v>1E-3</v>
      </c>
      <c r="J484">
        <v>4.6200000000000005E-2</v>
      </c>
    </row>
    <row r="485" spans="1:10">
      <c r="A485">
        <v>200305</v>
      </c>
      <c r="B485">
        <v>6.0499999999999998E-2</v>
      </c>
      <c r="C485">
        <v>4.8499999999999995E-2</v>
      </c>
      <c r="D485">
        <v>5.3E-3</v>
      </c>
      <c r="E485">
        <v>-7.0199999999999999E-2</v>
      </c>
      <c r="F485">
        <v>3.0200000000000001E-2</v>
      </c>
      <c r="G485">
        <v>-0.107</v>
      </c>
      <c r="I485">
        <v>8.9999999999999998E-4</v>
      </c>
      <c r="J485">
        <v>7.0800000000000002E-2</v>
      </c>
    </row>
    <row r="486" spans="1:10">
      <c r="A486">
        <v>200306</v>
      </c>
      <c r="B486">
        <v>1.4199999999999999E-2</v>
      </c>
      <c r="C486">
        <v>1.66E-2</v>
      </c>
      <c r="D486">
        <v>1.9E-3</v>
      </c>
      <c r="E486">
        <v>4.4000000000000003E-3</v>
      </c>
      <c r="F486">
        <v>-3.4000000000000002E-3</v>
      </c>
      <c r="G486">
        <v>-0.01</v>
      </c>
      <c r="I486">
        <v>1E-3</v>
      </c>
      <c r="J486">
        <v>1.67E-2</v>
      </c>
    </row>
    <row r="487" spans="1:10">
      <c r="A487">
        <v>200307</v>
      </c>
      <c r="B487">
        <v>2.35E-2</v>
      </c>
      <c r="C487">
        <v>4.58E-2</v>
      </c>
      <c r="D487">
        <v>-1.1899999999999999E-2</v>
      </c>
      <c r="E487">
        <v>-4.2300000000000004E-2</v>
      </c>
      <c r="F487">
        <v>1.8500000000000003E-2</v>
      </c>
      <c r="G487">
        <v>-3.2000000000000002E-3</v>
      </c>
      <c r="I487">
        <v>7.000000000000001E-4</v>
      </c>
      <c r="J487">
        <v>3.44E-2</v>
      </c>
    </row>
    <row r="488" spans="1:10">
      <c r="A488">
        <v>200308</v>
      </c>
      <c r="B488">
        <v>2.3400000000000001E-2</v>
      </c>
      <c r="C488">
        <v>2.52E-2</v>
      </c>
      <c r="D488">
        <v>1.54E-2</v>
      </c>
      <c r="E488">
        <v>-2.2100000000000002E-2</v>
      </c>
      <c r="F488">
        <v>2.1299999999999999E-2</v>
      </c>
      <c r="G488">
        <v>-6.1999999999999998E-3</v>
      </c>
      <c r="I488">
        <v>7.000000000000001E-4</v>
      </c>
      <c r="J488">
        <v>4.0599999999999997E-2</v>
      </c>
    </row>
    <row r="489" spans="1:10">
      <c r="A489">
        <v>200309</v>
      </c>
      <c r="B489">
        <v>-1.24E-2</v>
      </c>
      <c r="C489">
        <v>5.5000000000000005E-3</v>
      </c>
      <c r="D489">
        <v>1E-3</v>
      </c>
      <c r="E489">
        <v>1.06E-2</v>
      </c>
      <c r="F489">
        <v>3.4000000000000002E-3</v>
      </c>
      <c r="G489">
        <v>-1.9E-3</v>
      </c>
      <c r="I489">
        <v>8.0000000000000004E-4</v>
      </c>
      <c r="J489">
        <v>-1.47E-2</v>
      </c>
    </row>
    <row r="490" spans="1:10">
      <c r="A490">
        <v>200310</v>
      </c>
      <c r="B490">
        <v>6.08E-2</v>
      </c>
      <c r="C490">
        <v>2.6700000000000002E-2</v>
      </c>
      <c r="D490">
        <v>1.9199999999999998E-2</v>
      </c>
      <c r="E490">
        <v>-1.3000000000000001E-2</v>
      </c>
      <c r="F490">
        <v>1.4800000000000001E-2</v>
      </c>
      <c r="G490">
        <v>3.9900000000000005E-2</v>
      </c>
      <c r="I490">
        <v>7.000000000000001E-4</v>
      </c>
      <c r="J490">
        <v>0.1177</v>
      </c>
    </row>
    <row r="491" spans="1:10">
      <c r="A491">
        <v>200311</v>
      </c>
      <c r="B491">
        <v>1.3500000000000002E-2</v>
      </c>
      <c r="C491">
        <v>2.2499999999999999E-2</v>
      </c>
      <c r="D491">
        <v>1.8100000000000002E-2</v>
      </c>
      <c r="E491">
        <v>1.1999999999999999E-3</v>
      </c>
      <c r="F491">
        <v>1.8100000000000002E-2</v>
      </c>
      <c r="G491">
        <v>1.46E-2</v>
      </c>
      <c r="I491">
        <v>7.000000000000001E-4</v>
      </c>
      <c r="J491">
        <v>3.1800000000000002E-2</v>
      </c>
    </row>
    <row r="492" spans="1:10">
      <c r="A492">
        <v>200312</v>
      </c>
      <c r="B492">
        <v>4.2900000000000001E-2</v>
      </c>
      <c r="C492">
        <v>-2.53E-2</v>
      </c>
      <c r="D492">
        <v>1.6E-2</v>
      </c>
      <c r="E492">
        <v>5.1000000000000004E-3</v>
      </c>
      <c r="F492">
        <v>9.4999999999999998E-3</v>
      </c>
      <c r="G492">
        <v>-5.5700000000000006E-2</v>
      </c>
      <c r="I492">
        <v>8.0000000000000004E-4</v>
      </c>
      <c r="J492">
        <v>-1.2700000000000001E-2</v>
      </c>
    </row>
    <row r="493" spans="1:10">
      <c r="A493">
        <v>200401</v>
      </c>
      <c r="B493">
        <v>2.1499999999999998E-2</v>
      </c>
      <c r="C493">
        <v>2.4400000000000002E-2</v>
      </c>
      <c r="D493">
        <v>2.46E-2</v>
      </c>
      <c r="E493">
        <v>-3.6600000000000001E-2</v>
      </c>
      <c r="F493">
        <v>3.39E-2</v>
      </c>
      <c r="G493">
        <v>2.58E-2</v>
      </c>
      <c r="I493">
        <v>7.000000000000001E-4</v>
      </c>
      <c r="J493">
        <v>3.7000000000000005E-2</v>
      </c>
    </row>
    <row r="494" spans="1:10">
      <c r="A494">
        <v>200402</v>
      </c>
      <c r="B494">
        <v>1.3999999999999999E-2</v>
      </c>
      <c r="C494">
        <v>-8.8000000000000005E-3</v>
      </c>
      <c r="D494">
        <v>8.6999999999999994E-3</v>
      </c>
      <c r="E494">
        <v>2.1499999999999998E-2</v>
      </c>
      <c r="F494">
        <v>-1.2200000000000001E-2</v>
      </c>
      <c r="G494">
        <v>-1.1399999999999999E-2</v>
      </c>
      <c r="I494">
        <v>5.9999999999999995E-4</v>
      </c>
      <c r="J494">
        <v>-1.9E-3</v>
      </c>
    </row>
    <row r="495" spans="1:10">
      <c r="A495">
        <v>200403</v>
      </c>
      <c r="B495">
        <v>-1.3200000000000002E-2</v>
      </c>
      <c r="C495">
        <v>2.12E-2</v>
      </c>
      <c r="D495">
        <v>2.3E-3</v>
      </c>
      <c r="E495">
        <v>1.61E-2</v>
      </c>
      <c r="F495">
        <v>-9.9000000000000008E-3</v>
      </c>
      <c r="G495">
        <v>1.7000000000000001E-3</v>
      </c>
      <c r="I495">
        <v>8.9999999999999998E-4</v>
      </c>
      <c r="J495">
        <v>-1.47E-2</v>
      </c>
    </row>
    <row r="496" spans="1:10">
      <c r="A496">
        <v>200404</v>
      </c>
      <c r="B496">
        <v>-1.83E-2</v>
      </c>
      <c r="C496">
        <v>-2.07E-2</v>
      </c>
      <c r="D496">
        <v>-3.0200000000000001E-2</v>
      </c>
      <c r="E496">
        <v>3.4200000000000001E-2</v>
      </c>
      <c r="F496">
        <v>-2.76E-2</v>
      </c>
      <c r="G496">
        <v>-5.3800000000000001E-2</v>
      </c>
      <c r="I496">
        <v>8.0000000000000004E-4</v>
      </c>
      <c r="J496">
        <v>-7.7899999999999997E-2</v>
      </c>
    </row>
    <row r="497" spans="1:10">
      <c r="A497">
        <v>200405</v>
      </c>
      <c r="B497">
        <v>1.17E-2</v>
      </c>
      <c r="C497">
        <v>-4.1999999999999997E-3</v>
      </c>
      <c r="D497">
        <v>-2.3E-3</v>
      </c>
      <c r="E497">
        <v>-1.15E-2</v>
      </c>
      <c r="F497">
        <v>0</v>
      </c>
      <c r="G497">
        <v>1.4999999999999999E-2</v>
      </c>
      <c r="I497">
        <v>5.9999999999999995E-4</v>
      </c>
      <c r="J497">
        <v>2.75E-2</v>
      </c>
    </row>
    <row r="498" spans="1:10">
      <c r="A498">
        <v>200406</v>
      </c>
      <c r="B498">
        <v>1.8600000000000002E-2</v>
      </c>
      <c r="C498">
        <v>2.5700000000000001E-2</v>
      </c>
      <c r="D498">
        <v>1.23E-2</v>
      </c>
      <c r="E498">
        <v>1.1899999999999999E-2</v>
      </c>
      <c r="F498">
        <v>-3.8E-3</v>
      </c>
      <c r="G498">
        <v>2.0499999999999997E-2</v>
      </c>
      <c r="I498">
        <v>8.0000000000000004E-4</v>
      </c>
      <c r="J498">
        <v>1.7899999999999999E-2</v>
      </c>
    </row>
    <row r="499" spans="1:10">
      <c r="A499">
        <v>200407</v>
      </c>
      <c r="B499">
        <v>-4.0599999999999997E-2</v>
      </c>
      <c r="C499">
        <v>-2.9399999999999999E-2</v>
      </c>
      <c r="D499">
        <v>3.2199999999999999E-2</v>
      </c>
      <c r="E499">
        <v>5.3099999999999994E-2</v>
      </c>
      <c r="F499">
        <v>-1.66E-2</v>
      </c>
      <c r="G499">
        <v>-2.2799999999999997E-2</v>
      </c>
      <c r="I499">
        <v>1E-3</v>
      </c>
      <c r="J499">
        <v>-8.7400000000000005E-2</v>
      </c>
    </row>
    <row r="500" spans="1:10">
      <c r="A500">
        <v>200408</v>
      </c>
      <c r="B500">
        <v>8.0000000000000004E-4</v>
      </c>
      <c r="C500">
        <v>-1.15E-2</v>
      </c>
      <c r="D500">
        <v>0.01</v>
      </c>
      <c r="E500">
        <v>1.24E-2</v>
      </c>
      <c r="F500">
        <v>-1.44E-2</v>
      </c>
      <c r="G500">
        <v>-1.5900000000000001E-2</v>
      </c>
      <c r="I500">
        <v>1.1000000000000001E-3</v>
      </c>
      <c r="J500">
        <v>-2.1400000000000002E-2</v>
      </c>
    </row>
    <row r="501" spans="1:10">
      <c r="A501">
        <v>200409</v>
      </c>
      <c r="B501">
        <v>1.6E-2</v>
      </c>
      <c r="C501">
        <v>3.27E-2</v>
      </c>
      <c r="D501">
        <v>-2.0000000000000001E-4</v>
      </c>
      <c r="E501">
        <v>-1.44E-2</v>
      </c>
      <c r="F501">
        <v>-1.89E-2</v>
      </c>
      <c r="G501">
        <v>5.4900000000000004E-2</v>
      </c>
      <c r="I501">
        <v>1.1000000000000001E-3</v>
      </c>
      <c r="J501">
        <v>7.3499999999999996E-2</v>
      </c>
    </row>
    <row r="502" spans="1:10">
      <c r="A502">
        <v>200410</v>
      </c>
      <c r="B502">
        <v>1.43E-2</v>
      </c>
      <c r="C502">
        <v>1.9E-3</v>
      </c>
      <c r="D502">
        <v>-2.5000000000000001E-3</v>
      </c>
      <c r="E502">
        <v>-4.8999999999999998E-3</v>
      </c>
      <c r="F502">
        <v>4.8999999999999998E-3</v>
      </c>
      <c r="G502">
        <v>-1.38E-2</v>
      </c>
      <c r="I502">
        <v>1.1000000000000001E-3</v>
      </c>
      <c r="J502">
        <v>1.9300000000000001E-2</v>
      </c>
    </row>
    <row r="503" spans="1:10">
      <c r="A503">
        <v>200411</v>
      </c>
      <c r="B503">
        <v>4.5400000000000003E-2</v>
      </c>
      <c r="C503">
        <v>4.1100000000000005E-2</v>
      </c>
      <c r="D503">
        <v>1.4499999999999999E-2</v>
      </c>
      <c r="E503">
        <v>-5.8999999999999999E-3</v>
      </c>
      <c r="F503">
        <v>-2.0999999999999999E-3</v>
      </c>
      <c r="G503">
        <v>3.1600000000000003E-2</v>
      </c>
      <c r="I503">
        <v>1.5E-3</v>
      </c>
      <c r="J503">
        <v>9.8800000000000013E-2</v>
      </c>
    </row>
    <row r="504" spans="1:10">
      <c r="A504">
        <v>200412</v>
      </c>
      <c r="B504">
        <v>3.4300000000000004E-2</v>
      </c>
      <c r="C504">
        <v>-5.0000000000000001E-4</v>
      </c>
      <c r="D504">
        <v>-2.0999999999999999E-3</v>
      </c>
      <c r="E504">
        <v>-1.17E-2</v>
      </c>
      <c r="F504">
        <v>4.5999999999999999E-3</v>
      </c>
      <c r="G504">
        <v>-2.8700000000000003E-2</v>
      </c>
      <c r="I504">
        <v>1.6000000000000001E-3</v>
      </c>
      <c r="J504">
        <v>2.0899999999999998E-2</v>
      </c>
    </row>
    <row r="505" spans="1:10">
      <c r="A505">
        <v>200501</v>
      </c>
      <c r="B505">
        <v>-2.76E-2</v>
      </c>
      <c r="C505">
        <v>-1.18E-2</v>
      </c>
      <c r="D505">
        <v>2.07E-2</v>
      </c>
      <c r="E505">
        <v>2.7200000000000002E-2</v>
      </c>
      <c r="F505">
        <v>-1.46E-2</v>
      </c>
      <c r="G505">
        <v>3.0499999999999999E-2</v>
      </c>
      <c r="I505">
        <v>1.6000000000000001E-3</v>
      </c>
      <c r="J505">
        <v>-4.1100000000000005E-2</v>
      </c>
    </row>
    <row r="506" spans="1:10">
      <c r="A506">
        <v>200502</v>
      </c>
      <c r="B506">
        <v>1.89E-2</v>
      </c>
      <c r="C506">
        <v>-3.0000000000000001E-3</v>
      </c>
      <c r="D506">
        <v>1.54E-2</v>
      </c>
      <c r="E506">
        <v>1.4199999999999999E-2</v>
      </c>
      <c r="F506">
        <v>-5.0000000000000001E-4</v>
      </c>
      <c r="G506">
        <v>3.3700000000000001E-2</v>
      </c>
      <c r="I506">
        <v>1.6000000000000001E-3</v>
      </c>
      <c r="J506">
        <v>5.4600000000000003E-2</v>
      </c>
    </row>
    <row r="507" spans="1:10">
      <c r="A507">
        <v>200503</v>
      </c>
      <c r="B507">
        <v>-1.9699999999999999E-2</v>
      </c>
      <c r="C507">
        <v>-1.4199999999999999E-2</v>
      </c>
      <c r="D507">
        <v>2.0499999999999997E-2</v>
      </c>
      <c r="E507">
        <v>4.5000000000000005E-3</v>
      </c>
      <c r="F507">
        <v>1.29E-2</v>
      </c>
      <c r="G507">
        <v>4.0999999999999995E-3</v>
      </c>
      <c r="I507">
        <v>2.0999999999999999E-3</v>
      </c>
      <c r="J507">
        <v>-1.6E-2</v>
      </c>
    </row>
    <row r="508" spans="1:10">
      <c r="A508">
        <v>200504</v>
      </c>
      <c r="B508">
        <v>-2.6099999999999998E-2</v>
      </c>
      <c r="C508">
        <v>-3.9800000000000002E-2</v>
      </c>
      <c r="D508">
        <v>5.0000000000000001E-4</v>
      </c>
      <c r="E508">
        <v>9.4000000000000004E-3</v>
      </c>
      <c r="F508">
        <v>-9.4999999999999998E-3</v>
      </c>
      <c r="G508">
        <v>-6.8999999999999999E-3</v>
      </c>
      <c r="I508">
        <v>2.0999999999999999E-3</v>
      </c>
      <c r="J508">
        <v>-6.4699999999999994E-2</v>
      </c>
    </row>
    <row r="509" spans="1:10">
      <c r="A509">
        <v>200505</v>
      </c>
      <c r="B509">
        <v>3.6499999999999998E-2</v>
      </c>
      <c r="C509">
        <v>2.7900000000000001E-2</v>
      </c>
      <c r="D509">
        <v>-5.8999999999999999E-3</v>
      </c>
      <c r="E509">
        <v>-9.4999999999999998E-3</v>
      </c>
      <c r="F509">
        <v>2.8999999999999998E-3</v>
      </c>
      <c r="G509">
        <v>4.5000000000000005E-3</v>
      </c>
      <c r="I509">
        <v>2.3999999999999998E-3</v>
      </c>
      <c r="J509">
        <v>6.5500000000000003E-2</v>
      </c>
    </row>
    <row r="510" spans="1:10">
      <c r="A510">
        <v>200506</v>
      </c>
      <c r="B510">
        <v>5.6999999999999993E-3</v>
      </c>
      <c r="C510">
        <v>3.2799999999999996E-2</v>
      </c>
      <c r="D510">
        <v>2.81E-2</v>
      </c>
      <c r="E510">
        <v>9.5999999999999992E-3</v>
      </c>
      <c r="F510">
        <v>-5.2000000000000006E-3</v>
      </c>
      <c r="G510">
        <v>2.0499999999999997E-2</v>
      </c>
      <c r="I510">
        <v>2.3E-3</v>
      </c>
      <c r="J510">
        <v>5.5700000000000006E-2</v>
      </c>
    </row>
    <row r="511" spans="1:10">
      <c r="A511">
        <v>200507</v>
      </c>
      <c r="B511">
        <v>3.9199999999999999E-2</v>
      </c>
      <c r="C511">
        <v>2.7900000000000001E-2</v>
      </c>
      <c r="D511">
        <v>-7.8000000000000005E-3</v>
      </c>
      <c r="E511">
        <v>-1.23E-2</v>
      </c>
      <c r="F511">
        <v>-8.1000000000000013E-3</v>
      </c>
      <c r="G511">
        <v>5.9999999999999995E-4</v>
      </c>
      <c r="I511">
        <v>2.3999999999999998E-3</v>
      </c>
      <c r="J511">
        <v>6.0400000000000002E-2</v>
      </c>
    </row>
    <row r="512" spans="1:10">
      <c r="A512">
        <v>200508</v>
      </c>
      <c r="B512">
        <v>-1.2200000000000001E-2</v>
      </c>
      <c r="C512">
        <v>-9.0000000000000011E-3</v>
      </c>
      <c r="D512">
        <v>1.34E-2</v>
      </c>
      <c r="E512">
        <v>-2.1100000000000001E-2</v>
      </c>
      <c r="F512">
        <v>3.5999999999999999E-3</v>
      </c>
      <c r="G512">
        <v>2.0800000000000003E-2</v>
      </c>
      <c r="I512">
        <v>3.0000000000000001E-3</v>
      </c>
      <c r="J512">
        <v>1.03E-2</v>
      </c>
    </row>
    <row r="513" spans="1:10">
      <c r="A513">
        <v>200509</v>
      </c>
      <c r="B513">
        <v>4.8999999999999998E-3</v>
      </c>
      <c r="C513">
        <v>-3.5999999999999999E-3</v>
      </c>
      <c r="D513">
        <v>6.8999999999999999E-3</v>
      </c>
      <c r="E513">
        <v>2.7000000000000001E-3</v>
      </c>
      <c r="F513">
        <v>-6.0000000000000001E-3</v>
      </c>
      <c r="G513">
        <v>3.4300000000000004E-2</v>
      </c>
      <c r="I513">
        <v>2.8999999999999998E-3</v>
      </c>
      <c r="J513">
        <v>3.8800000000000001E-2</v>
      </c>
    </row>
    <row r="514" spans="1:10">
      <c r="A514">
        <v>200510</v>
      </c>
      <c r="B514">
        <v>-2.0199999999999999E-2</v>
      </c>
      <c r="C514">
        <v>-1.43E-2</v>
      </c>
      <c r="D514">
        <v>4.0999999999999995E-3</v>
      </c>
      <c r="E514">
        <v>-9.4000000000000004E-3</v>
      </c>
      <c r="F514">
        <v>-1.29E-2</v>
      </c>
      <c r="G514">
        <v>-1.3899999999999999E-2</v>
      </c>
      <c r="I514">
        <v>2.7000000000000001E-3</v>
      </c>
      <c r="J514">
        <v>-2.7900000000000001E-2</v>
      </c>
    </row>
    <row r="515" spans="1:10">
      <c r="A515">
        <v>200511</v>
      </c>
      <c r="B515">
        <v>3.61E-2</v>
      </c>
      <c r="C515">
        <v>8.3999999999999995E-3</v>
      </c>
      <c r="D515">
        <v>-1.2E-2</v>
      </c>
      <c r="E515">
        <v>-7.4000000000000003E-3</v>
      </c>
      <c r="F515">
        <v>-1.1399999999999999E-2</v>
      </c>
      <c r="G515">
        <v>3.4999999999999996E-3</v>
      </c>
      <c r="I515">
        <v>3.0999999999999999E-3</v>
      </c>
      <c r="J515">
        <v>3.1600000000000003E-2</v>
      </c>
    </row>
    <row r="516" spans="1:10">
      <c r="A516">
        <v>200512</v>
      </c>
      <c r="B516">
        <v>-2.5000000000000001E-3</v>
      </c>
      <c r="C516">
        <v>-2E-3</v>
      </c>
      <c r="D516">
        <v>2.2000000000000001E-3</v>
      </c>
      <c r="E516">
        <v>2.0999999999999999E-3</v>
      </c>
      <c r="F516">
        <v>2.3E-3</v>
      </c>
      <c r="G516">
        <v>7.7000000000000002E-3</v>
      </c>
      <c r="I516">
        <v>3.2000000000000002E-3</v>
      </c>
      <c r="J516">
        <v>1.8000000000000002E-2</v>
      </c>
    </row>
    <row r="517" spans="1:10">
      <c r="A517">
        <v>200601</v>
      </c>
      <c r="B517">
        <v>3.04E-2</v>
      </c>
      <c r="C517">
        <v>5.7699999999999994E-2</v>
      </c>
      <c r="D517">
        <v>1.0900000000000002E-2</v>
      </c>
      <c r="E517">
        <v>-6.6000000000000008E-3</v>
      </c>
      <c r="F517">
        <v>-4.3E-3</v>
      </c>
      <c r="G517">
        <v>2.53E-2</v>
      </c>
      <c r="I517">
        <v>3.4999999999999996E-3</v>
      </c>
      <c r="J517">
        <v>9.9299999999999999E-2</v>
      </c>
    </row>
    <row r="518" spans="1:10">
      <c r="A518">
        <v>200602</v>
      </c>
      <c r="B518">
        <v>-3.0000000000000001E-3</v>
      </c>
      <c r="C518">
        <v>-4.3E-3</v>
      </c>
      <c r="D518">
        <v>-3.7000000000000002E-3</v>
      </c>
      <c r="E518">
        <v>-5.0000000000000001E-3</v>
      </c>
      <c r="F518">
        <v>1.9E-2</v>
      </c>
      <c r="G518">
        <v>-1.84E-2</v>
      </c>
      <c r="I518">
        <v>3.4000000000000002E-3</v>
      </c>
      <c r="J518">
        <v>-5.33E-2</v>
      </c>
    </row>
    <row r="519" spans="1:10">
      <c r="A519">
        <v>200603</v>
      </c>
      <c r="B519">
        <v>1.46E-2</v>
      </c>
      <c r="C519">
        <v>3.4000000000000002E-2</v>
      </c>
      <c r="D519">
        <v>5.5000000000000005E-3</v>
      </c>
      <c r="E519">
        <v>1E-3</v>
      </c>
      <c r="F519">
        <v>-4.0000000000000001E-3</v>
      </c>
      <c r="G519">
        <v>1.26E-2</v>
      </c>
      <c r="I519">
        <v>3.7000000000000002E-3</v>
      </c>
      <c r="J519">
        <v>4.5899999999999996E-2</v>
      </c>
    </row>
    <row r="520" spans="1:10">
      <c r="A520">
        <v>200604</v>
      </c>
      <c r="B520">
        <v>7.3000000000000001E-3</v>
      </c>
      <c r="C520">
        <v>-8.5000000000000006E-3</v>
      </c>
      <c r="D520">
        <v>2.3400000000000001E-2</v>
      </c>
      <c r="E520">
        <v>1.7899999999999999E-2</v>
      </c>
      <c r="F520">
        <v>-1E-4</v>
      </c>
      <c r="G520">
        <v>6.1000000000000004E-3</v>
      </c>
      <c r="I520">
        <v>3.5999999999999999E-3</v>
      </c>
      <c r="J520">
        <v>1.95E-2</v>
      </c>
    </row>
    <row r="521" spans="1:10">
      <c r="A521">
        <v>200605</v>
      </c>
      <c r="B521">
        <v>-3.5700000000000003E-2</v>
      </c>
      <c r="C521">
        <v>-2.86E-2</v>
      </c>
      <c r="D521">
        <v>2.3900000000000001E-2</v>
      </c>
      <c r="E521">
        <v>1.15E-2</v>
      </c>
      <c r="F521">
        <v>1.46E-2</v>
      </c>
      <c r="G521">
        <v>-3.7000000000000005E-2</v>
      </c>
      <c r="I521">
        <v>4.3E-3</v>
      </c>
      <c r="J521">
        <v>-7.980000000000001E-2</v>
      </c>
    </row>
    <row r="522" spans="1:10">
      <c r="A522">
        <v>200606</v>
      </c>
      <c r="B522">
        <v>-3.4999999999999996E-3</v>
      </c>
      <c r="C522">
        <v>-2.2000000000000001E-3</v>
      </c>
      <c r="D522">
        <v>8.0000000000000002E-3</v>
      </c>
      <c r="E522">
        <v>1.3300000000000001E-2</v>
      </c>
      <c r="F522">
        <v>-8.0000000000000004E-4</v>
      </c>
      <c r="G522">
        <v>1.54E-2</v>
      </c>
      <c r="I522">
        <v>4.0000000000000001E-3</v>
      </c>
      <c r="J522">
        <v>-6.9999999999999993E-3</v>
      </c>
    </row>
    <row r="523" spans="1:10">
      <c r="A523">
        <v>200607</v>
      </c>
      <c r="B523">
        <v>-7.8000000000000005E-3</v>
      </c>
      <c r="C523">
        <v>-3.6400000000000002E-2</v>
      </c>
      <c r="D523">
        <v>2.6200000000000001E-2</v>
      </c>
      <c r="E523">
        <v>1.6399999999999998E-2</v>
      </c>
      <c r="F523">
        <v>9.0000000000000011E-3</v>
      </c>
      <c r="G523">
        <v>-2.1299999999999999E-2</v>
      </c>
      <c r="I523">
        <v>4.0000000000000001E-3</v>
      </c>
      <c r="J523">
        <v>-6.3100000000000003E-2</v>
      </c>
    </row>
    <row r="524" spans="1:10">
      <c r="A524">
        <v>200608</v>
      </c>
      <c r="B524">
        <v>2.0299999999999999E-2</v>
      </c>
      <c r="C524">
        <v>4.1999999999999997E-3</v>
      </c>
      <c r="D524">
        <v>-2.0400000000000001E-2</v>
      </c>
      <c r="E524">
        <v>-1.9E-2</v>
      </c>
      <c r="F524">
        <v>2.1499999999999998E-2</v>
      </c>
      <c r="G524">
        <v>-3.3799999999999997E-2</v>
      </c>
      <c r="I524">
        <v>4.1999999999999997E-3</v>
      </c>
      <c r="J524">
        <v>-2.0400000000000001E-2</v>
      </c>
    </row>
    <row r="525" spans="1:10">
      <c r="A525">
        <v>200609</v>
      </c>
      <c r="B525">
        <v>1.84E-2</v>
      </c>
      <c r="C525">
        <v>-1.43E-2</v>
      </c>
      <c r="D525">
        <v>5.9999999999999995E-4</v>
      </c>
      <c r="E525">
        <v>8.6E-3</v>
      </c>
      <c r="F525">
        <v>5.6999999999999993E-3</v>
      </c>
      <c r="G525">
        <v>-9.5999999999999992E-3</v>
      </c>
      <c r="I525">
        <v>4.0999999999999995E-3</v>
      </c>
      <c r="J525">
        <v>1.9400000000000001E-2</v>
      </c>
    </row>
    <row r="526" spans="1:10">
      <c r="A526">
        <v>200610</v>
      </c>
      <c r="B526">
        <v>3.2300000000000002E-2</v>
      </c>
      <c r="C526">
        <v>1.95E-2</v>
      </c>
      <c r="D526">
        <v>-2.6000000000000003E-3</v>
      </c>
      <c r="E526">
        <v>-1.6000000000000001E-3</v>
      </c>
      <c r="F526">
        <v>2.8000000000000004E-3</v>
      </c>
      <c r="G526">
        <v>-2E-3</v>
      </c>
      <c r="I526">
        <v>4.0999999999999995E-3</v>
      </c>
      <c r="J526">
        <v>6.4699999999999994E-2</v>
      </c>
    </row>
    <row r="527" spans="1:10">
      <c r="A527">
        <v>200611</v>
      </c>
      <c r="B527">
        <v>1.7100000000000001E-2</v>
      </c>
      <c r="C527">
        <v>7.3000000000000001E-3</v>
      </c>
      <c r="D527">
        <v>1.1000000000000001E-3</v>
      </c>
      <c r="E527">
        <v>1.8E-3</v>
      </c>
      <c r="F527">
        <v>-8.3000000000000001E-3</v>
      </c>
      <c r="G527">
        <v>-1.03E-2</v>
      </c>
      <c r="I527">
        <v>4.1999999999999997E-3</v>
      </c>
      <c r="J527">
        <v>2.23E-2</v>
      </c>
    </row>
    <row r="528" spans="1:10">
      <c r="A528">
        <v>200612</v>
      </c>
      <c r="B528">
        <v>8.6999999999999994E-3</v>
      </c>
      <c r="C528">
        <v>-8.0000000000000002E-3</v>
      </c>
      <c r="D528">
        <v>2.7099999999999999E-2</v>
      </c>
      <c r="E528">
        <v>-7.0999999999999995E-3</v>
      </c>
      <c r="F528">
        <v>2.0499999999999997E-2</v>
      </c>
      <c r="G528">
        <v>7.9000000000000008E-3</v>
      </c>
      <c r="I528">
        <v>4.0000000000000001E-3</v>
      </c>
      <c r="J528">
        <v>8.6E-3</v>
      </c>
    </row>
    <row r="529" spans="1:10">
      <c r="A529">
        <v>200701</v>
      </c>
      <c r="B529">
        <v>1.3999999999999999E-2</v>
      </c>
      <c r="C529">
        <v>8.9999999999999998E-4</v>
      </c>
      <c r="D529">
        <v>-6.9999999999999993E-3</v>
      </c>
      <c r="E529">
        <v>2.7000000000000001E-3</v>
      </c>
      <c r="F529">
        <v>3.5999999999999999E-3</v>
      </c>
      <c r="G529">
        <v>2.3999999999999998E-3</v>
      </c>
      <c r="I529">
        <v>4.4000000000000003E-3</v>
      </c>
      <c r="J529">
        <v>3.1699999999999999E-2</v>
      </c>
    </row>
    <row r="530" spans="1:10">
      <c r="A530">
        <v>200702</v>
      </c>
      <c r="B530">
        <v>-1.9599999999999999E-2</v>
      </c>
      <c r="C530">
        <v>1.2800000000000001E-2</v>
      </c>
      <c r="D530">
        <v>-1.1999999999999999E-3</v>
      </c>
      <c r="E530">
        <v>-5.0000000000000001E-3</v>
      </c>
      <c r="F530">
        <v>-7.1999999999999998E-3</v>
      </c>
      <c r="G530">
        <v>-1.3500000000000002E-2</v>
      </c>
      <c r="I530">
        <v>3.8E-3</v>
      </c>
      <c r="J530">
        <v>-2.7099999999999999E-2</v>
      </c>
    </row>
    <row r="531" spans="1:10">
      <c r="A531">
        <v>200703</v>
      </c>
      <c r="B531">
        <v>6.8000000000000005E-3</v>
      </c>
      <c r="C531">
        <v>1.8E-3</v>
      </c>
      <c r="D531">
        <v>-9.4000000000000004E-3</v>
      </c>
      <c r="E531">
        <v>6.1000000000000004E-3</v>
      </c>
      <c r="F531">
        <v>-6.6000000000000008E-3</v>
      </c>
      <c r="G531">
        <v>2.5600000000000001E-2</v>
      </c>
      <c r="I531">
        <v>4.3E-3</v>
      </c>
      <c r="J531">
        <v>1.95E-2</v>
      </c>
    </row>
    <row r="532" spans="1:10">
      <c r="A532">
        <v>200704</v>
      </c>
      <c r="B532">
        <v>3.49E-2</v>
      </c>
      <c r="C532">
        <v>-2.06E-2</v>
      </c>
      <c r="D532">
        <v>-1.43E-2</v>
      </c>
      <c r="E532">
        <v>1.1000000000000001E-2</v>
      </c>
      <c r="F532">
        <v>1.0500000000000001E-2</v>
      </c>
      <c r="G532">
        <v>-2.3999999999999998E-3</v>
      </c>
      <c r="I532">
        <v>4.4000000000000003E-3</v>
      </c>
      <c r="J532">
        <v>2.1499999999999998E-2</v>
      </c>
    </row>
    <row r="533" spans="1:10">
      <c r="A533">
        <v>200705</v>
      </c>
      <c r="B533">
        <v>3.2400000000000005E-2</v>
      </c>
      <c r="C533">
        <v>3.8E-3</v>
      </c>
      <c r="D533">
        <v>-6.1999999999999998E-3</v>
      </c>
      <c r="E533">
        <v>1.5500000000000002E-2</v>
      </c>
      <c r="F533">
        <v>-1.3600000000000001E-2</v>
      </c>
      <c r="G533">
        <v>-3.4000000000000002E-3</v>
      </c>
      <c r="I533">
        <v>4.0999999999999995E-3</v>
      </c>
      <c r="J533">
        <v>5.3600000000000002E-2</v>
      </c>
    </row>
    <row r="534" spans="1:10">
      <c r="A534">
        <v>200706</v>
      </c>
      <c r="B534">
        <v>-1.9599999999999999E-2</v>
      </c>
      <c r="C534">
        <v>7.4999999999999997E-3</v>
      </c>
      <c r="D534">
        <v>-1.0700000000000001E-2</v>
      </c>
      <c r="E534">
        <v>5.3E-3</v>
      </c>
      <c r="F534">
        <v>8.0000000000000004E-4</v>
      </c>
      <c r="G534">
        <v>5.1000000000000004E-3</v>
      </c>
      <c r="I534">
        <v>4.0000000000000001E-3</v>
      </c>
      <c r="J534">
        <v>-1.4800000000000001E-2</v>
      </c>
    </row>
    <row r="535" spans="1:10">
      <c r="A535">
        <v>200707</v>
      </c>
      <c r="B535">
        <v>-3.73E-2</v>
      </c>
      <c r="C535">
        <v>-2.98E-2</v>
      </c>
      <c r="D535">
        <v>-3.73E-2</v>
      </c>
      <c r="E535">
        <v>1.9E-3</v>
      </c>
      <c r="F535">
        <v>-1.11E-2</v>
      </c>
      <c r="G535">
        <v>2.9399999999999999E-2</v>
      </c>
      <c r="I535">
        <v>4.0000000000000001E-3</v>
      </c>
      <c r="J535">
        <v>-1.6299999999999999E-2</v>
      </c>
    </row>
    <row r="536" spans="1:10">
      <c r="A536">
        <v>200708</v>
      </c>
      <c r="B536">
        <v>9.1999999999999998E-3</v>
      </c>
      <c r="C536">
        <v>-3.8E-3</v>
      </c>
      <c r="D536">
        <v>-1.89E-2</v>
      </c>
      <c r="E536">
        <v>-1.23E-2</v>
      </c>
      <c r="F536">
        <v>-5.4000000000000003E-3</v>
      </c>
      <c r="G536">
        <v>1E-3</v>
      </c>
      <c r="I536">
        <v>4.1999999999999997E-3</v>
      </c>
      <c r="J536">
        <v>1.89E-2</v>
      </c>
    </row>
    <row r="537" spans="1:10">
      <c r="A537">
        <v>200709</v>
      </c>
      <c r="B537">
        <v>3.2199999999999999E-2</v>
      </c>
      <c r="C537">
        <v>-2.4199999999999999E-2</v>
      </c>
      <c r="D537">
        <v>-2.23E-2</v>
      </c>
      <c r="E537">
        <v>-5.6000000000000008E-3</v>
      </c>
      <c r="F537">
        <v>-3.0200000000000001E-2</v>
      </c>
      <c r="G537">
        <v>4.6300000000000001E-2</v>
      </c>
      <c r="I537">
        <v>3.2000000000000002E-3</v>
      </c>
      <c r="J537">
        <v>7.9699999999999993E-2</v>
      </c>
    </row>
    <row r="538" spans="1:10">
      <c r="A538">
        <v>200710</v>
      </c>
      <c r="B538">
        <v>1.8000000000000002E-2</v>
      </c>
      <c r="C538">
        <v>-4.0000000000000002E-4</v>
      </c>
      <c r="D538">
        <v>-3.1099999999999999E-2</v>
      </c>
      <c r="E538">
        <v>-3.0999999999999999E-3</v>
      </c>
      <c r="F538">
        <v>-1.1999999999999999E-3</v>
      </c>
      <c r="G538">
        <v>5.0199999999999995E-2</v>
      </c>
      <c r="I538">
        <v>3.2000000000000002E-3</v>
      </c>
      <c r="J538">
        <v>7.8E-2</v>
      </c>
    </row>
    <row r="539" spans="1:10">
      <c r="A539">
        <v>200711</v>
      </c>
      <c r="B539">
        <v>-4.8300000000000003E-2</v>
      </c>
      <c r="C539">
        <v>-3.0200000000000001E-2</v>
      </c>
      <c r="D539">
        <v>-9.4000000000000004E-3</v>
      </c>
      <c r="E539">
        <v>1.8800000000000001E-2</v>
      </c>
      <c r="F539">
        <v>-2.7000000000000001E-3</v>
      </c>
      <c r="G539">
        <v>9.9000000000000008E-3</v>
      </c>
      <c r="I539">
        <v>3.4000000000000002E-3</v>
      </c>
      <c r="J539">
        <v>-6.0300000000000006E-2</v>
      </c>
    </row>
    <row r="540" spans="1:10">
      <c r="A540">
        <v>200712</v>
      </c>
      <c r="B540">
        <v>-8.6999999999999994E-3</v>
      </c>
      <c r="C540">
        <v>1.8E-3</v>
      </c>
      <c r="D540">
        <v>-5.2000000000000006E-3</v>
      </c>
      <c r="E540">
        <v>8.199999999999999E-3</v>
      </c>
      <c r="F540">
        <v>-1.06E-2</v>
      </c>
      <c r="G540">
        <v>6.6299999999999998E-2</v>
      </c>
      <c r="I540">
        <v>2.7000000000000001E-3</v>
      </c>
      <c r="J540">
        <v>4.3600000000000007E-2</v>
      </c>
    </row>
    <row r="541" spans="1:10">
      <c r="A541">
        <v>200801</v>
      </c>
      <c r="B541">
        <v>-6.3600000000000004E-2</v>
      </c>
      <c r="C541">
        <v>-6.1000000000000004E-3</v>
      </c>
      <c r="D541">
        <v>4.0099999999999997E-2</v>
      </c>
      <c r="E541">
        <v>2.2100000000000002E-2</v>
      </c>
      <c r="F541">
        <v>2.1299999999999999E-2</v>
      </c>
      <c r="G541">
        <v>-7.7499999999999999E-2</v>
      </c>
      <c r="I541">
        <v>2.0999999999999999E-3</v>
      </c>
      <c r="J541">
        <v>-0.13200000000000001</v>
      </c>
    </row>
    <row r="542" spans="1:10">
      <c r="A542">
        <v>200802</v>
      </c>
      <c r="B542">
        <v>-3.09E-2</v>
      </c>
      <c r="C542">
        <v>-6.4000000000000003E-3</v>
      </c>
      <c r="D542">
        <v>-8.3999999999999995E-3</v>
      </c>
      <c r="E542">
        <v>8.3000000000000001E-3</v>
      </c>
      <c r="F542">
        <v>-9.300000000000001E-3</v>
      </c>
      <c r="G542">
        <v>6.0999999999999999E-2</v>
      </c>
      <c r="I542">
        <v>1.3000000000000002E-3</v>
      </c>
      <c r="J542">
        <v>2.1000000000000001E-2</v>
      </c>
    </row>
    <row r="543" spans="1:10">
      <c r="A543">
        <v>200803</v>
      </c>
      <c r="B543">
        <v>-9.300000000000001E-3</v>
      </c>
      <c r="C543">
        <v>6.1000000000000004E-3</v>
      </c>
      <c r="D543">
        <v>3.4999999999999996E-3</v>
      </c>
      <c r="E543">
        <v>8.0000000000000002E-3</v>
      </c>
      <c r="F543">
        <v>5.1000000000000004E-3</v>
      </c>
      <c r="G543">
        <v>4.2699999999999995E-2</v>
      </c>
      <c r="I543">
        <v>1.7000000000000001E-3</v>
      </c>
      <c r="J543">
        <v>-1.8E-3</v>
      </c>
    </row>
    <row r="544" spans="1:10">
      <c r="A544">
        <v>200804</v>
      </c>
      <c r="B544">
        <v>4.5999999999999999E-2</v>
      </c>
      <c r="C544">
        <v>-1.1899999999999999E-2</v>
      </c>
      <c r="D544">
        <v>-1.0900000000000002E-2</v>
      </c>
      <c r="E544">
        <v>1.6799999999999999E-2</v>
      </c>
      <c r="F544">
        <v>-2.46E-2</v>
      </c>
      <c r="G544">
        <v>-3.0999999999999999E-3</v>
      </c>
      <c r="I544">
        <v>1.8E-3</v>
      </c>
      <c r="J544">
        <v>9.7200000000000009E-2</v>
      </c>
    </row>
    <row r="545" spans="1:10">
      <c r="A545">
        <v>200805</v>
      </c>
      <c r="B545">
        <v>1.8600000000000002E-2</v>
      </c>
      <c r="C545">
        <v>3.0200000000000001E-2</v>
      </c>
      <c r="D545">
        <v>-1.5300000000000001E-2</v>
      </c>
      <c r="E545">
        <v>9.1000000000000004E-3</v>
      </c>
      <c r="F545">
        <v>-5.9999999999999995E-4</v>
      </c>
      <c r="G545">
        <v>3.3100000000000004E-2</v>
      </c>
      <c r="I545">
        <v>1.8E-3</v>
      </c>
      <c r="J545">
        <v>6.9900000000000004E-2</v>
      </c>
    </row>
    <row r="546" spans="1:10">
      <c r="A546">
        <v>200806</v>
      </c>
      <c r="B546">
        <v>-8.4400000000000003E-2</v>
      </c>
      <c r="C546">
        <v>1.1899999999999999E-2</v>
      </c>
      <c r="D546">
        <v>-2.7000000000000003E-2</v>
      </c>
      <c r="E546">
        <v>4.9400000000000006E-2</v>
      </c>
      <c r="F546">
        <v>-5.6000000000000008E-3</v>
      </c>
      <c r="G546">
        <v>0.1275</v>
      </c>
      <c r="I546">
        <v>1.7000000000000001E-3</v>
      </c>
      <c r="J546">
        <v>-4.7999999999999996E-3</v>
      </c>
    </row>
    <row r="547" spans="1:10">
      <c r="A547">
        <v>200807</v>
      </c>
      <c r="B547">
        <v>-7.7000000000000002E-3</v>
      </c>
      <c r="C547">
        <v>3.7000000000000005E-2</v>
      </c>
      <c r="D547">
        <v>5.2699999999999997E-2</v>
      </c>
      <c r="E547">
        <v>-1.3500000000000002E-2</v>
      </c>
      <c r="F547">
        <v>1.03E-2</v>
      </c>
      <c r="G547">
        <v>-5.0700000000000002E-2</v>
      </c>
      <c r="I547">
        <v>1.5E-3</v>
      </c>
      <c r="J547">
        <v>-9.5399999999999999E-2</v>
      </c>
    </row>
    <row r="548" spans="1:10">
      <c r="A548">
        <v>200808</v>
      </c>
      <c r="B548">
        <v>1.5300000000000001E-2</v>
      </c>
      <c r="C548">
        <v>3.4000000000000002E-2</v>
      </c>
      <c r="D548">
        <v>1.4800000000000001E-2</v>
      </c>
      <c r="E548">
        <v>1.8800000000000001E-2</v>
      </c>
      <c r="F548">
        <v>8.5000000000000006E-3</v>
      </c>
      <c r="G548">
        <v>-4.02E-2</v>
      </c>
      <c r="I548">
        <v>1.3000000000000002E-3</v>
      </c>
      <c r="J548">
        <v>-2.8900000000000002E-2</v>
      </c>
    </row>
    <row r="549" spans="1:10">
      <c r="A549">
        <v>200809</v>
      </c>
      <c r="B549">
        <v>-9.240000000000001E-2</v>
      </c>
      <c r="C549">
        <v>2.5000000000000001E-3</v>
      </c>
      <c r="D549">
        <v>5.9000000000000004E-2</v>
      </c>
      <c r="E549">
        <v>2.4100000000000003E-2</v>
      </c>
      <c r="F549">
        <v>1.8000000000000002E-2</v>
      </c>
      <c r="G549">
        <v>2.8000000000000004E-3</v>
      </c>
      <c r="I549">
        <v>1.5E-3</v>
      </c>
      <c r="J549">
        <v>-0.15190000000000001</v>
      </c>
    </row>
    <row r="550" spans="1:10">
      <c r="A550">
        <v>200810</v>
      </c>
      <c r="B550">
        <v>-0.17230000000000001</v>
      </c>
      <c r="C550">
        <v>-3.2799999999999996E-2</v>
      </c>
      <c r="D550">
        <v>-2.2200000000000001E-2</v>
      </c>
      <c r="E550">
        <v>2.9900000000000003E-2</v>
      </c>
      <c r="F550">
        <v>2.0400000000000001E-2</v>
      </c>
      <c r="G550">
        <v>7.85E-2</v>
      </c>
      <c r="I550">
        <v>8.0000000000000004E-4</v>
      </c>
      <c r="J550">
        <v>-0.14960000000000001</v>
      </c>
    </row>
    <row r="551" spans="1:10">
      <c r="A551">
        <v>200811</v>
      </c>
      <c r="B551">
        <v>-7.8600000000000003E-2</v>
      </c>
      <c r="C551">
        <v>-3.9199999999999999E-2</v>
      </c>
      <c r="D551">
        <v>-6.3E-2</v>
      </c>
      <c r="E551">
        <v>4.5199999999999997E-2</v>
      </c>
      <c r="F551">
        <v>2.75E-2</v>
      </c>
      <c r="G551">
        <v>7.17E-2</v>
      </c>
      <c r="I551">
        <v>2.9999999999999997E-4</v>
      </c>
      <c r="J551">
        <v>-8.5300000000000001E-2</v>
      </c>
    </row>
    <row r="552" spans="1:10">
      <c r="A552">
        <v>200812</v>
      </c>
      <c r="B552">
        <v>1.7399999999999999E-2</v>
      </c>
      <c r="C552">
        <v>3.3100000000000004E-2</v>
      </c>
      <c r="D552">
        <v>7.000000000000001E-4</v>
      </c>
      <c r="E552">
        <v>1.3000000000000002E-3</v>
      </c>
      <c r="F552">
        <v>-1.5100000000000001E-2</v>
      </c>
      <c r="G552">
        <v>-5.0900000000000001E-2</v>
      </c>
      <c r="I552">
        <v>0</v>
      </c>
      <c r="J552">
        <v>7.6E-3</v>
      </c>
    </row>
    <row r="553" spans="1:10">
      <c r="A553">
        <v>200901</v>
      </c>
      <c r="B553">
        <v>-8.1199999999999994E-2</v>
      </c>
      <c r="C553">
        <v>-2.0800000000000003E-2</v>
      </c>
      <c r="D553">
        <v>-0.11109999999999999</v>
      </c>
      <c r="E553">
        <v>1.1000000000000001E-3</v>
      </c>
      <c r="F553">
        <v>-1.1899999999999999E-2</v>
      </c>
      <c r="G553">
        <v>-2.1800000000000003E-2</v>
      </c>
      <c r="I553">
        <v>0</v>
      </c>
      <c r="J553">
        <v>-0.1208</v>
      </c>
    </row>
    <row r="554" spans="1:10">
      <c r="A554">
        <v>200902</v>
      </c>
      <c r="B554">
        <v>-0.10099999999999999</v>
      </c>
      <c r="C554">
        <v>-1.3000000000000001E-2</v>
      </c>
      <c r="D554">
        <v>-6.9100000000000009E-2</v>
      </c>
      <c r="E554">
        <v>1.11E-2</v>
      </c>
      <c r="F554">
        <v>-1.0500000000000001E-2</v>
      </c>
      <c r="G554">
        <v>4.41E-2</v>
      </c>
      <c r="I554">
        <v>1E-4</v>
      </c>
      <c r="J554">
        <v>-4.5599999999999995E-2</v>
      </c>
    </row>
    <row r="555" spans="1:10">
      <c r="A555">
        <v>200903</v>
      </c>
      <c r="B555">
        <v>8.9499999999999996E-2</v>
      </c>
      <c r="C555">
        <v>6.6000000000000008E-3</v>
      </c>
      <c r="D555">
        <v>3.3399999999999999E-2</v>
      </c>
      <c r="E555">
        <v>-2.52E-2</v>
      </c>
      <c r="F555">
        <v>-2.1899999999999999E-2</v>
      </c>
      <c r="G555">
        <v>-0.1187</v>
      </c>
      <c r="I555">
        <v>2.0000000000000001E-4</v>
      </c>
      <c r="J555">
        <v>4.8499999999999995E-2</v>
      </c>
    </row>
    <row r="556" spans="1:10">
      <c r="A556">
        <v>200904</v>
      </c>
      <c r="B556">
        <v>0.1018</v>
      </c>
      <c r="C556">
        <v>7.0400000000000004E-2</v>
      </c>
      <c r="D556">
        <v>5.2600000000000001E-2</v>
      </c>
      <c r="E556">
        <v>1.2800000000000001E-2</v>
      </c>
      <c r="F556">
        <v>1.1000000000000001E-3</v>
      </c>
      <c r="G556">
        <v>-0.34299999999999997</v>
      </c>
      <c r="I556">
        <v>1E-4</v>
      </c>
      <c r="J556">
        <v>-3.2000000000000002E-3</v>
      </c>
    </row>
    <row r="557" spans="1:10">
      <c r="A557">
        <v>200905</v>
      </c>
      <c r="B557">
        <v>5.21E-2</v>
      </c>
      <c r="C557">
        <v>-2.3100000000000002E-2</v>
      </c>
      <c r="D557">
        <v>3.7000000000000002E-3</v>
      </c>
      <c r="E557">
        <v>-7.4000000000000003E-3</v>
      </c>
      <c r="F557">
        <v>-2.2000000000000002E-2</v>
      </c>
      <c r="G557">
        <v>-0.12490000000000001</v>
      </c>
      <c r="I557">
        <v>0</v>
      </c>
      <c r="J557">
        <v>1.8000000000000002E-2</v>
      </c>
    </row>
    <row r="558" spans="1:10">
      <c r="A558">
        <v>200906</v>
      </c>
      <c r="B558">
        <v>4.3E-3</v>
      </c>
      <c r="C558">
        <v>2.3100000000000002E-2</v>
      </c>
      <c r="D558">
        <v>-2.7200000000000002E-2</v>
      </c>
      <c r="E558">
        <v>-1.34E-2</v>
      </c>
      <c r="F558">
        <v>-3.0999999999999999E-3</v>
      </c>
      <c r="G558">
        <v>5.4800000000000008E-2</v>
      </c>
      <c r="I558">
        <v>1E-4</v>
      </c>
      <c r="J558">
        <v>3.0800000000000001E-2</v>
      </c>
    </row>
    <row r="559" spans="1:10">
      <c r="A559">
        <v>200907</v>
      </c>
      <c r="B559">
        <v>7.7200000000000005E-2</v>
      </c>
      <c r="C559">
        <v>2.4E-2</v>
      </c>
      <c r="D559">
        <v>4.8399999999999999E-2</v>
      </c>
      <c r="E559">
        <v>-3.5999999999999999E-3</v>
      </c>
      <c r="F559">
        <v>3.15E-2</v>
      </c>
      <c r="G559">
        <v>-5.5800000000000002E-2</v>
      </c>
      <c r="I559">
        <v>1E-4</v>
      </c>
      <c r="J559">
        <v>5.6600000000000004E-2</v>
      </c>
    </row>
    <row r="560" spans="1:10">
      <c r="A560">
        <v>200908</v>
      </c>
      <c r="B560">
        <v>3.3300000000000003E-2</v>
      </c>
      <c r="C560">
        <v>-8.0000000000000004E-4</v>
      </c>
      <c r="D560">
        <v>7.6300000000000007E-2</v>
      </c>
      <c r="E560">
        <v>-2.92E-2</v>
      </c>
      <c r="F560">
        <v>3.3000000000000002E-2</v>
      </c>
      <c r="G560">
        <v>-9.0700000000000003E-2</v>
      </c>
      <c r="I560">
        <v>1E-4</v>
      </c>
      <c r="J560">
        <v>2E-3</v>
      </c>
    </row>
    <row r="561" spans="1:10">
      <c r="A561">
        <v>200909</v>
      </c>
      <c r="B561">
        <v>4.0800000000000003E-2</v>
      </c>
      <c r="C561">
        <v>2.7200000000000002E-2</v>
      </c>
      <c r="D561">
        <v>1.0400000000000001E-2</v>
      </c>
      <c r="E561">
        <v>1.2500000000000001E-2</v>
      </c>
      <c r="F561">
        <v>3.4999999999999996E-3</v>
      </c>
      <c r="G561">
        <v>-4.7899999999999998E-2</v>
      </c>
      <c r="I561">
        <v>1E-4</v>
      </c>
      <c r="J561">
        <v>5.0199999999999995E-2</v>
      </c>
    </row>
    <row r="562" spans="1:10">
      <c r="A562">
        <v>200910</v>
      </c>
      <c r="B562">
        <v>-2.5899999999999999E-2</v>
      </c>
      <c r="C562">
        <v>-4.9200000000000001E-2</v>
      </c>
      <c r="D562">
        <v>-4.2000000000000003E-2</v>
      </c>
      <c r="E562">
        <v>4.1700000000000001E-2</v>
      </c>
      <c r="F562">
        <v>-1.46E-2</v>
      </c>
      <c r="G562">
        <v>2.6099999999999998E-2</v>
      </c>
      <c r="I562">
        <v>0</v>
      </c>
      <c r="J562">
        <v>-4.0800000000000003E-2</v>
      </c>
    </row>
    <row r="563" spans="1:10">
      <c r="A563">
        <v>200911</v>
      </c>
      <c r="B563">
        <v>5.5599999999999997E-2</v>
      </c>
      <c r="C563">
        <v>-2.6800000000000001E-2</v>
      </c>
      <c r="D563">
        <v>-3.3000000000000004E-3</v>
      </c>
      <c r="E563">
        <v>9.7999999999999997E-3</v>
      </c>
      <c r="F563">
        <v>1.1000000000000001E-3</v>
      </c>
      <c r="G563">
        <v>3.0000000000000001E-3</v>
      </c>
      <c r="I563">
        <v>0</v>
      </c>
      <c r="J563">
        <v>6.4399999999999999E-2</v>
      </c>
    </row>
    <row r="564" spans="1:10">
      <c r="A564">
        <v>200912</v>
      </c>
      <c r="B564">
        <v>2.75E-2</v>
      </c>
      <c r="C564">
        <v>6.2400000000000004E-2</v>
      </c>
      <c r="D564">
        <v>-1.7000000000000001E-3</v>
      </c>
      <c r="E564">
        <v>1.0500000000000001E-2</v>
      </c>
      <c r="F564">
        <v>-1E-3</v>
      </c>
      <c r="G564">
        <v>3.0200000000000001E-2</v>
      </c>
      <c r="I564">
        <v>1E-4</v>
      </c>
      <c r="J564">
        <v>5.45E-2</v>
      </c>
    </row>
    <row r="565" spans="1:10">
      <c r="A565">
        <v>201001</v>
      </c>
      <c r="B565">
        <v>-3.3599999999999998E-2</v>
      </c>
      <c r="C565">
        <v>3.4999999999999996E-3</v>
      </c>
      <c r="D565">
        <v>4.3E-3</v>
      </c>
      <c r="E565">
        <v>-1.23E-2</v>
      </c>
      <c r="F565">
        <v>4.4000000000000003E-3</v>
      </c>
      <c r="G565">
        <v>-5.4000000000000006E-2</v>
      </c>
      <c r="I565">
        <v>0</v>
      </c>
      <c r="J565">
        <v>-6.480000000000001E-2</v>
      </c>
    </row>
    <row r="566" spans="1:10">
      <c r="A566">
        <v>201002</v>
      </c>
      <c r="B566">
        <v>3.4000000000000002E-2</v>
      </c>
      <c r="C566">
        <v>1.5100000000000001E-2</v>
      </c>
      <c r="D566">
        <v>3.2199999999999999E-2</v>
      </c>
      <c r="E566">
        <v>-2.8000000000000004E-3</v>
      </c>
      <c r="F566">
        <v>1.3999999999999999E-2</v>
      </c>
      <c r="G566">
        <v>3.7400000000000003E-2</v>
      </c>
      <c r="I566">
        <v>0</v>
      </c>
      <c r="J566">
        <v>8.4600000000000009E-2</v>
      </c>
    </row>
    <row r="567" spans="1:10">
      <c r="A567">
        <v>201003</v>
      </c>
      <c r="B567">
        <v>6.3100000000000003E-2</v>
      </c>
      <c r="C567">
        <v>1.8500000000000003E-2</v>
      </c>
      <c r="D567">
        <v>2.2100000000000002E-2</v>
      </c>
      <c r="E567">
        <v>-6.3E-3</v>
      </c>
      <c r="F567">
        <v>1.67E-2</v>
      </c>
      <c r="G567">
        <v>3.7600000000000001E-2</v>
      </c>
      <c r="I567">
        <v>1E-4</v>
      </c>
      <c r="J567">
        <v>8.6300000000000016E-2</v>
      </c>
    </row>
    <row r="568" spans="1:10">
      <c r="A568">
        <v>201004</v>
      </c>
      <c r="B568">
        <v>0.02</v>
      </c>
      <c r="C568">
        <v>4.9800000000000004E-2</v>
      </c>
      <c r="D568">
        <v>2.8900000000000002E-2</v>
      </c>
      <c r="E568">
        <v>6.9999999999999993E-3</v>
      </c>
      <c r="F568">
        <v>1.7399999999999999E-2</v>
      </c>
      <c r="G568">
        <v>3.1600000000000003E-2</v>
      </c>
      <c r="I568">
        <v>1E-4</v>
      </c>
      <c r="J568">
        <v>7.0499999999999993E-2</v>
      </c>
    </row>
    <row r="569" spans="1:10">
      <c r="A569">
        <v>201005</v>
      </c>
      <c r="B569">
        <v>-7.8899999999999998E-2</v>
      </c>
      <c r="C569">
        <v>4.0000000000000002E-4</v>
      </c>
      <c r="D569">
        <v>-2.4400000000000002E-2</v>
      </c>
      <c r="E569">
        <v>1.2700000000000001E-2</v>
      </c>
      <c r="F569">
        <v>-2.3E-3</v>
      </c>
      <c r="G569">
        <v>-2.5000000000000001E-3</v>
      </c>
      <c r="I569">
        <v>1E-4</v>
      </c>
      <c r="J569">
        <v>-9.9000000000000005E-2</v>
      </c>
    </row>
    <row r="570" spans="1:10">
      <c r="A570">
        <v>201006</v>
      </c>
      <c r="B570">
        <v>-5.5700000000000006E-2</v>
      </c>
      <c r="C570">
        <v>-2.4700000000000003E-2</v>
      </c>
      <c r="D570">
        <v>-4.7E-2</v>
      </c>
      <c r="E570">
        <v>-1.8E-3</v>
      </c>
      <c r="F570">
        <v>-1.5500000000000002E-2</v>
      </c>
      <c r="G570">
        <v>-2.76E-2</v>
      </c>
      <c r="I570">
        <v>1E-4</v>
      </c>
      <c r="J570">
        <v>-0.1099</v>
      </c>
    </row>
    <row r="571" spans="1:10">
      <c r="A571">
        <v>201007</v>
      </c>
      <c r="B571">
        <v>6.93E-2</v>
      </c>
      <c r="C571">
        <v>1.6000000000000001E-3</v>
      </c>
      <c r="D571">
        <v>-3.0000000000000001E-3</v>
      </c>
      <c r="E571">
        <v>2.6000000000000003E-3</v>
      </c>
      <c r="F571">
        <v>1.9900000000000001E-2</v>
      </c>
      <c r="G571">
        <v>1.83E-2</v>
      </c>
      <c r="I571">
        <v>1E-4</v>
      </c>
      <c r="J571">
        <v>0.10150000000000001</v>
      </c>
    </row>
    <row r="572" spans="1:10">
      <c r="A572">
        <v>201008</v>
      </c>
      <c r="B572">
        <v>-4.7699999999999999E-2</v>
      </c>
      <c r="C572">
        <v>-3.1099999999999999E-2</v>
      </c>
      <c r="D572">
        <v>-1.9599999999999999E-2</v>
      </c>
      <c r="E572">
        <v>5.7999999999999996E-3</v>
      </c>
      <c r="F572">
        <v>-1.66E-2</v>
      </c>
      <c r="G572">
        <v>-5.9999999999999995E-4</v>
      </c>
      <c r="I572">
        <v>1E-4</v>
      </c>
      <c r="J572">
        <v>-5.33E-2</v>
      </c>
    </row>
    <row r="573" spans="1:10">
      <c r="A573">
        <v>201009</v>
      </c>
      <c r="B573">
        <v>9.5399999999999999E-2</v>
      </c>
      <c r="C573">
        <v>3.7600000000000001E-2</v>
      </c>
      <c r="D573">
        <v>-3.1699999999999999E-2</v>
      </c>
      <c r="E573">
        <v>-1.9E-3</v>
      </c>
      <c r="F573">
        <v>3.7000000000000002E-3</v>
      </c>
      <c r="G573">
        <v>1.41E-2</v>
      </c>
      <c r="I573">
        <v>1E-4</v>
      </c>
      <c r="J573">
        <v>0.1376</v>
      </c>
    </row>
    <row r="574" spans="1:10">
      <c r="A574">
        <v>201010</v>
      </c>
      <c r="B574">
        <v>3.8800000000000001E-2</v>
      </c>
      <c r="C574">
        <v>8.6E-3</v>
      </c>
      <c r="D574">
        <v>-2.4900000000000002E-2</v>
      </c>
      <c r="E574">
        <v>1.2700000000000001E-2</v>
      </c>
      <c r="F574">
        <v>-3.0999999999999999E-3</v>
      </c>
      <c r="G574">
        <v>1.5800000000000002E-2</v>
      </c>
      <c r="I574">
        <v>1E-4</v>
      </c>
      <c r="J574">
        <v>5.5099999999999996E-2</v>
      </c>
    </row>
    <row r="575" spans="1:10">
      <c r="A575">
        <v>201011</v>
      </c>
      <c r="B575">
        <v>6.0000000000000001E-3</v>
      </c>
      <c r="C575">
        <v>3.6600000000000001E-2</v>
      </c>
      <c r="D575">
        <v>-8.8000000000000005E-3</v>
      </c>
      <c r="E575">
        <v>4.0000000000000001E-3</v>
      </c>
      <c r="F575">
        <v>1.5100000000000001E-2</v>
      </c>
      <c r="G575">
        <v>2.6600000000000002E-2</v>
      </c>
      <c r="I575">
        <v>1E-4</v>
      </c>
      <c r="J575">
        <v>6.2199999999999998E-2</v>
      </c>
    </row>
    <row r="576" spans="1:10">
      <c r="A576">
        <v>201012</v>
      </c>
      <c r="B576">
        <v>6.8200000000000011E-2</v>
      </c>
      <c r="C576">
        <v>9.7999999999999997E-3</v>
      </c>
      <c r="D576">
        <v>3.78E-2</v>
      </c>
      <c r="E576">
        <v>-3.5299999999999998E-2</v>
      </c>
      <c r="F576">
        <v>3.1600000000000003E-2</v>
      </c>
      <c r="G576">
        <v>-3.0299999999999997E-2</v>
      </c>
      <c r="I576">
        <v>1E-4</v>
      </c>
      <c r="J576">
        <v>4.3899999999999995E-2</v>
      </c>
    </row>
    <row r="577" spans="1:10">
      <c r="A577">
        <v>201101</v>
      </c>
      <c r="B577">
        <v>1.9900000000000001E-2</v>
      </c>
      <c r="C577">
        <v>-2.3700000000000002E-2</v>
      </c>
      <c r="D577">
        <v>7.7000000000000002E-3</v>
      </c>
      <c r="E577">
        <v>-6.5000000000000006E-3</v>
      </c>
      <c r="F577">
        <v>8.3000000000000001E-3</v>
      </c>
      <c r="G577">
        <v>-2.8999999999999998E-3</v>
      </c>
      <c r="I577">
        <v>1E-4</v>
      </c>
      <c r="J577">
        <v>6.3E-3</v>
      </c>
    </row>
    <row r="578" spans="1:10">
      <c r="A578">
        <v>201102</v>
      </c>
      <c r="B578">
        <v>3.49E-2</v>
      </c>
      <c r="C578">
        <v>1.61E-2</v>
      </c>
      <c r="D578">
        <v>1.24E-2</v>
      </c>
      <c r="E578">
        <v>-1.9300000000000001E-2</v>
      </c>
      <c r="F578">
        <v>8.6999999999999994E-3</v>
      </c>
      <c r="G578">
        <v>1.9900000000000001E-2</v>
      </c>
      <c r="I578">
        <v>1E-4</v>
      </c>
      <c r="J578">
        <v>4.0099999999999997E-2</v>
      </c>
    </row>
    <row r="579" spans="1:10">
      <c r="A579">
        <v>201103</v>
      </c>
      <c r="B579">
        <v>4.5999999999999999E-3</v>
      </c>
      <c r="C579">
        <v>2.6400000000000003E-2</v>
      </c>
      <c r="D579">
        <v>-1.8800000000000001E-2</v>
      </c>
      <c r="E579">
        <v>1.7899999999999999E-2</v>
      </c>
      <c r="F579">
        <v>0</v>
      </c>
      <c r="G579">
        <v>3.4000000000000002E-2</v>
      </c>
      <c r="I579">
        <v>1E-4</v>
      </c>
      <c r="J579">
        <v>2.9100000000000001E-2</v>
      </c>
    </row>
    <row r="580" spans="1:10">
      <c r="A580">
        <v>201104</v>
      </c>
      <c r="B580">
        <v>2.8999999999999998E-2</v>
      </c>
      <c r="C580">
        <v>-5.0000000000000001E-3</v>
      </c>
      <c r="D580">
        <v>-2.4799999999999999E-2</v>
      </c>
      <c r="E580">
        <v>1.0800000000000001E-2</v>
      </c>
      <c r="F580">
        <v>-8.5000000000000006E-3</v>
      </c>
      <c r="G580">
        <v>4.0000000000000002E-4</v>
      </c>
      <c r="I580">
        <v>0</v>
      </c>
      <c r="J580">
        <v>3.2599999999999997E-2</v>
      </c>
    </row>
    <row r="581" spans="1:10">
      <c r="A581">
        <v>201105</v>
      </c>
      <c r="B581">
        <v>-1.2700000000000001E-2</v>
      </c>
      <c r="C581">
        <v>-7.0999999999999995E-3</v>
      </c>
      <c r="D581">
        <v>-0.02</v>
      </c>
      <c r="E581">
        <v>1.8800000000000001E-2</v>
      </c>
      <c r="F581">
        <v>-1.46E-2</v>
      </c>
      <c r="G581">
        <v>-6.1999999999999998E-3</v>
      </c>
      <c r="I581">
        <v>0</v>
      </c>
      <c r="J581">
        <v>-2.9100000000000001E-2</v>
      </c>
    </row>
    <row r="582" spans="1:10">
      <c r="A582">
        <v>201106</v>
      </c>
      <c r="B582">
        <v>-1.7500000000000002E-2</v>
      </c>
      <c r="C582">
        <v>1.3000000000000002E-3</v>
      </c>
      <c r="D582">
        <v>-3.8E-3</v>
      </c>
      <c r="E582">
        <v>2.4400000000000002E-2</v>
      </c>
      <c r="F582">
        <v>-1.4800000000000001E-2</v>
      </c>
      <c r="G582">
        <v>1.78E-2</v>
      </c>
      <c r="I582">
        <v>0</v>
      </c>
      <c r="J582">
        <v>2.0000000000000001E-4</v>
      </c>
    </row>
    <row r="583" spans="1:10">
      <c r="A583">
        <v>201107</v>
      </c>
      <c r="B583">
        <v>-2.35E-2</v>
      </c>
      <c r="C583">
        <v>-1.2200000000000001E-2</v>
      </c>
      <c r="D583">
        <v>-9.1000000000000004E-3</v>
      </c>
      <c r="E583">
        <v>2.7300000000000001E-2</v>
      </c>
      <c r="F583">
        <v>-1.78E-2</v>
      </c>
      <c r="G583">
        <v>1.6000000000000001E-3</v>
      </c>
      <c r="I583">
        <v>0</v>
      </c>
      <c r="J583">
        <v>-1.5600000000000001E-2</v>
      </c>
    </row>
    <row r="584" spans="1:10">
      <c r="A584">
        <v>201108</v>
      </c>
      <c r="B584">
        <v>-5.9900000000000002E-2</v>
      </c>
      <c r="C584">
        <v>-3.2199999999999999E-2</v>
      </c>
      <c r="D584">
        <v>-2.4E-2</v>
      </c>
      <c r="E584">
        <v>3.3000000000000002E-2</v>
      </c>
      <c r="F584">
        <v>-3.0999999999999999E-3</v>
      </c>
      <c r="G584">
        <v>-2.8000000000000004E-3</v>
      </c>
      <c r="I584">
        <v>1E-4</v>
      </c>
      <c r="J584">
        <v>-8.6599999999999996E-2</v>
      </c>
    </row>
    <row r="585" spans="1:10">
      <c r="A585">
        <v>201109</v>
      </c>
      <c r="B585">
        <v>-7.5899999999999995E-2</v>
      </c>
      <c r="C585">
        <v>-3.6700000000000003E-2</v>
      </c>
      <c r="D585">
        <v>-1.7500000000000002E-2</v>
      </c>
      <c r="E585">
        <v>2.0299999999999999E-2</v>
      </c>
      <c r="F585">
        <v>2.0999999999999999E-3</v>
      </c>
      <c r="G585">
        <v>-2.4199999999999999E-2</v>
      </c>
      <c r="I585">
        <v>0</v>
      </c>
      <c r="J585">
        <v>-0.159</v>
      </c>
    </row>
    <row r="586" spans="1:10">
      <c r="A586">
        <v>201110</v>
      </c>
      <c r="B586">
        <v>0.1135</v>
      </c>
      <c r="C586">
        <v>3.4799999999999998E-2</v>
      </c>
      <c r="D586">
        <v>1.1999999999999999E-3</v>
      </c>
      <c r="E586">
        <v>-2.1400000000000002E-2</v>
      </c>
      <c r="F586">
        <v>-8.6999999999999994E-3</v>
      </c>
      <c r="G586">
        <v>-1.43E-2</v>
      </c>
      <c r="I586">
        <v>0</v>
      </c>
      <c r="J586">
        <v>0.14449999999999999</v>
      </c>
    </row>
    <row r="587" spans="1:10">
      <c r="A587">
        <v>201111</v>
      </c>
      <c r="B587">
        <v>-2.8000000000000004E-3</v>
      </c>
      <c r="C587">
        <v>-2.8000000000000004E-3</v>
      </c>
      <c r="D587">
        <v>-4.5999999999999999E-3</v>
      </c>
      <c r="E587">
        <v>1.83E-2</v>
      </c>
      <c r="F587">
        <v>1.5100000000000001E-2</v>
      </c>
      <c r="G587">
        <v>3.85E-2</v>
      </c>
      <c r="I587">
        <v>0</v>
      </c>
      <c r="J587">
        <v>-1.3899999999999999E-2</v>
      </c>
    </row>
    <row r="588" spans="1:10">
      <c r="A588">
        <v>201112</v>
      </c>
      <c r="B588">
        <v>7.4000000000000003E-3</v>
      </c>
      <c r="C588">
        <v>-3.3000000000000004E-3</v>
      </c>
      <c r="D588">
        <v>1.61E-2</v>
      </c>
      <c r="E588">
        <v>1.01E-2</v>
      </c>
      <c r="F588">
        <v>2.4900000000000002E-2</v>
      </c>
      <c r="G588">
        <v>1.8100000000000002E-2</v>
      </c>
      <c r="I588">
        <v>0</v>
      </c>
      <c r="J588">
        <v>-1.06E-2</v>
      </c>
    </row>
    <row r="589" spans="1:10">
      <c r="A589">
        <v>201201</v>
      </c>
      <c r="B589">
        <v>5.0499999999999996E-2</v>
      </c>
      <c r="C589">
        <v>2.07E-2</v>
      </c>
      <c r="D589">
        <v>-9.4000000000000004E-3</v>
      </c>
      <c r="E589">
        <v>-2.01E-2</v>
      </c>
      <c r="F589">
        <v>-1.46E-2</v>
      </c>
      <c r="G589">
        <v>-7.9299999999999995E-2</v>
      </c>
      <c r="I589">
        <v>0</v>
      </c>
      <c r="J589">
        <v>2.63E-2</v>
      </c>
    </row>
    <row r="590" spans="1:10">
      <c r="A590">
        <v>201202</v>
      </c>
      <c r="B590">
        <v>4.4200000000000003E-2</v>
      </c>
      <c r="C590">
        <v>-1.7100000000000001E-2</v>
      </c>
      <c r="D590">
        <v>4.3E-3</v>
      </c>
      <c r="E590">
        <v>-4.7000000000000002E-3</v>
      </c>
      <c r="F590">
        <v>-4.0000000000000002E-4</v>
      </c>
      <c r="G590">
        <v>-2.8999999999999998E-3</v>
      </c>
      <c r="I590">
        <v>0</v>
      </c>
      <c r="J590">
        <v>5.8300000000000005E-2</v>
      </c>
    </row>
    <row r="591" spans="1:10">
      <c r="A591">
        <v>201203</v>
      </c>
      <c r="B591">
        <v>3.1099999999999999E-2</v>
      </c>
      <c r="C591">
        <v>-4.8999999999999998E-3</v>
      </c>
      <c r="D591">
        <v>1.1200000000000002E-2</v>
      </c>
      <c r="E591">
        <v>-5.5000000000000005E-3</v>
      </c>
      <c r="F591">
        <v>6.8999999999999999E-3</v>
      </c>
      <c r="G591">
        <v>1.3000000000000001E-2</v>
      </c>
      <c r="I591">
        <v>0</v>
      </c>
      <c r="J591">
        <v>5.0700000000000002E-2</v>
      </c>
    </row>
    <row r="592" spans="1:10">
      <c r="A592">
        <v>201204</v>
      </c>
      <c r="B592">
        <v>-8.5000000000000006E-3</v>
      </c>
      <c r="C592">
        <v>-5.4000000000000003E-3</v>
      </c>
      <c r="D592">
        <v>-7.7000000000000002E-3</v>
      </c>
      <c r="E592">
        <v>1.3100000000000001E-2</v>
      </c>
      <c r="F592">
        <v>6.8999999999999999E-3</v>
      </c>
      <c r="G592">
        <v>3.7499999999999999E-2</v>
      </c>
      <c r="I592">
        <v>0</v>
      </c>
      <c r="J592">
        <v>3.7000000000000002E-3</v>
      </c>
    </row>
    <row r="593" spans="1:10">
      <c r="A593">
        <v>201205</v>
      </c>
      <c r="B593">
        <v>-6.1900000000000004E-2</v>
      </c>
      <c r="C593">
        <v>-1E-3</v>
      </c>
      <c r="D593">
        <v>-1.06E-2</v>
      </c>
      <c r="E593">
        <v>2.1000000000000001E-2</v>
      </c>
      <c r="F593">
        <v>2.3400000000000001E-2</v>
      </c>
      <c r="G593">
        <v>6.4899999999999999E-2</v>
      </c>
      <c r="I593">
        <v>1E-4</v>
      </c>
      <c r="J593">
        <v>-4.8399999999999999E-2</v>
      </c>
    </row>
    <row r="594" spans="1:10">
      <c r="A594">
        <v>201206</v>
      </c>
      <c r="B594">
        <v>3.8900000000000004E-2</v>
      </c>
      <c r="C594">
        <v>8.1000000000000013E-3</v>
      </c>
      <c r="D594">
        <v>5.8999999999999999E-3</v>
      </c>
      <c r="E594">
        <v>-1.0700000000000001E-2</v>
      </c>
      <c r="F594">
        <v>4.4000000000000003E-3</v>
      </c>
      <c r="G594">
        <v>-1.06E-2</v>
      </c>
      <c r="I594">
        <v>0</v>
      </c>
      <c r="J594">
        <v>1.9800000000000002E-2</v>
      </c>
    </row>
    <row r="595" spans="1:10">
      <c r="A595">
        <v>201207</v>
      </c>
      <c r="B595">
        <v>7.9000000000000008E-3</v>
      </c>
      <c r="C595">
        <v>-2.76E-2</v>
      </c>
      <c r="D595">
        <v>-1.1999999999999999E-3</v>
      </c>
      <c r="E595">
        <v>1.1299999999999999E-2</v>
      </c>
      <c r="F595">
        <v>2.9999999999999997E-4</v>
      </c>
      <c r="G595">
        <v>3.0200000000000001E-2</v>
      </c>
      <c r="I595">
        <v>0</v>
      </c>
      <c r="J595">
        <v>2.53E-2</v>
      </c>
    </row>
    <row r="596" spans="1:10">
      <c r="A596">
        <v>201208</v>
      </c>
      <c r="B596">
        <v>2.5499999999999998E-2</v>
      </c>
      <c r="C596">
        <v>4.5000000000000005E-3</v>
      </c>
      <c r="D596">
        <v>1.3000000000000001E-2</v>
      </c>
      <c r="E596">
        <v>-1.3300000000000001E-2</v>
      </c>
      <c r="F596">
        <v>-8.8000000000000005E-3</v>
      </c>
      <c r="G596">
        <v>-2.3700000000000002E-2</v>
      </c>
      <c r="I596">
        <v>1E-4</v>
      </c>
      <c r="J596">
        <v>3.9199999999999999E-2</v>
      </c>
    </row>
    <row r="597" spans="1:10">
      <c r="A597">
        <v>201209</v>
      </c>
      <c r="B597">
        <v>2.7300000000000001E-2</v>
      </c>
      <c r="C597">
        <v>6.4000000000000003E-3</v>
      </c>
      <c r="D597">
        <v>1.5800000000000002E-2</v>
      </c>
      <c r="E597">
        <v>-1.5100000000000001E-2</v>
      </c>
      <c r="F597">
        <v>1.5100000000000001E-2</v>
      </c>
      <c r="G597">
        <v>-1.1399999999999999E-2</v>
      </c>
      <c r="I597">
        <v>1E-4</v>
      </c>
      <c r="J597">
        <v>2.2200000000000001E-2</v>
      </c>
    </row>
    <row r="598" spans="1:10">
      <c r="A598">
        <v>201210</v>
      </c>
      <c r="B598">
        <v>-1.7600000000000001E-2</v>
      </c>
      <c r="C598">
        <v>-9.1000000000000004E-3</v>
      </c>
      <c r="D598">
        <v>3.56E-2</v>
      </c>
      <c r="E598">
        <v>-1.34E-2</v>
      </c>
      <c r="F598">
        <v>2.5499999999999998E-2</v>
      </c>
      <c r="G598">
        <v>1.4000000000000002E-3</v>
      </c>
      <c r="I598">
        <v>1E-4</v>
      </c>
      <c r="J598">
        <v>-0.06</v>
      </c>
    </row>
    <row r="599" spans="1:10">
      <c r="A599">
        <v>201211</v>
      </c>
      <c r="B599">
        <v>7.8000000000000005E-3</v>
      </c>
      <c r="C599">
        <v>4.4000000000000003E-3</v>
      </c>
      <c r="D599">
        <v>-8.3000000000000001E-3</v>
      </c>
      <c r="E599">
        <v>6.5000000000000006E-3</v>
      </c>
      <c r="F599">
        <v>8.6E-3</v>
      </c>
      <c r="G599">
        <v>4.8999999999999998E-3</v>
      </c>
      <c r="I599">
        <v>1E-4</v>
      </c>
      <c r="J599">
        <v>1.66E-2</v>
      </c>
    </row>
    <row r="600" spans="1:10">
      <c r="A600">
        <v>201212</v>
      </c>
      <c r="B600">
        <v>1.18E-2</v>
      </c>
      <c r="C600">
        <v>1.9199999999999998E-2</v>
      </c>
      <c r="D600">
        <v>3.5299999999999998E-2</v>
      </c>
      <c r="E600">
        <v>-1.8600000000000002E-2</v>
      </c>
      <c r="F600">
        <v>8.6E-3</v>
      </c>
      <c r="G600">
        <v>-2.86E-2</v>
      </c>
      <c r="I600">
        <v>1E-4</v>
      </c>
      <c r="J600">
        <v>1.9699999999999999E-2</v>
      </c>
    </row>
    <row r="601" spans="1:10">
      <c r="A601">
        <v>201301</v>
      </c>
      <c r="B601">
        <v>5.5700000000000006E-2</v>
      </c>
      <c r="C601">
        <v>4.5999999999999999E-3</v>
      </c>
      <c r="D601">
        <v>9.4999999999999998E-3</v>
      </c>
      <c r="E601">
        <v>-1.9300000000000001E-2</v>
      </c>
      <c r="F601">
        <v>1.43E-2</v>
      </c>
      <c r="G601">
        <v>-1.7899999999999999E-2</v>
      </c>
      <c r="I601">
        <v>0</v>
      </c>
      <c r="J601">
        <v>5.9000000000000004E-2</v>
      </c>
    </row>
    <row r="602" spans="1:10">
      <c r="A602">
        <v>201302</v>
      </c>
      <c r="B602">
        <v>1.29E-2</v>
      </c>
      <c r="C602">
        <v>-2.8999999999999998E-3</v>
      </c>
      <c r="D602">
        <v>1E-3</v>
      </c>
      <c r="E602">
        <v>-6.6000000000000008E-3</v>
      </c>
      <c r="F602">
        <v>5.6999999999999993E-3</v>
      </c>
      <c r="G602">
        <v>1.29E-2</v>
      </c>
      <c r="I602">
        <v>0</v>
      </c>
      <c r="J602">
        <v>1.8600000000000002E-2</v>
      </c>
    </row>
    <row r="603" spans="1:10">
      <c r="A603">
        <v>201303</v>
      </c>
      <c r="B603">
        <v>4.0300000000000002E-2</v>
      </c>
      <c r="C603">
        <v>8.6999999999999994E-3</v>
      </c>
      <c r="D603">
        <v>-2.3E-3</v>
      </c>
      <c r="E603">
        <v>1.3000000000000002E-3</v>
      </c>
      <c r="F603">
        <v>1.3700000000000002E-2</v>
      </c>
      <c r="G603">
        <v>1.9199999999999998E-2</v>
      </c>
      <c r="I603">
        <v>0</v>
      </c>
      <c r="J603">
        <v>5.4400000000000004E-2</v>
      </c>
    </row>
    <row r="604" spans="1:10">
      <c r="A604">
        <v>201304</v>
      </c>
      <c r="B604">
        <v>1.5500000000000002E-2</v>
      </c>
      <c r="C604">
        <v>-2.2400000000000003E-2</v>
      </c>
      <c r="D604">
        <v>5.0000000000000001E-3</v>
      </c>
      <c r="E604">
        <v>2.7000000000000001E-3</v>
      </c>
      <c r="F604">
        <v>3.9000000000000003E-3</v>
      </c>
      <c r="G604">
        <v>2.2000000000000001E-3</v>
      </c>
      <c r="I604">
        <v>0</v>
      </c>
      <c r="J604">
        <v>2.7000000000000001E-3</v>
      </c>
    </row>
    <row r="605" spans="1:10">
      <c r="A605">
        <v>201305</v>
      </c>
      <c r="B605">
        <v>2.7999999999999997E-2</v>
      </c>
      <c r="C605">
        <v>2.0800000000000003E-2</v>
      </c>
      <c r="D605">
        <v>2.6700000000000002E-2</v>
      </c>
      <c r="E605">
        <v>-1.9900000000000001E-2</v>
      </c>
      <c r="F605">
        <v>-9.300000000000001E-3</v>
      </c>
      <c r="G605">
        <v>-2.0199999999999999E-2</v>
      </c>
      <c r="I605">
        <v>0</v>
      </c>
      <c r="J605">
        <v>4.6699999999999998E-2</v>
      </c>
    </row>
    <row r="606" spans="1:10">
      <c r="A606">
        <v>201306</v>
      </c>
      <c r="B606">
        <v>-1.2E-2</v>
      </c>
      <c r="C606">
        <v>1.5600000000000001E-2</v>
      </c>
      <c r="D606">
        <v>5.0000000000000001E-4</v>
      </c>
      <c r="E606">
        <v>-3.9000000000000003E-3</v>
      </c>
      <c r="F606">
        <v>1E-4</v>
      </c>
      <c r="G606">
        <v>5.2000000000000006E-3</v>
      </c>
      <c r="I606">
        <v>0</v>
      </c>
      <c r="J606">
        <v>-4.2000000000000003E-2</v>
      </c>
    </row>
    <row r="607" spans="1:10">
      <c r="A607">
        <v>201307</v>
      </c>
      <c r="B607">
        <v>5.6500000000000002E-2</v>
      </c>
      <c r="C607">
        <v>1.8100000000000002E-2</v>
      </c>
      <c r="D607">
        <v>5.6999999999999993E-3</v>
      </c>
      <c r="E607">
        <v>-1.3500000000000002E-2</v>
      </c>
      <c r="F607">
        <v>5.3E-3</v>
      </c>
      <c r="G607">
        <v>1.7500000000000002E-2</v>
      </c>
      <c r="I607">
        <v>0</v>
      </c>
      <c r="J607">
        <v>0.10050000000000001</v>
      </c>
    </row>
    <row r="608" spans="1:10">
      <c r="A608">
        <v>201308</v>
      </c>
      <c r="B608">
        <v>-2.7099999999999999E-2</v>
      </c>
      <c r="C608">
        <v>-7.000000000000001E-4</v>
      </c>
      <c r="D608">
        <v>-2.6800000000000001E-2</v>
      </c>
      <c r="E608">
        <v>6.7000000000000002E-3</v>
      </c>
      <c r="F608">
        <v>-2.1600000000000001E-2</v>
      </c>
      <c r="G608">
        <v>2.0000000000000001E-4</v>
      </c>
      <c r="I608">
        <v>0</v>
      </c>
      <c r="J608">
        <v>-2.81E-2</v>
      </c>
    </row>
    <row r="609" spans="1:10">
      <c r="A609">
        <v>201309</v>
      </c>
      <c r="B609">
        <v>3.7700000000000004E-2</v>
      </c>
      <c r="C609">
        <v>2.6499999999999999E-2</v>
      </c>
      <c r="D609">
        <v>-1.23E-2</v>
      </c>
      <c r="E609">
        <v>-5.6000000000000008E-3</v>
      </c>
      <c r="F609">
        <v>-1.3999999999999999E-2</v>
      </c>
      <c r="G609">
        <v>3.0699999999999998E-2</v>
      </c>
      <c r="I609">
        <v>0</v>
      </c>
      <c r="J609">
        <v>7.4300000000000005E-2</v>
      </c>
    </row>
    <row r="610" spans="1:10">
      <c r="A610">
        <v>201310</v>
      </c>
      <c r="B610">
        <v>4.1799999999999997E-2</v>
      </c>
      <c r="C610">
        <v>-1.4999999999999999E-2</v>
      </c>
      <c r="D610">
        <v>1.26E-2</v>
      </c>
      <c r="E610">
        <v>2.76E-2</v>
      </c>
      <c r="F610">
        <v>9.1999999999999998E-3</v>
      </c>
      <c r="G610">
        <v>8.0000000000000004E-4</v>
      </c>
      <c r="I610">
        <v>0</v>
      </c>
      <c r="J610">
        <v>2.3199999999999998E-2</v>
      </c>
    </row>
    <row r="611" spans="1:10">
      <c r="A611">
        <v>201311</v>
      </c>
      <c r="B611">
        <v>3.1300000000000001E-2</v>
      </c>
      <c r="C611">
        <v>1.3999999999999999E-2</v>
      </c>
      <c r="D611">
        <v>2.8000000000000004E-3</v>
      </c>
      <c r="E611">
        <v>1.6000000000000001E-3</v>
      </c>
      <c r="F611">
        <v>4.0000000000000002E-4</v>
      </c>
      <c r="G611">
        <v>4.4000000000000003E-3</v>
      </c>
      <c r="I611">
        <v>0</v>
      </c>
      <c r="J611">
        <v>3.39E-2</v>
      </c>
    </row>
    <row r="612" spans="1:10">
      <c r="A612">
        <v>201312</v>
      </c>
      <c r="B612">
        <v>2.81E-2</v>
      </c>
      <c r="C612">
        <v>-4.4000000000000003E-3</v>
      </c>
      <c r="D612">
        <v>-1E-4</v>
      </c>
      <c r="E612">
        <v>-4.5999999999999999E-3</v>
      </c>
      <c r="F612">
        <v>8.0000000000000004E-4</v>
      </c>
      <c r="G612">
        <v>2.0000000000000001E-4</v>
      </c>
      <c r="I612">
        <v>0</v>
      </c>
      <c r="J612">
        <v>2.58E-2</v>
      </c>
    </row>
    <row r="613" spans="1:10">
      <c r="A613">
        <v>201401</v>
      </c>
      <c r="B613">
        <v>-3.32E-2</v>
      </c>
      <c r="C613">
        <v>5.8999999999999999E-3</v>
      </c>
      <c r="D613">
        <v>-2.0199999999999999E-2</v>
      </c>
      <c r="E613">
        <v>-3.8800000000000001E-2</v>
      </c>
      <c r="F613">
        <v>-1.43E-2</v>
      </c>
      <c r="G613">
        <v>1.7100000000000001E-2</v>
      </c>
      <c r="I613">
        <v>0</v>
      </c>
      <c r="J613">
        <v>1.1000000000000001E-2</v>
      </c>
    </row>
    <row r="614" spans="1:10">
      <c r="A614">
        <v>201402</v>
      </c>
      <c r="B614">
        <v>4.6500000000000007E-2</v>
      </c>
      <c r="C614">
        <v>1.6000000000000001E-3</v>
      </c>
      <c r="D614">
        <v>-3.0999999999999999E-3</v>
      </c>
      <c r="E614">
        <v>-2.3E-3</v>
      </c>
      <c r="F614">
        <v>-4.7999999999999996E-3</v>
      </c>
      <c r="G614">
        <v>2.07E-2</v>
      </c>
      <c r="I614">
        <v>0</v>
      </c>
      <c r="J614">
        <v>6.5299999999999997E-2</v>
      </c>
    </row>
    <row r="615" spans="1:10">
      <c r="A615">
        <v>201403</v>
      </c>
      <c r="B615">
        <v>4.3E-3</v>
      </c>
      <c r="C615">
        <v>-1.1299999999999999E-2</v>
      </c>
      <c r="D615">
        <v>4.9200000000000001E-2</v>
      </c>
      <c r="E615">
        <v>2.1100000000000001E-2</v>
      </c>
      <c r="F615">
        <v>1.9800000000000002E-2</v>
      </c>
      <c r="G615">
        <v>-3.2899999999999999E-2</v>
      </c>
      <c r="I615">
        <v>0</v>
      </c>
      <c r="J615">
        <v>-6.0499999999999998E-2</v>
      </c>
    </row>
    <row r="616" spans="1:10">
      <c r="A616">
        <v>201404</v>
      </c>
      <c r="B616">
        <v>-1.9E-3</v>
      </c>
      <c r="C616">
        <v>-4.1299999999999996E-2</v>
      </c>
      <c r="D616">
        <v>1.1399999999999999E-2</v>
      </c>
      <c r="E616">
        <v>3.4500000000000003E-2</v>
      </c>
      <c r="F616">
        <v>1.03E-2</v>
      </c>
      <c r="G616">
        <v>-3.8900000000000004E-2</v>
      </c>
      <c r="I616">
        <v>0</v>
      </c>
      <c r="J616">
        <v>-3.3799999999999997E-2</v>
      </c>
    </row>
    <row r="617" spans="1:10">
      <c r="A617">
        <v>201405</v>
      </c>
      <c r="B617">
        <v>2.06E-2</v>
      </c>
      <c r="C617">
        <v>-1.89E-2</v>
      </c>
      <c r="D617">
        <v>-1.3000000000000002E-3</v>
      </c>
      <c r="E617">
        <v>5.0000000000000001E-4</v>
      </c>
      <c r="F617">
        <v>-1.01E-2</v>
      </c>
      <c r="G617">
        <v>8.8000000000000005E-3</v>
      </c>
      <c r="I617">
        <v>0</v>
      </c>
      <c r="J617">
        <v>3.9100000000000003E-2</v>
      </c>
    </row>
    <row r="618" spans="1:10">
      <c r="A618">
        <v>201406</v>
      </c>
      <c r="B618">
        <v>2.6099999999999998E-2</v>
      </c>
      <c r="C618">
        <v>3.1000000000000003E-2</v>
      </c>
      <c r="D618">
        <v>-6.8999999999999999E-3</v>
      </c>
      <c r="E618">
        <v>-1.8800000000000001E-2</v>
      </c>
      <c r="F618">
        <v>-1.9900000000000001E-2</v>
      </c>
      <c r="G618">
        <v>6.8999999999999999E-3</v>
      </c>
      <c r="I618">
        <v>0</v>
      </c>
      <c r="J618">
        <v>5.6399999999999999E-2</v>
      </c>
    </row>
    <row r="619" spans="1:10">
      <c r="A619">
        <v>201407</v>
      </c>
      <c r="B619">
        <v>-2.0400000000000001E-2</v>
      </c>
      <c r="C619">
        <v>-4.2599999999999999E-2</v>
      </c>
      <c r="D619">
        <v>-2.0000000000000001E-4</v>
      </c>
      <c r="E619">
        <v>9.0000000000000011E-3</v>
      </c>
      <c r="F619">
        <v>4.7000000000000002E-3</v>
      </c>
      <c r="G619">
        <v>-1.6000000000000001E-3</v>
      </c>
      <c r="I619">
        <v>0</v>
      </c>
      <c r="J619">
        <v>-4.8999999999999998E-3</v>
      </c>
    </row>
    <row r="620" spans="1:10">
      <c r="A620">
        <v>201408</v>
      </c>
      <c r="B620">
        <v>4.24E-2</v>
      </c>
      <c r="C620">
        <v>3.0000000000000001E-3</v>
      </c>
      <c r="D620">
        <v>-4.3E-3</v>
      </c>
      <c r="E620">
        <v>-6.4000000000000003E-3</v>
      </c>
      <c r="F620">
        <v>-6.8000000000000005E-3</v>
      </c>
      <c r="G620">
        <v>8.199999999999999E-3</v>
      </c>
      <c r="I620">
        <v>0</v>
      </c>
      <c r="J620">
        <v>5.4300000000000001E-2</v>
      </c>
    </row>
    <row r="621" spans="1:10">
      <c r="A621">
        <v>201409</v>
      </c>
      <c r="B621">
        <v>-1.9699999999999999E-2</v>
      </c>
      <c r="C621">
        <v>-3.7200000000000004E-2</v>
      </c>
      <c r="D621">
        <v>-1.3600000000000001E-2</v>
      </c>
      <c r="E621">
        <v>1.3000000000000001E-2</v>
      </c>
      <c r="F621">
        <v>-5.0000000000000001E-3</v>
      </c>
      <c r="G621">
        <v>5.0000000000000001E-3</v>
      </c>
      <c r="I621">
        <v>0</v>
      </c>
      <c r="J621">
        <v>-2.4700000000000003E-2</v>
      </c>
    </row>
    <row r="622" spans="1:10">
      <c r="A622">
        <v>201410</v>
      </c>
      <c r="B622">
        <v>2.52E-2</v>
      </c>
      <c r="C622">
        <v>3.7700000000000004E-2</v>
      </c>
      <c r="D622">
        <v>-1.8500000000000003E-2</v>
      </c>
      <c r="E622">
        <v>-5.0000000000000001E-3</v>
      </c>
      <c r="F622">
        <v>-1.4000000000000002E-3</v>
      </c>
      <c r="G622">
        <v>-5.9999999999999995E-4</v>
      </c>
      <c r="I622">
        <v>0</v>
      </c>
      <c r="J622">
        <v>2.29E-2</v>
      </c>
    </row>
    <row r="623" spans="1:10">
      <c r="A623">
        <v>201411</v>
      </c>
      <c r="B623">
        <v>2.5499999999999998E-2</v>
      </c>
      <c r="C623">
        <v>-2.2400000000000003E-2</v>
      </c>
      <c r="D623">
        <v>-3.1200000000000002E-2</v>
      </c>
      <c r="E623">
        <v>1.5300000000000001E-2</v>
      </c>
      <c r="F623">
        <v>2.3E-3</v>
      </c>
      <c r="G623">
        <v>6.8999999999999999E-3</v>
      </c>
      <c r="I623">
        <v>0</v>
      </c>
      <c r="J623">
        <v>3.9600000000000003E-2</v>
      </c>
    </row>
    <row r="624" spans="1:10">
      <c r="A624">
        <v>201412</v>
      </c>
      <c r="B624">
        <v>-5.9999999999999995E-4</v>
      </c>
      <c r="C624">
        <v>2.86E-2</v>
      </c>
      <c r="D624">
        <v>2.29E-2</v>
      </c>
      <c r="E624">
        <v>-1.2200000000000001E-2</v>
      </c>
      <c r="F624">
        <v>9.7999999999999997E-3</v>
      </c>
      <c r="G624">
        <v>1.1200000000000002E-2</v>
      </c>
      <c r="I624">
        <v>0</v>
      </c>
      <c r="J624">
        <v>-2.2499999999999999E-2</v>
      </c>
    </row>
    <row r="625" spans="1:10">
      <c r="A625">
        <v>201501</v>
      </c>
      <c r="B625">
        <v>-3.1099999999999999E-2</v>
      </c>
      <c r="C625">
        <v>-9.0000000000000011E-3</v>
      </c>
      <c r="D625">
        <v>-3.61E-2</v>
      </c>
      <c r="E625">
        <v>1.6200000000000003E-2</v>
      </c>
      <c r="F625">
        <v>-1.6799999999999999E-2</v>
      </c>
      <c r="G625">
        <v>3.8399999999999997E-2</v>
      </c>
      <c r="I625">
        <v>0</v>
      </c>
      <c r="J625">
        <v>6.7000000000000002E-3</v>
      </c>
    </row>
    <row r="626" spans="1:10">
      <c r="A626">
        <v>201502</v>
      </c>
      <c r="B626">
        <v>6.13E-2</v>
      </c>
      <c r="C626">
        <v>3.0000000000000001E-3</v>
      </c>
      <c r="D626">
        <v>-1.8500000000000003E-2</v>
      </c>
      <c r="E626">
        <v>-1.1200000000000002E-2</v>
      </c>
      <c r="F626">
        <v>-1.78E-2</v>
      </c>
      <c r="G626">
        <v>-2.8199999999999999E-2</v>
      </c>
      <c r="I626">
        <v>0</v>
      </c>
      <c r="J626">
        <v>6.1900000000000004E-2</v>
      </c>
    </row>
    <row r="627" spans="1:10">
      <c r="A627">
        <v>201503</v>
      </c>
      <c r="B627">
        <v>-1.1200000000000002E-2</v>
      </c>
      <c r="C627">
        <v>3.1000000000000003E-2</v>
      </c>
      <c r="D627">
        <v>-4.0999999999999995E-3</v>
      </c>
      <c r="E627">
        <v>1.6000000000000001E-3</v>
      </c>
      <c r="F627">
        <v>-5.4000000000000003E-3</v>
      </c>
      <c r="G627">
        <v>2.7400000000000004E-2</v>
      </c>
      <c r="I627">
        <v>0</v>
      </c>
      <c r="J627">
        <v>-9.9000000000000008E-3</v>
      </c>
    </row>
    <row r="628" spans="1:10">
      <c r="A628">
        <v>201504</v>
      </c>
      <c r="B628">
        <v>5.8999999999999999E-3</v>
      </c>
      <c r="C628">
        <v>-3.0800000000000001E-2</v>
      </c>
      <c r="D628">
        <v>1.83E-2</v>
      </c>
      <c r="E628">
        <v>-1E-4</v>
      </c>
      <c r="F628">
        <v>-6.4000000000000003E-3</v>
      </c>
      <c r="G628">
        <v>-7.2700000000000001E-2</v>
      </c>
      <c r="I628">
        <v>0</v>
      </c>
      <c r="J628">
        <v>-2.4500000000000001E-2</v>
      </c>
    </row>
    <row r="629" spans="1:10">
      <c r="A629">
        <v>201505</v>
      </c>
      <c r="B629">
        <v>1.3600000000000001E-2</v>
      </c>
      <c r="C629">
        <v>8.1000000000000013E-3</v>
      </c>
      <c r="D629">
        <v>-1.1000000000000001E-2</v>
      </c>
      <c r="E629">
        <v>-1.78E-2</v>
      </c>
      <c r="F629">
        <v>-6.9999999999999993E-3</v>
      </c>
      <c r="G629">
        <v>5.8099999999999999E-2</v>
      </c>
      <c r="I629">
        <v>0</v>
      </c>
      <c r="J629">
        <v>4.5999999999999999E-2</v>
      </c>
    </row>
    <row r="630" spans="1:10">
      <c r="A630">
        <v>201506</v>
      </c>
      <c r="B630">
        <v>-1.5300000000000001E-2</v>
      </c>
      <c r="C630">
        <v>2.8799999999999999E-2</v>
      </c>
      <c r="D630">
        <v>-7.6E-3</v>
      </c>
      <c r="E630">
        <v>4.3E-3</v>
      </c>
      <c r="F630">
        <v>-1.54E-2</v>
      </c>
      <c r="G630">
        <v>3.0099999999999998E-2</v>
      </c>
      <c r="I630">
        <v>0</v>
      </c>
      <c r="J630">
        <v>-5.4000000000000003E-3</v>
      </c>
    </row>
    <row r="631" spans="1:10">
      <c r="A631">
        <v>201507</v>
      </c>
      <c r="B631">
        <v>1.54E-2</v>
      </c>
      <c r="C631">
        <v>-4.5899999999999996E-2</v>
      </c>
      <c r="D631">
        <v>-4.0700000000000007E-2</v>
      </c>
      <c r="E631">
        <v>3.4000000000000002E-3</v>
      </c>
      <c r="F631">
        <v>-2.4799999999999999E-2</v>
      </c>
      <c r="G631">
        <v>0.1</v>
      </c>
      <c r="I631">
        <v>0</v>
      </c>
      <c r="J631">
        <v>1.9300000000000001E-2</v>
      </c>
    </row>
    <row r="632" spans="1:10">
      <c r="A632">
        <v>201508</v>
      </c>
      <c r="B632">
        <v>-6.0400000000000002E-2</v>
      </c>
      <c r="C632">
        <v>2.7000000000000001E-3</v>
      </c>
      <c r="D632">
        <v>2.7999999999999997E-2</v>
      </c>
      <c r="E632">
        <v>6.4000000000000003E-3</v>
      </c>
      <c r="F632">
        <v>1.26E-2</v>
      </c>
      <c r="G632">
        <v>-2.0899999999999998E-2</v>
      </c>
      <c r="I632">
        <v>0</v>
      </c>
      <c r="J632">
        <v>-6.4299999999999996E-2</v>
      </c>
    </row>
    <row r="633" spans="1:10">
      <c r="A633">
        <v>201509</v>
      </c>
      <c r="B633">
        <v>-3.0699999999999998E-2</v>
      </c>
      <c r="C633">
        <v>-2.7900000000000001E-2</v>
      </c>
      <c r="D633">
        <v>5.6999999999999993E-3</v>
      </c>
      <c r="E633">
        <v>1.8200000000000001E-2</v>
      </c>
      <c r="F633">
        <v>-5.6999999999999993E-3</v>
      </c>
      <c r="G633">
        <v>5.2199999999999996E-2</v>
      </c>
      <c r="I633">
        <v>0</v>
      </c>
      <c r="J633">
        <v>-3.2100000000000004E-2</v>
      </c>
    </row>
    <row r="634" spans="1:10">
      <c r="A634">
        <v>201510</v>
      </c>
      <c r="B634">
        <v>7.7499999999999999E-2</v>
      </c>
      <c r="C634">
        <v>-2.06E-2</v>
      </c>
      <c r="D634">
        <v>-4.5999999999999999E-3</v>
      </c>
      <c r="E634">
        <v>8.5000000000000006E-3</v>
      </c>
      <c r="F634">
        <v>5.3E-3</v>
      </c>
      <c r="G634">
        <v>-3.2799999999999996E-2</v>
      </c>
      <c r="I634">
        <v>0</v>
      </c>
      <c r="J634">
        <v>6.93E-2</v>
      </c>
    </row>
    <row r="635" spans="1:10">
      <c r="A635">
        <v>201511</v>
      </c>
      <c r="B635">
        <v>5.6000000000000008E-3</v>
      </c>
      <c r="C635">
        <v>3.3000000000000002E-2</v>
      </c>
      <c r="D635">
        <v>-3.8E-3</v>
      </c>
      <c r="E635">
        <v>-2.7300000000000001E-2</v>
      </c>
      <c r="F635">
        <v>-1.0200000000000001E-2</v>
      </c>
      <c r="G635">
        <v>2.2799999999999997E-2</v>
      </c>
      <c r="I635">
        <v>0</v>
      </c>
      <c r="J635">
        <v>1.3100000000000001E-2</v>
      </c>
    </row>
    <row r="636" spans="1:10">
      <c r="A636">
        <v>201512</v>
      </c>
      <c r="B636">
        <v>-2.1700000000000001E-2</v>
      </c>
      <c r="C636">
        <v>-2.9700000000000004E-2</v>
      </c>
      <c r="D636">
        <v>-2.5899999999999999E-2</v>
      </c>
      <c r="E636">
        <v>4.5999999999999999E-3</v>
      </c>
      <c r="F636">
        <v>2.0000000000000001E-4</v>
      </c>
      <c r="G636">
        <v>3.3500000000000002E-2</v>
      </c>
      <c r="I636">
        <v>1E-4</v>
      </c>
      <c r="J636">
        <v>-1.21E-2</v>
      </c>
    </row>
    <row r="637" spans="1:10">
      <c r="A637">
        <v>201601</v>
      </c>
      <c r="B637">
        <v>-5.7699999999999994E-2</v>
      </c>
      <c r="C637">
        <v>-3.4200000000000001E-2</v>
      </c>
      <c r="D637">
        <v>2.06E-2</v>
      </c>
      <c r="E637">
        <v>2.8399999999999998E-2</v>
      </c>
      <c r="F637">
        <v>3.09E-2</v>
      </c>
      <c r="G637">
        <v>1.44E-2</v>
      </c>
      <c r="I637">
        <v>1E-4</v>
      </c>
      <c r="J637">
        <v>-6.2400000000000004E-2</v>
      </c>
    </row>
    <row r="638" spans="1:10">
      <c r="A638">
        <v>201602</v>
      </c>
      <c r="B638">
        <v>-7.000000000000001E-4</v>
      </c>
      <c r="C638">
        <v>9.300000000000001E-3</v>
      </c>
      <c r="D638">
        <v>-5.6999999999999993E-3</v>
      </c>
      <c r="E638">
        <v>3.3000000000000002E-2</v>
      </c>
      <c r="F638">
        <v>1.9599999999999999E-2</v>
      </c>
      <c r="G638">
        <v>-4.3799999999999999E-2</v>
      </c>
      <c r="I638">
        <v>2.0000000000000001E-4</v>
      </c>
      <c r="J638">
        <v>-3.2300000000000002E-2</v>
      </c>
    </row>
    <row r="639" spans="1:10">
      <c r="A639">
        <v>201603</v>
      </c>
      <c r="B639">
        <v>6.9599999999999995E-2</v>
      </c>
      <c r="C639">
        <v>1.01E-2</v>
      </c>
      <c r="D639">
        <v>1.1000000000000001E-2</v>
      </c>
      <c r="E639">
        <v>7.4000000000000003E-3</v>
      </c>
      <c r="F639">
        <v>-2.0000000000000001E-4</v>
      </c>
      <c r="G639">
        <v>-5.0099999999999999E-2</v>
      </c>
      <c r="I639">
        <v>2.0000000000000001E-4</v>
      </c>
      <c r="J639">
        <v>5.8400000000000001E-2</v>
      </c>
    </row>
    <row r="640" spans="1:10">
      <c r="A640">
        <v>201604</v>
      </c>
      <c r="B640">
        <v>9.1000000000000004E-3</v>
      </c>
      <c r="C640">
        <v>1.15E-2</v>
      </c>
      <c r="D640">
        <v>3.2100000000000004E-2</v>
      </c>
      <c r="E640">
        <v>-2.92E-2</v>
      </c>
      <c r="F640">
        <v>1.9E-2</v>
      </c>
      <c r="G640">
        <v>-6.0199999999999997E-2</v>
      </c>
      <c r="I640">
        <v>1E-4</v>
      </c>
      <c r="J640">
        <v>-1.6E-2</v>
      </c>
    </row>
    <row r="641" spans="1:10">
      <c r="A641">
        <v>201605</v>
      </c>
      <c r="B641">
        <v>1.78E-2</v>
      </c>
      <c r="C641">
        <v>-6.4000000000000003E-3</v>
      </c>
      <c r="D641">
        <v>-1.66E-2</v>
      </c>
      <c r="E641">
        <v>-1.1000000000000001E-2</v>
      </c>
      <c r="F641">
        <v>-2.4799999999999999E-2</v>
      </c>
      <c r="G641">
        <v>1.4199999999999999E-2</v>
      </c>
      <c r="I641">
        <v>1E-4</v>
      </c>
      <c r="J641">
        <v>3.6200000000000003E-2</v>
      </c>
    </row>
    <row r="642" spans="1:10">
      <c r="A642">
        <v>201606</v>
      </c>
      <c r="B642">
        <v>-5.0000000000000001E-4</v>
      </c>
      <c r="C642">
        <v>4.4000000000000003E-3</v>
      </c>
      <c r="D642">
        <v>-1.4499999999999999E-2</v>
      </c>
      <c r="E642">
        <v>1.4800000000000001E-2</v>
      </c>
      <c r="F642">
        <v>1.9400000000000001E-2</v>
      </c>
      <c r="G642">
        <v>4.1299999999999996E-2</v>
      </c>
      <c r="I642">
        <v>2.0000000000000001E-4</v>
      </c>
      <c r="J642">
        <v>8.8000000000000005E-3</v>
      </c>
    </row>
    <row r="643" spans="1:10">
      <c r="A643">
        <v>201607</v>
      </c>
      <c r="B643">
        <v>3.95E-2</v>
      </c>
      <c r="C643">
        <v>2.4799999999999999E-2</v>
      </c>
      <c r="D643">
        <v>-1.3100000000000001E-2</v>
      </c>
      <c r="E643">
        <v>1.24E-2</v>
      </c>
      <c r="F643">
        <v>-1.1899999999999999E-2</v>
      </c>
      <c r="G643">
        <v>-3.3399999999999999E-2</v>
      </c>
      <c r="I643">
        <v>2.0000000000000001E-4</v>
      </c>
      <c r="J643">
        <v>4.2300000000000004E-2</v>
      </c>
    </row>
    <row r="644" spans="1:10">
      <c r="A644">
        <v>201608</v>
      </c>
      <c r="B644">
        <v>4.8999999999999998E-3</v>
      </c>
      <c r="C644">
        <v>1.6899999999999998E-2</v>
      </c>
      <c r="D644">
        <v>3.1600000000000003E-2</v>
      </c>
      <c r="E644">
        <v>-1.89E-2</v>
      </c>
      <c r="F644">
        <v>-3.4000000000000002E-3</v>
      </c>
      <c r="G644">
        <v>-3.49E-2</v>
      </c>
      <c r="I644">
        <v>2.0000000000000001E-4</v>
      </c>
      <c r="J644">
        <v>-9.9000000000000008E-3</v>
      </c>
    </row>
    <row r="645" spans="1:10">
      <c r="A645">
        <v>201609</v>
      </c>
      <c r="B645">
        <v>2.5000000000000001E-3</v>
      </c>
      <c r="C645">
        <v>1.8600000000000002E-2</v>
      </c>
      <c r="D645">
        <v>-1.2200000000000001E-2</v>
      </c>
      <c r="E645">
        <v>-2.23E-2</v>
      </c>
      <c r="F645">
        <v>2.0000000000000001E-4</v>
      </c>
      <c r="G645">
        <v>1.9E-3</v>
      </c>
      <c r="I645">
        <v>2.0000000000000001E-4</v>
      </c>
      <c r="J645">
        <v>3.1200000000000002E-2</v>
      </c>
    </row>
    <row r="646" spans="1:10">
      <c r="A646">
        <v>201610</v>
      </c>
      <c r="B646">
        <v>-2.0199999999999999E-2</v>
      </c>
      <c r="C646">
        <v>-4.0399999999999998E-2</v>
      </c>
      <c r="D646">
        <v>4.1200000000000001E-2</v>
      </c>
      <c r="E646">
        <v>9.4999999999999998E-3</v>
      </c>
      <c r="F646">
        <v>2.3999999999999998E-3</v>
      </c>
      <c r="G646">
        <v>6.0000000000000001E-3</v>
      </c>
      <c r="I646">
        <v>2.0000000000000001E-4</v>
      </c>
      <c r="J646">
        <v>-5.2999999999999999E-2</v>
      </c>
    </row>
    <row r="647" spans="1:10">
      <c r="A647">
        <v>201611</v>
      </c>
      <c r="B647">
        <v>4.8600000000000004E-2</v>
      </c>
      <c r="C647">
        <v>7.0400000000000004E-2</v>
      </c>
      <c r="D647">
        <v>8.199999999999999E-2</v>
      </c>
      <c r="E647">
        <v>-1.7000000000000001E-3</v>
      </c>
      <c r="F647">
        <v>3.7100000000000001E-2</v>
      </c>
      <c r="G647">
        <v>-4.6200000000000005E-2</v>
      </c>
      <c r="I647">
        <v>1E-4</v>
      </c>
      <c r="J647">
        <v>7.5400000000000009E-2</v>
      </c>
    </row>
    <row r="648" spans="1:10">
      <c r="A648">
        <v>201612</v>
      </c>
      <c r="B648">
        <v>1.8100000000000002E-2</v>
      </c>
      <c r="C648">
        <v>4.0999999999999995E-3</v>
      </c>
      <c r="D648">
        <v>3.56E-2</v>
      </c>
      <c r="E648">
        <v>1.24E-2</v>
      </c>
      <c r="F648">
        <v>-2.6000000000000003E-3</v>
      </c>
      <c r="G648">
        <v>-2.6000000000000003E-3</v>
      </c>
      <c r="I648">
        <v>2.9999999999999997E-4</v>
      </c>
      <c r="J648">
        <v>-4.1999999999999997E-3</v>
      </c>
    </row>
    <row r="649" spans="1:10">
      <c r="A649">
        <v>201701</v>
      </c>
      <c r="B649">
        <v>1.9400000000000001E-2</v>
      </c>
      <c r="C649">
        <v>-1.43E-2</v>
      </c>
      <c r="D649">
        <v>-2.7300000000000001E-2</v>
      </c>
      <c r="E649">
        <v>-5.0000000000000001E-3</v>
      </c>
      <c r="F649">
        <v>-9.7999999999999997E-3</v>
      </c>
      <c r="G649">
        <v>-9.300000000000001E-3</v>
      </c>
      <c r="I649">
        <v>4.0000000000000002E-4</v>
      </c>
      <c r="J649">
        <v>3.6499999999999998E-2</v>
      </c>
    </row>
    <row r="650" spans="1:10">
      <c r="A650">
        <v>201702</v>
      </c>
      <c r="B650">
        <v>3.5700000000000003E-2</v>
      </c>
      <c r="C650">
        <v>-2.23E-2</v>
      </c>
      <c r="D650">
        <v>-1.66E-2</v>
      </c>
      <c r="E650">
        <v>4.4000000000000003E-3</v>
      </c>
      <c r="F650">
        <v>-1.83E-2</v>
      </c>
      <c r="G650">
        <v>-1.6500000000000001E-2</v>
      </c>
      <c r="I650">
        <v>4.0000000000000002E-4</v>
      </c>
      <c r="J650">
        <v>1E-4</v>
      </c>
    </row>
    <row r="651" spans="1:10">
      <c r="A651">
        <v>201703</v>
      </c>
      <c r="B651">
        <v>1.7000000000000001E-3</v>
      </c>
      <c r="C651">
        <v>7.4000000000000003E-3</v>
      </c>
      <c r="D651">
        <v>-3.3700000000000001E-2</v>
      </c>
      <c r="E651">
        <v>6.3E-3</v>
      </c>
      <c r="F651">
        <v>-9.4000000000000004E-3</v>
      </c>
      <c r="G651">
        <v>-1.0200000000000001E-2</v>
      </c>
      <c r="I651">
        <v>2.9999999999999997E-4</v>
      </c>
      <c r="J651">
        <v>5.2000000000000006E-3</v>
      </c>
    </row>
    <row r="652" spans="1:10">
      <c r="A652">
        <v>201704</v>
      </c>
      <c r="B652">
        <v>1.0900000000000002E-2</v>
      </c>
      <c r="C652">
        <v>4.7000000000000002E-3</v>
      </c>
      <c r="D652">
        <v>-2.1499999999999998E-2</v>
      </c>
      <c r="E652">
        <v>1.9099999999999999E-2</v>
      </c>
      <c r="F652">
        <v>-1.61E-2</v>
      </c>
      <c r="G652">
        <v>4.7999999999999996E-3</v>
      </c>
      <c r="I652">
        <v>5.0000000000000001E-4</v>
      </c>
      <c r="J652">
        <v>2.3999999999999998E-3</v>
      </c>
    </row>
    <row r="653" spans="1:10">
      <c r="A653">
        <v>201705</v>
      </c>
      <c r="B653">
        <v>1.06E-2</v>
      </c>
      <c r="C653">
        <v>-3.04E-2</v>
      </c>
      <c r="D653">
        <v>-3.7600000000000001E-2</v>
      </c>
      <c r="E653">
        <v>9.4999999999999998E-3</v>
      </c>
      <c r="F653">
        <v>-1.7899999999999999E-2</v>
      </c>
      <c r="G653">
        <v>1.4800000000000001E-2</v>
      </c>
      <c r="I653">
        <v>5.9999999999999995E-4</v>
      </c>
      <c r="J653">
        <v>3.5099999999999999E-2</v>
      </c>
    </row>
    <row r="654" spans="1:10">
      <c r="A654">
        <v>201706</v>
      </c>
      <c r="B654">
        <v>7.8000000000000005E-3</v>
      </c>
      <c r="C654">
        <v>2.5700000000000001E-2</v>
      </c>
      <c r="D654">
        <v>1.4800000000000001E-2</v>
      </c>
      <c r="E654">
        <v>-2.2599999999999999E-2</v>
      </c>
      <c r="F654">
        <v>0</v>
      </c>
      <c r="G654">
        <v>-8.9999999999999998E-4</v>
      </c>
      <c r="I654">
        <v>5.9999999999999995E-4</v>
      </c>
      <c r="J654">
        <v>8.5000000000000006E-3</v>
      </c>
    </row>
    <row r="655" spans="1:10">
      <c r="A655">
        <v>201707</v>
      </c>
      <c r="B655">
        <v>1.8700000000000001E-2</v>
      </c>
      <c r="C655">
        <v>-1.6200000000000003E-2</v>
      </c>
      <c r="D655">
        <v>-2.2000000000000001E-3</v>
      </c>
      <c r="E655">
        <v>-5.8999999999999999E-3</v>
      </c>
      <c r="F655">
        <v>-1.6000000000000001E-3</v>
      </c>
      <c r="G655">
        <v>1.6200000000000003E-2</v>
      </c>
      <c r="I655">
        <v>7.000000000000001E-4</v>
      </c>
      <c r="J655">
        <v>2.9900000000000003E-2</v>
      </c>
    </row>
    <row r="656" spans="1:10">
      <c r="A656">
        <v>201708</v>
      </c>
      <c r="B656">
        <v>1.6000000000000001E-3</v>
      </c>
      <c r="C656">
        <v>-1.8200000000000001E-2</v>
      </c>
      <c r="D656">
        <v>-2.07E-2</v>
      </c>
      <c r="E656">
        <v>1.1999999999999999E-3</v>
      </c>
      <c r="F656">
        <v>-2.3599999999999999E-2</v>
      </c>
      <c r="G656">
        <v>3.2599999999999997E-2</v>
      </c>
      <c r="I656">
        <v>8.9999999999999998E-4</v>
      </c>
      <c r="J656">
        <v>1.4000000000000002E-3</v>
      </c>
    </row>
    <row r="657" spans="1:10">
      <c r="A657">
        <v>201709</v>
      </c>
      <c r="B657">
        <v>2.5099999999999997E-2</v>
      </c>
      <c r="C657">
        <v>4.7400000000000005E-2</v>
      </c>
      <c r="D657">
        <v>3.09E-2</v>
      </c>
      <c r="E657">
        <v>-1.4999999999999999E-2</v>
      </c>
      <c r="F657">
        <v>1.6299999999999999E-2</v>
      </c>
      <c r="G657">
        <v>-1.3200000000000002E-2</v>
      </c>
      <c r="I657">
        <v>8.9999999999999998E-4</v>
      </c>
      <c r="J657">
        <v>4.2300000000000004E-2</v>
      </c>
    </row>
    <row r="658" spans="1:10">
      <c r="A658">
        <v>201710</v>
      </c>
      <c r="B658">
        <v>2.2499999999999999E-2</v>
      </c>
      <c r="C658">
        <v>-1.95E-2</v>
      </c>
      <c r="D658">
        <v>2.3E-3</v>
      </c>
      <c r="E658">
        <v>8.3999999999999995E-3</v>
      </c>
      <c r="F658">
        <v>-3.2199999999999999E-2</v>
      </c>
      <c r="G658">
        <v>4.2699999999999995E-2</v>
      </c>
      <c r="I658">
        <v>8.9999999999999998E-4</v>
      </c>
      <c r="J658">
        <v>5.6600000000000004E-2</v>
      </c>
    </row>
    <row r="659" spans="1:10">
      <c r="A659">
        <v>201711</v>
      </c>
      <c r="B659">
        <v>3.1200000000000002E-2</v>
      </c>
      <c r="C659">
        <v>-3.4999999999999996E-3</v>
      </c>
      <c r="D659">
        <v>-5.0000000000000001E-4</v>
      </c>
      <c r="E659">
        <v>3.1600000000000003E-2</v>
      </c>
      <c r="F659">
        <v>-8.9999999999999998E-4</v>
      </c>
      <c r="G659">
        <v>-8.6999999999999994E-3</v>
      </c>
      <c r="I659">
        <v>8.0000000000000004E-4</v>
      </c>
      <c r="J659">
        <v>0.03</v>
      </c>
    </row>
    <row r="660" spans="1:10">
      <c r="A660">
        <v>201712</v>
      </c>
      <c r="B660">
        <v>1.06E-2</v>
      </c>
      <c r="C660">
        <v>-1.0700000000000001E-2</v>
      </c>
      <c r="D660">
        <v>2.9999999999999997E-4</v>
      </c>
      <c r="E660">
        <v>7.6E-3</v>
      </c>
      <c r="F660">
        <v>1.66E-2</v>
      </c>
      <c r="G660">
        <v>-1.54E-2</v>
      </c>
      <c r="I660">
        <v>8.9999999999999998E-4</v>
      </c>
      <c r="J660">
        <v>-6.0000000000000001E-3</v>
      </c>
    </row>
    <row r="661" spans="1:10">
      <c r="A661">
        <v>201801</v>
      </c>
      <c r="B661">
        <v>5.5700000000000006E-2</v>
      </c>
      <c r="C661">
        <v>-3.2500000000000001E-2</v>
      </c>
      <c r="D661">
        <v>-1.3600000000000001E-2</v>
      </c>
      <c r="E661">
        <v>-7.1999999999999998E-3</v>
      </c>
      <c r="F661">
        <v>-1.0500000000000001E-2</v>
      </c>
      <c r="G661">
        <v>4.0500000000000001E-2</v>
      </c>
      <c r="I661">
        <v>1.1000000000000001E-3</v>
      </c>
      <c r="J661">
        <v>0.11840000000000001</v>
      </c>
    </row>
    <row r="662" spans="1:10">
      <c r="A662">
        <v>201802</v>
      </c>
      <c r="B662">
        <v>-3.6499999999999998E-2</v>
      </c>
      <c r="C662">
        <v>3.3000000000000004E-3</v>
      </c>
      <c r="D662">
        <v>-1.03E-2</v>
      </c>
      <c r="E662">
        <v>5.6000000000000008E-3</v>
      </c>
      <c r="F662">
        <v>-2.4E-2</v>
      </c>
      <c r="G662">
        <v>3.5799999999999998E-2</v>
      </c>
      <c r="I662">
        <v>1.1000000000000001E-3</v>
      </c>
      <c r="J662">
        <v>-1.44E-2</v>
      </c>
    </row>
    <row r="663" spans="1:10">
      <c r="A663">
        <v>201803</v>
      </c>
      <c r="B663">
        <v>-2.35E-2</v>
      </c>
      <c r="C663">
        <v>3.5900000000000001E-2</v>
      </c>
      <c r="D663">
        <v>-2.3E-3</v>
      </c>
      <c r="E663">
        <v>-4.8999999999999998E-3</v>
      </c>
      <c r="F663">
        <v>2.0000000000000001E-4</v>
      </c>
      <c r="G663">
        <v>-1.1299999999999999E-2</v>
      </c>
      <c r="I663">
        <v>1.1999999999999999E-3</v>
      </c>
      <c r="J663">
        <v>-3.1899999999999998E-2</v>
      </c>
    </row>
    <row r="664" spans="1:10">
      <c r="A664">
        <v>201804</v>
      </c>
      <c r="B664">
        <v>2.8000000000000004E-3</v>
      </c>
      <c r="C664">
        <v>9.0000000000000011E-3</v>
      </c>
      <c r="D664">
        <v>4.7999999999999996E-3</v>
      </c>
      <c r="E664">
        <v>-2.4100000000000003E-2</v>
      </c>
      <c r="F664">
        <v>1.2800000000000001E-2</v>
      </c>
      <c r="G664">
        <v>3.5999999999999999E-3</v>
      </c>
      <c r="I664">
        <v>1.4000000000000002E-3</v>
      </c>
      <c r="J664">
        <v>1.3899999999999999E-2</v>
      </c>
    </row>
    <row r="665" spans="1:10">
      <c r="A665">
        <v>201805</v>
      </c>
      <c r="B665">
        <v>2.6499999999999999E-2</v>
      </c>
      <c r="C665">
        <v>4.7800000000000002E-2</v>
      </c>
      <c r="D665">
        <v>-3.1300000000000001E-2</v>
      </c>
      <c r="E665">
        <v>-2.0400000000000001E-2</v>
      </c>
      <c r="F665">
        <v>-1.43E-2</v>
      </c>
      <c r="G665">
        <v>3.8900000000000004E-2</v>
      </c>
      <c r="I665">
        <v>1.4000000000000002E-3</v>
      </c>
      <c r="J665">
        <v>7.3300000000000004E-2</v>
      </c>
    </row>
    <row r="666" spans="1:10">
      <c r="A666">
        <v>201806</v>
      </c>
      <c r="B666">
        <v>4.7999999999999996E-3</v>
      </c>
      <c r="C666">
        <v>8.0000000000000002E-3</v>
      </c>
      <c r="D666">
        <v>-2.3300000000000001E-2</v>
      </c>
      <c r="E666">
        <v>8.199999999999999E-3</v>
      </c>
      <c r="F666">
        <v>2.3E-3</v>
      </c>
      <c r="G666">
        <v>-2.35E-2</v>
      </c>
      <c r="I666">
        <v>1.4000000000000002E-3</v>
      </c>
      <c r="J666">
        <v>4.8999999999999998E-3</v>
      </c>
    </row>
    <row r="667" spans="1:10">
      <c r="A667">
        <v>201807</v>
      </c>
      <c r="B667">
        <v>3.1899999999999998E-2</v>
      </c>
      <c r="C667">
        <v>-1.9400000000000001E-2</v>
      </c>
      <c r="D667">
        <v>4.5000000000000005E-3</v>
      </c>
      <c r="E667">
        <v>1.52E-2</v>
      </c>
      <c r="F667">
        <v>3.7000000000000002E-3</v>
      </c>
      <c r="G667">
        <v>-1.41E-2</v>
      </c>
      <c r="I667">
        <v>1.6000000000000001E-3</v>
      </c>
      <c r="J667">
        <v>9.4999999999999998E-3</v>
      </c>
    </row>
    <row r="668" spans="1:10">
      <c r="A668">
        <v>201808</v>
      </c>
      <c r="B668">
        <v>3.44E-2</v>
      </c>
      <c r="C668">
        <v>6.3E-3</v>
      </c>
      <c r="D668">
        <v>-3.9800000000000002E-2</v>
      </c>
      <c r="E668">
        <v>-3.0000000000000001E-3</v>
      </c>
      <c r="F668">
        <v>-2.6600000000000002E-2</v>
      </c>
      <c r="G668">
        <v>5.2900000000000003E-2</v>
      </c>
      <c r="I668">
        <v>1.6000000000000001E-3</v>
      </c>
      <c r="J668">
        <v>0.10009999999999999</v>
      </c>
    </row>
    <row r="669" spans="1:10">
      <c r="A669">
        <v>201809</v>
      </c>
      <c r="B669">
        <v>5.9999999999999995E-4</v>
      </c>
      <c r="C669">
        <v>-2.4900000000000002E-2</v>
      </c>
      <c r="D669">
        <v>-1.7000000000000001E-2</v>
      </c>
      <c r="E669">
        <v>6.7000000000000002E-3</v>
      </c>
      <c r="F669">
        <v>1.3000000000000001E-2</v>
      </c>
      <c r="G669">
        <v>4.0000000000000002E-4</v>
      </c>
      <c r="I669">
        <v>1.5E-3</v>
      </c>
      <c r="J669">
        <v>-6.3E-3</v>
      </c>
    </row>
    <row r="670" spans="1:10">
      <c r="A670">
        <v>201810</v>
      </c>
      <c r="B670">
        <v>-7.6799999999999993E-2</v>
      </c>
      <c r="C670">
        <v>-4.4600000000000001E-2</v>
      </c>
      <c r="D670">
        <v>3.4300000000000004E-2</v>
      </c>
      <c r="E670">
        <v>9.7999999999999997E-3</v>
      </c>
      <c r="F670">
        <v>3.6000000000000004E-2</v>
      </c>
      <c r="G670">
        <v>-0.02</v>
      </c>
      <c r="I670">
        <v>1.9E-3</v>
      </c>
      <c r="J670">
        <v>-0.15789999999999998</v>
      </c>
    </row>
    <row r="671" spans="1:10">
      <c r="A671">
        <v>201811</v>
      </c>
      <c r="B671">
        <v>1.6899999999999998E-2</v>
      </c>
      <c r="C671">
        <v>-7.7000000000000002E-3</v>
      </c>
      <c r="D671">
        <v>2.6000000000000003E-3</v>
      </c>
      <c r="E671">
        <v>-6.5000000000000006E-3</v>
      </c>
      <c r="F671">
        <v>3.5999999999999999E-3</v>
      </c>
      <c r="G671">
        <v>-1.3700000000000002E-2</v>
      </c>
      <c r="I671">
        <v>1.8E-3</v>
      </c>
      <c r="J671">
        <v>1.6500000000000001E-2</v>
      </c>
    </row>
    <row r="672" spans="1:10">
      <c r="A672">
        <v>201812</v>
      </c>
      <c r="B672">
        <v>-9.5700000000000007E-2</v>
      </c>
      <c r="C672">
        <v>-2.8999999999999998E-2</v>
      </c>
      <c r="D672">
        <v>-1.9E-2</v>
      </c>
      <c r="E672">
        <v>-4.0000000000000002E-4</v>
      </c>
      <c r="F672">
        <v>2.2000000000000001E-3</v>
      </c>
      <c r="G672">
        <v>2.1100000000000001E-2</v>
      </c>
      <c r="I672">
        <v>1.9E-3</v>
      </c>
      <c r="J672">
        <v>-8.3400000000000002E-2</v>
      </c>
    </row>
    <row r="673" spans="1:10">
      <c r="A673">
        <v>201901</v>
      </c>
      <c r="B673">
        <v>8.4000000000000005E-2</v>
      </c>
      <c r="C673">
        <v>3.0099999999999998E-2</v>
      </c>
      <c r="D673">
        <v>-4.4000000000000003E-3</v>
      </c>
      <c r="E673">
        <v>-7.7000000000000002E-3</v>
      </c>
      <c r="F673">
        <v>-1.5100000000000001E-2</v>
      </c>
      <c r="G673">
        <v>-8.6800000000000002E-2</v>
      </c>
      <c r="I673">
        <v>2.0999999999999999E-3</v>
      </c>
      <c r="J673">
        <v>0.1084</v>
      </c>
    </row>
    <row r="674" spans="1:10">
      <c r="A674">
        <v>201902</v>
      </c>
      <c r="B674">
        <v>3.4000000000000002E-2</v>
      </c>
      <c r="C674">
        <v>1.72E-2</v>
      </c>
      <c r="D674">
        <v>-2.6800000000000001E-2</v>
      </c>
      <c r="E674">
        <v>2.0999999999999999E-3</v>
      </c>
      <c r="F674">
        <v>-1.6200000000000003E-2</v>
      </c>
      <c r="G674">
        <v>8.6E-3</v>
      </c>
      <c r="I674">
        <v>1.8E-3</v>
      </c>
      <c r="J674">
        <v>4.99E-2</v>
      </c>
    </row>
    <row r="675" spans="1:10">
      <c r="A675">
        <v>201903</v>
      </c>
      <c r="B675">
        <v>1.1000000000000001E-2</v>
      </c>
      <c r="C675">
        <v>-3.4700000000000002E-2</v>
      </c>
      <c r="D675">
        <v>-4.0500000000000001E-2</v>
      </c>
      <c r="E675">
        <v>8.1000000000000013E-3</v>
      </c>
      <c r="F675">
        <v>-9.7000000000000003E-3</v>
      </c>
      <c r="G675">
        <v>2.2100000000000002E-2</v>
      </c>
      <c r="I675">
        <v>1.9E-3</v>
      </c>
      <c r="J675">
        <v>4.8999999999999998E-3</v>
      </c>
    </row>
    <row r="676" spans="1:10">
      <c r="A676">
        <v>201904</v>
      </c>
      <c r="B676">
        <v>3.9700000000000006E-2</v>
      </c>
      <c r="C676">
        <v>-1.1399999999999999E-2</v>
      </c>
      <c r="D676">
        <v>2.1700000000000001E-2</v>
      </c>
      <c r="E676">
        <v>1.6399999999999998E-2</v>
      </c>
      <c r="F676">
        <v>-2.2000000000000002E-2</v>
      </c>
      <c r="G676">
        <v>-2.9700000000000004E-2</v>
      </c>
      <c r="I676">
        <v>2.0999999999999999E-3</v>
      </c>
      <c r="J676">
        <v>7.9000000000000008E-3</v>
      </c>
    </row>
    <row r="677" spans="1:10">
      <c r="A677">
        <v>201905</v>
      </c>
      <c r="B677">
        <v>-6.9400000000000003E-2</v>
      </c>
      <c r="C677">
        <v>-1.5800000000000002E-2</v>
      </c>
      <c r="D677">
        <v>-2.3700000000000002E-2</v>
      </c>
      <c r="E677">
        <v>-5.1000000000000004E-3</v>
      </c>
      <c r="F677">
        <v>1.7500000000000002E-2</v>
      </c>
      <c r="G677">
        <v>7.5600000000000001E-2</v>
      </c>
      <c r="I677">
        <v>2.0999999999999999E-3</v>
      </c>
      <c r="J677">
        <v>-3.5299999999999998E-2</v>
      </c>
    </row>
    <row r="678" spans="1:10">
      <c r="A678">
        <v>201906</v>
      </c>
      <c r="B678">
        <v>6.93E-2</v>
      </c>
      <c r="C678">
        <v>3.5999999999999999E-3</v>
      </c>
      <c r="D678">
        <v>-7.0999999999999995E-3</v>
      </c>
      <c r="E678">
        <v>8.6E-3</v>
      </c>
      <c r="F678">
        <v>-4.3E-3</v>
      </c>
      <c r="G678">
        <v>-2.3E-2</v>
      </c>
      <c r="I678">
        <v>1.8E-3</v>
      </c>
      <c r="J678">
        <v>6.6200000000000009E-2</v>
      </c>
    </row>
    <row r="679" spans="1:10">
      <c r="A679">
        <v>201907</v>
      </c>
      <c r="B679">
        <v>1.1899999999999999E-2</v>
      </c>
      <c r="C679">
        <v>-1.8700000000000001E-2</v>
      </c>
      <c r="D679">
        <v>5.6999999999999993E-3</v>
      </c>
      <c r="E679">
        <v>-4.0000000000000002E-4</v>
      </c>
      <c r="F679">
        <v>3.2000000000000002E-3</v>
      </c>
      <c r="G679">
        <v>2.75E-2</v>
      </c>
      <c r="I679">
        <v>1.9E-3</v>
      </c>
      <c r="J679">
        <v>1.9900000000000001E-2</v>
      </c>
    </row>
    <row r="680" spans="1:10">
      <c r="A680">
        <v>201908</v>
      </c>
      <c r="B680">
        <v>-2.58E-2</v>
      </c>
      <c r="C680">
        <v>-3.2199999999999999E-2</v>
      </c>
      <c r="D680">
        <v>-4.8899999999999999E-2</v>
      </c>
      <c r="E680">
        <v>5.5000000000000005E-3</v>
      </c>
      <c r="F680">
        <v>-7.0999999999999995E-3</v>
      </c>
      <c r="G680">
        <v>6.9199999999999998E-2</v>
      </c>
      <c r="I680">
        <v>1.6000000000000001E-3</v>
      </c>
      <c r="J680">
        <v>-3.0999999999999999E-3</v>
      </c>
    </row>
    <row r="681" spans="1:10">
      <c r="A681">
        <v>201909</v>
      </c>
      <c r="B681">
        <v>1.43E-2</v>
      </c>
      <c r="C681">
        <v>3.0000000000000001E-3</v>
      </c>
      <c r="D681">
        <v>6.88E-2</v>
      </c>
      <c r="E681">
        <v>1.8200000000000001E-2</v>
      </c>
      <c r="F681">
        <v>3.3799999999999997E-2</v>
      </c>
      <c r="G681">
        <v>-6.8099999999999994E-2</v>
      </c>
      <c r="I681">
        <v>1.8E-3</v>
      </c>
      <c r="J681">
        <v>-3.0299999999999997E-2</v>
      </c>
    </row>
    <row r="682" spans="1:10">
      <c r="A682">
        <v>201910</v>
      </c>
      <c r="B682">
        <v>2.06E-2</v>
      </c>
      <c r="C682">
        <v>2.2000000000000001E-3</v>
      </c>
      <c r="D682">
        <v>-1.9099999999999999E-2</v>
      </c>
      <c r="E682">
        <v>4.7999999999999996E-3</v>
      </c>
      <c r="F682">
        <v>-1.0200000000000001E-2</v>
      </c>
      <c r="G682">
        <v>1.5E-3</v>
      </c>
      <c r="I682">
        <v>1.5E-3</v>
      </c>
      <c r="J682">
        <v>-5.5000000000000005E-3</v>
      </c>
    </row>
    <row r="683" spans="1:10">
      <c r="A683">
        <v>201911</v>
      </c>
      <c r="B683">
        <v>3.8700000000000005E-2</v>
      </c>
      <c r="C683">
        <v>4.8999999999999998E-3</v>
      </c>
      <c r="D683">
        <v>-2.0899999999999998E-2</v>
      </c>
      <c r="E683">
        <v>-1.6399999999999998E-2</v>
      </c>
      <c r="F683">
        <v>-1.2E-2</v>
      </c>
      <c r="G683">
        <v>-2.6600000000000002E-2</v>
      </c>
      <c r="I683">
        <v>1.1999999999999999E-3</v>
      </c>
      <c r="J683">
        <v>3.5700000000000003E-2</v>
      </c>
    </row>
    <row r="684" spans="1:10">
      <c r="A684">
        <v>201912</v>
      </c>
      <c r="B684">
        <v>2.7700000000000002E-2</v>
      </c>
      <c r="C684">
        <v>9.4999999999999998E-3</v>
      </c>
      <c r="D684">
        <v>1.8000000000000002E-2</v>
      </c>
      <c r="E684">
        <v>-1E-4</v>
      </c>
      <c r="F684">
        <v>1.24E-2</v>
      </c>
      <c r="G684">
        <v>-1.77E-2</v>
      </c>
      <c r="I684">
        <v>1.4000000000000002E-3</v>
      </c>
      <c r="J684">
        <v>4.5999999999999999E-2</v>
      </c>
    </row>
    <row r="685" spans="1:10">
      <c r="A685">
        <v>202001</v>
      </c>
      <c r="B685">
        <v>-1.1000000000000001E-3</v>
      </c>
      <c r="C685">
        <v>-4.4000000000000004E-2</v>
      </c>
      <c r="D685">
        <v>-6.1699999999999998E-2</v>
      </c>
      <c r="E685">
        <v>-1.1599999999999999E-2</v>
      </c>
      <c r="F685">
        <v>-2.3400000000000001E-2</v>
      </c>
      <c r="G685">
        <v>5.9800000000000006E-2</v>
      </c>
      <c r="I685">
        <v>1.3000000000000002E-3</v>
      </c>
      <c r="J685">
        <v>3.3000000000000002E-2</v>
      </c>
    </row>
    <row r="686" spans="1:10">
      <c r="A686">
        <v>202002</v>
      </c>
      <c r="B686">
        <v>-8.1300000000000011E-2</v>
      </c>
      <c r="C686">
        <v>-1E-4</v>
      </c>
      <c r="D686">
        <v>-3.7499999999999999E-2</v>
      </c>
      <c r="E686">
        <v>-1.4499999999999999E-2</v>
      </c>
      <c r="F686">
        <v>-2.52E-2</v>
      </c>
      <c r="G686">
        <v>-4.0000000000000001E-3</v>
      </c>
      <c r="I686">
        <v>1.1999999999999999E-3</v>
      </c>
      <c r="J686">
        <v>-6.5500000000000003E-2</v>
      </c>
    </row>
    <row r="687" spans="1:10">
      <c r="A687">
        <v>202003</v>
      </c>
      <c r="B687">
        <v>-0.13390000000000002</v>
      </c>
      <c r="C687">
        <v>-8.3599999999999994E-2</v>
      </c>
      <c r="D687">
        <v>-0.13919999999999999</v>
      </c>
      <c r="E687">
        <v>-1.49E-2</v>
      </c>
      <c r="F687">
        <v>1.21E-2</v>
      </c>
      <c r="G687">
        <v>7.9699999999999993E-2</v>
      </c>
      <c r="I687">
        <v>1.1999999999999999E-3</v>
      </c>
      <c r="J687">
        <v>-9.4600000000000017E-2</v>
      </c>
    </row>
    <row r="688" spans="1:10">
      <c r="A688">
        <v>202004</v>
      </c>
      <c r="B688">
        <v>0.13650000000000001</v>
      </c>
      <c r="C688">
        <v>2.6600000000000002E-2</v>
      </c>
      <c r="D688">
        <v>-1.3000000000000001E-2</v>
      </c>
      <c r="E688">
        <v>2.6400000000000003E-2</v>
      </c>
      <c r="F688">
        <v>-9.4000000000000004E-3</v>
      </c>
      <c r="G688">
        <v>-5.2300000000000006E-2</v>
      </c>
      <c r="I688">
        <v>0</v>
      </c>
      <c r="J688">
        <v>0.1472</v>
      </c>
    </row>
    <row r="689" spans="1:10">
      <c r="A689">
        <v>202005</v>
      </c>
      <c r="B689">
        <v>5.5800000000000002E-2</v>
      </c>
      <c r="C689">
        <v>2.0199999999999999E-2</v>
      </c>
      <c r="D689">
        <v>-4.9200000000000001E-2</v>
      </c>
      <c r="E689">
        <v>9.1999999999999998E-3</v>
      </c>
      <c r="F689">
        <v>-3.2100000000000004E-2</v>
      </c>
      <c r="G689">
        <v>4.1999999999999997E-3</v>
      </c>
      <c r="I689">
        <v>1E-4</v>
      </c>
      <c r="J689">
        <v>6.6600000000000006E-2</v>
      </c>
    </row>
    <row r="690" spans="1:10">
      <c r="A690">
        <v>202006</v>
      </c>
      <c r="B690">
        <v>2.46E-2</v>
      </c>
      <c r="C690">
        <v>1.9400000000000001E-2</v>
      </c>
      <c r="D690">
        <v>-2.12E-2</v>
      </c>
      <c r="E690">
        <v>1.1000000000000001E-3</v>
      </c>
      <c r="F690">
        <v>5.1000000000000004E-3</v>
      </c>
      <c r="G690">
        <v>-7.3000000000000001E-3</v>
      </c>
      <c r="I690">
        <v>1E-4</v>
      </c>
      <c r="J690">
        <v>8.0199999999999994E-2</v>
      </c>
    </row>
    <row r="691" spans="1:10">
      <c r="A691">
        <v>202007</v>
      </c>
      <c r="B691">
        <v>5.7699999999999994E-2</v>
      </c>
      <c r="C691">
        <v>-3.1699999999999999E-2</v>
      </c>
      <c r="D691">
        <v>-1.5300000000000001E-2</v>
      </c>
      <c r="E691">
        <v>3.5999999999999999E-3</v>
      </c>
      <c r="F691">
        <v>9.0000000000000011E-3</v>
      </c>
      <c r="G691">
        <v>7.6399999999999996E-2</v>
      </c>
      <c r="I691">
        <v>1E-4</v>
      </c>
      <c r="J691">
        <v>7.9699999999999993E-2</v>
      </c>
    </row>
    <row r="692" spans="1:10">
      <c r="A692">
        <v>202008</v>
      </c>
      <c r="B692">
        <v>7.6300000000000007E-2</v>
      </c>
      <c r="C692">
        <v>-9.1999999999999998E-3</v>
      </c>
      <c r="D692">
        <v>-2.9500000000000002E-2</v>
      </c>
      <c r="E692">
        <v>4.3600000000000007E-2</v>
      </c>
      <c r="F692">
        <v>-1.3500000000000002E-2</v>
      </c>
      <c r="G692">
        <v>5.5000000000000005E-3</v>
      </c>
      <c r="I692">
        <v>1E-4</v>
      </c>
      <c r="J692">
        <v>0.11460000000000001</v>
      </c>
    </row>
    <row r="693" spans="1:10">
      <c r="A693">
        <v>202009</v>
      </c>
      <c r="B693">
        <v>-3.6299999999999999E-2</v>
      </c>
      <c r="C693">
        <v>1E-4</v>
      </c>
      <c r="D693">
        <v>-2.58E-2</v>
      </c>
      <c r="E693">
        <v>-1.38E-2</v>
      </c>
      <c r="F693">
        <v>-1.8000000000000002E-2</v>
      </c>
      <c r="G693">
        <v>3.1400000000000004E-2</v>
      </c>
      <c r="I693">
        <v>1E-4</v>
      </c>
      <c r="J693">
        <v>-6.0599999999999994E-2</v>
      </c>
    </row>
    <row r="694" spans="1:10">
      <c r="A694">
        <v>202010</v>
      </c>
      <c r="B694">
        <v>-2.1000000000000001E-2</v>
      </c>
      <c r="C694">
        <v>4.6600000000000003E-2</v>
      </c>
      <c r="D694">
        <v>4.1399999999999999E-2</v>
      </c>
      <c r="E694">
        <v>-9.300000000000001E-3</v>
      </c>
      <c r="F694">
        <v>-7.7000000000000002E-3</v>
      </c>
      <c r="G694">
        <v>-3.04E-2</v>
      </c>
      <c r="I694">
        <v>1E-4</v>
      </c>
      <c r="J694">
        <v>-3.7400000000000003E-2</v>
      </c>
    </row>
    <row r="695" spans="1:10">
      <c r="A695">
        <v>202011</v>
      </c>
      <c r="B695">
        <v>0.12470000000000001</v>
      </c>
      <c r="C695">
        <v>6.9900000000000004E-2</v>
      </c>
      <c r="D695">
        <v>2.1000000000000001E-2</v>
      </c>
      <c r="E695">
        <v>-2.1100000000000001E-2</v>
      </c>
      <c r="F695">
        <v>1.3600000000000001E-2</v>
      </c>
      <c r="G695">
        <v>-0.12429999999999999</v>
      </c>
      <c r="I695">
        <v>1E-4</v>
      </c>
      <c r="J695">
        <v>0.10400000000000001</v>
      </c>
    </row>
    <row r="696" spans="1:10">
      <c r="A696">
        <v>202012</v>
      </c>
      <c r="B696">
        <v>4.6300000000000001E-2</v>
      </c>
      <c r="C696">
        <v>4.7300000000000009E-2</v>
      </c>
      <c r="D696">
        <v>-1.41E-2</v>
      </c>
      <c r="E696">
        <v>-1.9699999999999999E-2</v>
      </c>
      <c r="F696">
        <v>-7.000000000000001E-4</v>
      </c>
      <c r="G696">
        <v>-2.3199999999999998E-2</v>
      </c>
      <c r="I696">
        <v>1E-4</v>
      </c>
      <c r="J696">
        <v>6.3899999999999998E-2</v>
      </c>
    </row>
    <row r="697" spans="1:10">
      <c r="A697">
        <v>202101</v>
      </c>
      <c r="B697">
        <v>-2.9999999999999997E-4</v>
      </c>
      <c r="C697">
        <v>6.7699999999999996E-2</v>
      </c>
      <c r="D697">
        <v>0.03</v>
      </c>
      <c r="E697">
        <v>-3.6200000000000003E-2</v>
      </c>
      <c r="F697">
        <v>4.7800000000000002E-2</v>
      </c>
      <c r="G697">
        <v>4.4999999999999998E-2</v>
      </c>
      <c r="I697">
        <v>0</v>
      </c>
      <c r="J697">
        <v>2.1100000000000001E-2</v>
      </c>
    </row>
    <row r="698" spans="1:10">
      <c r="A698">
        <v>202102</v>
      </c>
      <c r="B698">
        <v>2.7799999999999998E-2</v>
      </c>
      <c r="C698">
        <v>4.53E-2</v>
      </c>
      <c r="D698">
        <v>7.2000000000000008E-2</v>
      </c>
      <c r="E698">
        <v>4.5000000000000005E-3</v>
      </c>
      <c r="F698">
        <v>-1.8700000000000001E-2</v>
      </c>
      <c r="G698">
        <v>-7.8899999999999998E-2</v>
      </c>
      <c r="I698">
        <v>0</v>
      </c>
      <c r="J698">
        <v>-2.76E-2</v>
      </c>
    </row>
    <row r="699" spans="1:10">
      <c r="A699">
        <v>202103</v>
      </c>
      <c r="B699">
        <v>3.0800000000000001E-2</v>
      </c>
      <c r="C699">
        <v>-9.300000000000001E-3</v>
      </c>
      <c r="D699">
        <v>7.4099999999999999E-2</v>
      </c>
      <c r="E699">
        <v>6.3500000000000001E-2</v>
      </c>
      <c r="F699">
        <v>3.4700000000000002E-2</v>
      </c>
      <c r="G699">
        <v>-6.1399999999999996E-2</v>
      </c>
      <c r="I699">
        <v>0</v>
      </c>
      <c r="J699">
        <v>-4.02E-2</v>
      </c>
    </row>
    <row r="700" spans="1:10">
      <c r="A700">
        <v>202104</v>
      </c>
      <c r="B700">
        <v>4.9299999999999997E-2</v>
      </c>
      <c r="C700">
        <v>-3.1000000000000003E-2</v>
      </c>
      <c r="D700">
        <v>-9.4999999999999998E-3</v>
      </c>
      <c r="E700">
        <v>2.3E-2</v>
      </c>
      <c r="F700">
        <v>-2.81E-2</v>
      </c>
      <c r="G700">
        <v>1.1000000000000001E-2</v>
      </c>
      <c r="I700">
        <v>0</v>
      </c>
      <c r="J700">
        <v>4.4500000000000005E-2</v>
      </c>
    </row>
    <row r="701" spans="1:10">
      <c r="A701">
        <v>202105</v>
      </c>
      <c r="B701">
        <v>2.8999999999999998E-3</v>
      </c>
      <c r="C701">
        <v>1.1899999999999999E-2</v>
      </c>
      <c r="D701">
        <v>7.0400000000000004E-2</v>
      </c>
      <c r="E701">
        <v>2.3400000000000001E-2</v>
      </c>
      <c r="F701">
        <v>3.09E-2</v>
      </c>
      <c r="G701">
        <v>8.8000000000000005E-3</v>
      </c>
      <c r="I701">
        <v>0</v>
      </c>
      <c r="J701">
        <v>-4.7800000000000002E-2</v>
      </c>
    </row>
    <row r="702" spans="1:10">
      <c r="A702">
        <v>202106</v>
      </c>
      <c r="B702">
        <v>2.75E-2</v>
      </c>
      <c r="C702">
        <v>-2.8000000000000004E-3</v>
      </c>
      <c r="D702">
        <v>-7.8200000000000006E-2</v>
      </c>
      <c r="E702">
        <v>-2.1400000000000002E-2</v>
      </c>
      <c r="F702">
        <v>-1.0400000000000001E-2</v>
      </c>
      <c r="G702">
        <v>2.1899999999999999E-2</v>
      </c>
      <c r="I702">
        <v>0</v>
      </c>
      <c r="J702">
        <v>8.9399999999999993E-2</v>
      </c>
    </row>
    <row r="703" spans="1:10">
      <c r="A703">
        <v>202107</v>
      </c>
      <c r="B703">
        <v>1.2700000000000001E-2</v>
      </c>
      <c r="C703">
        <v>-4.5499999999999999E-2</v>
      </c>
      <c r="D703">
        <v>-1.7399999999999999E-2</v>
      </c>
      <c r="E703">
        <v>5.3700000000000005E-2</v>
      </c>
      <c r="F703">
        <v>-5.4000000000000003E-3</v>
      </c>
      <c r="G703">
        <v>-2.2799999999999997E-2</v>
      </c>
      <c r="I703">
        <v>0</v>
      </c>
      <c r="J703">
        <v>-4.7000000000000002E-3</v>
      </c>
    </row>
    <row r="704" spans="1:10">
      <c r="A704">
        <v>202108</v>
      </c>
      <c r="B704">
        <v>2.9100000000000001E-2</v>
      </c>
      <c r="C704">
        <v>-7.8000000000000005E-3</v>
      </c>
      <c r="D704">
        <v>-1.5E-3</v>
      </c>
      <c r="E704">
        <v>-2.6000000000000003E-3</v>
      </c>
      <c r="F704">
        <v>-1.66E-2</v>
      </c>
      <c r="G704">
        <v>2.52E-2</v>
      </c>
      <c r="I704">
        <v>0</v>
      </c>
      <c r="J704">
        <v>2.9500000000000002E-2</v>
      </c>
    </row>
    <row r="705" spans="1:10">
      <c r="A705">
        <v>202109</v>
      </c>
      <c r="B705">
        <v>-4.3700000000000003E-2</v>
      </c>
      <c r="C705">
        <v>1.21E-2</v>
      </c>
      <c r="D705">
        <v>5.0599999999999999E-2</v>
      </c>
      <c r="E705">
        <v>-1.9400000000000001E-2</v>
      </c>
      <c r="F705">
        <v>2.0199999999999999E-2</v>
      </c>
      <c r="G705">
        <v>1.4999999999999999E-2</v>
      </c>
      <c r="I705">
        <v>0</v>
      </c>
      <c r="J705">
        <v>-3.2000000000000001E-2</v>
      </c>
    </row>
    <row r="706" spans="1:10">
      <c r="A706">
        <v>202110</v>
      </c>
      <c r="B706">
        <v>6.6500000000000004E-2</v>
      </c>
      <c r="C706">
        <v>-2.7099999999999999E-2</v>
      </c>
      <c r="D706">
        <v>-4.7999999999999996E-3</v>
      </c>
      <c r="E706">
        <v>1.7399999999999999E-2</v>
      </c>
      <c r="F706">
        <v>-1.5100000000000001E-2</v>
      </c>
      <c r="G706">
        <v>3.1899999999999998E-2</v>
      </c>
      <c r="I706">
        <v>0</v>
      </c>
      <c r="J706">
        <v>3.9399999999999998E-2</v>
      </c>
    </row>
    <row r="707" spans="1:10">
      <c r="A707">
        <v>202111</v>
      </c>
      <c r="B707">
        <v>-1.5500000000000002E-2</v>
      </c>
      <c r="C707">
        <v>-1.7299999999999999E-2</v>
      </c>
      <c r="D707">
        <v>-4.1999999999999997E-3</v>
      </c>
      <c r="E707">
        <v>7.3800000000000004E-2</v>
      </c>
      <c r="F707">
        <v>1.6299999999999999E-2</v>
      </c>
      <c r="G707">
        <v>8.8999999999999999E-3</v>
      </c>
      <c r="I707">
        <v>0</v>
      </c>
      <c r="J707">
        <v>-2.5099999999999997E-2</v>
      </c>
    </row>
    <row r="708" spans="1:10">
      <c r="A708">
        <v>202112</v>
      </c>
      <c r="B708">
        <v>3.1000000000000003E-2</v>
      </c>
      <c r="C708">
        <v>-6.8999999999999999E-3</v>
      </c>
      <c r="D708">
        <v>3.2199999999999999E-2</v>
      </c>
      <c r="E708">
        <v>4.7500000000000001E-2</v>
      </c>
      <c r="F708">
        <v>4.3600000000000007E-2</v>
      </c>
      <c r="G708">
        <v>-2.6000000000000002E-2</v>
      </c>
      <c r="I708">
        <v>1E-4</v>
      </c>
      <c r="J708">
        <v>-6.3700000000000007E-2</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A9D2-A470-40F9-9C19-D7E0BA7B21FF}">
  <dimension ref="B2:AH69"/>
  <sheetViews>
    <sheetView workbookViewId="0">
      <selection activeCell="B1" sqref="B1"/>
    </sheetView>
  </sheetViews>
  <sheetFormatPr defaultRowHeight="15"/>
  <cols>
    <col min="2" max="2" width="10.7109375" bestFit="1" customWidth="1"/>
    <col min="15" max="15" width="12.140625" customWidth="1"/>
    <col min="19" max="19" width="12.140625" customWidth="1"/>
  </cols>
  <sheetData>
    <row r="2" spans="2:34">
      <c r="O2" s="83"/>
      <c r="P2" s="83"/>
      <c r="Q2" s="83"/>
      <c r="R2" s="83"/>
      <c r="S2" s="83"/>
      <c r="V2" s="83"/>
      <c r="W2" s="83"/>
      <c r="X2" s="83"/>
      <c r="Y2" s="83"/>
      <c r="Z2" s="83"/>
      <c r="AA2" s="83"/>
      <c r="AB2" s="83"/>
      <c r="AD2" s="83"/>
      <c r="AE2" s="83"/>
    </row>
    <row r="3" spans="2:34">
      <c r="P3" s="2"/>
      <c r="Q3" s="2"/>
      <c r="R3" s="2"/>
      <c r="S3" s="2"/>
      <c r="V3" s="2"/>
      <c r="W3" s="30"/>
      <c r="X3" s="30"/>
      <c r="Y3" s="30"/>
      <c r="Z3" s="30"/>
      <c r="AA3" s="30"/>
      <c r="AB3" s="30"/>
      <c r="AD3" s="2"/>
      <c r="AE3" s="2"/>
    </row>
    <row r="4" spans="2:34">
      <c r="O4" s="2"/>
      <c r="U4" s="2"/>
    </row>
    <row r="5" spans="2:34">
      <c r="O5" s="2"/>
      <c r="U5" s="2"/>
    </row>
    <row r="6" spans="2:34">
      <c r="O6" s="33"/>
      <c r="U6" s="2"/>
    </row>
    <row r="7" spans="2:34">
      <c r="O7" s="2"/>
      <c r="U7" s="2"/>
    </row>
    <row r="9" spans="2:34">
      <c r="O9" s="83"/>
      <c r="P9" s="83"/>
      <c r="Q9" s="83"/>
      <c r="R9" s="83"/>
      <c r="U9" s="2"/>
      <c r="Z9" s="2"/>
    </row>
    <row r="10" spans="2:34">
      <c r="B10" s="2" t="s">
        <v>4</v>
      </c>
      <c r="C10" s="2" t="s">
        <v>142</v>
      </c>
      <c r="D10" s="30" t="s">
        <v>150</v>
      </c>
      <c r="E10" s="30" t="s">
        <v>151</v>
      </c>
      <c r="F10" s="30" t="s">
        <v>152</v>
      </c>
      <c r="G10" s="30" t="s">
        <v>174</v>
      </c>
      <c r="H10" s="30" t="s">
        <v>33</v>
      </c>
      <c r="I10" s="30" t="s">
        <v>34</v>
      </c>
      <c r="J10" s="30" t="s">
        <v>35</v>
      </c>
      <c r="K10" s="30" t="s">
        <v>36</v>
      </c>
      <c r="L10" s="30" t="s">
        <v>153</v>
      </c>
      <c r="M10" s="30" t="s">
        <v>145</v>
      </c>
      <c r="O10" s="30"/>
      <c r="P10" s="30"/>
      <c r="Q10" s="30"/>
      <c r="R10" s="30"/>
      <c r="T10" s="30"/>
      <c r="U10" s="30"/>
      <c r="V10" s="30"/>
      <c r="W10" s="30"/>
      <c r="X10" s="30"/>
      <c r="Z10" s="30"/>
    </row>
    <row r="11" spans="2:34">
      <c r="B11" s="1">
        <v>42766</v>
      </c>
      <c r="C11">
        <v>4.7746467148644597E-2</v>
      </c>
      <c r="D11">
        <v>4.5959005338563161E-2</v>
      </c>
      <c r="E11">
        <v>1.0142728745023935E-2</v>
      </c>
      <c r="F11">
        <v>2.4936662809389901E-2</v>
      </c>
      <c r="G11">
        <v>1.9400000000000001E-2</v>
      </c>
      <c r="H11">
        <v>-1.1299999999999999E-2</v>
      </c>
      <c r="I11">
        <v>-2.7400000000000004E-2</v>
      </c>
      <c r="J11">
        <v>-5.0000000000000001E-3</v>
      </c>
      <c r="K11">
        <v>-9.7999999999999997E-3</v>
      </c>
      <c r="L11">
        <v>-9.4000000000000004E-3</v>
      </c>
      <c r="M11">
        <v>4.0000000000000002E-4</v>
      </c>
      <c r="Z11" s="22"/>
      <c r="AA11" s="22"/>
      <c r="AB11" s="22"/>
      <c r="AC11" s="22"/>
      <c r="AD11" s="22"/>
      <c r="AE11" s="22"/>
      <c r="AF11" s="22"/>
      <c r="AG11" s="22"/>
      <c r="AH11" s="22"/>
    </row>
    <row r="12" spans="2:34">
      <c r="B12" s="1">
        <v>42794</v>
      </c>
      <c r="C12">
        <v>0.13377755065994901</v>
      </c>
      <c r="D12">
        <v>-2.8118169353343547E-2</v>
      </c>
      <c r="E12">
        <v>8.9808994155654749E-3</v>
      </c>
      <c r="F12">
        <v>1.61205685504839E-2</v>
      </c>
      <c r="G12">
        <v>3.5700000000000003E-2</v>
      </c>
      <c r="H12">
        <v>-2.0400000000000001E-2</v>
      </c>
      <c r="I12">
        <v>-1.67E-2</v>
      </c>
      <c r="J12">
        <v>4.3E-3</v>
      </c>
      <c r="K12">
        <v>-1.84E-2</v>
      </c>
      <c r="L12">
        <v>-1.6E-2</v>
      </c>
      <c r="M12">
        <v>4.0000000000000002E-4</v>
      </c>
    </row>
    <row r="13" spans="2:34">
      <c r="B13" s="1">
        <v>42825</v>
      </c>
      <c r="C13">
        <v>4.86898062114638E-2</v>
      </c>
      <c r="D13">
        <v>3.7547625172544612E-2</v>
      </c>
      <c r="E13">
        <v>2.8956768450415916E-3</v>
      </c>
      <c r="F13">
        <v>5.3781025739366006E-3</v>
      </c>
      <c r="G13">
        <v>1.7000000000000001E-3</v>
      </c>
      <c r="H13">
        <v>1.1299999999999999E-2</v>
      </c>
      <c r="I13">
        <v>-3.3300000000000003E-2</v>
      </c>
      <c r="J13">
        <v>6.3E-3</v>
      </c>
      <c r="K13">
        <v>-9.4000000000000004E-3</v>
      </c>
      <c r="L13">
        <v>-1.03E-2</v>
      </c>
      <c r="M13">
        <v>2.9999999999999997E-4</v>
      </c>
    </row>
    <row r="14" spans="2:34">
      <c r="B14" s="1">
        <v>42853</v>
      </c>
      <c r="C14" s="44">
        <v>-6.9747770686879394E-5</v>
      </c>
      <c r="D14">
        <v>0.11849288591065189</v>
      </c>
      <c r="E14">
        <v>1.9393531154489742E-2</v>
      </c>
      <c r="F14">
        <v>2.708872335150696E-3</v>
      </c>
      <c r="G14">
        <v>1.0900000000000002E-2</v>
      </c>
      <c r="H14">
        <v>7.1999999999999998E-3</v>
      </c>
      <c r="I14">
        <v>-2.1299999999999999E-2</v>
      </c>
      <c r="J14">
        <v>1.9199999999999998E-2</v>
      </c>
      <c r="K14">
        <v>-1.6200000000000003E-2</v>
      </c>
      <c r="L14">
        <v>4.7999999999999996E-3</v>
      </c>
      <c r="M14">
        <v>5.0000000000000001E-4</v>
      </c>
    </row>
    <row r="15" spans="2:34">
      <c r="B15" s="1">
        <v>42886</v>
      </c>
      <c r="C15">
        <v>6.78074372735359E-2</v>
      </c>
      <c r="D15">
        <v>-3.9139364258809525E-2</v>
      </c>
      <c r="E15">
        <v>-2.4649902231626813E-2</v>
      </c>
      <c r="F15">
        <v>-1.2301504450929791E-2</v>
      </c>
      <c r="G15">
        <v>1.06E-2</v>
      </c>
      <c r="H15">
        <v>-2.52E-2</v>
      </c>
      <c r="I15">
        <v>-3.7499999999999999E-2</v>
      </c>
      <c r="J15">
        <v>9.4999999999999998E-3</v>
      </c>
      <c r="K15">
        <v>-1.8000000000000002E-2</v>
      </c>
      <c r="L15">
        <v>1.4999999999999999E-2</v>
      </c>
      <c r="M15">
        <v>5.9999999999999995E-4</v>
      </c>
    </row>
    <row r="16" spans="2:34">
      <c r="B16" s="1">
        <v>42916</v>
      </c>
      <c r="C16">
        <v>-5.7213881861665802E-2</v>
      </c>
      <c r="D16">
        <v>0.10799578576738184</v>
      </c>
      <c r="E16">
        <v>1.7728743362205347E-2</v>
      </c>
      <c r="F16">
        <v>2.1960014510193901E-2</v>
      </c>
      <c r="G16">
        <v>7.8000000000000005E-3</v>
      </c>
      <c r="H16">
        <v>2.23E-2</v>
      </c>
      <c r="I16">
        <v>1.49E-2</v>
      </c>
      <c r="J16">
        <v>-2.2599999999999999E-2</v>
      </c>
      <c r="K16">
        <v>0</v>
      </c>
      <c r="L16">
        <v>-8.9999999999999998E-4</v>
      </c>
      <c r="M16">
        <v>5.9999999999999995E-4</v>
      </c>
    </row>
    <row r="17" spans="2:34">
      <c r="B17" s="1">
        <v>42947</v>
      </c>
      <c r="C17">
        <v>3.2703894211045699E-2</v>
      </c>
      <c r="D17">
        <v>-3.0104413760995322E-2</v>
      </c>
      <c r="E17">
        <v>-8.3193001801385273E-3</v>
      </c>
      <c r="F17">
        <v>8.0819145628872983E-3</v>
      </c>
      <c r="G17">
        <v>1.8700000000000001E-2</v>
      </c>
      <c r="H17">
        <v>-1.46E-2</v>
      </c>
      <c r="I17">
        <v>-2.2000000000000001E-3</v>
      </c>
      <c r="J17">
        <v>-5.8999999999999999E-3</v>
      </c>
      <c r="K17">
        <v>-1.5E-3</v>
      </c>
      <c r="L17">
        <v>1.6200000000000003E-2</v>
      </c>
      <c r="M17">
        <v>7.000000000000001E-4</v>
      </c>
    </row>
    <row r="18" spans="2:34">
      <c r="B18" s="1">
        <v>42978</v>
      </c>
      <c r="C18">
        <v>0.10699963087903</v>
      </c>
      <c r="D18">
        <v>3.5162487654523414E-2</v>
      </c>
      <c r="E18">
        <v>-3.3603271172691646E-3</v>
      </c>
      <c r="F18">
        <v>-9.7258792018283906E-3</v>
      </c>
      <c r="G18">
        <v>1.6000000000000001E-3</v>
      </c>
      <c r="H18">
        <v>-1.6500000000000001E-2</v>
      </c>
      <c r="I18">
        <v>-2.07E-2</v>
      </c>
      <c r="J18">
        <v>1.1999999999999999E-3</v>
      </c>
      <c r="K18">
        <v>-2.35E-2</v>
      </c>
      <c r="L18">
        <v>3.2899999999999999E-2</v>
      </c>
      <c r="M18">
        <v>8.9999999999999998E-4</v>
      </c>
    </row>
    <row r="19" spans="2:34">
      <c r="B19" s="1">
        <v>43007</v>
      </c>
      <c r="C19">
        <v>-6.0244037841789701E-2</v>
      </c>
      <c r="D19">
        <v>7.5441882347518752E-2</v>
      </c>
      <c r="E19">
        <v>5.7616763563993617E-2</v>
      </c>
      <c r="F19">
        <v>4.5845161248961395E-2</v>
      </c>
      <c r="G19">
        <v>2.5099999999999997E-2</v>
      </c>
      <c r="H19">
        <v>4.4499999999999998E-2</v>
      </c>
      <c r="I19">
        <v>3.09E-2</v>
      </c>
      <c r="J19">
        <v>-1.4999999999999999E-2</v>
      </c>
      <c r="K19">
        <v>1.6299999999999999E-2</v>
      </c>
      <c r="L19">
        <v>-1.3200000000000002E-2</v>
      </c>
      <c r="M19">
        <v>8.9999999999999998E-4</v>
      </c>
    </row>
    <row r="20" spans="2:34">
      <c r="B20" s="1">
        <v>43039</v>
      </c>
      <c r="C20">
        <v>9.6807591262500298E-2</v>
      </c>
      <c r="D20">
        <v>-6.2873951128937979E-3</v>
      </c>
      <c r="E20">
        <v>-3.2048235798061322E-4</v>
      </c>
      <c r="F20">
        <v>1.2396041151790183E-3</v>
      </c>
      <c r="G20">
        <v>2.2499999999999999E-2</v>
      </c>
      <c r="H20">
        <v>-1.9299999999999901E-2</v>
      </c>
      <c r="I20">
        <v>2.2000000000000001E-3</v>
      </c>
      <c r="J20">
        <v>8.5000000000000006E-3</v>
      </c>
      <c r="K20">
        <v>-3.2300000000000002E-2</v>
      </c>
      <c r="L20">
        <v>4.2800000000000005E-2</v>
      </c>
      <c r="M20">
        <v>8.9999999999999998E-4</v>
      </c>
      <c r="Z20" s="22"/>
      <c r="AA20" s="22"/>
      <c r="AB20" s="22"/>
      <c r="AC20" s="22"/>
      <c r="AD20" s="22"/>
      <c r="AE20" s="22"/>
    </row>
    <row r="21" spans="2:34">
      <c r="B21" s="1">
        <v>43069</v>
      </c>
      <c r="C21">
        <v>2.02779491493515E-2</v>
      </c>
      <c r="D21">
        <v>4.5295959502458571E-2</v>
      </c>
      <c r="E21">
        <v>2.9795871128239445E-2</v>
      </c>
      <c r="F21">
        <v>1.9843319782065202E-2</v>
      </c>
      <c r="G21">
        <v>3.1200000000000002E-2</v>
      </c>
      <c r="H21">
        <v>-5.5999999999999999E-3</v>
      </c>
      <c r="I21">
        <v>-5.0000000000000001E-4</v>
      </c>
      <c r="J21">
        <v>3.1699999999999999E-2</v>
      </c>
      <c r="K21">
        <v>-1E-3</v>
      </c>
      <c r="L21">
        <v>-8.6999999999999994E-3</v>
      </c>
      <c r="M21">
        <v>8.0000000000000004E-4</v>
      </c>
      <c r="Z21" s="2"/>
    </row>
    <row r="22" spans="2:34">
      <c r="B22" s="1">
        <v>43098</v>
      </c>
      <c r="C22">
        <v>-1.5246017178563699E-2</v>
      </c>
      <c r="D22">
        <v>-7.0965173956006766E-2</v>
      </c>
      <c r="E22">
        <v>-6.8606069651432336E-3</v>
      </c>
      <c r="F22">
        <v>1.3185444404610159E-2</v>
      </c>
      <c r="G22">
        <v>1.06E-2</v>
      </c>
      <c r="H22">
        <v>-1.32E-2</v>
      </c>
      <c r="I22">
        <v>2.9999999999999997E-4</v>
      </c>
      <c r="J22">
        <v>7.4999999999999997E-3</v>
      </c>
      <c r="K22">
        <v>1.66E-2</v>
      </c>
      <c r="L22">
        <v>-1.5500000000000002E-2</v>
      </c>
      <c r="M22">
        <v>8.9999999999999998E-4</v>
      </c>
      <c r="Z22" s="22"/>
      <c r="AA22" s="22"/>
      <c r="AB22" s="22"/>
      <c r="AC22" s="22"/>
      <c r="AD22" s="22"/>
      <c r="AE22" s="22"/>
      <c r="AF22" s="22"/>
      <c r="AG22" s="22"/>
      <c r="AH22" s="22"/>
    </row>
    <row r="23" spans="2:34">
      <c r="B23" s="1">
        <v>43131</v>
      </c>
      <c r="C23">
        <v>-1.0636397927393799E-2</v>
      </c>
      <c r="D23">
        <v>8.2248345435342998E-2</v>
      </c>
      <c r="E23">
        <v>6.0925451033884317E-2</v>
      </c>
      <c r="F23">
        <v>2.8440965510258018E-2</v>
      </c>
      <c r="G23">
        <v>5.5800000000000002E-2</v>
      </c>
      <c r="H23">
        <v>-3.1800000000000002E-2</v>
      </c>
      <c r="I23">
        <v>-1.3600000000000001E-2</v>
      </c>
      <c r="J23">
        <v>-7.1999999999999998E-3</v>
      </c>
      <c r="K23">
        <v>-1.01E-2</v>
      </c>
      <c r="L23">
        <v>4.0500000000000001E-2</v>
      </c>
      <c r="M23">
        <v>1.1000000000000001E-3</v>
      </c>
    </row>
    <row r="24" spans="2:34">
      <c r="B24" s="1">
        <v>43159</v>
      </c>
      <c r="C24">
        <v>6.8185096800612702E-2</v>
      </c>
      <c r="D24">
        <v>-8.5015318478288304E-2</v>
      </c>
      <c r="E24">
        <v>-5.6048127347141173E-2</v>
      </c>
      <c r="F24">
        <v>-4.1025914471863704E-2</v>
      </c>
      <c r="G24">
        <v>-3.6499999999999998E-2</v>
      </c>
      <c r="H24">
        <v>2.5999999999999999E-3</v>
      </c>
      <c r="I24">
        <v>-1.03E-2</v>
      </c>
      <c r="J24">
        <v>5.6000000000000008E-3</v>
      </c>
      <c r="K24">
        <v>-2.3199999999999998E-2</v>
      </c>
      <c r="L24">
        <v>3.5700000000000003E-2</v>
      </c>
      <c r="M24">
        <v>1.1000000000000001E-3</v>
      </c>
    </row>
    <row r="25" spans="2:34">
      <c r="B25" s="1">
        <v>43188</v>
      </c>
      <c r="C25">
        <v>-5.8050575979951002E-2</v>
      </c>
      <c r="D25">
        <v>-3.5895025034943087E-2</v>
      </c>
      <c r="E25">
        <v>5.402391664085375E-2</v>
      </c>
      <c r="F25">
        <v>2.4165129188969542E-4</v>
      </c>
      <c r="G25">
        <v>-2.35E-2</v>
      </c>
      <c r="H25">
        <v>4.0599999999999997E-2</v>
      </c>
      <c r="I25">
        <v>-2.3E-3</v>
      </c>
      <c r="J25">
        <v>-4.7999999999999996E-3</v>
      </c>
      <c r="K25">
        <v>0</v>
      </c>
      <c r="L25">
        <v>-1.1399999999999999E-2</v>
      </c>
      <c r="M25">
        <v>1.1999999999999999E-3</v>
      </c>
    </row>
    <row r="26" spans="2:34">
      <c r="B26" s="1">
        <v>43220</v>
      </c>
      <c r="C26">
        <v>-1.5019817716267401E-2</v>
      </c>
      <c r="D26">
        <v>-2.249974302896722E-2</v>
      </c>
      <c r="E26">
        <v>-2.7597529486837712E-3</v>
      </c>
      <c r="F26">
        <v>7.1687314851995067E-3</v>
      </c>
      <c r="G26">
        <v>2.8999999999999998E-3</v>
      </c>
      <c r="H26">
        <v>1.0999999999999999E-2</v>
      </c>
      <c r="I26">
        <v>4.7999999999999996E-3</v>
      </c>
      <c r="J26">
        <v>-2.4100000000000003E-2</v>
      </c>
      <c r="K26">
        <v>1.26E-2</v>
      </c>
      <c r="L26">
        <v>3.5999999999999999E-3</v>
      </c>
      <c r="M26">
        <v>1.4000000000000002E-3</v>
      </c>
    </row>
    <row r="27" spans="2:34">
      <c r="B27" s="1">
        <v>43251</v>
      </c>
      <c r="C27">
        <v>0.13512404849303999</v>
      </c>
      <c r="D27">
        <v>2.4424660014157943E-2</v>
      </c>
      <c r="E27">
        <v>4.2812097351871088E-2</v>
      </c>
      <c r="F27">
        <v>3.3593412460286597E-2</v>
      </c>
      <c r="G27">
        <v>2.6499999999999999E-2</v>
      </c>
      <c r="H27">
        <v>5.3099999999999897E-2</v>
      </c>
      <c r="I27">
        <v>-3.1300000000000001E-2</v>
      </c>
      <c r="J27">
        <v>-2.0499999999999997E-2</v>
      </c>
      <c r="K27">
        <v>-1.4800000000000001E-2</v>
      </c>
      <c r="L27">
        <v>3.8700000000000005E-2</v>
      </c>
      <c r="M27">
        <v>1.4000000000000002E-3</v>
      </c>
    </row>
    <row r="28" spans="2:34">
      <c r="B28" s="1">
        <v>43280</v>
      </c>
      <c r="C28">
        <v>-9.4184012354437407E-3</v>
      </c>
      <c r="D28">
        <v>3.3867852037264543E-2</v>
      </c>
      <c r="E28">
        <v>2.5157502038554861E-3</v>
      </c>
      <c r="F28">
        <v>1.7902875647188973E-3</v>
      </c>
      <c r="G28">
        <v>4.7999999999999996E-3</v>
      </c>
      <c r="H28">
        <v>1.1299999999999999E-2</v>
      </c>
      <c r="I28">
        <v>-2.3300000000000001E-2</v>
      </c>
      <c r="J28">
        <v>8.199999999999999E-3</v>
      </c>
      <c r="K28">
        <v>2.0999999999999999E-3</v>
      </c>
      <c r="L28">
        <v>-2.3300000000000001E-2</v>
      </c>
      <c r="M28">
        <v>1.4000000000000002E-3</v>
      </c>
    </row>
    <row r="29" spans="2:34">
      <c r="B29" s="1">
        <v>43312</v>
      </c>
      <c r="C29">
        <v>2.7983356869263998E-2</v>
      </c>
      <c r="D29">
        <v>-2.1062996074557305E-2</v>
      </c>
      <c r="E29">
        <v>-6.0540239670116344E-3</v>
      </c>
      <c r="F29">
        <v>5.8368973690178004E-3</v>
      </c>
      <c r="G29">
        <v>3.1899999999999998E-2</v>
      </c>
      <c r="H29">
        <v>-2.2499999999999999E-2</v>
      </c>
      <c r="I29">
        <v>4.5000000000000005E-3</v>
      </c>
      <c r="J29">
        <v>1.5300000000000001E-2</v>
      </c>
      <c r="K29">
        <v>3.5999999999999999E-3</v>
      </c>
      <c r="L29">
        <v>-1.43E-2</v>
      </c>
      <c r="M29">
        <v>1.6000000000000001E-3</v>
      </c>
    </row>
    <row r="30" spans="2:34">
      <c r="B30" s="1">
        <v>43343</v>
      </c>
      <c r="C30">
        <v>0.20042200875166299</v>
      </c>
      <c r="D30">
        <v>4.4968987132337962E-2</v>
      </c>
      <c r="E30">
        <v>3.1539710082495065E-2</v>
      </c>
      <c r="F30">
        <v>1.8200539611454989E-2</v>
      </c>
      <c r="G30">
        <v>3.44E-2</v>
      </c>
      <c r="H30">
        <v>1.13999999999999E-2</v>
      </c>
      <c r="I30">
        <v>-3.9800000000000002E-2</v>
      </c>
      <c r="J30">
        <v>-2.8999999999999998E-3</v>
      </c>
      <c r="K30">
        <v>-2.6400000000000003E-2</v>
      </c>
      <c r="L30">
        <v>5.2800000000000007E-2</v>
      </c>
      <c r="M30">
        <v>1.6000000000000001E-3</v>
      </c>
    </row>
    <row r="31" spans="2:34">
      <c r="B31" s="1">
        <v>43371</v>
      </c>
      <c r="C31">
        <v>-8.3028181126333402E-3</v>
      </c>
      <c r="D31">
        <v>1.4934776811098508E-2</v>
      </c>
      <c r="E31">
        <v>-3.2230462945655597E-3</v>
      </c>
      <c r="F31">
        <v>-1.1332321996686089E-2</v>
      </c>
      <c r="G31">
        <v>5.9999999999999995E-4</v>
      </c>
      <c r="H31">
        <v>-2.3E-2</v>
      </c>
      <c r="I31">
        <v>-1.7000000000000001E-2</v>
      </c>
      <c r="J31">
        <v>6.7000000000000002E-3</v>
      </c>
      <c r="K31">
        <v>1.2800000000000001E-2</v>
      </c>
      <c r="L31">
        <v>2.9999999999999997E-4</v>
      </c>
      <c r="M31">
        <v>1.5E-3</v>
      </c>
    </row>
    <row r="32" spans="2:34">
      <c r="B32" s="1">
        <v>43404</v>
      </c>
      <c r="C32">
        <v>-3.0477566647180099E-2</v>
      </c>
      <c r="D32">
        <v>-0.14736710616336626</v>
      </c>
      <c r="E32">
        <v>-0.11617984401338648</v>
      </c>
      <c r="F32">
        <v>-8.3374707555852995E-2</v>
      </c>
      <c r="G32">
        <v>-7.6799999999999993E-2</v>
      </c>
      <c r="H32">
        <v>-4.82E-2</v>
      </c>
      <c r="I32">
        <v>3.4300000000000004E-2</v>
      </c>
      <c r="J32">
        <v>0.01</v>
      </c>
      <c r="K32">
        <v>3.5400000000000001E-2</v>
      </c>
      <c r="L32">
        <v>-2.06E-2</v>
      </c>
      <c r="M32">
        <v>1.9E-3</v>
      </c>
      <c r="Z32" s="2"/>
      <c r="AG32" s="22"/>
      <c r="AH32" s="22"/>
    </row>
    <row r="33" spans="2:34">
      <c r="B33" s="1">
        <v>43434</v>
      </c>
      <c r="C33">
        <v>-0.181197522613844</v>
      </c>
      <c r="D33">
        <v>1.865235952626575E-2</v>
      </c>
      <c r="E33">
        <v>1.8675040205280918E-2</v>
      </c>
      <c r="F33">
        <v>-3.4424975032279861E-4</v>
      </c>
      <c r="G33">
        <v>1.6899999999999998E-2</v>
      </c>
      <c r="H33">
        <v>-6.7999999999999996E-3</v>
      </c>
      <c r="I33">
        <v>2.6000000000000003E-3</v>
      </c>
      <c r="J33">
        <v>-6.1999999999999998E-3</v>
      </c>
      <c r="K33">
        <v>4.0000000000000001E-3</v>
      </c>
      <c r="L33">
        <v>-1.41E-2</v>
      </c>
      <c r="M33">
        <v>1.8E-3</v>
      </c>
      <c r="Z33" s="22"/>
      <c r="AA33" s="22"/>
      <c r="AB33" s="22"/>
      <c r="AC33" s="22"/>
      <c r="AD33" s="22"/>
      <c r="AE33" s="22"/>
      <c r="AF33" s="22"/>
    </row>
    <row r="34" spans="2:34">
      <c r="B34" s="1">
        <v>43465</v>
      </c>
      <c r="C34">
        <v>-0.116698403510579</v>
      </c>
      <c r="D34">
        <v>-0.20878120563111521</v>
      </c>
      <c r="E34">
        <v>-0.14652542972523952</v>
      </c>
      <c r="F34">
        <v>-0.10032078632261</v>
      </c>
      <c r="G34">
        <v>-9.5500000000000015E-2</v>
      </c>
      <c r="H34">
        <v>-2.4199999999999999E-2</v>
      </c>
      <c r="I34">
        <v>-1.9E-2</v>
      </c>
      <c r="J34">
        <v>-2.9999999999999997E-4</v>
      </c>
      <c r="K34">
        <v>2E-3</v>
      </c>
      <c r="L34">
        <v>2.12E-2</v>
      </c>
      <c r="M34">
        <v>1.9E-3</v>
      </c>
    </row>
    <row r="35" spans="2:34">
      <c r="B35" s="1">
        <v>43496</v>
      </c>
      <c r="C35">
        <v>5.5154020533410501E-2</v>
      </c>
      <c r="D35">
        <v>0.24383438767492771</v>
      </c>
      <c r="E35">
        <v>0.14976319665725654</v>
      </c>
      <c r="F35">
        <v>0.11926013948591901</v>
      </c>
      <c r="G35">
        <v>8.4100000000000008E-2</v>
      </c>
      <c r="H35">
        <v>2.8999999999999901E-2</v>
      </c>
      <c r="I35">
        <v>-4.4000000000000003E-3</v>
      </c>
      <c r="J35">
        <v>-7.8000000000000005E-3</v>
      </c>
      <c r="K35">
        <v>-1.5300000000000001E-2</v>
      </c>
      <c r="L35">
        <v>-8.6500000000000007E-2</v>
      </c>
      <c r="M35">
        <v>2.0999999999999999E-3</v>
      </c>
    </row>
    <row r="36" spans="2:34">
      <c r="B36" s="1">
        <v>43524</v>
      </c>
      <c r="C36">
        <v>4.4776534326614902E-2</v>
      </c>
      <c r="D36">
        <v>8.2677567202936522E-2</v>
      </c>
      <c r="E36">
        <v>5.6215394309452292E-2</v>
      </c>
      <c r="F36">
        <v>3.7571996549391702E-2</v>
      </c>
      <c r="G36">
        <v>3.4000000000000002E-2</v>
      </c>
      <c r="H36">
        <v>2.0400000000000001E-2</v>
      </c>
      <c r="I36">
        <v>-2.6800000000000001E-2</v>
      </c>
      <c r="J36">
        <v>2.0999999999999999E-3</v>
      </c>
      <c r="K36">
        <v>-1.61E-2</v>
      </c>
      <c r="L36">
        <v>8.5000000000000006E-3</v>
      </c>
      <c r="M36">
        <v>1.8E-3</v>
      </c>
    </row>
    <row r="37" spans="2:34">
      <c r="B37" s="1">
        <v>43553</v>
      </c>
      <c r="C37">
        <v>9.7025537413741994E-2</v>
      </c>
      <c r="D37">
        <v>-2.4985249735414983E-2</v>
      </c>
      <c r="E37">
        <v>-1.4221028889782484E-2</v>
      </c>
      <c r="F37">
        <v>-4.9082336572775966E-3</v>
      </c>
      <c r="G37">
        <v>1.1000000000000001E-2</v>
      </c>
      <c r="H37">
        <v>-2.98E-2</v>
      </c>
      <c r="I37">
        <v>-4.0500000000000001E-2</v>
      </c>
      <c r="J37">
        <v>7.8000000000000005E-3</v>
      </c>
      <c r="K37">
        <v>-9.9000000000000008E-3</v>
      </c>
      <c r="L37">
        <v>2.1600000000000001E-2</v>
      </c>
      <c r="M37">
        <v>1.9E-3</v>
      </c>
    </row>
    <row r="38" spans="2:34">
      <c r="B38" s="1">
        <v>43585</v>
      </c>
      <c r="C38">
        <v>5.6435893270690297E-2</v>
      </c>
      <c r="D38">
        <v>-4.8061858051353032E-3</v>
      </c>
      <c r="E38">
        <v>2.3173892622527021E-2</v>
      </c>
      <c r="F38">
        <v>1.9354778341288698E-2</v>
      </c>
      <c r="G38">
        <v>3.9600000000000003E-2</v>
      </c>
      <c r="H38">
        <v>-1.7399999999999999E-2</v>
      </c>
      <c r="I38">
        <v>2.1700000000000001E-2</v>
      </c>
      <c r="J38">
        <v>1.66E-2</v>
      </c>
      <c r="K38">
        <v>-2.2400000000000003E-2</v>
      </c>
      <c r="L38">
        <v>-2.9600000000000001E-2</v>
      </c>
      <c r="M38">
        <v>2.0999999999999999E-3</v>
      </c>
    </row>
    <row r="39" spans="2:34">
      <c r="B39" s="1">
        <v>43616</v>
      </c>
      <c r="C39">
        <v>-0.124212685465119</v>
      </c>
      <c r="D39">
        <v>-0.21096368717816141</v>
      </c>
      <c r="E39">
        <v>-9.8024502919009465E-2</v>
      </c>
      <c r="F39">
        <v>-6.5571288056584701E-2</v>
      </c>
      <c r="G39">
        <v>-6.9400000000000003E-2</v>
      </c>
      <c r="H39">
        <v>-1.34E-2</v>
      </c>
      <c r="I39">
        <v>-2.3700000000000002E-2</v>
      </c>
      <c r="J39">
        <v>-5.0000000000000001E-3</v>
      </c>
      <c r="K39">
        <v>1.7399999999999999E-2</v>
      </c>
      <c r="L39">
        <v>7.5600000000000001E-2</v>
      </c>
      <c r="M39">
        <v>2.0999999999999999E-3</v>
      </c>
    </row>
    <row r="40" spans="2:34">
      <c r="B40" s="1">
        <v>43644</v>
      </c>
      <c r="C40">
        <v>0.130519101551406</v>
      </c>
      <c r="D40">
        <v>2.8488916301892861E-2</v>
      </c>
      <c r="E40">
        <v>5.577344959618135E-2</v>
      </c>
      <c r="F40">
        <v>4.8001767187321291E-2</v>
      </c>
      <c r="G40">
        <v>6.93E-2</v>
      </c>
      <c r="H40">
        <v>2.5000000000000001E-3</v>
      </c>
      <c r="I40">
        <v>-7.0999999999999995E-3</v>
      </c>
      <c r="J40">
        <v>8.8000000000000005E-3</v>
      </c>
      <c r="K40">
        <v>-4.7999999999999996E-3</v>
      </c>
      <c r="L40">
        <v>-2.23E-2</v>
      </c>
      <c r="M40">
        <v>1.8E-3</v>
      </c>
    </row>
    <row r="41" spans="2:34">
      <c r="B41" s="1">
        <v>43677</v>
      </c>
      <c r="C41">
        <v>7.6394461033034697E-2</v>
      </c>
      <c r="D41">
        <v>-5.6468579133351647E-2</v>
      </c>
      <c r="E41">
        <v>-1.3567623568299627E-2</v>
      </c>
      <c r="F41">
        <v>-6.245103371146199E-3</v>
      </c>
      <c r="G41">
        <v>1.1899999999999999E-2</v>
      </c>
      <c r="H41">
        <v>-1.9400000000000001E-2</v>
      </c>
      <c r="I41">
        <v>4.1999999999999997E-3</v>
      </c>
      <c r="J41">
        <v>-7.000000000000001E-4</v>
      </c>
      <c r="K41">
        <v>3.7000000000000002E-3</v>
      </c>
      <c r="L41">
        <v>2.8999999999999998E-2</v>
      </c>
      <c r="M41">
        <v>1.9E-3</v>
      </c>
    </row>
    <row r="42" spans="2:34">
      <c r="B42" s="1">
        <v>43707</v>
      </c>
      <c r="C42">
        <v>-1.6461184885826499E-2</v>
      </c>
      <c r="D42">
        <v>-0.10321210577421719</v>
      </c>
      <c r="E42">
        <v>-2.6614019160946974E-2</v>
      </c>
      <c r="F42">
        <v>-4.1000836667546801E-2</v>
      </c>
      <c r="G42">
        <v>-2.58E-2</v>
      </c>
      <c r="H42">
        <v>-2.3199999999999998E-2</v>
      </c>
      <c r="I42">
        <v>-4.9500000000000002E-2</v>
      </c>
      <c r="J42">
        <v>5.5000000000000005E-3</v>
      </c>
      <c r="K42">
        <v>-6.8999999999999999E-3</v>
      </c>
      <c r="L42">
        <v>7.4700000000000003E-2</v>
      </c>
      <c r="M42">
        <v>1.6000000000000001E-3</v>
      </c>
    </row>
    <row r="43" spans="2:34">
      <c r="B43" s="1">
        <v>43738</v>
      </c>
      <c r="C43">
        <v>7.2961376907859393E-2</v>
      </c>
      <c r="D43">
        <v>0.10739071290360556</v>
      </c>
      <c r="E43">
        <v>2.4532002432865428E-2</v>
      </c>
      <c r="F43">
        <v>1.6681223260383498E-2</v>
      </c>
      <c r="G43">
        <v>1.43E-2</v>
      </c>
      <c r="H43">
        <v>-9.7000000000000003E-3</v>
      </c>
      <c r="I43">
        <v>6.83E-2</v>
      </c>
      <c r="J43">
        <v>1.84E-2</v>
      </c>
      <c r="K43">
        <v>3.3599999999999998E-2</v>
      </c>
      <c r="L43">
        <v>-6.8099999999999994E-2</v>
      </c>
      <c r="M43">
        <v>1.8E-3</v>
      </c>
      <c r="Z43" s="2"/>
    </row>
    <row r="44" spans="2:34">
      <c r="B44" s="1">
        <v>43769</v>
      </c>
      <c r="C44">
        <v>0.110684515495725</v>
      </c>
      <c r="D44">
        <v>-8.3911719438102515E-3</v>
      </c>
      <c r="E44">
        <v>-1.4778779636505621E-2</v>
      </c>
      <c r="F44">
        <v>5.2907188492729001E-3</v>
      </c>
      <c r="G44">
        <v>2.06E-2</v>
      </c>
      <c r="H44">
        <v>2.8E-3</v>
      </c>
      <c r="I44">
        <v>-1.9300000000000001E-2</v>
      </c>
      <c r="J44">
        <v>4.4000000000000003E-3</v>
      </c>
      <c r="K44">
        <v>-9.5999999999999992E-3</v>
      </c>
      <c r="L44">
        <v>1.9E-3</v>
      </c>
      <c r="M44">
        <v>1.5E-3</v>
      </c>
      <c r="Z44" s="22"/>
      <c r="AA44" s="22"/>
      <c r="AB44" s="22"/>
      <c r="AC44" s="22"/>
      <c r="AD44" s="22"/>
      <c r="AE44" s="22"/>
      <c r="AF44" s="22"/>
      <c r="AG44" s="22"/>
      <c r="AH44" s="22"/>
    </row>
    <row r="45" spans="2:34">
      <c r="B45" s="1">
        <v>43798</v>
      </c>
      <c r="C45">
        <v>7.7554007954536097E-2</v>
      </c>
      <c r="D45">
        <v>6.7739067245688706E-2</v>
      </c>
      <c r="E45">
        <v>2.8325709735793576E-2</v>
      </c>
      <c r="F45">
        <v>2.5601300994015599E-2</v>
      </c>
      <c r="G45">
        <v>3.8700000000000005E-2</v>
      </c>
      <c r="H45">
        <v>8.0000000000000002E-3</v>
      </c>
      <c r="I45">
        <v>-2.0199999999999999E-2</v>
      </c>
      <c r="J45">
        <v>-1.5900000000000001E-2</v>
      </c>
      <c r="K45">
        <v>-1.2500000000000001E-2</v>
      </c>
      <c r="L45">
        <v>-2.63E-2</v>
      </c>
      <c r="M45">
        <v>1.1999999999999999E-3</v>
      </c>
    </row>
    <row r="46" spans="2:34">
      <c r="B46" s="1">
        <v>43830</v>
      </c>
      <c r="C46">
        <v>9.8784069323945303E-2</v>
      </c>
      <c r="D46">
        <v>2.3193212098907678E-2</v>
      </c>
      <c r="E46">
        <v>2.7657436329178216E-2</v>
      </c>
      <c r="F46">
        <v>4.3378676875119301E-2</v>
      </c>
      <c r="G46">
        <v>2.7700000000000002E-2</v>
      </c>
      <c r="H46">
        <v>7.1999999999999998E-3</v>
      </c>
      <c r="I46">
        <v>1.7899999999999999E-2</v>
      </c>
      <c r="J46">
        <v>0</v>
      </c>
      <c r="K46">
        <v>1.2200000000000001E-2</v>
      </c>
      <c r="L46">
        <v>-1.8800000000000001E-2</v>
      </c>
      <c r="M46">
        <v>1.4000000000000002E-3</v>
      </c>
    </row>
    <row r="47" spans="2:34">
      <c r="B47" s="1">
        <v>43861</v>
      </c>
      <c r="C47">
        <v>5.4009960483324203E-2</v>
      </c>
      <c r="D47">
        <v>-4.5956575919059106E-2</v>
      </c>
      <c r="E47">
        <v>-3.8345925161472144E-2</v>
      </c>
      <c r="F47">
        <v>-1.4334180698206302E-2</v>
      </c>
      <c r="G47">
        <v>-1.1000000000000001E-3</v>
      </c>
      <c r="H47">
        <v>-3.1300000000000001E-2</v>
      </c>
      <c r="I47">
        <v>-6.2400000000000004E-2</v>
      </c>
      <c r="J47">
        <v>-1.18E-2</v>
      </c>
      <c r="K47">
        <v>-2.3199999999999998E-2</v>
      </c>
      <c r="L47">
        <v>6.0300000000000006E-2</v>
      </c>
      <c r="M47">
        <v>1.3000000000000002E-3</v>
      </c>
    </row>
    <row r="48" spans="2:34">
      <c r="B48" s="1">
        <v>43889</v>
      </c>
      <c r="C48">
        <v>-0.114701504268719</v>
      </c>
      <c r="D48">
        <v>-0.11050457793660462</v>
      </c>
      <c r="E48">
        <v>-0.10021555739128962</v>
      </c>
      <c r="F48">
        <v>-7.0813734380995308E-2</v>
      </c>
      <c r="G48">
        <v>-8.1300000000000011E-2</v>
      </c>
      <c r="H48">
        <v>1.03E-2</v>
      </c>
      <c r="I48">
        <v>-3.7900000000000003E-2</v>
      </c>
      <c r="J48">
        <v>-1.47E-2</v>
      </c>
      <c r="K48">
        <v>-2.5099999999999997E-2</v>
      </c>
      <c r="L48">
        <v>-3.5999999999999999E-3</v>
      </c>
      <c r="M48">
        <v>1.1999999999999999E-3</v>
      </c>
    </row>
    <row r="49" spans="2:31">
      <c r="B49" s="1">
        <v>43921</v>
      </c>
      <c r="C49">
        <v>-6.9761430540797503E-2</v>
      </c>
      <c r="D49">
        <v>-0.10405736074224115</v>
      </c>
      <c r="E49">
        <v>-0.22270083920255737</v>
      </c>
      <c r="F49">
        <v>-0.20850144488221639</v>
      </c>
      <c r="G49">
        <v>-0.1338</v>
      </c>
      <c r="H49">
        <v>-4.8899999999999999E-2</v>
      </c>
      <c r="I49">
        <v>-0.14019999999999999</v>
      </c>
      <c r="J49">
        <v>-1.5100000000000001E-2</v>
      </c>
      <c r="K49">
        <v>1.26E-2</v>
      </c>
      <c r="L49">
        <v>8.1600000000000006E-2</v>
      </c>
      <c r="M49">
        <v>1.1999999999999999E-3</v>
      </c>
    </row>
    <row r="50" spans="2:31">
      <c r="B50" s="1">
        <v>43951</v>
      </c>
      <c r="C50">
        <v>0.15537369817709501</v>
      </c>
      <c r="D50">
        <v>7.06302040964365E-2</v>
      </c>
      <c r="E50">
        <v>0.18089978297662243</v>
      </c>
      <c r="F50">
        <v>0.15287216883183702</v>
      </c>
      <c r="G50">
        <v>0.13650000000000001</v>
      </c>
      <c r="H50">
        <v>2.47E-2</v>
      </c>
      <c r="I50">
        <v>-1.18E-2</v>
      </c>
      <c r="J50">
        <v>2.7000000000000003E-2</v>
      </c>
      <c r="K50">
        <v>-1.01E-2</v>
      </c>
      <c r="L50">
        <v>-5.3899999999999997E-2</v>
      </c>
      <c r="M50">
        <v>0</v>
      </c>
    </row>
    <row r="51" spans="2:31">
      <c r="B51" s="1">
        <v>43980</v>
      </c>
      <c r="C51">
        <v>8.5094340774973104E-2</v>
      </c>
      <c r="D51">
        <v>4.684061899408698E-2</v>
      </c>
      <c r="E51">
        <v>7.3791054111407239E-2</v>
      </c>
      <c r="F51">
        <v>6.3070083745958003E-2</v>
      </c>
      <c r="G51">
        <v>5.5800000000000002E-2</v>
      </c>
      <c r="H51">
        <v>2.4500000000000001E-2</v>
      </c>
      <c r="I51">
        <v>-4.8000000000000001E-2</v>
      </c>
      <c r="J51">
        <v>9.5999999999999992E-3</v>
      </c>
      <c r="K51">
        <v>-3.2500000000000001E-2</v>
      </c>
      <c r="L51">
        <v>3.4999999999999996E-3</v>
      </c>
      <c r="M51">
        <v>1E-4</v>
      </c>
    </row>
    <row r="52" spans="2:31">
      <c r="B52" s="1">
        <v>44012</v>
      </c>
      <c r="C52">
        <v>0.14738617046847999</v>
      </c>
      <c r="D52">
        <v>0.17991991427354515</v>
      </c>
      <c r="E52">
        <v>7.3654798412366829E-2</v>
      </c>
      <c r="F52">
        <v>5.6390747048265022E-2</v>
      </c>
      <c r="G52">
        <v>2.46E-2</v>
      </c>
      <c r="H52">
        <v>2.69E-2</v>
      </c>
      <c r="I52">
        <v>-2.0400000000000001E-2</v>
      </c>
      <c r="J52">
        <v>8.9999999999999998E-4</v>
      </c>
      <c r="K52">
        <v>5.3E-3</v>
      </c>
      <c r="L52">
        <v>-7.8000000000000005E-3</v>
      </c>
      <c r="M52">
        <v>1E-4</v>
      </c>
    </row>
    <row r="53" spans="2:31">
      <c r="B53" s="1">
        <v>44043</v>
      </c>
      <c r="C53">
        <v>0.16513150967276999</v>
      </c>
      <c r="D53">
        <v>0.14459108903631568</v>
      </c>
      <c r="E53">
        <v>6.7455608151409593E-2</v>
      </c>
      <c r="F53">
        <v>3.9736567838662008E-2</v>
      </c>
      <c r="G53">
        <v>5.7699999999999994E-2</v>
      </c>
      <c r="H53">
        <v>-2.2700000000000001E-2</v>
      </c>
      <c r="I53">
        <v>-1.46E-2</v>
      </c>
      <c r="J53">
        <v>3.9000000000000003E-3</v>
      </c>
      <c r="K53">
        <v>8.8999999999999999E-3</v>
      </c>
      <c r="L53">
        <v>7.6100000000000001E-2</v>
      </c>
      <c r="M53">
        <v>1E-4</v>
      </c>
      <c r="Z53" s="22"/>
      <c r="AA53" s="22"/>
      <c r="AB53" s="22"/>
      <c r="AC53" s="22"/>
      <c r="AD53" s="22"/>
      <c r="AE53" s="22"/>
    </row>
    <row r="54" spans="2:31">
      <c r="B54" s="1">
        <v>44074</v>
      </c>
      <c r="C54">
        <v>0.216569361764091</v>
      </c>
      <c r="D54">
        <v>0.11269270645081997</v>
      </c>
      <c r="E54">
        <v>7.4925909154604939E-2</v>
      </c>
      <c r="F54">
        <v>3.7883974089238298E-2</v>
      </c>
      <c r="G54">
        <v>7.6300000000000007E-2</v>
      </c>
      <c r="H54">
        <v>-2.2000000000000001E-3</v>
      </c>
      <c r="I54">
        <v>-2.9300000000000003E-2</v>
      </c>
      <c r="J54">
        <v>4.2699999999999995E-2</v>
      </c>
      <c r="K54">
        <v>-1.3000000000000001E-2</v>
      </c>
      <c r="L54">
        <v>4.0999999999999995E-3</v>
      </c>
      <c r="M54">
        <v>1E-4</v>
      </c>
    </row>
    <row r="55" spans="2:31">
      <c r="B55" s="1">
        <v>44104</v>
      </c>
      <c r="C55">
        <v>-0.102526391296879</v>
      </c>
      <c r="D55">
        <v>-5.9156965300440789E-2</v>
      </c>
      <c r="E55">
        <v>-8.6214615207087873E-3</v>
      </c>
      <c r="F55">
        <v>-2.8355524204796902E-2</v>
      </c>
      <c r="G55">
        <v>-3.6299999999999999E-2</v>
      </c>
      <c r="H55">
        <v>-4.0000000000000002E-4</v>
      </c>
      <c r="I55">
        <v>-2.6600000000000002E-2</v>
      </c>
      <c r="J55">
        <v>-1.29E-2</v>
      </c>
      <c r="K55">
        <v>-1.77E-2</v>
      </c>
      <c r="L55">
        <v>3.1699999999999999E-2</v>
      </c>
      <c r="M55">
        <v>1E-4</v>
      </c>
    </row>
    <row r="56" spans="2:31">
      <c r="B56" s="1">
        <v>44134</v>
      </c>
      <c r="C56">
        <v>-6.0011983009974602E-2</v>
      </c>
      <c r="D56">
        <v>2.3413377977907657E-2</v>
      </c>
      <c r="E56">
        <v>1.3909641818614701E-2</v>
      </c>
      <c r="F56">
        <v>-4.1612271719789742E-4</v>
      </c>
      <c r="G56">
        <v>-2.1000000000000001E-2</v>
      </c>
      <c r="H56">
        <v>4.3899999999999897E-2</v>
      </c>
      <c r="I56">
        <v>4.1900000000000007E-2</v>
      </c>
      <c r="J56">
        <v>-9.300000000000001E-3</v>
      </c>
      <c r="K56">
        <v>-7.3000000000000001E-3</v>
      </c>
      <c r="L56">
        <v>-3.1000000000000003E-2</v>
      </c>
      <c r="M56">
        <v>1E-4</v>
      </c>
    </row>
    <row r="57" spans="2:31">
      <c r="B57" s="1">
        <v>44165</v>
      </c>
      <c r="C57">
        <v>9.5493144389155404E-2</v>
      </c>
      <c r="D57">
        <v>0.14499770866334438</v>
      </c>
      <c r="E57">
        <v>0.19865507017970993</v>
      </c>
      <c r="F57">
        <v>0.1734119291737663</v>
      </c>
      <c r="G57">
        <v>0.12470000000000001</v>
      </c>
      <c r="H57">
        <v>5.74E-2</v>
      </c>
      <c r="I57">
        <v>1.9900000000000001E-2</v>
      </c>
      <c r="J57">
        <v>-2.1700000000000001E-2</v>
      </c>
      <c r="K57">
        <v>1.3200000000000002E-2</v>
      </c>
      <c r="L57">
        <v>-0.1245</v>
      </c>
      <c r="M57">
        <v>1E-4</v>
      </c>
    </row>
    <row r="58" spans="2:31">
      <c r="B58" s="1">
        <v>44196</v>
      </c>
      <c r="C58">
        <v>0.11457383250495901</v>
      </c>
      <c r="D58">
        <v>1.4109616642817855E-3</v>
      </c>
      <c r="E58">
        <v>7.7653802073038208E-2</v>
      </c>
      <c r="F58">
        <v>7.18533235950609E-2</v>
      </c>
      <c r="G58">
        <v>4.6300000000000001E-2</v>
      </c>
      <c r="H58">
        <v>4.8300000000000003E-2</v>
      </c>
      <c r="I58">
        <v>-1.5600000000000001E-2</v>
      </c>
      <c r="J58">
        <v>-1.9099999999999999E-2</v>
      </c>
      <c r="K58">
        <v>-1.5E-3</v>
      </c>
      <c r="L58">
        <v>-2.2599999999999999E-2</v>
      </c>
      <c r="M58">
        <v>1E-4</v>
      </c>
    </row>
    <row r="59" spans="2:31">
      <c r="B59" s="1">
        <v>44225</v>
      </c>
      <c r="C59">
        <v>-5.5017004192108197E-3</v>
      </c>
      <c r="D59">
        <v>0.1092360442164354</v>
      </c>
      <c r="E59">
        <v>2.7989966467545344E-2</v>
      </c>
      <c r="F59">
        <v>7.2191987763471591E-2</v>
      </c>
      <c r="G59">
        <v>-2.9999999999999997E-4</v>
      </c>
      <c r="H59">
        <v>7.1800000000000003E-2</v>
      </c>
      <c r="I59">
        <v>2.9399999999999999E-2</v>
      </c>
      <c r="J59">
        <v>-3.6499999999999998E-2</v>
      </c>
      <c r="K59">
        <v>4.7899999999999998E-2</v>
      </c>
      <c r="L59">
        <v>4.5199999999999997E-2</v>
      </c>
      <c r="M59">
        <v>0</v>
      </c>
    </row>
    <row r="60" spans="2:31">
      <c r="B60" s="1">
        <v>44253</v>
      </c>
      <c r="C60">
        <v>-7.9711915114804993E-2</v>
      </c>
      <c r="D60">
        <v>0.12481067864084616</v>
      </c>
      <c r="E60">
        <v>8.5279972289486916E-2</v>
      </c>
      <c r="F60">
        <v>6.6527567195973109E-2</v>
      </c>
      <c r="G60">
        <v>2.7799999999999998E-2</v>
      </c>
      <c r="H60">
        <v>1.9699999999999999E-2</v>
      </c>
      <c r="I60">
        <v>7.2000000000000008E-2</v>
      </c>
      <c r="J60">
        <v>4.0999999999999995E-3</v>
      </c>
      <c r="K60">
        <v>-1.9300000000000001E-2</v>
      </c>
      <c r="L60">
        <v>-7.9299999999999995E-2</v>
      </c>
      <c r="M60">
        <v>0</v>
      </c>
    </row>
    <row r="61" spans="2:31">
      <c r="B61" s="1">
        <v>44286</v>
      </c>
      <c r="C61">
        <v>7.3395470916402198E-3</v>
      </c>
      <c r="D61">
        <v>-3.0740182416779654E-2</v>
      </c>
      <c r="E61">
        <v>2.5347735656689806E-2</v>
      </c>
      <c r="F61">
        <v>1.1448863090918748E-2</v>
      </c>
      <c r="G61">
        <v>3.0800000000000001E-2</v>
      </c>
      <c r="H61">
        <v>-2.3699999999999999E-2</v>
      </c>
      <c r="I61">
        <v>7.3200000000000001E-2</v>
      </c>
      <c r="J61">
        <v>6.3E-2</v>
      </c>
      <c r="K61">
        <v>3.4799999999999998E-2</v>
      </c>
      <c r="L61">
        <v>-6.1100000000000002E-2</v>
      </c>
      <c r="M61">
        <v>0</v>
      </c>
    </row>
    <row r="62" spans="2:31">
      <c r="B62" s="1">
        <v>44316</v>
      </c>
      <c r="C62">
        <v>7.6217800256838303E-2</v>
      </c>
      <c r="D62">
        <v>-3.1701310240796636E-2</v>
      </c>
      <c r="E62">
        <v>3.9016191353567556E-2</v>
      </c>
      <c r="F62">
        <v>1.5612631322793998E-2</v>
      </c>
      <c r="G62">
        <v>4.9299999999999997E-2</v>
      </c>
      <c r="H62">
        <v>-3.1300000000000001E-2</v>
      </c>
      <c r="I62">
        <v>-9.9000000000000008E-3</v>
      </c>
      <c r="J62">
        <v>2.3599999999999999E-2</v>
      </c>
      <c r="K62">
        <v>-2.7700000000000002E-2</v>
      </c>
      <c r="L62">
        <v>1.1399999999999999E-2</v>
      </c>
      <c r="M62">
        <v>0</v>
      </c>
    </row>
    <row r="63" spans="2:31">
      <c r="B63" s="1">
        <v>44344</v>
      </c>
      <c r="C63">
        <v>-5.0497054104987303E-2</v>
      </c>
      <c r="D63">
        <v>-5.4502402135304044E-2</v>
      </c>
      <c r="E63">
        <v>1.6207708081548821E-2</v>
      </c>
      <c r="F63">
        <v>1.2177777465345698E-2</v>
      </c>
      <c r="G63">
        <v>2.8999999999999998E-3</v>
      </c>
      <c r="H63">
        <v>-2.3999999999999998E-3</v>
      </c>
      <c r="I63">
        <v>7.0300000000000001E-2</v>
      </c>
      <c r="J63">
        <v>2.3799999999999998E-2</v>
      </c>
      <c r="K63">
        <v>3.0600000000000002E-2</v>
      </c>
      <c r="L63">
        <v>8.8000000000000005E-3</v>
      </c>
      <c r="M63">
        <v>0</v>
      </c>
    </row>
    <row r="64" spans="2:31">
      <c r="B64" s="1">
        <v>44377</v>
      </c>
      <c r="C64">
        <v>9.9109319009638402E-2</v>
      </c>
      <c r="D64">
        <v>-1.4900071648614746E-2</v>
      </c>
      <c r="E64">
        <v>-3.7467282369541815E-3</v>
      </c>
      <c r="F64">
        <v>2.04819873709398E-2</v>
      </c>
      <c r="G64">
        <v>2.75E-2</v>
      </c>
      <c r="H64">
        <v>1.7500000000000002E-2</v>
      </c>
      <c r="I64">
        <v>-7.8100000000000003E-2</v>
      </c>
      <c r="J64">
        <v>-2.1000000000000001E-2</v>
      </c>
      <c r="K64">
        <v>-9.7000000000000003E-3</v>
      </c>
      <c r="L64">
        <v>2.2400000000000003E-2</v>
      </c>
      <c r="M64">
        <v>0</v>
      </c>
    </row>
    <row r="65" spans="2:13">
      <c r="B65" s="1">
        <v>44407</v>
      </c>
      <c r="C65">
        <v>6.4982347712307098E-2</v>
      </c>
      <c r="D65">
        <v>-8.0383888015789648E-2</v>
      </c>
      <c r="E65">
        <v>-2.5100105712512651E-2</v>
      </c>
      <c r="F65">
        <v>-3.4644264980329499E-2</v>
      </c>
      <c r="G65">
        <v>1.2700000000000001E-2</v>
      </c>
      <c r="H65">
        <v>-3.9599999999999899E-2</v>
      </c>
      <c r="I65">
        <v>-1.7500000000000002E-2</v>
      </c>
      <c r="J65">
        <v>5.3700000000000005E-2</v>
      </c>
      <c r="K65">
        <v>-5.5000000000000005E-3</v>
      </c>
      <c r="L65">
        <v>-2.29E-2</v>
      </c>
      <c r="M65">
        <v>0</v>
      </c>
    </row>
    <row r="66" spans="2:13">
      <c r="B66" s="1">
        <v>44439</v>
      </c>
      <c r="C66">
        <v>4.2489223629632603E-2</v>
      </c>
      <c r="D66">
        <v>5.2714986690985302E-2</v>
      </c>
      <c r="E66">
        <v>3.4163544550804156E-2</v>
      </c>
      <c r="F66">
        <v>1.7892132026354798E-2</v>
      </c>
      <c r="G66">
        <v>2.8999999999999998E-2</v>
      </c>
      <c r="H66">
        <v>-4.7999999999999996E-3</v>
      </c>
      <c r="I66">
        <v>-1.3000000000000002E-3</v>
      </c>
      <c r="J66">
        <v>-2.6000000000000003E-3</v>
      </c>
      <c r="K66">
        <v>-1.67E-2</v>
      </c>
      <c r="L66">
        <v>2.52E-2</v>
      </c>
      <c r="M66">
        <v>0</v>
      </c>
    </row>
    <row r="67" spans="2:13">
      <c r="B67" s="1">
        <v>44469</v>
      </c>
      <c r="C67">
        <v>-6.8036609609392604E-2</v>
      </c>
      <c r="D67">
        <v>-9.7613254930291854E-2</v>
      </c>
      <c r="E67">
        <v>-3.48291471676999E-2</v>
      </c>
      <c r="F67">
        <v>-2.9472074533305099E-2</v>
      </c>
      <c r="G67">
        <v>-4.3700000000000003E-2</v>
      </c>
      <c r="H67">
        <v>8.0000000000000002E-3</v>
      </c>
      <c r="I67">
        <v>5.0900000000000001E-2</v>
      </c>
      <c r="J67">
        <v>-1.9400000000000001E-2</v>
      </c>
      <c r="K67">
        <v>2.0800000000000003E-2</v>
      </c>
      <c r="L67">
        <v>1.5700000000000002E-2</v>
      </c>
      <c r="M67">
        <v>0</v>
      </c>
    </row>
    <row r="68" spans="2:13">
      <c r="B68" s="1">
        <v>44498</v>
      </c>
      <c r="C68">
        <v>5.86572494711586E-2</v>
      </c>
      <c r="D68">
        <v>3.2537321557689992E-2</v>
      </c>
      <c r="E68">
        <v>2.191491432544334E-2</v>
      </c>
      <c r="F68">
        <v>2.55573827834575E-2</v>
      </c>
      <c r="G68">
        <v>6.6500000000000004E-2</v>
      </c>
      <c r="H68">
        <v>-2.27999999999999E-2</v>
      </c>
      <c r="I68">
        <v>-4.4000000000000003E-3</v>
      </c>
      <c r="J68">
        <v>1.7399999999999999E-2</v>
      </c>
      <c r="K68">
        <v>-1.4800000000000001E-2</v>
      </c>
      <c r="L68">
        <v>3.2100000000000004E-2</v>
      </c>
      <c r="M68">
        <v>0</v>
      </c>
    </row>
    <row r="69" spans="2:13">
      <c r="B69" s="1">
        <v>44530</v>
      </c>
      <c r="C69">
        <v>0.105081838416622</v>
      </c>
      <c r="D69">
        <v>6.2779549939291815E-2</v>
      </c>
      <c r="E69">
        <v>-4.584563351817135E-2</v>
      </c>
      <c r="F69">
        <v>-4.7540224132772403E-2</v>
      </c>
      <c r="G69">
        <v>-1.5500000000000002E-2</v>
      </c>
      <c r="H69">
        <v>-1.35E-2</v>
      </c>
      <c r="I69">
        <v>-5.3E-3</v>
      </c>
      <c r="J69">
        <v>7.3800000000000004E-2</v>
      </c>
      <c r="K69">
        <v>1.6E-2</v>
      </c>
      <c r="L69">
        <v>8.199999999999999E-3</v>
      </c>
      <c r="M69">
        <v>0</v>
      </c>
    </row>
  </sheetData>
  <mergeCells count="4">
    <mergeCell ref="AD2:AE2"/>
    <mergeCell ref="O9:R9"/>
    <mergeCell ref="V2:AB2"/>
    <mergeCell ref="O2:S2"/>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4D1E1-21C8-4EBA-B4C0-3DD948C2D12E}">
  <dimension ref="A1:Q869"/>
  <sheetViews>
    <sheetView workbookViewId="0">
      <selection activeCell="I23" sqref="I23"/>
    </sheetView>
  </sheetViews>
  <sheetFormatPr defaultRowHeight="15"/>
  <cols>
    <col min="2" max="2" width="13.42578125" customWidth="1"/>
    <col min="7" max="7" width="12" bestFit="1" customWidth="1"/>
  </cols>
  <sheetData>
    <row r="1" spans="1:10">
      <c r="B1" s="83" t="s">
        <v>155</v>
      </c>
      <c r="C1" s="83"/>
    </row>
    <row r="2" spans="1:10">
      <c r="B2" s="2" t="s">
        <v>159</v>
      </c>
      <c r="C2" s="2"/>
    </row>
    <row r="3" spans="1:10">
      <c r="B3" s="2" t="s">
        <v>160</v>
      </c>
      <c r="C3" s="2"/>
      <c r="E3" s="83"/>
      <c r="F3" s="83"/>
    </row>
    <row r="4" spans="1:10">
      <c r="B4" s="2" t="s">
        <v>14</v>
      </c>
      <c r="C4" s="2" t="s">
        <v>6</v>
      </c>
      <c r="E4" s="2"/>
      <c r="F4" s="2"/>
    </row>
    <row r="5" spans="1:10">
      <c r="A5">
        <v>195201</v>
      </c>
      <c r="B5">
        <v>2.4199999999999999E-2</v>
      </c>
      <c r="C5">
        <v>1.6E-2</v>
      </c>
    </row>
    <row r="6" spans="1:10">
      <c r="A6">
        <v>195202</v>
      </c>
      <c r="B6">
        <v>-2.7400000000000004E-2</v>
      </c>
      <c r="C6">
        <v>-2.5000000000000001E-2</v>
      </c>
    </row>
    <row r="7" spans="1:10">
      <c r="A7">
        <v>195203</v>
      </c>
      <c r="B7">
        <v>5.2000000000000005E-2</v>
      </c>
      <c r="C7">
        <v>4.5500000000000006E-2</v>
      </c>
    </row>
    <row r="8" spans="1:10">
      <c r="A8">
        <v>195204</v>
      </c>
      <c r="B8">
        <v>-6.9000000000000006E-2</v>
      </c>
      <c r="C8">
        <v>-4.8499999999999995E-2</v>
      </c>
    </row>
    <row r="9" spans="1:10">
      <c r="A9">
        <v>195205</v>
      </c>
      <c r="B9">
        <v>1.84E-2</v>
      </c>
      <c r="C9">
        <v>3.3300000000000003E-2</v>
      </c>
      <c r="I9" s="27"/>
      <c r="J9" s="27"/>
    </row>
    <row r="10" spans="1:10">
      <c r="A10">
        <v>195206</v>
      </c>
      <c r="B10">
        <v>4.9100000000000005E-2</v>
      </c>
      <c r="C10">
        <v>3.9800000000000002E-2</v>
      </c>
    </row>
    <row r="11" spans="1:10">
      <c r="A11">
        <v>195207</v>
      </c>
      <c r="B11">
        <v>2.0400000000000001E-2</v>
      </c>
      <c r="C11">
        <v>1.06E-2</v>
      </c>
    </row>
    <row r="12" spans="1:10">
      <c r="A12">
        <v>195208</v>
      </c>
      <c r="B12">
        <v>-1.8500000000000003E-2</v>
      </c>
      <c r="C12">
        <v>-6.1000000000000004E-3</v>
      </c>
    </row>
    <row r="13" spans="1:10">
      <c r="A13">
        <v>195209</v>
      </c>
      <c r="B13">
        <v>-2.2000000000000002E-2</v>
      </c>
      <c r="C13">
        <v>-1.8699999999999998E-2</v>
      </c>
    </row>
    <row r="14" spans="1:10">
      <c r="A14">
        <v>195210</v>
      </c>
      <c r="B14">
        <v>-6.7000000000000002E-3</v>
      </c>
      <c r="C14">
        <v>-5.2000000000000006E-3</v>
      </c>
    </row>
    <row r="15" spans="1:10">
      <c r="A15">
        <v>195211</v>
      </c>
      <c r="B15">
        <v>0.1045</v>
      </c>
      <c r="C15">
        <v>6.0400000000000002E-2</v>
      </c>
    </row>
    <row r="16" spans="1:10">
      <c r="A16">
        <v>195212</v>
      </c>
      <c r="B16">
        <v>4.6600000000000003E-2</v>
      </c>
      <c r="C16">
        <v>3.0900000000000004E-2</v>
      </c>
    </row>
    <row r="17" spans="1:17">
      <c r="A17">
        <v>195301</v>
      </c>
      <c r="B17">
        <v>2.4100000000000003E-2</v>
      </c>
      <c r="C17">
        <v>-1.8000000000000002E-3</v>
      </c>
      <c r="I17" s="22"/>
      <c r="J17" s="22"/>
      <c r="K17" s="22"/>
      <c r="L17" s="22"/>
      <c r="M17" s="22"/>
      <c r="N17" s="22"/>
    </row>
    <row r="18" spans="1:17">
      <c r="A18">
        <v>195302</v>
      </c>
      <c r="B18">
        <v>4.5999999999999999E-3</v>
      </c>
      <c r="C18">
        <v>-1.3000000000000002E-3</v>
      </c>
    </row>
    <row r="19" spans="1:17">
      <c r="A19">
        <v>195303</v>
      </c>
      <c r="B19">
        <v>-2.3599999999999999E-2</v>
      </c>
      <c r="C19">
        <v>-1.2500000000000001E-2</v>
      </c>
    </row>
    <row r="20" spans="1:17">
      <c r="A20">
        <v>195304</v>
      </c>
      <c r="B20">
        <v>-8.9999999999999998E-4</v>
      </c>
      <c r="C20">
        <v>-2.6700000000000002E-2</v>
      </c>
    </row>
    <row r="21" spans="1:17">
      <c r="A21">
        <v>195305</v>
      </c>
      <c r="B21">
        <v>-9.7000000000000003E-3</v>
      </c>
      <c r="C21">
        <v>6.9000000000000008E-3</v>
      </c>
    </row>
    <row r="22" spans="1:17">
      <c r="A22">
        <v>195306</v>
      </c>
      <c r="B22">
        <v>-2.8900000000000002E-2</v>
      </c>
      <c r="C22">
        <v>-1.7100000000000001E-2</v>
      </c>
      <c r="I22" s="22"/>
      <c r="J22" s="22"/>
      <c r="K22" s="22"/>
      <c r="L22" s="22"/>
      <c r="M22" s="22"/>
      <c r="N22" s="22"/>
      <c r="O22" s="22"/>
      <c r="P22" s="22"/>
      <c r="Q22" s="22"/>
    </row>
    <row r="23" spans="1:17">
      <c r="A23">
        <v>195307</v>
      </c>
      <c r="B23">
        <v>1.9099999999999999E-2</v>
      </c>
      <c r="C23">
        <v>2.5499999999999998E-2</v>
      </c>
    </row>
    <row r="24" spans="1:17">
      <c r="A24">
        <v>195308</v>
      </c>
      <c r="B24">
        <v>-6.93E-2</v>
      </c>
      <c r="C24">
        <v>-4.3499999999999997E-2</v>
      </c>
    </row>
    <row r="25" spans="1:17">
      <c r="A25">
        <v>195309</v>
      </c>
      <c r="B25">
        <v>9.1000000000000004E-3</v>
      </c>
      <c r="C25">
        <v>3.5999999999999999E-3</v>
      </c>
    </row>
    <row r="26" spans="1:17">
      <c r="A26">
        <v>195310</v>
      </c>
      <c r="B26">
        <v>7.7899999999999997E-2</v>
      </c>
      <c r="C26">
        <v>4.7299999999999995E-2</v>
      </c>
    </row>
    <row r="27" spans="1:17">
      <c r="A27">
        <v>195311</v>
      </c>
      <c r="B27">
        <v>1.72E-2</v>
      </c>
      <c r="C27">
        <v>2.9100000000000001E-2</v>
      </c>
    </row>
    <row r="28" spans="1:17">
      <c r="A28">
        <v>195312</v>
      </c>
      <c r="B28">
        <v>-5.5000000000000005E-3</v>
      </c>
      <c r="C28">
        <v>1.6000000000000001E-3</v>
      </c>
    </row>
    <row r="29" spans="1:17">
      <c r="A29">
        <v>195401</v>
      </c>
      <c r="B29">
        <v>0.1002</v>
      </c>
      <c r="C29">
        <v>5.2400000000000002E-2</v>
      </c>
    </row>
    <row r="30" spans="1:17">
      <c r="A30">
        <v>195402</v>
      </c>
      <c r="B30">
        <v>1.84E-2</v>
      </c>
      <c r="C30">
        <v>1.7399999999999999E-2</v>
      </c>
    </row>
    <row r="31" spans="1:17">
      <c r="A31">
        <v>195403</v>
      </c>
      <c r="B31">
        <v>4.8600000000000004E-2</v>
      </c>
      <c r="C31">
        <v>3.73E-2</v>
      </c>
    </row>
    <row r="32" spans="1:17">
      <c r="A32">
        <v>195404</v>
      </c>
      <c r="B32">
        <v>4.9000000000000002E-2</v>
      </c>
      <c r="C32">
        <v>4.3599999999999993E-2</v>
      </c>
    </row>
    <row r="33" spans="1:3">
      <c r="A33">
        <v>195405</v>
      </c>
      <c r="B33">
        <v>6.7000000000000004E-2</v>
      </c>
      <c r="C33">
        <v>3.1399999999999997E-2</v>
      </c>
    </row>
    <row r="34" spans="1:3">
      <c r="A34">
        <v>195406</v>
      </c>
      <c r="B34">
        <v>1.6200000000000003E-2</v>
      </c>
      <c r="C34">
        <v>1.1300000000000001E-2</v>
      </c>
    </row>
    <row r="35" spans="1:3">
      <c r="A35">
        <v>195407</v>
      </c>
      <c r="B35">
        <v>0.13210000000000002</v>
      </c>
      <c r="C35">
        <v>5.04E-2</v>
      </c>
    </row>
    <row r="36" spans="1:3">
      <c r="A36">
        <v>195408</v>
      </c>
      <c r="B36">
        <v>-4.3099999999999999E-2</v>
      </c>
      <c r="C36">
        <v>-2.29E-2</v>
      </c>
    </row>
    <row r="37" spans="1:3">
      <c r="A37">
        <v>195409</v>
      </c>
      <c r="B37">
        <v>8.1799999999999998E-2</v>
      </c>
      <c r="C37">
        <v>6.4799999999999996E-2</v>
      </c>
    </row>
    <row r="38" spans="1:3">
      <c r="A38">
        <v>195410</v>
      </c>
      <c r="B38">
        <v>6.7000000000000002E-3</v>
      </c>
      <c r="C38">
        <v>-1.6E-2</v>
      </c>
    </row>
    <row r="39" spans="1:3">
      <c r="A39">
        <v>195411</v>
      </c>
      <c r="B39">
        <v>0.17899999999999999</v>
      </c>
      <c r="C39">
        <v>9.4400000000000012E-2</v>
      </c>
    </row>
    <row r="40" spans="1:3">
      <c r="A40">
        <v>195412</v>
      </c>
      <c r="B40">
        <v>0.10550000000000001</v>
      </c>
      <c r="C40">
        <v>5.5600000000000004E-2</v>
      </c>
    </row>
    <row r="41" spans="1:3">
      <c r="A41">
        <v>195501</v>
      </c>
      <c r="B41">
        <v>6.7500000000000004E-2</v>
      </c>
      <c r="C41">
        <v>6.7999999999999996E-3</v>
      </c>
    </row>
    <row r="42" spans="1:3">
      <c r="A42">
        <v>195502</v>
      </c>
      <c r="B42">
        <v>3.7000000000000005E-2</v>
      </c>
      <c r="C42">
        <v>3.1099999999999999E-2</v>
      </c>
    </row>
    <row r="43" spans="1:3">
      <c r="A43">
        <v>195503</v>
      </c>
      <c r="B43">
        <v>1.1899999999999999E-2</v>
      </c>
      <c r="C43">
        <v>-5.9999999999999995E-4</v>
      </c>
    </row>
    <row r="44" spans="1:3">
      <c r="A44">
        <v>195504</v>
      </c>
      <c r="B44">
        <v>3.9100000000000003E-2</v>
      </c>
      <c r="C44">
        <v>3.2100000000000004E-2</v>
      </c>
    </row>
    <row r="45" spans="1:3">
      <c r="A45">
        <v>195505</v>
      </c>
      <c r="B45">
        <v>-4.7999999999999996E-3</v>
      </c>
      <c r="C45">
        <v>1.0700000000000001E-2</v>
      </c>
    </row>
    <row r="46" spans="1:3">
      <c r="A46">
        <v>195506</v>
      </c>
      <c r="B46">
        <v>0.1439</v>
      </c>
      <c r="C46">
        <v>6.649999999999999E-2</v>
      </c>
    </row>
    <row r="47" spans="1:3">
      <c r="A47">
        <v>195507</v>
      </c>
      <c r="B47">
        <v>2.4199999999999999E-2</v>
      </c>
      <c r="C47">
        <v>0.02</v>
      </c>
    </row>
    <row r="48" spans="1:3">
      <c r="A48">
        <v>195508</v>
      </c>
      <c r="B48">
        <v>3.9800000000000002E-2</v>
      </c>
      <c r="C48">
        <v>3.7000000000000002E-3</v>
      </c>
    </row>
    <row r="49" spans="1:3">
      <c r="A49">
        <v>195509</v>
      </c>
      <c r="B49">
        <v>-1.8700000000000001E-2</v>
      </c>
      <c r="C49">
        <v>-2E-3</v>
      </c>
    </row>
    <row r="50" spans="1:3">
      <c r="A50">
        <v>195510</v>
      </c>
      <c r="B50">
        <v>-1.7600000000000001E-2</v>
      </c>
      <c r="C50">
        <v>-2.5000000000000001E-2</v>
      </c>
    </row>
    <row r="51" spans="1:3">
      <c r="A51">
        <v>195511</v>
      </c>
      <c r="B51">
        <v>9.8800000000000013E-2</v>
      </c>
      <c r="C51">
        <v>7.2000000000000008E-2</v>
      </c>
    </row>
    <row r="52" spans="1:3">
      <c r="A52">
        <v>195512</v>
      </c>
      <c r="B52">
        <v>5.2999999999999999E-2</v>
      </c>
      <c r="C52">
        <v>1.67E-2</v>
      </c>
    </row>
    <row r="53" spans="1:3">
      <c r="A53">
        <v>195601</v>
      </c>
      <c r="B53">
        <v>-5.3499999999999999E-2</v>
      </c>
      <c r="C53">
        <v>-2.8099999999999997E-2</v>
      </c>
    </row>
    <row r="54" spans="1:3">
      <c r="A54">
        <v>195602</v>
      </c>
      <c r="B54">
        <v>3.04E-2</v>
      </c>
      <c r="C54">
        <v>3.9600000000000003E-2</v>
      </c>
    </row>
    <row r="55" spans="1:3">
      <c r="A55">
        <v>195603</v>
      </c>
      <c r="B55">
        <v>6.2300000000000008E-2</v>
      </c>
      <c r="C55">
        <v>6.7900000000000002E-2</v>
      </c>
    </row>
    <row r="56" spans="1:3">
      <c r="A56">
        <v>195604</v>
      </c>
      <c r="B56">
        <v>2.07E-2</v>
      </c>
      <c r="C56">
        <v>4.7000000000000002E-3</v>
      </c>
    </row>
    <row r="57" spans="1:3">
      <c r="A57">
        <v>195605</v>
      </c>
      <c r="B57">
        <v>-6.7199999999999996E-2</v>
      </c>
      <c r="C57">
        <v>-4.9700000000000001E-2</v>
      </c>
    </row>
    <row r="58" spans="1:3">
      <c r="A58">
        <v>195606</v>
      </c>
      <c r="B58">
        <v>4.9000000000000002E-2</v>
      </c>
      <c r="C58">
        <v>3.6799999999999999E-2</v>
      </c>
    </row>
    <row r="59" spans="1:3">
      <c r="A59">
        <v>195607</v>
      </c>
      <c r="B59">
        <v>5.2999999999999999E-2</v>
      </c>
      <c r="C59">
        <v>5.0599999999999999E-2</v>
      </c>
    </row>
    <row r="60" spans="1:3">
      <c r="A60">
        <v>195608</v>
      </c>
      <c r="B60">
        <v>3.27E-2</v>
      </c>
      <c r="C60">
        <v>-3.0100000000000002E-2</v>
      </c>
    </row>
    <row r="61" spans="1:3">
      <c r="A61">
        <v>195609</v>
      </c>
      <c r="B61">
        <v>-1.67E-2</v>
      </c>
      <c r="C61">
        <v>-4.9599999999999998E-2</v>
      </c>
    </row>
    <row r="62" spans="1:3">
      <c r="A62">
        <v>195610</v>
      </c>
      <c r="B62">
        <v>3.0299999999999997E-2</v>
      </c>
      <c r="C62">
        <v>7.7000000000000002E-3</v>
      </c>
    </row>
    <row r="63" spans="1:3">
      <c r="A63">
        <v>195611</v>
      </c>
      <c r="B63">
        <v>7.7000000000000002E-3</v>
      </c>
      <c r="C63">
        <v>5.6000000000000008E-3</v>
      </c>
    </row>
    <row r="64" spans="1:3">
      <c r="A64">
        <v>195612</v>
      </c>
      <c r="B64">
        <v>4.7800000000000002E-2</v>
      </c>
      <c r="C64">
        <v>3.4000000000000002E-2</v>
      </c>
    </row>
    <row r="65" spans="1:3">
      <c r="A65">
        <v>195701</v>
      </c>
      <c r="B65">
        <v>-3.7200000000000004E-2</v>
      </c>
      <c r="C65">
        <v>-3.3100000000000004E-2</v>
      </c>
    </row>
    <row r="66" spans="1:3">
      <c r="A66">
        <v>195702</v>
      </c>
      <c r="B66">
        <v>-9.7000000000000003E-3</v>
      </c>
      <c r="C66">
        <v>-1.8200000000000001E-2</v>
      </c>
    </row>
    <row r="67" spans="1:3">
      <c r="A67">
        <v>195703</v>
      </c>
      <c r="B67">
        <v>2.63E-2</v>
      </c>
      <c r="C67">
        <v>2.3599999999999999E-2</v>
      </c>
    </row>
    <row r="68" spans="1:3">
      <c r="A68">
        <v>195704</v>
      </c>
      <c r="B68">
        <v>3.4500000000000003E-2</v>
      </c>
      <c r="C68">
        <v>4.5100000000000001E-2</v>
      </c>
    </row>
    <row r="69" spans="1:3">
      <c r="A69">
        <v>195705</v>
      </c>
      <c r="B69">
        <v>1.3700000000000002E-2</v>
      </c>
      <c r="C69">
        <v>3.7100000000000001E-2</v>
      </c>
    </row>
    <row r="70" spans="1:3">
      <c r="A70">
        <v>195706</v>
      </c>
      <c r="B70">
        <v>-1.38E-2</v>
      </c>
      <c r="C70">
        <v>-5.0000000000000001E-3</v>
      </c>
    </row>
    <row r="71" spans="1:3">
      <c r="A71">
        <v>195707</v>
      </c>
      <c r="B71">
        <v>1.0200000000000001E-2</v>
      </c>
      <c r="C71">
        <v>9.5999999999999992E-3</v>
      </c>
    </row>
    <row r="72" spans="1:3">
      <c r="A72">
        <v>195708</v>
      </c>
      <c r="B72">
        <v>-6.1900000000000004E-2</v>
      </c>
      <c r="C72">
        <v>-4.8600000000000004E-2</v>
      </c>
    </row>
    <row r="73" spans="1:3">
      <c r="A73">
        <v>195709</v>
      </c>
      <c r="B73">
        <v>-6.2600000000000003E-2</v>
      </c>
      <c r="C73">
        <v>-5.7200000000000008E-2</v>
      </c>
    </row>
    <row r="74" spans="1:3">
      <c r="A74">
        <v>195710</v>
      </c>
      <c r="B74">
        <v>-5.8700000000000002E-2</v>
      </c>
      <c r="C74">
        <v>-4.0300000000000002E-2</v>
      </c>
    </row>
    <row r="75" spans="1:3">
      <c r="A75">
        <v>195711</v>
      </c>
      <c r="B75">
        <v>-1.21E-2</v>
      </c>
      <c r="C75">
        <v>2.58E-2</v>
      </c>
    </row>
    <row r="76" spans="1:3">
      <c r="A76">
        <v>195712</v>
      </c>
      <c r="B76">
        <v>-7.4099999999999999E-2</v>
      </c>
      <c r="C76">
        <v>-3.6700000000000003E-2</v>
      </c>
    </row>
    <row r="77" spans="1:3">
      <c r="A77">
        <v>195801</v>
      </c>
      <c r="B77">
        <v>0.107</v>
      </c>
      <c r="C77">
        <v>4.9400000000000006E-2</v>
      </c>
    </row>
    <row r="78" spans="1:3">
      <c r="A78">
        <v>195802</v>
      </c>
      <c r="B78">
        <v>-2.23E-2</v>
      </c>
      <c r="C78">
        <v>-1.3999999999999999E-2</v>
      </c>
    </row>
    <row r="79" spans="1:3">
      <c r="A79">
        <v>195803</v>
      </c>
      <c r="B79">
        <v>4.4699999999999997E-2</v>
      </c>
      <c r="C79">
        <v>3.3599999999999998E-2</v>
      </c>
    </row>
    <row r="80" spans="1:3">
      <c r="A80">
        <v>195804</v>
      </c>
      <c r="B80">
        <v>1.3100000000000001E-2</v>
      </c>
      <c r="C80">
        <v>3.1699999999999999E-2</v>
      </c>
    </row>
    <row r="81" spans="1:3">
      <c r="A81">
        <v>195805</v>
      </c>
      <c r="B81">
        <v>2.4400000000000002E-2</v>
      </c>
      <c r="C81">
        <v>2.4199999999999999E-2</v>
      </c>
    </row>
    <row r="82" spans="1:3">
      <c r="A82">
        <v>195806</v>
      </c>
      <c r="B82">
        <v>2.8999999999999998E-2</v>
      </c>
      <c r="C82">
        <v>2.9600000000000001E-2</v>
      </c>
    </row>
    <row r="83" spans="1:3">
      <c r="A83">
        <v>195807</v>
      </c>
      <c r="B83">
        <v>7.0699999999999999E-2</v>
      </c>
      <c r="C83">
        <v>4.4600000000000001E-2</v>
      </c>
    </row>
    <row r="84" spans="1:3">
      <c r="A84">
        <v>195808</v>
      </c>
      <c r="B84">
        <v>2.2700000000000001E-2</v>
      </c>
      <c r="C84">
        <v>1.95E-2</v>
      </c>
    </row>
    <row r="85" spans="1:3">
      <c r="A85">
        <v>195809</v>
      </c>
      <c r="B85">
        <v>8.6300000000000016E-2</v>
      </c>
      <c r="C85">
        <v>4.8500000000000008E-2</v>
      </c>
    </row>
    <row r="86" spans="1:3">
      <c r="A86">
        <v>195810</v>
      </c>
      <c r="B86">
        <v>1.24E-2</v>
      </c>
      <c r="C86">
        <v>2.7099999999999999E-2</v>
      </c>
    </row>
    <row r="87" spans="1:3">
      <c r="A87">
        <v>195811</v>
      </c>
      <c r="B87">
        <v>3.5499999999999997E-2</v>
      </c>
      <c r="C87">
        <v>3.1199999999999999E-2</v>
      </c>
    </row>
    <row r="88" spans="1:3">
      <c r="A88">
        <v>195812</v>
      </c>
      <c r="B88">
        <v>3.5499999999999997E-2</v>
      </c>
      <c r="C88">
        <v>5.3700000000000005E-2</v>
      </c>
    </row>
    <row r="89" spans="1:3">
      <c r="A89">
        <v>195901</v>
      </c>
      <c r="B89">
        <v>5.9900000000000002E-2</v>
      </c>
      <c r="C89">
        <v>9.1999999999999998E-3</v>
      </c>
    </row>
    <row r="90" spans="1:3">
      <c r="A90">
        <v>195902</v>
      </c>
      <c r="B90">
        <v>5.2900000000000003E-2</v>
      </c>
      <c r="C90">
        <v>1.1399999999999999E-2</v>
      </c>
    </row>
    <row r="91" spans="1:3">
      <c r="A91">
        <v>195903</v>
      </c>
      <c r="B91">
        <v>5.1200000000000002E-2</v>
      </c>
      <c r="C91">
        <v>5.0000000000000001E-3</v>
      </c>
    </row>
    <row r="92" spans="1:3">
      <c r="A92">
        <v>195904</v>
      </c>
      <c r="B92">
        <v>6.0700000000000004E-2</v>
      </c>
      <c r="C92">
        <v>3.8600000000000002E-2</v>
      </c>
    </row>
    <row r="93" spans="1:3">
      <c r="A93">
        <v>195905</v>
      </c>
      <c r="B93">
        <v>5.2199999999999996E-2</v>
      </c>
      <c r="C93">
        <v>1.95E-2</v>
      </c>
    </row>
    <row r="94" spans="1:3">
      <c r="A94">
        <v>195906</v>
      </c>
      <c r="B94">
        <v>1.8100000000000002E-2</v>
      </c>
      <c r="C94">
        <v>0</v>
      </c>
    </row>
    <row r="95" spans="1:3">
      <c r="A95">
        <v>195907</v>
      </c>
      <c r="B95">
        <v>5.1700000000000003E-2</v>
      </c>
      <c r="C95">
        <v>3.4200000000000001E-2</v>
      </c>
    </row>
    <row r="96" spans="1:3">
      <c r="A96">
        <v>195908</v>
      </c>
      <c r="B96">
        <v>-1.6299999999999999E-2</v>
      </c>
      <c r="C96">
        <v>-1.2E-2</v>
      </c>
    </row>
    <row r="97" spans="1:3">
      <c r="A97">
        <v>195909</v>
      </c>
      <c r="B97">
        <v>-2.6099999999999998E-2</v>
      </c>
      <c r="C97">
        <v>-4.4900000000000002E-2</v>
      </c>
    </row>
    <row r="98" spans="1:3">
      <c r="A98">
        <v>195910</v>
      </c>
      <c r="B98">
        <v>3.7700000000000004E-2</v>
      </c>
      <c r="C98">
        <v>1.5800000000000002E-2</v>
      </c>
    </row>
    <row r="99" spans="1:3">
      <c r="A99">
        <v>195911</v>
      </c>
      <c r="B99">
        <v>3.4500000000000003E-2</v>
      </c>
      <c r="C99">
        <v>1.8600000000000002E-2</v>
      </c>
    </row>
    <row r="100" spans="1:3">
      <c r="A100">
        <v>195912</v>
      </c>
      <c r="B100">
        <v>0.01</v>
      </c>
      <c r="C100">
        <v>2.7900000000000001E-2</v>
      </c>
    </row>
    <row r="101" spans="1:3">
      <c r="A101">
        <v>196001</v>
      </c>
      <c r="B101">
        <v>-5.5300000000000002E-2</v>
      </c>
      <c r="C101">
        <v>-6.6500000000000004E-2</v>
      </c>
    </row>
    <row r="102" spans="1:3">
      <c r="A102">
        <v>196002</v>
      </c>
      <c r="B102">
        <v>7.8000000000000005E-3</v>
      </c>
      <c r="C102">
        <v>1.46E-2</v>
      </c>
    </row>
    <row r="103" spans="1:3">
      <c r="A103">
        <v>196003</v>
      </c>
      <c r="B103">
        <v>-4.8600000000000004E-2</v>
      </c>
      <c r="C103">
        <v>-1.2799999999999999E-2</v>
      </c>
    </row>
    <row r="104" spans="1:3">
      <c r="A104">
        <v>196004</v>
      </c>
      <c r="B104">
        <v>-1.5900000000000001E-2</v>
      </c>
      <c r="C104">
        <v>-1.52E-2</v>
      </c>
    </row>
    <row r="105" spans="1:3">
      <c r="A105">
        <v>196005</v>
      </c>
      <c r="B105">
        <v>1.6200000000000003E-2</v>
      </c>
      <c r="C105">
        <v>3.39E-2</v>
      </c>
    </row>
    <row r="106" spans="1:3">
      <c r="A106">
        <v>196006</v>
      </c>
      <c r="B106">
        <v>6.9999999999999993E-3</v>
      </c>
      <c r="C106">
        <v>2.3200000000000002E-2</v>
      </c>
    </row>
    <row r="107" spans="1:3">
      <c r="A107">
        <v>196007</v>
      </c>
      <c r="B107">
        <v>5.0000000000000001E-4</v>
      </c>
      <c r="C107">
        <v>-2.2400000000000003E-2</v>
      </c>
    </row>
    <row r="108" spans="1:3">
      <c r="A108">
        <v>196008</v>
      </c>
      <c r="B108">
        <v>3.1099999999999999E-2</v>
      </c>
      <c r="C108">
        <v>3.1799999999999995E-2</v>
      </c>
    </row>
    <row r="109" spans="1:3">
      <c r="A109">
        <v>196009</v>
      </c>
      <c r="B109">
        <v>-5.4199999999999998E-2</v>
      </c>
      <c r="C109">
        <v>-5.8300000000000005E-2</v>
      </c>
    </row>
    <row r="110" spans="1:3">
      <c r="A110">
        <v>196010</v>
      </c>
      <c r="B110">
        <v>-1.5300000000000001E-2</v>
      </c>
      <c r="C110">
        <v>-4.8999999999999998E-3</v>
      </c>
    </row>
    <row r="111" spans="1:3">
      <c r="A111">
        <v>196011</v>
      </c>
      <c r="B111">
        <v>4.6100000000000002E-2</v>
      </c>
      <c r="C111">
        <v>4.8200000000000007E-2</v>
      </c>
    </row>
    <row r="112" spans="1:3">
      <c r="A112">
        <v>196012</v>
      </c>
      <c r="B112">
        <v>1.8500000000000003E-2</v>
      </c>
      <c r="C112">
        <v>4.87E-2</v>
      </c>
    </row>
    <row r="113" spans="1:3">
      <c r="A113">
        <v>196101</v>
      </c>
      <c r="B113">
        <v>9.5500000000000015E-2</v>
      </c>
      <c r="C113">
        <v>6.3900000000000012E-2</v>
      </c>
    </row>
    <row r="114" spans="1:3">
      <c r="A114">
        <v>196102</v>
      </c>
      <c r="B114">
        <v>6.7300000000000013E-2</v>
      </c>
      <c r="C114">
        <v>3.7100000000000001E-2</v>
      </c>
    </row>
    <row r="115" spans="1:3">
      <c r="A115">
        <v>196103</v>
      </c>
      <c r="B115">
        <v>4.53E-2</v>
      </c>
      <c r="C115">
        <v>3.0900000000000004E-2</v>
      </c>
    </row>
    <row r="116" spans="1:3">
      <c r="A116">
        <v>196104</v>
      </c>
      <c r="B116">
        <v>1.2E-2</v>
      </c>
      <c r="C116">
        <v>4.5999999999999999E-3</v>
      </c>
    </row>
    <row r="117" spans="1:3">
      <c r="A117">
        <v>196105</v>
      </c>
      <c r="B117">
        <v>5.6100000000000004E-2</v>
      </c>
      <c r="C117">
        <v>2.58E-2</v>
      </c>
    </row>
    <row r="118" spans="1:3">
      <c r="A118">
        <v>196106</v>
      </c>
      <c r="B118">
        <v>-2.8500000000000001E-2</v>
      </c>
      <c r="C118">
        <v>-2.8799999999999999E-2</v>
      </c>
    </row>
    <row r="119" spans="1:3">
      <c r="A119">
        <v>196107</v>
      </c>
      <c r="B119">
        <v>3.7400000000000003E-2</v>
      </c>
      <c r="C119">
        <v>3.0100000000000002E-2</v>
      </c>
    </row>
    <row r="120" spans="1:3">
      <c r="A120">
        <v>196108</v>
      </c>
      <c r="B120">
        <v>3.0699999999999998E-2</v>
      </c>
      <c r="C120">
        <v>2.7099999999999999E-2</v>
      </c>
    </row>
    <row r="121" spans="1:3">
      <c r="A121">
        <v>196109</v>
      </c>
      <c r="B121">
        <v>-9.5999999999999992E-3</v>
      </c>
      <c r="C121">
        <v>-1.9800000000000002E-2</v>
      </c>
    </row>
    <row r="122" spans="1:3">
      <c r="A122">
        <v>196110</v>
      </c>
      <c r="B122">
        <v>1.18E-2</v>
      </c>
      <c r="C122">
        <v>2.76E-2</v>
      </c>
    </row>
    <row r="123" spans="1:3">
      <c r="A123">
        <v>196111</v>
      </c>
      <c r="B123">
        <v>6.3299999999999995E-2</v>
      </c>
      <c r="C123">
        <v>4.6000000000000006E-2</v>
      </c>
    </row>
    <row r="124" spans="1:3">
      <c r="A124">
        <v>196112</v>
      </c>
      <c r="B124">
        <v>5.1000000000000004E-3</v>
      </c>
      <c r="C124">
        <v>1.0000000000000009E-4</v>
      </c>
    </row>
    <row r="125" spans="1:3">
      <c r="A125">
        <v>196201</v>
      </c>
      <c r="B125">
        <v>-1.61E-2</v>
      </c>
      <c r="C125">
        <v>-3.6299999999999999E-2</v>
      </c>
    </row>
    <row r="126" spans="1:3">
      <c r="A126">
        <v>196202</v>
      </c>
      <c r="B126">
        <v>1.5500000000000002E-2</v>
      </c>
      <c r="C126">
        <v>2.0100000000000003E-2</v>
      </c>
    </row>
    <row r="127" spans="1:3">
      <c r="A127">
        <v>196203</v>
      </c>
      <c r="B127">
        <v>-3.6799999999999999E-2</v>
      </c>
      <c r="C127">
        <v>-4.8000000000000004E-3</v>
      </c>
    </row>
    <row r="128" spans="1:3">
      <c r="A128">
        <v>196204</v>
      </c>
      <c r="B128">
        <v>-5.8499999999999996E-2</v>
      </c>
      <c r="C128">
        <v>-6.3700000000000007E-2</v>
      </c>
    </row>
    <row r="129" spans="1:3">
      <c r="A129">
        <v>196205</v>
      </c>
      <c r="B129">
        <v>-6.8000000000000005E-2</v>
      </c>
      <c r="C129">
        <v>-8.4100000000000008E-2</v>
      </c>
    </row>
    <row r="130" spans="1:3">
      <c r="A130">
        <v>196206</v>
      </c>
      <c r="B130">
        <v>-7.0599999999999996E-2</v>
      </c>
      <c r="C130">
        <v>-8.270000000000001E-2</v>
      </c>
    </row>
    <row r="131" spans="1:3">
      <c r="A131">
        <v>196207</v>
      </c>
      <c r="B131">
        <v>5.7599999999999998E-2</v>
      </c>
      <c r="C131">
        <v>6.5500000000000003E-2</v>
      </c>
    </row>
    <row r="132" spans="1:3">
      <c r="A132">
        <v>196208</v>
      </c>
      <c r="B132">
        <v>0.03</v>
      </c>
      <c r="C132">
        <v>2.3599999999999999E-2</v>
      </c>
    </row>
    <row r="133" spans="1:3">
      <c r="A133">
        <v>196209</v>
      </c>
      <c r="B133">
        <v>-3.7100000000000001E-2</v>
      </c>
      <c r="C133">
        <v>-5.0099999999999999E-2</v>
      </c>
    </row>
    <row r="134" spans="1:3">
      <c r="A134">
        <v>196210</v>
      </c>
      <c r="B134">
        <v>5.6999999999999993E-3</v>
      </c>
      <c r="C134">
        <v>2E-3</v>
      </c>
    </row>
    <row r="135" spans="1:3">
      <c r="A135">
        <v>196211</v>
      </c>
      <c r="B135">
        <v>0.1086</v>
      </c>
      <c r="C135">
        <v>0.11069999999999999</v>
      </c>
    </row>
    <row r="136" spans="1:3">
      <c r="A136">
        <v>196212</v>
      </c>
      <c r="B136">
        <v>2.3100000000000002E-2</v>
      </c>
      <c r="C136">
        <v>1.24E-2</v>
      </c>
    </row>
    <row r="137" spans="1:3">
      <c r="A137">
        <v>196301</v>
      </c>
      <c r="B137">
        <v>5.3400000000000003E-2</v>
      </c>
      <c r="C137">
        <v>5.1799999999999999E-2</v>
      </c>
    </row>
    <row r="138" spans="1:3">
      <c r="A138">
        <v>196302</v>
      </c>
      <c r="B138">
        <v>-2.1499999999999998E-2</v>
      </c>
      <c r="C138">
        <v>-2.1499999999999998E-2</v>
      </c>
    </row>
    <row r="139" spans="1:3">
      <c r="A139">
        <v>196303</v>
      </c>
      <c r="B139">
        <v>6.3700000000000007E-2</v>
      </c>
      <c r="C139">
        <v>3.3100000000000004E-2</v>
      </c>
    </row>
    <row r="140" spans="1:3">
      <c r="A140">
        <v>196304</v>
      </c>
      <c r="B140">
        <v>3.78E-2</v>
      </c>
      <c r="C140">
        <v>4.7599999999999996E-2</v>
      </c>
    </row>
    <row r="141" spans="1:3">
      <c r="A141">
        <v>196305</v>
      </c>
      <c r="B141">
        <v>1.0900000000000002E-2</v>
      </c>
      <c r="C141">
        <v>0.02</v>
      </c>
    </row>
    <row r="142" spans="1:3">
      <c r="A142">
        <v>196306</v>
      </c>
      <c r="B142">
        <v>-7.3000000000000001E-3</v>
      </c>
      <c r="C142">
        <v>-1.77E-2</v>
      </c>
    </row>
    <row r="143" spans="1:3">
      <c r="A143">
        <v>196307</v>
      </c>
      <c r="B143">
        <v>-4.1999999999999997E-3</v>
      </c>
      <c r="C143">
        <v>-1.1999999999999999E-3</v>
      </c>
    </row>
    <row r="144" spans="1:3">
      <c r="A144">
        <v>196308</v>
      </c>
      <c r="B144">
        <v>5.9900000000000002E-2</v>
      </c>
      <c r="C144">
        <v>5.3200000000000004E-2</v>
      </c>
    </row>
    <row r="145" spans="1:3">
      <c r="A145">
        <v>196309</v>
      </c>
      <c r="B145">
        <v>-2.1499999999999998E-2</v>
      </c>
      <c r="C145">
        <v>-1.3000000000000001E-2</v>
      </c>
    </row>
    <row r="146" spans="1:3">
      <c r="A146">
        <v>196310</v>
      </c>
      <c r="B146">
        <v>1.43E-2</v>
      </c>
      <c r="C146">
        <v>2.8199999999999999E-2</v>
      </c>
    </row>
    <row r="147" spans="1:3">
      <c r="A147">
        <v>196311</v>
      </c>
      <c r="B147">
        <v>1.9E-3</v>
      </c>
      <c r="C147">
        <v>-5.7999999999999996E-3</v>
      </c>
    </row>
    <row r="148" spans="1:3">
      <c r="A148">
        <v>196312</v>
      </c>
      <c r="B148">
        <v>-1.6000000000000001E-3</v>
      </c>
      <c r="C148">
        <v>2.12E-2</v>
      </c>
    </row>
    <row r="149" spans="1:3">
      <c r="A149">
        <v>196401</v>
      </c>
      <c r="B149">
        <v>1.9199999999999998E-2</v>
      </c>
      <c r="C149">
        <v>2.5400000000000002E-2</v>
      </c>
    </row>
    <row r="150" spans="1:3">
      <c r="A150">
        <v>196402</v>
      </c>
      <c r="B150">
        <v>5.5800000000000002E-2</v>
      </c>
      <c r="C150">
        <v>1.8000000000000002E-2</v>
      </c>
    </row>
    <row r="151" spans="1:3">
      <c r="A151">
        <v>196403</v>
      </c>
      <c r="B151">
        <v>2.2700000000000001E-2</v>
      </c>
      <c r="C151">
        <v>1.72E-2</v>
      </c>
    </row>
    <row r="152" spans="1:3">
      <c r="A152">
        <v>196404</v>
      </c>
      <c r="B152">
        <v>-1.7899999999999999E-2</v>
      </c>
      <c r="C152">
        <v>3.9000000000000003E-3</v>
      </c>
    </row>
    <row r="153" spans="1:3">
      <c r="A153">
        <v>196405</v>
      </c>
      <c r="B153">
        <v>-4.7999999999999996E-3</v>
      </c>
      <c r="C153">
        <v>1.6799999999999999E-2</v>
      </c>
    </row>
    <row r="154" spans="1:3">
      <c r="A154">
        <v>196406</v>
      </c>
      <c r="B154">
        <v>1.2800000000000001E-2</v>
      </c>
      <c r="C154">
        <v>1.5700000000000002E-2</v>
      </c>
    </row>
    <row r="155" spans="1:3">
      <c r="A155">
        <v>196407</v>
      </c>
      <c r="B155">
        <v>2.6099999999999998E-2</v>
      </c>
      <c r="C155">
        <v>2.0400000000000001E-2</v>
      </c>
    </row>
    <row r="156" spans="1:3">
      <c r="A156">
        <v>196408</v>
      </c>
      <c r="B156">
        <v>1.7600000000000001E-2</v>
      </c>
      <c r="C156">
        <v>-1.1599999999999999E-2</v>
      </c>
    </row>
    <row r="157" spans="1:3">
      <c r="A157">
        <v>196409</v>
      </c>
      <c r="B157">
        <v>6.6200000000000009E-2</v>
      </c>
      <c r="C157">
        <v>2.9699999999999997E-2</v>
      </c>
    </row>
    <row r="158" spans="1:3">
      <c r="A158">
        <v>196410</v>
      </c>
      <c r="B158">
        <v>1.01E-2</v>
      </c>
      <c r="C158">
        <v>8.7999999999999988E-3</v>
      </c>
    </row>
    <row r="159" spans="1:3">
      <c r="A159">
        <v>196411</v>
      </c>
      <c r="B159">
        <v>-2.0400000000000001E-2</v>
      </c>
      <c r="C159">
        <v>2.8999999999999998E-3</v>
      </c>
    </row>
    <row r="160" spans="1:3">
      <c r="A160">
        <v>196412</v>
      </c>
      <c r="B160">
        <v>-4.0000000000000002E-4</v>
      </c>
      <c r="C160">
        <v>3.3999999999999998E-3</v>
      </c>
    </row>
    <row r="161" spans="1:3">
      <c r="A161">
        <v>196501</v>
      </c>
      <c r="B161">
        <v>2.4199999999999999E-2</v>
      </c>
      <c r="C161">
        <v>3.8200000000000005E-2</v>
      </c>
    </row>
    <row r="162" spans="1:3">
      <c r="A162">
        <v>196502</v>
      </c>
      <c r="B162">
        <v>-2E-3</v>
      </c>
      <c r="C162">
        <v>7.4000000000000003E-3</v>
      </c>
    </row>
    <row r="163" spans="1:3">
      <c r="A163">
        <v>196503</v>
      </c>
      <c r="B163">
        <v>4.5000000000000005E-3</v>
      </c>
      <c r="C163">
        <v>-9.8000000000000014E-3</v>
      </c>
    </row>
    <row r="164" spans="1:3">
      <c r="A164">
        <v>196504</v>
      </c>
      <c r="B164">
        <v>5.4100000000000002E-2</v>
      </c>
      <c r="C164">
        <v>3.4200000000000001E-2</v>
      </c>
    </row>
    <row r="165" spans="1:3">
      <c r="A165">
        <v>196505</v>
      </c>
      <c r="B165">
        <v>-2.8900000000000002E-2</v>
      </c>
      <c r="C165">
        <v>-4.5999999999999999E-3</v>
      </c>
    </row>
    <row r="166" spans="1:3">
      <c r="A166">
        <v>196506</v>
      </c>
      <c r="B166">
        <v>-7.4300000000000005E-2</v>
      </c>
      <c r="C166">
        <v>-5.16E-2</v>
      </c>
    </row>
    <row r="167" spans="1:3">
      <c r="A167">
        <v>196507</v>
      </c>
      <c r="B167">
        <v>4.3299999999999998E-2</v>
      </c>
      <c r="C167">
        <v>1.7399999999999999E-2</v>
      </c>
    </row>
    <row r="168" spans="1:3">
      <c r="A168">
        <v>196508</v>
      </c>
      <c r="B168">
        <v>2.7300000000000001E-2</v>
      </c>
      <c r="C168">
        <v>3.0600000000000002E-2</v>
      </c>
    </row>
    <row r="169" spans="1:3">
      <c r="A169">
        <v>196509</v>
      </c>
      <c r="B169">
        <v>3.7400000000000003E-2</v>
      </c>
      <c r="C169">
        <v>3.1699999999999999E-2</v>
      </c>
    </row>
    <row r="170" spans="1:3">
      <c r="A170">
        <v>196510</v>
      </c>
      <c r="B170">
        <v>6.5799999999999997E-2</v>
      </c>
      <c r="C170">
        <v>2.9100000000000001E-2</v>
      </c>
    </row>
    <row r="171" spans="1:3">
      <c r="A171">
        <v>196511</v>
      </c>
      <c r="B171">
        <v>2.12E-2</v>
      </c>
      <c r="C171">
        <v>3.1999999999999997E-3</v>
      </c>
    </row>
    <row r="172" spans="1:3">
      <c r="A172">
        <v>196512</v>
      </c>
      <c r="B172">
        <v>3.3100000000000004E-2</v>
      </c>
      <c r="C172">
        <v>1.34E-2</v>
      </c>
    </row>
    <row r="173" spans="1:3">
      <c r="A173">
        <v>196601</v>
      </c>
      <c r="B173">
        <v>3.6200000000000003E-2</v>
      </c>
      <c r="C173">
        <v>1.1000000000000001E-2</v>
      </c>
    </row>
    <row r="174" spans="1:3">
      <c r="A174">
        <v>196602</v>
      </c>
      <c r="B174">
        <v>2.1100000000000001E-2</v>
      </c>
      <c r="C174">
        <v>-8.6E-3</v>
      </c>
    </row>
    <row r="175" spans="1:3">
      <c r="A175">
        <v>196603</v>
      </c>
      <c r="B175">
        <v>-3.1699999999999999E-2</v>
      </c>
      <c r="C175">
        <v>-2.1299999999999999E-2</v>
      </c>
    </row>
    <row r="176" spans="1:3">
      <c r="A176">
        <v>196604</v>
      </c>
      <c r="B176">
        <v>2.9700000000000004E-2</v>
      </c>
      <c r="C176">
        <v>2.4799999999999999E-2</v>
      </c>
    </row>
    <row r="177" spans="1:3">
      <c r="A177">
        <v>196605</v>
      </c>
      <c r="B177">
        <v>-8.4000000000000005E-2</v>
      </c>
      <c r="C177">
        <v>-5.2499999999999998E-2</v>
      </c>
    </row>
    <row r="178" spans="1:3">
      <c r="A178">
        <v>196606</v>
      </c>
      <c r="B178">
        <v>-1.2800000000000001E-2</v>
      </c>
      <c r="C178">
        <v>-1.06E-2</v>
      </c>
    </row>
    <row r="179" spans="1:3">
      <c r="A179">
        <v>196607</v>
      </c>
      <c r="B179">
        <v>-5.0000000000000001E-3</v>
      </c>
      <c r="C179">
        <v>-1.2799999999999999E-2</v>
      </c>
    </row>
    <row r="180" spans="1:3">
      <c r="A180">
        <v>196608</v>
      </c>
      <c r="B180">
        <v>-8.77E-2</v>
      </c>
      <c r="C180">
        <v>-7.4999999999999997E-2</v>
      </c>
    </row>
    <row r="181" spans="1:3">
      <c r="A181">
        <v>196609</v>
      </c>
      <c r="B181">
        <v>-1.6299999999999999E-2</v>
      </c>
      <c r="C181">
        <v>-6.6000000000000008E-3</v>
      </c>
    </row>
    <row r="182" spans="1:3">
      <c r="A182">
        <v>196610</v>
      </c>
      <c r="B182">
        <v>3.0200000000000001E-2</v>
      </c>
      <c r="C182">
        <v>4.3099999999999999E-2</v>
      </c>
    </row>
    <row r="183" spans="1:3">
      <c r="A183">
        <v>196611</v>
      </c>
      <c r="B183">
        <v>2.3199999999999998E-2</v>
      </c>
      <c r="C183">
        <v>1.7999999999999999E-2</v>
      </c>
    </row>
    <row r="184" spans="1:3">
      <c r="A184">
        <v>196612</v>
      </c>
      <c r="B184">
        <v>2.0999999999999999E-3</v>
      </c>
      <c r="C184">
        <v>5.3E-3</v>
      </c>
    </row>
    <row r="185" spans="1:3">
      <c r="A185">
        <v>196701</v>
      </c>
      <c r="B185">
        <v>0.16719999999999999</v>
      </c>
      <c r="C185">
        <v>8.5800000000000001E-2</v>
      </c>
    </row>
    <row r="186" spans="1:3">
      <c r="A186">
        <v>196702</v>
      </c>
      <c r="B186">
        <v>1.3300000000000001E-2</v>
      </c>
      <c r="C186">
        <v>1.1400000000000002E-2</v>
      </c>
    </row>
    <row r="187" spans="1:3">
      <c r="A187">
        <v>196703</v>
      </c>
      <c r="B187">
        <v>8.5500000000000007E-2</v>
      </c>
      <c r="C187">
        <v>4.3799999999999999E-2</v>
      </c>
    </row>
    <row r="188" spans="1:3">
      <c r="A188">
        <v>196704</v>
      </c>
      <c r="B188">
        <v>4.87E-2</v>
      </c>
      <c r="C188">
        <v>4.2099999999999999E-2</v>
      </c>
    </row>
    <row r="189" spans="1:3">
      <c r="A189">
        <v>196705</v>
      </c>
      <c r="B189">
        <v>-5.4100000000000002E-2</v>
      </c>
      <c r="C189">
        <v>-0.04</v>
      </c>
    </row>
    <row r="190" spans="1:3">
      <c r="A190">
        <v>196706</v>
      </c>
      <c r="B190">
        <v>5.6600000000000004E-2</v>
      </c>
      <c r="C190">
        <v>2.6800000000000001E-2</v>
      </c>
    </row>
    <row r="191" spans="1:3">
      <c r="A191">
        <v>196707</v>
      </c>
      <c r="B191">
        <v>6.7599999999999993E-2</v>
      </c>
      <c r="C191">
        <v>4.8899999999999999E-2</v>
      </c>
    </row>
    <row r="192" spans="1:3">
      <c r="A192">
        <v>196708</v>
      </c>
      <c r="B192">
        <v>8.8999999999999999E-3</v>
      </c>
      <c r="C192">
        <v>-5.8000000000000005E-3</v>
      </c>
    </row>
    <row r="193" spans="1:3">
      <c r="A193">
        <v>196709</v>
      </c>
      <c r="B193">
        <v>4.4800000000000006E-2</v>
      </c>
      <c r="C193">
        <v>3.4299999999999997E-2</v>
      </c>
    </row>
    <row r="194" spans="1:3">
      <c r="A194">
        <v>196710</v>
      </c>
      <c r="B194">
        <v>-5.3600000000000002E-2</v>
      </c>
      <c r="C194">
        <v>-2.6999999999999996E-2</v>
      </c>
    </row>
    <row r="195" spans="1:3">
      <c r="A195">
        <v>196711</v>
      </c>
      <c r="B195">
        <v>1.11E-2</v>
      </c>
      <c r="C195">
        <v>7.3000000000000001E-3</v>
      </c>
    </row>
    <row r="196" spans="1:3">
      <c r="A196">
        <v>196712</v>
      </c>
      <c r="B196">
        <v>4.6600000000000003E-2</v>
      </c>
      <c r="C196">
        <v>3.3799999999999997E-2</v>
      </c>
    </row>
    <row r="197" spans="1:3">
      <c r="A197">
        <v>196801</v>
      </c>
      <c r="B197">
        <v>1.0500000000000001E-2</v>
      </c>
      <c r="C197">
        <v>-3.6600000000000001E-2</v>
      </c>
    </row>
    <row r="198" spans="1:3">
      <c r="A198">
        <v>196802</v>
      </c>
      <c r="B198">
        <v>-4.41E-2</v>
      </c>
      <c r="C198">
        <v>-3.3599999999999998E-2</v>
      </c>
    </row>
    <row r="199" spans="1:3">
      <c r="A199">
        <v>196803</v>
      </c>
      <c r="B199">
        <v>-9.1999999999999998E-3</v>
      </c>
      <c r="C199">
        <v>5.8000000000000005E-3</v>
      </c>
    </row>
    <row r="200" spans="1:3">
      <c r="A200">
        <v>196804</v>
      </c>
      <c r="B200">
        <v>0.1414</v>
      </c>
      <c r="C200">
        <v>9.4800000000000009E-2</v>
      </c>
    </row>
    <row r="201" spans="1:3">
      <c r="A201">
        <v>196805</v>
      </c>
      <c r="B201">
        <v>0.06</v>
      </c>
      <c r="C201">
        <v>2.7300000000000001E-2</v>
      </c>
    </row>
    <row r="202" spans="1:3">
      <c r="A202">
        <v>196806</v>
      </c>
      <c r="B202">
        <v>-7.1999999999999998E-3</v>
      </c>
      <c r="C202">
        <v>1.12E-2</v>
      </c>
    </row>
    <row r="203" spans="1:3">
      <c r="A203">
        <v>196807</v>
      </c>
      <c r="B203">
        <v>1.3500000000000002E-2</v>
      </c>
      <c r="C203">
        <v>-2.2400000000000003E-2</v>
      </c>
    </row>
    <row r="204" spans="1:3">
      <c r="A204">
        <v>196808</v>
      </c>
      <c r="B204">
        <v>2.0199999999999999E-2</v>
      </c>
      <c r="C204">
        <v>1.7600000000000001E-2</v>
      </c>
    </row>
    <row r="205" spans="1:3">
      <c r="A205">
        <v>196809</v>
      </c>
      <c r="B205">
        <v>7.85E-2</v>
      </c>
      <c r="C205">
        <v>4.4600000000000001E-2</v>
      </c>
    </row>
    <row r="206" spans="1:3">
      <c r="A206">
        <v>196810</v>
      </c>
      <c r="B206">
        <v>1.0800000000000001E-2</v>
      </c>
      <c r="C206">
        <v>8.6E-3</v>
      </c>
    </row>
    <row r="207" spans="1:3">
      <c r="A207">
        <v>196811</v>
      </c>
      <c r="B207">
        <v>6.6200000000000009E-2</v>
      </c>
      <c r="C207">
        <v>5.8499999999999996E-2</v>
      </c>
    </row>
    <row r="208" spans="1:3">
      <c r="A208">
        <v>196812</v>
      </c>
      <c r="B208">
        <v>-1.3600000000000001E-2</v>
      </c>
      <c r="C208">
        <v>-3.5099999999999999E-2</v>
      </c>
    </row>
    <row r="209" spans="1:3">
      <c r="A209">
        <v>196901</v>
      </c>
      <c r="B209">
        <v>1.1000000000000001E-3</v>
      </c>
      <c r="C209">
        <v>-7.1999999999999998E-3</v>
      </c>
    </row>
    <row r="210" spans="1:3">
      <c r="A210">
        <v>196902</v>
      </c>
      <c r="B210">
        <v>-7.1800000000000003E-2</v>
      </c>
      <c r="C210">
        <v>-5.3800000000000001E-2</v>
      </c>
    </row>
    <row r="211" spans="1:3">
      <c r="A211">
        <v>196903</v>
      </c>
      <c r="B211">
        <v>2.1899999999999999E-2</v>
      </c>
      <c r="C211">
        <v>3.1000000000000003E-2</v>
      </c>
    </row>
    <row r="212" spans="1:3">
      <c r="A212">
        <v>196904</v>
      </c>
      <c r="B212">
        <v>1E-4</v>
      </c>
      <c r="C212">
        <v>1.9900000000000001E-2</v>
      </c>
    </row>
    <row r="213" spans="1:3">
      <c r="A213">
        <v>196905</v>
      </c>
      <c r="B213">
        <v>1.0900000000000002E-2</v>
      </c>
      <c r="C213">
        <v>3.8E-3</v>
      </c>
    </row>
    <row r="214" spans="1:3">
      <c r="A214">
        <v>196906</v>
      </c>
      <c r="B214">
        <v>-8.7400000000000005E-2</v>
      </c>
      <c r="C214">
        <v>-6.6699999999999995E-2</v>
      </c>
    </row>
    <row r="215" spans="1:3">
      <c r="A215">
        <v>196907</v>
      </c>
      <c r="B215">
        <v>-5.9900000000000002E-2</v>
      </c>
      <c r="C215">
        <v>-6.4699999999999994E-2</v>
      </c>
    </row>
    <row r="216" spans="1:3">
      <c r="A216">
        <v>196908</v>
      </c>
      <c r="B216">
        <v>2.52E-2</v>
      </c>
      <c r="C216">
        <v>5.1799999999999999E-2</v>
      </c>
    </row>
    <row r="217" spans="1:3">
      <c r="A217">
        <v>196909</v>
      </c>
      <c r="B217">
        <v>-3.5499999999999997E-2</v>
      </c>
      <c r="C217">
        <v>-2.3599999999999999E-2</v>
      </c>
    </row>
    <row r="218" spans="1:3">
      <c r="A218">
        <v>196910</v>
      </c>
      <c r="B218">
        <v>0.06</v>
      </c>
      <c r="C218">
        <v>5.6599999999999991E-2</v>
      </c>
    </row>
    <row r="219" spans="1:3">
      <c r="A219">
        <v>196911</v>
      </c>
      <c r="B219">
        <v>-5.7699999999999994E-2</v>
      </c>
      <c r="C219">
        <v>-3.27E-2</v>
      </c>
    </row>
    <row r="220" spans="1:3">
      <c r="A220">
        <v>196912</v>
      </c>
      <c r="B220">
        <v>-4.1299999999999996E-2</v>
      </c>
      <c r="C220">
        <v>-1.9899999999999998E-2</v>
      </c>
    </row>
    <row r="221" spans="1:3">
      <c r="A221">
        <v>197001</v>
      </c>
      <c r="B221">
        <v>-5.5500000000000001E-2</v>
      </c>
      <c r="C221">
        <v>-7.4999999999999997E-2</v>
      </c>
    </row>
    <row r="222" spans="1:3">
      <c r="A222">
        <v>197002</v>
      </c>
      <c r="B222">
        <v>6.1399999999999996E-2</v>
      </c>
      <c r="C222">
        <v>5.7500000000000002E-2</v>
      </c>
    </row>
    <row r="223" spans="1:3">
      <c r="A223">
        <v>197003</v>
      </c>
      <c r="B223">
        <v>2.0899999999999998E-2</v>
      </c>
      <c r="C223">
        <v>-4.9000000000000007E-3</v>
      </c>
    </row>
    <row r="224" spans="1:3">
      <c r="A224">
        <v>197004</v>
      </c>
      <c r="B224">
        <v>-0.08</v>
      </c>
      <c r="C224">
        <v>-0.105</v>
      </c>
    </row>
    <row r="225" spans="1:3">
      <c r="A225">
        <v>197005</v>
      </c>
      <c r="B225">
        <v>-4.6399999999999997E-2</v>
      </c>
      <c r="C225">
        <v>-6.3899999999999998E-2</v>
      </c>
    </row>
    <row r="226" spans="1:3">
      <c r="A226">
        <v>197006</v>
      </c>
      <c r="B226">
        <v>-3.5499999999999997E-2</v>
      </c>
      <c r="C226">
        <v>-5.21E-2</v>
      </c>
    </row>
    <row r="227" spans="1:3">
      <c r="A227">
        <v>197007</v>
      </c>
      <c r="B227">
        <v>6.3799999999999996E-2</v>
      </c>
      <c r="C227">
        <v>7.4499999999999997E-2</v>
      </c>
    </row>
    <row r="228" spans="1:3">
      <c r="A228">
        <v>197008</v>
      </c>
      <c r="B228">
        <v>6.25E-2</v>
      </c>
      <c r="C228">
        <v>5.0200000000000009E-2</v>
      </c>
    </row>
    <row r="229" spans="1:3">
      <c r="A229">
        <v>197009</v>
      </c>
      <c r="B229">
        <v>6.3100000000000003E-2</v>
      </c>
      <c r="C229">
        <v>4.7199999999999999E-2</v>
      </c>
    </row>
    <row r="230" spans="1:3">
      <c r="A230">
        <v>197010</v>
      </c>
      <c r="B230">
        <v>-2.92E-2</v>
      </c>
      <c r="C230">
        <v>-1.8199999999999997E-2</v>
      </c>
    </row>
    <row r="231" spans="1:3">
      <c r="A231">
        <v>197011</v>
      </c>
      <c r="B231">
        <v>3.0800000000000001E-2</v>
      </c>
      <c r="C231">
        <v>5.0599999999999999E-2</v>
      </c>
    </row>
    <row r="232" spans="1:3">
      <c r="A232">
        <v>197012</v>
      </c>
      <c r="B232">
        <v>8.6500000000000007E-2</v>
      </c>
      <c r="C232">
        <v>6.1399999999999996E-2</v>
      </c>
    </row>
    <row r="233" spans="1:3">
      <c r="A233">
        <v>197101</v>
      </c>
      <c r="B233">
        <v>6.7100000000000007E-2</v>
      </c>
      <c r="C233">
        <v>5.2199999999999996E-2</v>
      </c>
    </row>
    <row r="234" spans="1:3">
      <c r="A234">
        <v>197102</v>
      </c>
      <c r="B234">
        <v>2.8700000000000003E-2</v>
      </c>
      <c r="C234">
        <v>1.7399999999999999E-2</v>
      </c>
    </row>
    <row r="235" spans="1:3">
      <c r="A235">
        <v>197103</v>
      </c>
      <c r="B235">
        <v>4.5400000000000003E-2</v>
      </c>
      <c r="C235">
        <v>4.4299999999999999E-2</v>
      </c>
    </row>
    <row r="236" spans="1:3">
      <c r="A236">
        <v>197104</v>
      </c>
      <c r="B236">
        <v>4.2699999999999995E-2</v>
      </c>
      <c r="C236">
        <v>3.4299999999999997E-2</v>
      </c>
    </row>
    <row r="237" spans="1:3">
      <c r="A237">
        <v>197105</v>
      </c>
      <c r="B237">
        <v>-4.58E-2</v>
      </c>
      <c r="C237">
        <v>-3.6900000000000002E-2</v>
      </c>
    </row>
    <row r="238" spans="1:3">
      <c r="A238">
        <v>197106</v>
      </c>
      <c r="B238">
        <v>5.5000000000000005E-3</v>
      </c>
      <c r="C238">
        <v>2.7000000000000001E-3</v>
      </c>
    </row>
    <row r="239" spans="1:3">
      <c r="A239">
        <v>197107</v>
      </c>
      <c r="B239">
        <v>-5.5800000000000002E-2</v>
      </c>
      <c r="C239">
        <v>-4.0999999999999995E-2</v>
      </c>
    </row>
    <row r="240" spans="1:3">
      <c r="A240">
        <v>197108</v>
      </c>
      <c r="B240">
        <v>5.4600000000000003E-2</v>
      </c>
      <c r="C240">
        <v>4.2599999999999999E-2</v>
      </c>
    </row>
    <row r="241" spans="1:3">
      <c r="A241">
        <v>197109</v>
      </c>
      <c r="B241">
        <v>-2.9600000000000001E-2</v>
      </c>
      <c r="C241">
        <v>-4.7999999999999996E-3</v>
      </c>
    </row>
    <row r="242" spans="1:3">
      <c r="A242">
        <v>197110</v>
      </c>
      <c r="B242">
        <v>-7.1400000000000005E-2</v>
      </c>
      <c r="C242">
        <v>-4.0500000000000001E-2</v>
      </c>
    </row>
    <row r="243" spans="1:3">
      <c r="A243">
        <v>197111</v>
      </c>
      <c r="B243">
        <v>-2.75E-2</v>
      </c>
      <c r="C243">
        <v>-9.000000000000003E-4</v>
      </c>
    </row>
    <row r="244" spans="1:3">
      <c r="A244">
        <v>197112</v>
      </c>
      <c r="B244">
        <v>0.10289999999999999</v>
      </c>
      <c r="C244">
        <v>9.0800000000000006E-2</v>
      </c>
    </row>
    <row r="245" spans="1:3">
      <c r="A245">
        <v>197201</v>
      </c>
      <c r="B245">
        <v>7.1500000000000008E-2</v>
      </c>
      <c r="C245">
        <v>2.7800000000000002E-2</v>
      </c>
    </row>
    <row r="246" spans="1:3">
      <c r="A246">
        <v>197202</v>
      </c>
      <c r="B246">
        <v>1.5300000000000001E-2</v>
      </c>
      <c r="C246">
        <v>3.1200000000000002E-2</v>
      </c>
    </row>
    <row r="247" spans="1:3">
      <c r="A247">
        <v>197203</v>
      </c>
      <c r="B247">
        <v>7.4999999999999997E-3</v>
      </c>
      <c r="C247">
        <v>9.0000000000000011E-3</v>
      </c>
    </row>
    <row r="248" spans="1:3">
      <c r="A248">
        <v>197204</v>
      </c>
      <c r="B248">
        <v>-3.8E-3</v>
      </c>
      <c r="C248">
        <v>5.7999999999999996E-3</v>
      </c>
    </row>
    <row r="249" spans="1:3">
      <c r="A249">
        <v>197205</v>
      </c>
      <c r="B249">
        <v>-2.9900000000000003E-2</v>
      </c>
      <c r="C249">
        <v>1.5500000000000002E-2</v>
      </c>
    </row>
    <row r="250" spans="1:3">
      <c r="A250">
        <v>197206</v>
      </c>
      <c r="B250">
        <v>-5.1400000000000001E-2</v>
      </c>
      <c r="C250">
        <v>-2.1400000000000002E-2</v>
      </c>
    </row>
    <row r="251" spans="1:3">
      <c r="A251">
        <v>197207</v>
      </c>
      <c r="B251">
        <v>-1.9800000000000002E-2</v>
      </c>
      <c r="C251">
        <v>-4.9000000000000007E-3</v>
      </c>
    </row>
    <row r="252" spans="1:3">
      <c r="A252">
        <v>197208</v>
      </c>
      <c r="B252">
        <v>6.0999999999999999E-2</v>
      </c>
      <c r="C252">
        <v>3.5499999999999997E-2</v>
      </c>
    </row>
    <row r="253" spans="1:3">
      <c r="A253">
        <v>197209</v>
      </c>
      <c r="B253">
        <v>-2.12E-2</v>
      </c>
      <c r="C253">
        <v>-7.9999999999999984E-3</v>
      </c>
    </row>
    <row r="254" spans="1:3">
      <c r="A254">
        <v>197210</v>
      </c>
      <c r="B254">
        <v>1.11E-2</v>
      </c>
      <c r="C254">
        <v>9.1999999999999998E-3</v>
      </c>
    </row>
    <row r="255" spans="1:3">
      <c r="A255">
        <v>197211</v>
      </c>
      <c r="B255">
        <v>8.6300000000000016E-2</v>
      </c>
      <c r="C255">
        <v>4.9700000000000001E-2</v>
      </c>
    </row>
    <row r="256" spans="1:3">
      <c r="A256">
        <v>197212</v>
      </c>
      <c r="B256">
        <v>-1.5800000000000002E-2</v>
      </c>
      <c r="C256">
        <v>9.9000000000000008E-3</v>
      </c>
    </row>
    <row r="257" spans="1:3">
      <c r="A257">
        <v>197301</v>
      </c>
      <c r="B257">
        <v>-2.3700000000000002E-2</v>
      </c>
      <c r="C257">
        <v>-2.8500000000000001E-2</v>
      </c>
    </row>
    <row r="258" spans="1:3">
      <c r="A258">
        <v>197302</v>
      </c>
      <c r="B258">
        <v>-4.4900000000000002E-2</v>
      </c>
      <c r="C258">
        <v>-4.4399999999999995E-2</v>
      </c>
    </row>
    <row r="259" spans="1:3">
      <c r="A259">
        <v>197303</v>
      </c>
      <c r="B259">
        <v>-2.1800000000000003E-2</v>
      </c>
      <c r="C259">
        <v>-8.4000000000000012E-3</v>
      </c>
    </row>
    <row r="260" spans="1:3">
      <c r="A260">
        <v>197304</v>
      </c>
      <c r="B260">
        <v>-1.8600000000000002E-2</v>
      </c>
      <c r="C260">
        <v>-5.16E-2</v>
      </c>
    </row>
    <row r="261" spans="1:3">
      <c r="A261">
        <v>197305</v>
      </c>
      <c r="B261">
        <v>-4.0300000000000002E-2</v>
      </c>
      <c r="C261">
        <v>-2.4299999999999999E-2</v>
      </c>
    </row>
    <row r="262" spans="1:3">
      <c r="A262">
        <v>197306</v>
      </c>
      <c r="B262">
        <v>-1.84E-2</v>
      </c>
      <c r="C262">
        <v>-1.06E-2</v>
      </c>
    </row>
    <row r="263" spans="1:3">
      <c r="A263">
        <v>197307</v>
      </c>
      <c r="B263">
        <v>6.8099999999999994E-2</v>
      </c>
      <c r="C263">
        <v>5.6899999999999999E-2</v>
      </c>
    </row>
    <row r="264" spans="1:3">
      <c r="A264">
        <v>197308</v>
      </c>
      <c r="B264">
        <v>-3.5299999999999998E-2</v>
      </c>
      <c r="C264">
        <v>-3.1200000000000002E-2</v>
      </c>
    </row>
    <row r="265" spans="1:3">
      <c r="A265">
        <v>197309</v>
      </c>
      <c r="B265">
        <v>8.2200000000000009E-2</v>
      </c>
      <c r="C265">
        <v>5.4300000000000001E-2</v>
      </c>
    </row>
    <row r="266" spans="1:3">
      <c r="A266">
        <v>197310</v>
      </c>
      <c r="B266">
        <v>-3.8300000000000001E-2</v>
      </c>
      <c r="C266">
        <v>-1.7999999999999995E-3</v>
      </c>
    </row>
    <row r="267" spans="1:3">
      <c r="A267">
        <v>197311</v>
      </c>
      <c r="B267">
        <v>-0.15260000000000001</v>
      </c>
      <c r="C267">
        <v>-0.12189999999999999</v>
      </c>
    </row>
    <row r="268" spans="1:3">
      <c r="A268">
        <v>197312</v>
      </c>
      <c r="B268">
        <v>-2.8999999999999998E-3</v>
      </c>
      <c r="C268">
        <v>1.2500000000000001E-2</v>
      </c>
    </row>
    <row r="269" spans="1:3">
      <c r="A269">
        <v>197401</v>
      </c>
      <c r="B269">
        <v>9.4600000000000017E-2</v>
      </c>
      <c r="C269">
        <v>4.5999999999999999E-3</v>
      </c>
    </row>
    <row r="270" spans="1:3">
      <c r="A270">
        <v>197402</v>
      </c>
      <c r="B270">
        <v>2.01E-2</v>
      </c>
      <c r="C270">
        <v>1.0999999999999998E-3</v>
      </c>
    </row>
    <row r="271" spans="1:3">
      <c r="A271">
        <v>197403</v>
      </c>
      <c r="B271">
        <v>3.3000000000000004E-3</v>
      </c>
      <c r="C271">
        <v>-2.2499999999999999E-2</v>
      </c>
    </row>
    <row r="272" spans="1:3">
      <c r="A272">
        <v>197404</v>
      </c>
      <c r="B272">
        <v>-3.0699999999999998E-2</v>
      </c>
      <c r="C272">
        <v>-4.5400000000000003E-2</v>
      </c>
    </row>
    <row r="273" spans="1:3">
      <c r="A273">
        <v>197405</v>
      </c>
      <c r="B273">
        <v>-3.8100000000000002E-2</v>
      </c>
      <c r="C273">
        <v>-3.9299999999999995E-2</v>
      </c>
    </row>
    <row r="274" spans="1:3">
      <c r="A274">
        <v>197406</v>
      </c>
      <c r="B274">
        <v>-4.4600000000000001E-2</v>
      </c>
      <c r="C274">
        <v>-2.23E-2</v>
      </c>
    </row>
    <row r="275" spans="1:3">
      <c r="A275">
        <v>197407</v>
      </c>
      <c r="B275">
        <v>-4.6300000000000001E-2</v>
      </c>
      <c r="C275">
        <v>-7.350000000000001E-2</v>
      </c>
    </row>
    <row r="276" spans="1:3">
      <c r="A276">
        <v>197408</v>
      </c>
      <c r="B276">
        <v>-7.690000000000001E-2</v>
      </c>
      <c r="C276">
        <v>-8.7500000000000008E-2</v>
      </c>
    </row>
    <row r="277" spans="1:3">
      <c r="A277">
        <v>197409</v>
      </c>
      <c r="B277">
        <v>-0.08</v>
      </c>
      <c r="C277">
        <v>-0.10959999999999999</v>
      </c>
    </row>
    <row r="278" spans="1:3">
      <c r="A278">
        <v>197410</v>
      </c>
      <c r="B278">
        <v>2.6200000000000001E-2</v>
      </c>
      <c r="C278">
        <v>0.16610000000000003</v>
      </c>
    </row>
    <row r="279" spans="1:3">
      <c r="A279">
        <v>197411</v>
      </c>
      <c r="B279">
        <v>-5.7400000000000007E-2</v>
      </c>
      <c r="C279">
        <v>-3.9699999999999999E-2</v>
      </c>
    </row>
    <row r="280" spans="1:3">
      <c r="A280">
        <v>197412</v>
      </c>
      <c r="B280">
        <v>-3.5200000000000002E-2</v>
      </c>
      <c r="C280">
        <v>-2.75E-2</v>
      </c>
    </row>
    <row r="281" spans="1:3">
      <c r="A281">
        <v>197501</v>
      </c>
      <c r="B281">
        <v>0.26140000000000002</v>
      </c>
      <c r="C281">
        <v>0.1424</v>
      </c>
    </row>
    <row r="282" spans="1:3">
      <c r="A282">
        <v>197502</v>
      </c>
      <c r="B282">
        <v>-4.0000000000000001E-3</v>
      </c>
      <c r="C282">
        <v>5.9899999999999995E-2</v>
      </c>
    </row>
    <row r="283" spans="1:3">
      <c r="A283">
        <v>197503</v>
      </c>
      <c r="B283">
        <v>9.6099999999999991E-2</v>
      </c>
      <c r="C283">
        <v>3.0700000000000005E-2</v>
      </c>
    </row>
    <row r="284" spans="1:3">
      <c r="A284">
        <v>197504</v>
      </c>
      <c r="B284">
        <v>2.8199999999999999E-2</v>
      </c>
      <c r="C284">
        <v>4.6700000000000012E-2</v>
      </c>
    </row>
    <row r="285" spans="1:3">
      <c r="A285">
        <v>197505</v>
      </c>
      <c r="B285">
        <v>6.3E-2</v>
      </c>
      <c r="C285">
        <v>5.630000000000001E-2</v>
      </c>
    </row>
    <row r="286" spans="1:3">
      <c r="A286">
        <v>197506</v>
      </c>
      <c r="B286">
        <v>7.3700000000000002E-2</v>
      </c>
      <c r="C286">
        <v>5.2400000000000002E-2</v>
      </c>
    </row>
    <row r="287" spans="1:3">
      <c r="A287">
        <v>197507</v>
      </c>
      <c r="B287">
        <v>-3.7600000000000001E-2</v>
      </c>
      <c r="C287">
        <v>-6.1099999999999995E-2</v>
      </c>
    </row>
    <row r="288" spans="1:3">
      <c r="A288">
        <v>197508</v>
      </c>
      <c r="B288">
        <v>-4.8399999999999999E-2</v>
      </c>
      <c r="C288">
        <v>-2.3700000000000002E-2</v>
      </c>
    </row>
    <row r="289" spans="1:3">
      <c r="A289">
        <v>197509</v>
      </c>
      <c r="B289">
        <v>-4.4699999999999997E-2</v>
      </c>
      <c r="C289">
        <v>-3.7299999999999993E-2</v>
      </c>
    </row>
    <row r="290" spans="1:3">
      <c r="A290">
        <v>197510</v>
      </c>
      <c r="B290">
        <v>3.0000000000000001E-3</v>
      </c>
      <c r="C290">
        <v>5.8699999999999995E-2</v>
      </c>
    </row>
    <row r="291" spans="1:3">
      <c r="A291">
        <v>197511</v>
      </c>
      <c r="B291">
        <v>2.9900000000000003E-2</v>
      </c>
      <c r="C291">
        <v>3.0500000000000003E-2</v>
      </c>
    </row>
    <row r="292" spans="1:3">
      <c r="A292">
        <v>197512</v>
      </c>
      <c r="B292">
        <v>4.0999999999999995E-3</v>
      </c>
      <c r="C292">
        <v>-1.1200000000000002E-2</v>
      </c>
    </row>
    <row r="293" spans="1:3">
      <c r="A293">
        <v>197601</v>
      </c>
      <c r="B293">
        <v>0.22920000000000001</v>
      </c>
      <c r="C293">
        <v>0.12630000000000002</v>
      </c>
    </row>
    <row r="294" spans="1:3">
      <c r="A294">
        <v>197602</v>
      </c>
      <c r="B294">
        <v>8.6400000000000005E-2</v>
      </c>
      <c r="C294">
        <v>6.6000000000000008E-3</v>
      </c>
    </row>
    <row r="295" spans="1:3">
      <c r="A295">
        <v>197603</v>
      </c>
      <c r="B295">
        <v>1.1299999999999999E-2</v>
      </c>
      <c r="C295">
        <v>2.7199999999999998E-2</v>
      </c>
    </row>
    <row r="296" spans="1:3">
      <c r="A296">
        <v>197604</v>
      </c>
      <c r="B296">
        <v>-1.72E-2</v>
      </c>
      <c r="C296">
        <v>-1.0700000000000001E-2</v>
      </c>
    </row>
    <row r="297" spans="1:3">
      <c r="A297">
        <v>197605</v>
      </c>
      <c r="B297">
        <v>-1.7000000000000001E-3</v>
      </c>
      <c r="C297">
        <v>-9.7000000000000003E-3</v>
      </c>
    </row>
    <row r="298" spans="1:3">
      <c r="A298">
        <v>197606</v>
      </c>
      <c r="B298">
        <v>5.4400000000000004E-2</v>
      </c>
      <c r="C298">
        <v>4.48E-2</v>
      </c>
    </row>
    <row r="299" spans="1:3">
      <c r="A299">
        <v>197607</v>
      </c>
      <c r="B299">
        <v>-6.4000000000000003E-3</v>
      </c>
      <c r="C299">
        <v>-6.000000000000001E-3</v>
      </c>
    </row>
    <row r="300" spans="1:3">
      <c r="A300">
        <v>197608</v>
      </c>
      <c r="B300">
        <v>-2.06E-2</v>
      </c>
      <c r="C300">
        <v>-1.4000000000000006E-3</v>
      </c>
    </row>
    <row r="301" spans="1:3">
      <c r="A301">
        <v>197609</v>
      </c>
      <c r="B301">
        <v>3.9300000000000002E-2</v>
      </c>
      <c r="C301">
        <v>2.5099999999999997E-2</v>
      </c>
    </row>
    <row r="302" spans="1:3">
      <c r="A302">
        <v>197610</v>
      </c>
      <c r="B302">
        <v>-2.4100000000000003E-2</v>
      </c>
      <c r="C302">
        <v>-2.01E-2</v>
      </c>
    </row>
    <row r="303" spans="1:3">
      <c r="A303">
        <v>197611</v>
      </c>
      <c r="B303">
        <v>3.7499999999999999E-2</v>
      </c>
      <c r="C303">
        <v>7.6E-3</v>
      </c>
    </row>
    <row r="304" spans="1:3">
      <c r="A304">
        <v>197612</v>
      </c>
      <c r="B304">
        <v>9.1400000000000009E-2</v>
      </c>
      <c r="C304">
        <v>6.0500000000000005E-2</v>
      </c>
    </row>
    <row r="305" spans="1:3">
      <c r="A305">
        <v>197701</v>
      </c>
      <c r="B305">
        <v>2.5899999999999999E-2</v>
      </c>
      <c r="C305">
        <v>-3.6900000000000002E-2</v>
      </c>
    </row>
    <row r="306" spans="1:3">
      <c r="A306">
        <v>197702</v>
      </c>
      <c r="B306">
        <v>-9.300000000000001E-3</v>
      </c>
      <c r="C306">
        <v>-1.5899999999999997E-2</v>
      </c>
    </row>
    <row r="307" spans="1:3">
      <c r="A307">
        <v>197703</v>
      </c>
      <c r="B307">
        <v>5.5000000000000005E-3</v>
      </c>
      <c r="C307">
        <v>-9.9000000000000008E-3</v>
      </c>
    </row>
    <row r="308" spans="1:3">
      <c r="A308">
        <v>197704</v>
      </c>
      <c r="B308">
        <v>3.4599999999999999E-2</v>
      </c>
      <c r="C308">
        <v>5.3E-3</v>
      </c>
    </row>
    <row r="309" spans="1:3">
      <c r="A309">
        <v>197705</v>
      </c>
      <c r="B309">
        <v>-8.0000000000000004E-4</v>
      </c>
      <c r="C309">
        <v>-1.0800000000000001E-2</v>
      </c>
    </row>
    <row r="310" spans="1:3">
      <c r="A310">
        <v>197706</v>
      </c>
      <c r="B310">
        <v>7.3599999999999999E-2</v>
      </c>
      <c r="C310">
        <v>5.1100000000000007E-2</v>
      </c>
    </row>
    <row r="311" spans="1:3">
      <c r="A311">
        <v>197707</v>
      </c>
      <c r="B311">
        <v>-1.5600000000000001E-2</v>
      </c>
      <c r="C311">
        <v>-1.2700000000000001E-2</v>
      </c>
    </row>
    <row r="312" spans="1:3">
      <c r="A312">
        <v>197708</v>
      </c>
      <c r="B312">
        <v>-2.3900000000000001E-2</v>
      </c>
      <c r="C312">
        <v>-1.3100000000000001E-2</v>
      </c>
    </row>
    <row r="313" spans="1:3">
      <c r="A313">
        <v>197709</v>
      </c>
      <c r="B313">
        <v>1.9699999999999999E-2</v>
      </c>
      <c r="C313">
        <v>1.5999999999999999E-3</v>
      </c>
    </row>
    <row r="314" spans="1:3">
      <c r="A314">
        <v>197710</v>
      </c>
      <c r="B314">
        <v>-3.6900000000000002E-2</v>
      </c>
      <c r="C314">
        <v>-3.8899999999999997E-2</v>
      </c>
    </row>
    <row r="315" spans="1:3">
      <c r="A315">
        <v>197711</v>
      </c>
      <c r="B315">
        <v>6.7900000000000002E-2</v>
      </c>
      <c r="C315">
        <v>4.4999999999999998E-2</v>
      </c>
    </row>
    <row r="316" spans="1:3">
      <c r="A316">
        <v>197712</v>
      </c>
      <c r="B316">
        <v>1.46E-2</v>
      </c>
      <c r="C316">
        <v>7.6E-3</v>
      </c>
    </row>
    <row r="317" spans="1:3">
      <c r="A317">
        <v>197801</v>
      </c>
      <c r="B317">
        <v>-3.8399999999999997E-2</v>
      </c>
      <c r="C317">
        <v>-5.5199999999999999E-2</v>
      </c>
    </row>
    <row r="318" spans="1:3">
      <c r="A318">
        <v>197802</v>
      </c>
      <c r="B318">
        <v>1.21E-2</v>
      </c>
      <c r="C318">
        <v>-9.1999999999999998E-3</v>
      </c>
    </row>
    <row r="319" spans="1:3">
      <c r="A319">
        <v>197803</v>
      </c>
      <c r="B319">
        <v>6.3700000000000007E-2</v>
      </c>
      <c r="C319">
        <v>3.3799999999999997E-2</v>
      </c>
    </row>
    <row r="320" spans="1:3">
      <c r="A320">
        <v>197804</v>
      </c>
      <c r="B320">
        <v>8.199999999999999E-2</v>
      </c>
      <c r="C320">
        <v>8.4199999999999997E-2</v>
      </c>
    </row>
    <row r="321" spans="1:3">
      <c r="A321">
        <v>197805</v>
      </c>
      <c r="B321">
        <v>3.7499999999999999E-2</v>
      </c>
      <c r="C321">
        <v>2.2700000000000001E-2</v>
      </c>
    </row>
    <row r="322" spans="1:3">
      <c r="A322">
        <v>197806</v>
      </c>
      <c r="B322">
        <v>-1.77E-2</v>
      </c>
      <c r="C322">
        <v>-1.15E-2</v>
      </c>
    </row>
    <row r="323" spans="1:3">
      <c r="A323">
        <v>197807</v>
      </c>
      <c r="B323">
        <v>6.0100000000000001E-2</v>
      </c>
      <c r="C323">
        <v>5.67E-2</v>
      </c>
    </row>
    <row r="324" spans="1:3">
      <c r="A324">
        <v>197808</v>
      </c>
      <c r="B324">
        <v>5.6799999999999996E-2</v>
      </c>
      <c r="C324">
        <v>4.3100000000000006E-2</v>
      </c>
    </row>
    <row r="325" spans="1:3">
      <c r="A325">
        <v>197809</v>
      </c>
      <c r="B325">
        <v>-1.21E-2</v>
      </c>
      <c r="C325">
        <v>-8.0999999999999996E-3</v>
      </c>
    </row>
    <row r="326" spans="1:3">
      <c r="A326">
        <v>197810</v>
      </c>
      <c r="B326">
        <v>-0.17780000000000001</v>
      </c>
      <c r="C326">
        <v>-0.11230000000000001</v>
      </c>
    </row>
    <row r="327" spans="1:3">
      <c r="A327">
        <v>197811</v>
      </c>
      <c r="B327">
        <v>6.1699999999999998E-2</v>
      </c>
      <c r="C327">
        <v>3.4100000000000005E-2</v>
      </c>
    </row>
    <row r="328" spans="1:3">
      <c r="A328">
        <v>197812</v>
      </c>
      <c r="B328">
        <v>2.3599999999999999E-2</v>
      </c>
      <c r="C328">
        <v>1.66E-2</v>
      </c>
    </row>
    <row r="329" spans="1:3">
      <c r="A329">
        <v>197901</v>
      </c>
      <c r="B329">
        <v>7.6300000000000007E-2</v>
      </c>
      <c r="C329">
        <v>0.05</v>
      </c>
    </row>
    <row r="330" spans="1:3">
      <c r="A330">
        <v>197902</v>
      </c>
      <c r="B330">
        <v>-3.0099999999999998E-2</v>
      </c>
      <c r="C330">
        <v>-2.8300000000000002E-2</v>
      </c>
    </row>
    <row r="331" spans="1:3">
      <c r="A331">
        <v>197903</v>
      </c>
      <c r="B331">
        <v>9.35E-2</v>
      </c>
      <c r="C331">
        <v>6.4899999999999999E-2</v>
      </c>
    </row>
    <row r="332" spans="1:3">
      <c r="A332">
        <v>197904</v>
      </c>
      <c r="B332">
        <v>1.9099999999999999E-2</v>
      </c>
      <c r="C332">
        <v>7.4000000000000003E-3</v>
      </c>
    </row>
    <row r="333" spans="1:3">
      <c r="A333">
        <v>197905</v>
      </c>
      <c r="B333">
        <v>-1.0900000000000002E-2</v>
      </c>
      <c r="C333">
        <v>-1.3900000000000001E-2</v>
      </c>
    </row>
    <row r="334" spans="1:3">
      <c r="A334">
        <v>197906</v>
      </c>
      <c r="B334">
        <v>7.6499999999999999E-2</v>
      </c>
      <c r="C334">
        <v>4.6600000000000003E-2</v>
      </c>
    </row>
    <row r="335" spans="1:3">
      <c r="A335">
        <v>197907</v>
      </c>
      <c r="B335">
        <v>4.3899999999999995E-2</v>
      </c>
      <c r="C335">
        <v>1.5899999999999997E-2</v>
      </c>
    </row>
    <row r="336" spans="1:3">
      <c r="A336">
        <v>197908</v>
      </c>
      <c r="B336">
        <v>5.9200000000000003E-2</v>
      </c>
      <c r="C336">
        <v>6.3000000000000014E-2</v>
      </c>
    </row>
    <row r="337" spans="1:3">
      <c r="A337">
        <v>197909</v>
      </c>
      <c r="B337">
        <v>-1.61E-2</v>
      </c>
      <c r="C337">
        <v>1.0000000000000009E-4</v>
      </c>
    </row>
    <row r="338" spans="1:3">
      <c r="A338">
        <v>197910</v>
      </c>
      <c r="B338">
        <v>-0.1124</v>
      </c>
      <c r="C338">
        <v>-7.2300000000000003E-2</v>
      </c>
    </row>
    <row r="339" spans="1:3">
      <c r="A339">
        <v>197911</v>
      </c>
      <c r="B339">
        <v>5.04E-2</v>
      </c>
      <c r="C339">
        <v>6.2000000000000006E-2</v>
      </c>
    </row>
    <row r="340" spans="1:3">
      <c r="A340">
        <v>197912</v>
      </c>
      <c r="B340">
        <v>3.2799999999999996E-2</v>
      </c>
      <c r="C340">
        <v>2.7400000000000004E-2</v>
      </c>
    </row>
    <row r="341" spans="1:3">
      <c r="A341">
        <v>198001</v>
      </c>
      <c r="B341">
        <v>6.8699999999999997E-2</v>
      </c>
      <c r="C341">
        <v>6.3100000000000003E-2</v>
      </c>
    </row>
    <row r="342" spans="1:3">
      <c r="A342">
        <v>198002</v>
      </c>
      <c r="B342">
        <v>-6.1200000000000004E-2</v>
      </c>
      <c r="C342">
        <v>-3.2999999999999995E-3</v>
      </c>
    </row>
    <row r="343" spans="1:3">
      <c r="A343">
        <v>198003</v>
      </c>
      <c r="B343">
        <v>-0.11710000000000001</v>
      </c>
      <c r="C343">
        <v>-0.11690000000000002</v>
      </c>
    </row>
    <row r="344" spans="1:3">
      <c r="A344">
        <v>198004</v>
      </c>
      <c r="B344">
        <v>3.9700000000000006E-2</v>
      </c>
      <c r="C344">
        <v>5.2300000000000006E-2</v>
      </c>
    </row>
    <row r="345" spans="1:3">
      <c r="A345">
        <v>198005</v>
      </c>
      <c r="B345">
        <v>8.4000000000000005E-2</v>
      </c>
      <c r="C345">
        <v>6.0700000000000004E-2</v>
      </c>
    </row>
    <row r="346" spans="1:3">
      <c r="A346">
        <v>198006</v>
      </c>
      <c r="B346">
        <v>3.3000000000000002E-2</v>
      </c>
      <c r="C346">
        <v>3.6700000000000003E-2</v>
      </c>
    </row>
    <row r="347" spans="1:3">
      <c r="A347">
        <v>198007</v>
      </c>
      <c r="B347">
        <v>8.5600000000000009E-2</v>
      </c>
      <c r="C347">
        <v>7.0200000000000012E-2</v>
      </c>
    </row>
    <row r="348" spans="1:3">
      <c r="A348">
        <v>198008</v>
      </c>
      <c r="B348">
        <v>2.9900000000000003E-2</v>
      </c>
      <c r="C348">
        <v>2.4400000000000002E-2</v>
      </c>
    </row>
    <row r="349" spans="1:3">
      <c r="A349">
        <v>198009</v>
      </c>
      <c r="B349">
        <v>2.7099999999999999E-2</v>
      </c>
      <c r="C349">
        <v>2.9399999999999999E-2</v>
      </c>
    </row>
    <row r="350" spans="1:3">
      <c r="A350">
        <v>198010</v>
      </c>
      <c r="B350">
        <v>1.41E-2</v>
      </c>
      <c r="C350">
        <v>2.01E-2</v>
      </c>
    </row>
    <row r="351" spans="1:3">
      <c r="A351">
        <v>198011</v>
      </c>
      <c r="B351">
        <v>6.7799999999999999E-2</v>
      </c>
      <c r="C351">
        <v>0.10550000000000001</v>
      </c>
    </row>
    <row r="352" spans="1:3">
      <c r="A352">
        <v>198012</v>
      </c>
      <c r="B352">
        <v>-3.6200000000000003E-2</v>
      </c>
      <c r="C352">
        <v>-3.2099999999999997E-2</v>
      </c>
    </row>
    <row r="353" spans="1:3">
      <c r="A353">
        <v>198101</v>
      </c>
      <c r="B353">
        <v>-2.58E-2</v>
      </c>
      <c r="C353">
        <v>-0.04</v>
      </c>
    </row>
    <row r="354" spans="1:3">
      <c r="A354">
        <v>198102</v>
      </c>
      <c r="B354">
        <v>3.0099999999999998E-2</v>
      </c>
      <c r="C354">
        <v>1.6400000000000001E-2</v>
      </c>
    </row>
    <row r="355" spans="1:3">
      <c r="A355">
        <v>198103</v>
      </c>
      <c r="B355">
        <v>8.8100000000000012E-2</v>
      </c>
      <c r="C355">
        <v>4.7699999999999999E-2</v>
      </c>
    </row>
    <row r="356" spans="1:3">
      <c r="A356">
        <v>198104</v>
      </c>
      <c r="B356">
        <v>-9.0000000000000011E-3</v>
      </c>
      <c r="C356">
        <v>-1.0299999999999998E-2</v>
      </c>
    </row>
    <row r="357" spans="1:3">
      <c r="A357">
        <v>198105</v>
      </c>
      <c r="B357">
        <v>1.06E-2</v>
      </c>
      <c r="C357">
        <v>1.26E-2</v>
      </c>
    </row>
    <row r="358" spans="1:3">
      <c r="A358">
        <v>198106</v>
      </c>
      <c r="B358">
        <v>-7.6E-3</v>
      </c>
      <c r="C358">
        <v>-1.0099999999999998E-2</v>
      </c>
    </row>
    <row r="359" spans="1:3">
      <c r="A359">
        <v>198107</v>
      </c>
      <c r="B359">
        <v>-2.0499999999999997E-2</v>
      </c>
      <c r="C359">
        <v>-3.0000000000000005E-3</v>
      </c>
    </row>
    <row r="360" spans="1:3">
      <c r="A360">
        <v>198108</v>
      </c>
      <c r="B360">
        <v>-4.5400000000000003E-2</v>
      </c>
      <c r="C360">
        <v>-5.7599999999999998E-2</v>
      </c>
    </row>
    <row r="361" spans="1:3">
      <c r="A361">
        <v>198109</v>
      </c>
      <c r="B361">
        <v>-3.9399999999999998E-2</v>
      </c>
      <c r="C361">
        <v>-5.9299999999999999E-2</v>
      </c>
    </row>
    <row r="362" spans="1:3">
      <c r="A362">
        <v>198110</v>
      </c>
      <c r="B362">
        <v>5.7300000000000004E-2</v>
      </c>
      <c r="C362">
        <v>6.13E-2</v>
      </c>
    </row>
    <row r="363" spans="1:3">
      <c r="A363">
        <v>198111</v>
      </c>
      <c r="B363">
        <v>5.2600000000000001E-2</v>
      </c>
      <c r="C363">
        <v>4.4299999999999999E-2</v>
      </c>
    </row>
    <row r="364" spans="1:3">
      <c r="A364">
        <v>198112</v>
      </c>
      <c r="B364">
        <v>-2.7400000000000004E-2</v>
      </c>
      <c r="C364">
        <v>-2.7799999999999998E-2</v>
      </c>
    </row>
    <row r="365" spans="1:3">
      <c r="A365">
        <v>198201</v>
      </c>
      <c r="B365">
        <v>-2.2599999999999999E-2</v>
      </c>
      <c r="C365">
        <v>-2.4400000000000005E-2</v>
      </c>
    </row>
    <row r="366" spans="1:3">
      <c r="A366">
        <v>198202</v>
      </c>
      <c r="B366">
        <v>-1E-4</v>
      </c>
      <c r="C366">
        <v>-4.9400000000000006E-2</v>
      </c>
    </row>
    <row r="367" spans="1:3">
      <c r="A367">
        <v>198203</v>
      </c>
      <c r="B367">
        <v>-4.7999999999999996E-3</v>
      </c>
      <c r="C367">
        <v>-8.9000000000000017E-3</v>
      </c>
    </row>
    <row r="368" spans="1:3">
      <c r="A368">
        <v>198204</v>
      </c>
      <c r="B368">
        <v>3.8300000000000001E-2</v>
      </c>
      <c r="C368">
        <v>4.4000000000000004E-2</v>
      </c>
    </row>
    <row r="369" spans="1:3">
      <c r="A369">
        <v>198205</v>
      </c>
      <c r="B369">
        <v>-2.1800000000000003E-2</v>
      </c>
      <c r="C369">
        <v>-2.9300000000000003E-2</v>
      </c>
    </row>
    <row r="370" spans="1:3">
      <c r="A370">
        <v>198206</v>
      </c>
      <c r="B370">
        <v>-2.8900000000000002E-2</v>
      </c>
      <c r="C370">
        <v>-2.1299999999999999E-2</v>
      </c>
    </row>
    <row r="371" spans="1:3">
      <c r="A371">
        <v>198207</v>
      </c>
      <c r="B371">
        <v>-3.39E-2</v>
      </c>
      <c r="C371">
        <v>-2.1399999999999999E-2</v>
      </c>
    </row>
    <row r="372" spans="1:3">
      <c r="A372">
        <v>198208</v>
      </c>
      <c r="B372">
        <v>0.12770000000000001</v>
      </c>
      <c r="C372">
        <v>0.11900000000000001</v>
      </c>
    </row>
    <row r="373" spans="1:3">
      <c r="A373">
        <v>198209</v>
      </c>
      <c r="B373">
        <v>2.2400000000000003E-2</v>
      </c>
      <c r="C373">
        <v>1.8000000000000002E-2</v>
      </c>
    </row>
    <row r="374" spans="1:3">
      <c r="A374">
        <v>198210</v>
      </c>
      <c r="B374">
        <v>9.3699999999999992E-2</v>
      </c>
      <c r="C374">
        <v>0.11890000000000001</v>
      </c>
    </row>
    <row r="375" spans="1:3">
      <c r="A375">
        <v>198211</v>
      </c>
      <c r="B375">
        <v>3.1699999999999999E-2</v>
      </c>
      <c r="C375">
        <v>5.2999999999999999E-2</v>
      </c>
    </row>
    <row r="376" spans="1:3">
      <c r="A376">
        <v>198212</v>
      </c>
      <c r="B376">
        <v>2.6099999999999998E-2</v>
      </c>
      <c r="C376">
        <v>1.2200000000000003E-2</v>
      </c>
    </row>
    <row r="377" spans="1:3">
      <c r="A377">
        <v>198301</v>
      </c>
      <c r="B377">
        <v>5.0300000000000004E-2</v>
      </c>
      <c r="C377">
        <v>4.2900000000000001E-2</v>
      </c>
    </row>
    <row r="378" spans="1:3">
      <c r="A378">
        <v>198302</v>
      </c>
      <c r="B378">
        <v>3.73E-2</v>
      </c>
      <c r="C378">
        <v>3.2100000000000004E-2</v>
      </c>
    </row>
    <row r="379" spans="1:3">
      <c r="A379">
        <v>198303</v>
      </c>
      <c r="B379">
        <v>5.0099999999999999E-2</v>
      </c>
      <c r="C379">
        <v>3.4499999999999996E-2</v>
      </c>
    </row>
    <row r="380" spans="1:3">
      <c r="A380">
        <v>198304</v>
      </c>
      <c r="B380">
        <v>7.3899999999999993E-2</v>
      </c>
      <c r="C380">
        <v>7.3800000000000004E-2</v>
      </c>
    </row>
    <row r="381" spans="1:3">
      <c r="A381">
        <v>198305</v>
      </c>
      <c r="B381">
        <v>5.0000000000000001E-3</v>
      </c>
      <c r="C381">
        <v>1.21E-2</v>
      </c>
    </row>
    <row r="382" spans="1:3">
      <c r="A382">
        <v>198306</v>
      </c>
      <c r="B382">
        <v>2.1400000000000002E-2</v>
      </c>
      <c r="C382">
        <v>3.7399999999999996E-2</v>
      </c>
    </row>
    <row r="383" spans="1:3">
      <c r="A383">
        <v>198307</v>
      </c>
      <c r="B383">
        <v>-2.3E-3</v>
      </c>
      <c r="C383">
        <v>-3.3300000000000003E-2</v>
      </c>
    </row>
    <row r="384" spans="1:3">
      <c r="A384">
        <v>198308</v>
      </c>
      <c r="B384">
        <v>2.5700000000000001E-2</v>
      </c>
      <c r="C384">
        <v>2.6000000000000003E-3</v>
      </c>
    </row>
    <row r="385" spans="1:3">
      <c r="A385">
        <v>198309</v>
      </c>
      <c r="B385">
        <v>1.8800000000000001E-2</v>
      </c>
      <c r="C385">
        <v>1.67E-2</v>
      </c>
    </row>
    <row r="386" spans="1:3">
      <c r="A386">
        <v>198310</v>
      </c>
      <c r="B386">
        <v>-1.8800000000000001E-2</v>
      </c>
      <c r="C386">
        <v>-2.6799999999999997E-2</v>
      </c>
    </row>
    <row r="387" spans="1:3">
      <c r="A387">
        <v>198311</v>
      </c>
      <c r="B387">
        <v>2.3999999999999998E-3</v>
      </c>
      <c r="C387">
        <v>2.8600000000000004E-2</v>
      </c>
    </row>
    <row r="388" spans="1:3">
      <c r="A388">
        <v>198312</v>
      </c>
      <c r="B388">
        <v>-1.72E-2</v>
      </c>
      <c r="C388">
        <v>-1.0500000000000001E-2</v>
      </c>
    </row>
    <row r="389" spans="1:3">
      <c r="A389">
        <v>198401</v>
      </c>
      <c r="B389">
        <v>1.9599999999999999E-2</v>
      </c>
      <c r="C389">
        <v>-1.1599999999999999E-2</v>
      </c>
    </row>
    <row r="390" spans="1:3">
      <c r="A390">
        <v>198402</v>
      </c>
      <c r="B390">
        <v>-2.6000000000000002E-2</v>
      </c>
      <c r="C390">
        <v>-4.1100000000000005E-2</v>
      </c>
    </row>
    <row r="391" spans="1:3">
      <c r="A391">
        <v>198403</v>
      </c>
      <c r="B391">
        <v>-2.8999999999999998E-3</v>
      </c>
      <c r="C391">
        <v>1.3599999999999999E-2</v>
      </c>
    </row>
    <row r="392" spans="1:3">
      <c r="A392">
        <v>198404</v>
      </c>
      <c r="B392">
        <v>2.6000000000000003E-3</v>
      </c>
      <c r="C392">
        <v>3.0000000000000005E-3</v>
      </c>
    </row>
    <row r="393" spans="1:3">
      <c r="A393">
        <v>198405</v>
      </c>
      <c r="B393">
        <v>-4.2800000000000005E-2</v>
      </c>
      <c r="C393">
        <v>-5.1899999999999995E-2</v>
      </c>
    </row>
    <row r="394" spans="1:3">
      <c r="A394">
        <v>198406</v>
      </c>
      <c r="B394">
        <v>-1.17E-2</v>
      </c>
      <c r="C394">
        <v>2.5700000000000004E-2</v>
      </c>
    </row>
    <row r="395" spans="1:3">
      <c r="A395">
        <v>198407</v>
      </c>
      <c r="B395">
        <v>1.52E-2</v>
      </c>
      <c r="C395">
        <v>-1.9200000000000005E-2</v>
      </c>
    </row>
    <row r="396" spans="1:3">
      <c r="A396">
        <v>198408</v>
      </c>
      <c r="B396">
        <v>8.5699999999999998E-2</v>
      </c>
      <c r="C396">
        <v>0.11109999999999999</v>
      </c>
    </row>
    <row r="397" spans="1:3">
      <c r="A397">
        <v>198409</v>
      </c>
      <c r="B397">
        <v>5.7999999999999996E-2</v>
      </c>
      <c r="C397">
        <v>5.9999999999999941E-4</v>
      </c>
    </row>
    <row r="398" spans="1:3">
      <c r="A398">
        <v>198410</v>
      </c>
      <c r="B398">
        <v>2.98E-2</v>
      </c>
      <c r="C398">
        <v>1.6000000000000003E-3</v>
      </c>
    </row>
    <row r="399" spans="1:3">
      <c r="A399">
        <v>198411</v>
      </c>
      <c r="B399">
        <v>2.0899999999999998E-2</v>
      </c>
      <c r="C399">
        <v>-1.03E-2</v>
      </c>
    </row>
    <row r="400" spans="1:3">
      <c r="A400">
        <v>198412</v>
      </c>
      <c r="B400">
        <v>3.1699999999999999E-2</v>
      </c>
      <c r="C400">
        <v>2.4799999999999999E-2</v>
      </c>
    </row>
    <row r="401" spans="1:3">
      <c r="A401">
        <v>198501</v>
      </c>
      <c r="B401">
        <v>4.4999999999999998E-2</v>
      </c>
      <c r="C401">
        <v>8.6400000000000005E-2</v>
      </c>
    </row>
    <row r="402" spans="1:3">
      <c r="A402">
        <v>198502</v>
      </c>
      <c r="B402">
        <v>7.4000000000000003E-3</v>
      </c>
      <c r="C402">
        <v>1.7999999999999999E-2</v>
      </c>
    </row>
    <row r="403" spans="1:3">
      <c r="A403">
        <v>198503</v>
      </c>
      <c r="B403">
        <v>3.85E-2</v>
      </c>
      <c r="C403">
        <v>-2.1999999999999997E-3</v>
      </c>
    </row>
    <row r="404" spans="1:3">
      <c r="A404">
        <v>198504</v>
      </c>
      <c r="B404">
        <v>1.78E-2</v>
      </c>
      <c r="C404">
        <v>-2.3999999999999998E-3</v>
      </c>
    </row>
    <row r="405" spans="1:3">
      <c r="A405">
        <v>198505</v>
      </c>
      <c r="B405">
        <v>0.06</v>
      </c>
      <c r="C405">
        <v>5.7500000000000002E-2</v>
      </c>
    </row>
    <row r="406" spans="1:3">
      <c r="A406">
        <v>198506</v>
      </c>
      <c r="B406">
        <v>4.2800000000000005E-2</v>
      </c>
      <c r="C406">
        <v>1.8200000000000001E-2</v>
      </c>
    </row>
    <row r="407" spans="1:3">
      <c r="A407">
        <v>198507</v>
      </c>
      <c r="B407">
        <v>-1.9E-2</v>
      </c>
      <c r="C407">
        <v>-1.1999999999999999E-3</v>
      </c>
    </row>
    <row r="408" spans="1:3">
      <c r="A408">
        <v>198508</v>
      </c>
      <c r="B408">
        <v>-8.3000000000000001E-3</v>
      </c>
      <c r="C408">
        <v>-4.7000000000000002E-3</v>
      </c>
    </row>
    <row r="409" spans="1:3">
      <c r="A409">
        <v>198509</v>
      </c>
      <c r="B409">
        <v>-4.2900000000000001E-2</v>
      </c>
      <c r="C409">
        <v>-3.9399999999999998E-2</v>
      </c>
    </row>
    <row r="410" spans="1:3">
      <c r="A410">
        <v>198510</v>
      </c>
      <c r="B410">
        <v>6.3E-2</v>
      </c>
      <c r="C410">
        <v>4.6699999999999998E-2</v>
      </c>
    </row>
    <row r="411" spans="1:3">
      <c r="A411">
        <v>198511</v>
      </c>
      <c r="B411">
        <v>6.3500000000000001E-2</v>
      </c>
      <c r="C411">
        <v>7.0900000000000005E-2</v>
      </c>
    </row>
    <row r="412" spans="1:3">
      <c r="A412">
        <v>198512</v>
      </c>
      <c r="B412">
        <v>4.4500000000000005E-2</v>
      </c>
      <c r="C412">
        <v>4.53E-2</v>
      </c>
    </row>
    <row r="413" spans="1:3">
      <c r="A413">
        <v>198601</v>
      </c>
      <c r="B413">
        <v>3.5200000000000002E-2</v>
      </c>
      <c r="C413">
        <v>1.21E-2</v>
      </c>
    </row>
    <row r="414" spans="1:3">
      <c r="A414">
        <v>198602</v>
      </c>
      <c r="B414">
        <v>9.5199999999999993E-2</v>
      </c>
      <c r="C414">
        <v>7.6600000000000001E-2</v>
      </c>
    </row>
    <row r="415" spans="1:3">
      <c r="A415">
        <v>198603</v>
      </c>
      <c r="B415">
        <v>6.4000000000000001E-2</v>
      </c>
      <c r="C415">
        <v>5.4799999999999995E-2</v>
      </c>
    </row>
    <row r="416" spans="1:3">
      <c r="A416">
        <v>198604</v>
      </c>
      <c r="B416">
        <v>-5.0099999999999999E-2</v>
      </c>
      <c r="C416">
        <v>-7.9000000000000008E-3</v>
      </c>
    </row>
    <row r="417" spans="1:3">
      <c r="A417">
        <v>198605</v>
      </c>
      <c r="B417">
        <v>2.8999999999999998E-2</v>
      </c>
      <c r="C417">
        <v>5.1100000000000007E-2</v>
      </c>
    </row>
    <row r="418" spans="1:3">
      <c r="A418">
        <v>198606</v>
      </c>
      <c r="B418">
        <v>1.3700000000000002E-2</v>
      </c>
      <c r="C418">
        <v>1.5500000000000002E-2</v>
      </c>
    </row>
    <row r="419" spans="1:3">
      <c r="A419">
        <v>198607</v>
      </c>
      <c r="B419">
        <v>-2.5600000000000001E-2</v>
      </c>
      <c r="C419">
        <v>-5.9299999999999999E-2</v>
      </c>
    </row>
    <row r="420" spans="1:3">
      <c r="A420">
        <v>198608</v>
      </c>
      <c r="B420">
        <v>8.3599999999999994E-2</v>
      </c>
      <c r="C420">
        <v>6.5299999999999997E-2</v>
      </c>
    </row>
    <row r="421" spans="1:3">
      <c r="A421">
        <v>198609</v>
      </c>
      <c r="B421">
        <v>-8.2799999999999999E-2</v>
      </c>
      <c r="C421">
        <v>-8.1500000000000003E-2</v>
      </c>
    </row>
    <row r="422" spans="1:3">
      <c r="A422">
        <v>198610</v>
      </c>
      <c r="B422">
        <v>4.41E-2</v>
      </c>
      <c r="C422">
        <v>5.1200000000000002E-2</v>
      </c>
    </row>
    <row r="423" spans="1:3">
      <c r="A423">
        <v>198611</v>
      </c>
      <c r="B423">
        <v>8.8000000000000005E-3</v>
      </c>
      <c r="C423">
        <v>1.5600000000000001E-2</v>
      </c>
    </row>
    <row r="424" spans="1:3">
      <c r="A424">
        <v>198612</v>
      </c>
      <c r="B424">
        <v>-2.8799999999999999E-2</v>
      </c>
      <c r="C424">
        <v>-2.7800000000000002E-2</v>
      </c>
    </row>
    <row r="425" spans="1:3">
      <c r="A425">
        <v>198701</v>
      </c>
      <c r="B425">
        <v>0.1207</v>
      </c>
      <c r="C425">
        <v>0.12890000000000001</v>
      </c>
    </row>
    <row r="426" spans="1:3">
      <c r="A426">
        <v>198702</v>
      </c>
      <c r="B426">
        <v>7.1999999999999998E-3</v>
      </c>
      <c r="C426">
        <v>4.8199999999999993E-2</v>
      </c>
    </row>
    <row r="427" spans="1:3">
      <c r="A427">
        <v>198703</v>
      </c>
      <c r="B427">
        <v>2.9999999999999997E-4</v>
      </c>
      <c r="C427">
        <v>2.1100000000000001E-2</v>
      </c>
    </row>
    <row r="428" spans="1:3">
      <c r="A428">
        <v>198704</v>
      </c>
      <c r="B428">
        <v>-1.0200000000000001E-2</v>
      </c>
      <c r="C428">
        <v>-1.67E-2</v>
      </c>
    </row>
    <row r="429" spans="1:3">
      <c r="A429">
        <v>198705</v>
      </c>
      <c r="B429">
        <v>-1.23E-2</v>
      </c>
      <c r="C429">
        <v>4.8999999999999998E-3</v>
      </c>
    </row>
    <row r="430" spans="1:3">
      <c r="A430">
        <v>198706</v>
      </c>
      <c r="B430">
        <v>3.95E-2</v>
      </c>
      <c r="C430">
        <v>4.4200000000000003E-2</v>
      </c>
    </row>
    <row r="431" spans="1:3">
      <c r="A431">
        <v>198707</v>
      </c>
      <c r="B431">
        <v>2.1000000000000001E-2</v>
      </c>
      <c r="C431">
        <v>4.3100000000000006E-2</v>
      </c>
    </row>
    <row r="432" spans="1:3">
      <c r="A432">
        <v>198708</v>
      </c>
      <c r="B432">
        <v>4.6200000000000005E-2</v>
      </c>
      <c r="C432">
        <v>3.9900000000000005E-2</v>
      </c>
    </row>
    <row r="433" spans="1:3">
      <c r="A433">
        <v>198709</v>
      </c>
      <c r="B433">
        <v>-4.7E-2</v>
      </c>
      <c r="C433">
        <v>-2.1399999999999999E-2</v>
      </c>
    </row>
    <row r="434" spans="1:3">
      <c r="A434">
        <v>198710</v>
      </c>
      <c r="B434">
        <v>-0.21940000000000001</v>
      </c>
      <c r="C434">
        <v>-0.22639999999999996</v>
      </c>
    </row>
    <row r="435" spans="1:3">
      <c r="A435">
        <v>198711</v>
      </c>
      <c r="B435">
        <v>-5.5599999999999997E-2</v>
      </c>
      <c r="C435">
        <v>-7.4200000000000002E-2</v>
      </c>
    </row>
    <row r="436" spans="1:3">
      <c r="A436">
        <v>198712</v>
      </c>
      <c r="B436">
        <v>4.2900000000000001E-2</v>
      </c>
      <c r="C436">
        <v>7.1999999999999995E-2</v>
      </c>
    </row>
    <row r="437" spans="1:3">
      <c r="A437">
        <v>198801</v>
      </c>
      <c r="B437">
        <v>9.7899999999999987E-2</v>
      </c>
      <c r="C437">
        <v>4.4999999999999998E-2</v>
      </c>
    </row>
    <row r="438" spans="1:3">
      <c r="A438">
        <v>198802</v>
      </c>
      <c r="B438">
        <v>3.2799999999999996E-2</v>
      </c>
      <c r="C438">
        <v>5.21E-2</v>
      </c>
    </row>
    <row r="439" spans="1:3">
      <c r="A439">
        <v>198803</v>
      </c>
      <c r="B439">
        <v>-2.6099999999999998E-2</v>
      </c>
      <c r="C439">
        <v>-1.83E-2</v>
      </c>
    </row>
    <row r="440" spans="1:3">
      <c r="A440">
        <v>198804</v>
      </c>
      <c r="B440">
        <v>2.58E-2</v>
      </c>
      <c r="C440">
        <v>1.0200000000000001E-2</v>
      </c>
    </row>
    <row r="441" spans="1:3">
      <c r="A441">
        <v>198805</v>
      </c>
      <c r="B441">
        <v>2.5499999999999998E-2</v>
      </c>
      <c r="C441">
        <v>2.2000000000000001E-3</v>
      </c>
    </row>
    <row r="442" spans="1:3">
      <c r="A442">
        <v>198806</v>
      </c>
      <c r="B442">
        <v>7.980000000000001E-2</v>
      </c>
      <c r="C442">
        <v>5.2800000000000007E-2</v>
      </c>
    </row>
    <row r="443" spans="1:3">
      <c r="A443">
        <v>198807</v>
      </c>
      <c r="B443">
        <v>2.2000000000000001E-3</v>
      </c>
      <c r="C443">
        <v>-7.4000000000000003E-3</v>
      </c>
    </row>
    <row r="444" spans="1:3">
      <c r="A444">
        <v>198808</v>
      </c>
      <c r="B444">
        <v>-3.27E-2</v>
      </c>
      <c r="C444">
        <v>-2.7200000000000002E-2</v>
      </c>
    </row>
    <row r="445" spans="1:3">
      <c r="A445">
        <v>198809</v>
      </c>
      <c r="B445">
        <v>3.6799999999999999E-2</v>
      </c>
      <c r="C445">
        <v>3.9199999999999999E-2</v>
      </c>
    </row>
    <row r="446" spans="1:3">
      <c r="A446">
        <v>198810</v>
      </c>
      <c r="B446">
        <v>3.8900000000000004E-2</v>
      </c>
      <c r="C446">
        <v>1.7599999999999998E-2</v>
      </c>
    </row>
    <row r="447" spans="1:3">
      <c r="A447">
        <v>198811</v>
      </c>
      <c r="B447">
        <v>-1.01E-2</v>
      </c>
      <c r="C447">
        <v>-1.7200000000000003E-2</v>
      </c>
    </row>
    <row r="448" spans="1:3">
      <c r="A448">
        <v>198812</v>
      </c>
      <c r="B448">
        <v>1.4000000000000002E-3</v>
      </c>
      <c r="C448">
        <v>2.12E-2</v>
      </c>
    </row>
    <row r="449" spans="1:3">
      <c r="A449">
        <v>198901</v>
      </c>
      <c r="B449">
        <v>8.2300000000000012E-2</v>
      </c>
      <c r="C449">
        <v>6.649999999999999E-2</v>
      </c>
    </row>
    <row r="450" spans="1:3">
      <c r="A450">
        <v>198902</v>
      </c>
      <c r="B450">
        <v>-2.4E-2</v>
      </c>
      <c r="C450">
        <v>-1.6400000000000001E-2</v>
      </c>
    </row>
    <row r="451" spans="1:3">
      <c r="A451">
        <v>198903</v>
      </c>
      <c r="B451">
        <v>-6.0000000000000001E-3</v>
      </c>
      <c r="C451">
        <v>2.2400000000000003E-2</v>
      </c>
    </row>
    <row r="452" spans="1:3">
      <c r="A452">
        <v>198904</v>
      </c>
      <c r="B452">
        <v>2.5099999999999997E-2</v>
      </c>
      <c r="C452">
        <v>0.05</v>
      </c>
    </row>
    <row r="453" spans="1:3">
      <c r="A453">
        <v>198905</v>
      </c>
      <c r="B453">
        <v>3.5299999999999998E-2</v>
      </c>
      <c r="C453">
        <v>4.1400000000000006E-2</v>
      </c>
    </row>
    <row r="454" spans="1:3">
      <c r="A454">
        <v>198906</v>
      </c>
      <c r="B454">
        <v>1.46E-2</v>
      </c>
      <c r="C454">
        <v>-6.4000000000000012E-3</v>
      </c>
    </row>
    <row r="455" spans="1:3">
      <c r="A455">
        <v>198907</v>
      </c>
      <c r="B455">
        <v>7.17E-2</v>
      </c>
      <c r="C455">
        <v>7.9000000000000001E-2</v>
      </c>
    </row>
    <row r="456" spans="1:3">
      <c r="A456">
        <v>198908</v>
      </c>
      <c r="B456">
        <v>6.9699999999999998E-2</v>
      </c>
      <c r="C456">
        <v>2.1799999999999996E-2</v>
      </c>
    </row>
    <row r="457" spans="1:3">
      <c r="A457">
        <v>198909</v>
      </c>
      <c r="B457">
        <v>-2.0400000000000001E-2</v>
      </c>
      <c r="C457">
        <v>-1.0999999999999998E-3</v>
      </c>
    </row>
    <row r="458" spans="1:3">
      <c r="A458">
        <v>198910</v>
      </c>
      <c r="B458">
        <v>-8.9700000000000002E-2</v>
      </c>
      <c r="C458">
        <v>-2.9899999999999999E-2</v>
      </c>
    </row>
    <row r="459" spans="1:3">
      <c r="A459">
        <v>198911</v>
      </c>
      <c r="B459">
        <v>-1.9199999999999998E-2</v>
      </c>
      <c r="C459">
        <v>1.72E-2</v>
      </c>
    </row>
    <row r="460" spans="1:3">
      <c r="A460">
        <v>198912</v>
      </c>
      <c r="B460">
        <v>-1.67E-2</v>
      </c>
      <c r="C460">
        <v>1.77E-2</v>
      </c>
    </row>
    <row r="461" spans="1:3">
      <c r="A461">
        <v>199001</v>
      </c>
      <c r="B461">
        <v>-7.3400000000000007E-2</v>
      </c>
      <c r="C461">
        <v>-7.279999999999999E-2</v>
      </c>
    </row>
    <row r="462" spans="1:3">
      <c r="A462">
        <v>199002</v>
      </c>
      <c r="B462">
        <v>5.1799999999999999E-2</v>
      </c>
      <c r="C462">
        <v>1.6800000000000002E-2</v>
      </c>
    </row>
    <row r="463" spans="1:3">
      <c r="A463">
        <v>199003</v>
      </c>
      <c r="B463">
        <v>7.7000000000000002E-3</v>
      </c>
      <c r="C463">
        <v>2.4700000000000003E-2</v>
      </c>
    </row>
    <row r="464" spans="1:3">
      <c r="A464">
        <v>199004</v>
      </c>
      <c r="B464">
        <v>-5.2300000000000006E-2</v>
      </c>
      <c r="C464">
        <v>-2.6700000000000002E-2</v>
      </c>
    </row>
    <row r="465" spans="1:3">
      <c r="A465">
        <v>199005</v>
      </c>
      <c r="B465">
        <v>8.3400000000000002E-2</v>
      </c>
      <c r="C465">
        <v>9.0999999999999998E-2</v>
      </c>
    </row>
    <row r="466" spans="1:3">
      <c r="A466">
        <v>199006</v>
      </c>
      <c r="B466">
        <v>-2.86E-2</v>
      </c>
      <c r="C466">
        <v>-4.6000000000000008E-3</v>
      </c>
    </row>
    <row r="467" spans="1:3">
      <c r="A467">
        <v>199007</v>
      </c>
      <c r="B467">
        <v>-1.5700000000000002E-2</v>
      </c>
      <c r="C467">
        <v>-1.2199999999999997E-2</v>
      </c>
    </row>
    <row r="468" spans="1:3">
      <c r="A468">
        <v>199008</v>
      </c>
      <c r="B468">
        <v>-0.1125</v>
      </c>
      <c r="C468">
        <v>-9.4899999999999998E-2</v>
      </c>
    </row>
    <row r="469" spans="1:3">
      <c r="A469">
        <v>199009</v>
      </c>
      <c r="B469">
        <v>-9.0899999999999995E-2</v>
      </c>
      <c r="C469">
        <v>-5.5200000000000006E-2</v>
      </c>
    </row>
    <row r="470" spans="1:3">
      <c r="A470">
        <v>199010</v>
      </c>
      <c r="B470">
        <v>-5.2199999999999996E-2</v>
      </c>
      <c r="C470">
        <v>-1.2399999999999998E-2</v>
      </c>
    </row>
    <row r="471" spans="1:3">
      <c r="A471">
        <v>199011</v>
      </c>
      <c r="B471">
        <v>5.7699999999999994E-2</v>
      </c>
      <c r="C471">
        <v>6.9199999999999998E-2</v>
      </c>
    </row>
    <row r="472" spans="1:3">
      <c r="A472">
        <v>199012</v>
      </c>
      <c r="B472">
        <v>2.8199999999999999E-2</v>
      </c>
      <c r="C472">
        <v>3.0600000000000002E-2</v>
      </c>
    </row>
    <row r="473" spans="1:3">
      <c r="A473">
        <v>199101</v>
      </c>
      <c r="B473">
        <v>7.5700000000000003E-2</v>
      </c>
      <c r="C473">
        <v>5.2100000000000007E-2</v>
      </c>
    </row>
    <row r="474" spans="1:3">
      <c r="A474">
        <v>199102</v>
      </c>
      <c r="B474">
        <v>0.10060000000000001</v>
      </c>
      <c r="C474">
        <v>7.6700000000000004E-2</v>
      </c>
    </row>
    <row r="475" spans="1:3">
      <c r="A475">
        <v>199103</v>
      </c>
      <c r="B475">
        <v>1.61E-2</v>
      </c>
      <c r="C475">
        <v>3.09E-2</v>
      </c>
    </row>
    <row r="476" spans="1:3">
      <c r="A476">
        <v>199104</v>
      </c>
      <c r="B476">
        <v>2.1499999999999998E-2</v>
      </c>
      <c r="C476">
        <v>2.5000000000000001E-3</v>
      </c>
    </row>
    <row r="477" spans="1:3">
      <c r="A477">
        <v>199105</v>
      </c>
      <c r="B477">
        <v>8.4400000000000003E-2</v>
      </c>
      <c r="C477">
        <v>4.1200000000000001E-2</v>
      </c>
    </row>
    <row r="478" spans="1:3">
      <c r="A478">
        <v>199106</v>
      </c>
      <c r="B478">
        <v>-5.5800000000000002E-2</v>
      </c>
      <c r="C478">
        <v>-4.5200000000000004E-2</v>
      </c>
    </row>
    <row r="479" spans="1:3">
      <c r="A479">
        <v>199107</v>
      </c>
      <c r="B479">
        <v>4.8200000000000007E-2</v>
      </c>
      <c r="C479">
        <v>4.7300000000000009E-2</v>
      </c>
    </row>
    <row r="480" spans="1:3">
      <c r="A480">
        <v>199108</v>
      </c>
      <c r="B480">
        <v>6.0300000000000006E-2</v>
      </c>
      <c r="C480">
        <v>2.7799999999999998E-2</v>
      </c>
    </row>
    <row r="481" spans="1:3">
      <c r="A481">
        <v>199109</v>
      </c>
      <c r="B481">
        <v>-1.0700000000000001E-2</v>
      </c>
      <c r="C481">
        <v>-1.1300000000000001E-2</v>
      </c>
    </row>
    <row r="482" spans="1:3">
      <c r="A482">
        <v>199110</v>
      </c>
      <c r="B482">
        <v>2.7999999999999997E-2</v>
      </c>
      <c r="C482">
        <v>1.7100000000000001E-2</v>
      </c>
    </row>
    <row r="483" spans="1:3">
      <c r="A483">
        <v>199111</v>
      </c>
      <c r="B483">
        <v>-8.1500000000000003E-2</v>
      </c>
      <c r="C483">
        <v>-3.8000000000000006E-2</v>
      </c>
    </row>
    <row r="484" spans="1:3">
      <c r="A484">
        <v>199112</v>
      </c>
      <c r="B484">
        <v>9.7100000000000006E-2</v>
      </c>
      <c r="C484">
        <v>0.11220000000000001</v>
      </c>
    </row>
    <row r="485" spans="1:3">
      <c r="A485">
        <v>199201</v>
      </c>
      <c r="B485">
        <v>7.3599999999999999E-2</v>
      </c>
      <c r="C485">
        <v>-2.4999999999999996E-3</v>
      </c>
    </row>
    <row r="486" spans="1:3">
      <c r="A486">
        <v>199202</v>
      </c>
      <c r="B486">
        <v>7.0300000000000001E-2</v>
      </c>
      <c r="C486">
        <v>1.3700000000000002E-2</v>
      </c>
    </row>
    <row r="487" spans="1:3">
      <c r="A487">
        <v>199203</v>
      </c>
      <c r="B487">
        <v>-1.77E-2</v>
      </c>
      <c r="C487">
        <v>-2.3200000000000002E-2</v>
      </c>
    </row>
    <row r="488" spans="1:3">
      <c r="A488">
        <v>199204</v>
      </c>
      <c r="B488">
        <v>1.4499999999999999E-2</v>
      </c>
      <c r="C488">
        <v>1.3900000000000001E-2</v>
      </c>
    </row>
    <row r="489" spans="1:3">
      <c r="A489">
        <v>199205</v>
      </c>
      <c r="B489">
        <v>7.7000000000000002E-3</v>
      </c>
      <c r="C489">
        <v>5.8000000000000005E-3</v>
      </c>
    </row>
    <row r="490" spans="1:3">
      <c r="A490">
        <v>199206</v>
      </c>
      <c r="B490">
        <v>-7.3000000000000001E-3</v>
      </c>
      <c r="C490">
        <v>-2.0199999999999999E-2</v>
      </c>
    </row>
    <row r="491" spans="1:3">
      <c r="A491">
        <v>199207</v>
      </c>
      <c r="B491">
        <v>4.0899999999999999E-2</v>
      </c>
      <c r="C491">
        <v>4.0800000000000003E-2</v>
      </c>
    </row>
    <row r="492" spans="1:3">
      <c r="A492">
        <v>199208</v>
      </c>
      <c r="B492">
        <v>-3.4200000000000001E-2</v>
      </c>
      <c r="C492">
        <v>-2.12E-2</v>
      </c>
    </row>
    <row r="493" spans="1:3">
      <c r="A493">
        <v>199209</v>
      </c>
      <c r="B493">
        <v>2.8700000000000003E-2</v>
      </c>
      <c r="C493">
        <v>1.4499999999999999E-2</v>
      </c>
    </row>
    <row r="494" spans="1:3">
      <c r="A494">
        <v>199210</v>
      </c>
      <c r="B494">
        <v>1.3100000000000001E-2</v>
      </c>
      <c r="C494">
        <v>1.2500000000000001E-2</v>
      </c>
    </row>
    <row r="495" spans="1:3">
      <c r="A495">
        <v>199211</v>
      </c>
      <c r="B495">
        <v>6.7699999999999996E-2</v>
      </c>
      <c r="C495">
        <v>4.3600000000000007E-2</v>
      </c>
    </row>
    <row r="496" spans="1:3">
      <c r="A496">
        <v>199212</v>
      </c>
      <c r="B496">
        <v>4.1200000000000001E-2</v>
      </c>
      <c r="C496">
        <v>1.8100000000000002E-2</v>
      </c>
    </row>
    <row r="497" spans="1:3">
      <c r="A497">
        <v>199301</v>
      </c>
      <c r="B497">
        <v>5.5899999999999998E-2</v>
      </c>
      <c r="C497">
        <v>1.1600000000000001E-2</v>
      </c>
    </row>
    <row r="498" spans="1:3">
      <c r="A498">
        <v>199302</v>
      </c>
      <c r="B498">
        <v>1.9599999999999999E-2</v>
      </c>
      <c r="C498">
        <v>3.3999999999999998E-3</v>
      </c>
    </row>
    <row r="499" spans="1:3">
      <c r="A499">
        <v>199303</v>
      </c>
      <c r="B499">
        <v>3.5299999999999998E-2</v>
      </c>
      <c r="C499">
        <v>2.5499999999999998E-2</v>
      </c>
    </row>
    <row r="500" spans="1:3">
      <c r="A500">
        <v>199304</v>
      </c>
      <c r="B500">
        <v>-3.5499999999999997E-2</v>
      </c>
      <c r="C500">
        <v>-2.8099999999999997E-2</v>
      </c>
    </row>
    <row r="501" spans="1:3">
      <c r="A501">
        <v>199305</v>
      </c>
      <c r="B501">
        <v>1.2800000000000001E-2</v>
      </c>
      <c r="C501">
        <v>3.1100000000000003E-2</v>
      </c>
    </row>
    <row r="502" spans="1:3">
      <c r="A502">
        <v>199306</v>
      </c>
      <c r="B502">
        <v>3.1400000000000004E-2</v>
      </c>
      <c r="C502">
        <v>5.6000000000000008E-3</v>
      </c>
    </row>
    <row r="503" spans="1:3">
      <c r="A503">
        <v>199307</v>
      </c>
      <c r="B503">
        <v>2.9600000000000001E-2</v>
      </c>
      <c r="C503">
        <v>-1.0000000000000005E-3</v>
      </c>
    </row>
    <row r="504" spans="1:3">
      <c r="A504">
        <v>199308</v>
      </c>
      <c r="B504">
        <v>4.2699999999999995E-2</v>
      </c>
      <c r="C504">
        <v>3.9600000000000003E-2</v>
      </c>
    </row>
    <row r="505" spans="1:3">
      <c r="A505">
        <v>199309</v>
      </c>
      <c r="B505">
        <v>2.2100000000000002E-2</v>
      </c>
      <c r="C505">
        <v>1.4000000000000002E-3</v>
      </c>
    </row>
    <row r="506" spans="1:3">
      <c r="A506">
        <v>199310</v>
      </c>
      <c r="B506">
        <v>-2.6400000000000003E-2</v>
      </c>
      <c r="C506">
        <v>1.6299999999999999E-2</v>
      </c>
    </row>
    <row r="507" spans="1:3">
      <c r="A507">
        <v>199311</v>
      </c>
      <c r="B507">
        <v>-2.63E-2</v>
      </c>
      <c r="C507">
        <v>-1.6399999999999998E-2</v>
      </c>
    </row>
    <row r="508" spans="1:3">
      <c r="A508">
        <v>199312</v>
      </c>
      <c r="B508">
        <v>1.7399999999999999E-2</v>
      </c>
      <c r="C508">
        <v>1.8800000000000001E-2</v>
      </c>
    </row>
    <row r="509" spans="1:3">
      <c r="A509">
        <v>199401</v>
      </c>
      <c r="B509">
        <v>3.61E-2</v>
      </c>
      <c r="C509">
        <v>3.1200000000000002E-2</v>
      </c>
    </row>
    <row r="510" spans="1:3">
      <c r="A510">
        <v>199402</v>
      </c>
      <c r="B510">
        <v>-2.5899999999999999E-2</v>
      </c>
      <c r="C510">
        <v>-2.3400000000000001E-2</v>
      </c>
    </row>
    <row r="511" spans="1:3">
      <c r="A511">
        <v>199403</v>
      </c>
      <c r="B511">
        <v>-4.0800000000000003E-2</v>
      </c>
      <c r="C511">
        <v>-4.5100000000000001E-2</v>
      </c>
    </row>
    <row r="512" spans="1:3">
      <c r="A512">
        <v>199404</v>
      </c>
      <c r="B512">
        <v>-2.0000000000000001E-4</v>
      </c>
      <c r="C512">
        <v>9.5000000000000015E-3</v>
      </c>
    </row>
    <row r="513" spans="1:3">
      <c r="A513">
        <v>199405</v>
      </c>
      <c r="B513">
        <v>2.2100000000000002E-2</v>
      </c>
      <c r="C513">
        <v>8.8999999999999999E-3</v>
      </c>
    </row>
    <row r="514" spans="1:3">
      <c r="A514">
        <v>199406</v>
      </c>
      <c r="B514">
        <v>-2.4300000000000002E-2</v>
      </c>
      <c r="C514">
        <v>-2.7199999999999998E-2</v>
      </c>
    </row>
    <row r="515" spans="1:3">
      <c r="A515">
        <v>199407</v>
      </c>
      <c r="B515">
        <v>2.4E-2</v>
      </c>
      <c r="C515">
        <v>3.0999999999999996E-2</v>
      </c>
    </row>
    <row r="516" spans="1:3">
      <c r="A516">
        <v>199408</v>
      </c>
      <c r="B516">
        <v>3.49E-2</v>
      </c>
      <c r="C516">
        <v>4.3799999999999999E-2</v>
      </c>
    </row>
    <row r="517" spans="1:3">
      <c r="A517">
        <v>199409</v>
      </c>
      <c r="B517">
        <v>-3.9E-2</v>
      </c>
      <c r="C517">
        <v>-1.9400000000000001E-2</v>
      </c>
    </row>
    <row r="518" spans="1:3">
      <c r="A518">
        <v>199410</v>
      </c>
      <c r="B518">
        <v>9.1999999999999998E-3</v>
      </c>
      <c r="C518">
        <v>1.7200000000000003E-2</v>
      </c>
    </row>
    <row r="519" spans="1:3">
      <c r="A519">
        <v>199411</v>
      </c>
      <c r="B519">
        <v>-5.8600000000000006E-2</v>
      </c>
      <c r="C519">
        <v>-3.6700000000000003E-2</v>
      </c>
    </row>
    <row r="520" spans="1:3">
      <c r="A520">
        <v>199412</v>
      </c>
      <c r="B520">
        <v>-2.8999999999999998E-3</v>
      </c>
      <c r="C520">
        <v>1.3000000000000001E-2</v>
      </c>
    </row>
    <row r="521" spans="1:3">
      <c r="A521">
        <v>199501</v>
      </c>
      <c r="B521">
        <v>3.9199999999999999E-2</v>
      </c>
      <c r="C521">
        <v>2.2200000000000001E-2</v>
      </c>
    </row>
    <row r="522" spans="1:3">
      <c r="A522">
        <v>199502</v>
      </c>
      <c r="B522">
        <v>5.4800000000000008E-2</v>
      </c>
      <c r="C522">
        <v>4.0300000000000002E-2</v>
      </c>
    </row>
    <row r="523" spans="1:3">
      <c r="A523">
        <v>199503</v>
      </c>
      <c r="B523">
        <v>1.3000000000000002E-3</v>
      </c>
      <c r="C523">
        <v>2.6499999999999999E-2</v>
      </c>
    </row>
    <row r="524" spans="1:3">
      <c r="A524">
        <v>199504</v>
      </c>
      <c r="B524">
        <v>3.8800000000000001E-2</v>
      </c>
      <c r="C524">
        <v>2.5499999999999998E-2</v>
      </c>
    </row>
    <row r="525" spans="1:3">
      <c r="A525">
        <v>199505</v>
      </c>
      <c r="B525">
        <v>5.7300000000000004E-2</v>
      </c>
      <c r="C525">
        <v>3.44E-2</v>
      </c>
    </row>
    <row r="526" spans="1:3">
      <c r="A526">
        <v>199506</v>
      </c>
      <c r="B526">
        <v>3.8900000000000004E-2</v>
      </c>
      <c r="C526">
        <v>3.1900000000000005E-2</v>
      </c>
    </row>
    <row r="527" spans="1:3">
      <c r="A527">
        <v>199507</v>
      </c>
      <c r="B527">
        <v>4.9000000000000002E-2</v>
      </c>
      <c r="C527">
        <v>4.1700000000000001E-2</v>
      </c>
    </row>
    <row r="528" spans="1:3">
      <c r="A528">
        <v>199508</v>
      </c>
      <c r="B528">
        <v>4.2900000000000001E-2</v>
      </c>
      <c r="C528">
        <v>1.0200000000000001E-2</v>
      </c>
    </row>
    <row r="529" spans="1:3">
      <c r="A529">
        <v>199509</v>
      </c>
      <c r="B529">
        <v>4.1200000000000001E-2</v>
      </c>
      <c r="C529">
        <v>3.78E-2</v>
      </c>
    </row>
    <row r="530" spans="1:3">
      <c r="A530">
        <v>199510</v>
      </c>
      <c r="B530">
        <v>-3.8900000000000004E-2</v>
      </c>
      <c r="C530">
        <v>-1.0500000000000001E-2</v>
      </c>
    </row>
    <row r="531" spans="1:3">
      <c r="A531">
        <v>199511</v>
      </c>
      <c r="B531">
        <v>6.9199999999999998E-2</v>
      </c>
      <c r="C531">
        <v>4.3799999999999999E-2</v>
      </c>
    </row>
    <row r="532" spans="1:3">
      <c r="A532">
        <v>199512</v>
      </c>
      <c r="B532">
        <v>1.0800000000000001E-2</v>
      </c>
      <c r="C532">
        <v>1.52E-2</v>
      </c>
    </row>
    <row r="533" spans="1:3">
      <c r="A533">
        <v>199601</v>
      </c>
      <c r="B533">
        <v>4.0700000000000007E-2</v>
      </c>
      <c r="C533">
        <v>2.69E-2</v>
      </c>
    </row>
    <row r="534" spans="1:3">
      <c r="A534">
        <v>199602</v>
      </c>
      <c r="B534">
        <v>2.98E-2</v>
      </c>
      <c r="C534">
        <v>1.7200000000000003E-2</v>
      </c>
    </row>
    <row r="535" spans="1:3">
      <c r="A535">
        <v>199603</v>
      </c>
      <c r="B535">
        <v>3.4599999999999999E-2</v>
      </c>
      <c r="C535">
        <v>1.1200000000000002E-2</v>
      </c>
    </row>
    <row r="536" spans="1:3">
      <c r="A536">
        <v>199604</v>
      </c>
      <c r="B536">
        <v>2.5000000000000001E-3</v>
      </c>
      <c r="C536">
        <v>2.52E-2</v>
      </c>
    </row>
    <row r="537" spans="1:3">
      <c r="A537">
        <v>199605</v>
      </c>
      <c r="B537">
        <v>3.09E-2</v>
      </c>
      <c r="C537">
        <v>2.7799999999999998E-2</v>
      </c>
    </row>
    <row r="538" spans="1:3">
      <c r="A538">
        <v>199606</v>
      </c>
      <c r="B538">
        <v>-1.43E-2</v>
      </c>
      <c r="C538">
        <v>-7.3999999999999986E-3</v>
      </c>
    </row>
    <row r="539" spans="1:3">
      <c r="A539">
        <v>199607</v>
      </c>
      <c r="B539">
        <v>-2.63E-2</v>
      </c>
      <c r="C539">
        <v>-5.5199999999999999E-2</v>
      </c>
    </row>
    <row r="540" spans="1:3">
      <c r="A540">
        <v>199608</v>
      </c>
      <c r="B540">
        <v>3.5299999999999998E-2</v>
      </c>
      <c r="C540">
        <v>3.1800000000000002E-2</v>
      </c>
    </row>
    <row r="541" spans="1:3">
      <c r="A541">
        <v>199609</v>
      </c>
      <c r="B541">
        <v>3.2599999999999997E-2</v>
      </c>
      <c r="C541">
        <v>5.45E-2</v>
      </c>
    </row>
    <row r="542" spans="1:3">
      <c r="A542">
        <v>199610</v>
      </c>
      <c r="B542">
        <v>4.0599999999999997E-2</v>
      </c>
      <c r="C542">
        <v>1.2800000000000001E-2</v>
      </c>
    </row>
    <row r="543" spans="1:3">
      <c r="A543">
        <v>199611</v>
      </c>
      <c r="B543">
        <v>7.2300000000000003E-2</v>
      </c>
      <c r="C543">
        <v>6.6600000000000006E-2</v>
      </c>
    </row>
    <row r="544" spans="1:3">
      <c r="A544">
        <v>199612</v>
      </c>
      <c r="B544">
        <v>-1.4199999999999999E-2</v>
      </c>
      <c r="C544">
        <v>-1.24E-2</v>
      </c>
    </row>
    <row r="545" spans="1:3">
      <c r="A545">
        <v>199701</v>
      </c>
      <c r="B545">
        <v>5.4199999999999998E-2</v>
      </c>
      <c r="C545">
        <v>5.4400000000000004E-2</v>
      </c>
    </row>
    <row r="546" spans="1:3">
      <c r="A546">
        <v>199702</v>
      </c>
      <c r="B546">
        <v>2.86E-2</v>
      </c>
      <c r="C546">
        <v>-9.999999999999998E-4</v>
      </c>
    </row>
    <row r="547" spans="1:3">
      <c r="A547">
        <v>199703</v>
      </c>
      <c r="B547">
        <v>-5.1200000000000002E-2</v>
      </c>
      <c r="C547">
        <v>-4.6000000000000006E-2</v>
      </c>
    </row>
    <row r="548" spans="1:3">
      <c r="A548">
        <v>199704</v>
      </c>
      <c r="B548">
        <v>4.3899999999999995E-2</v>
      </c>
      <c r="C548">
        <v>4.4699999999999997E-2</v>
      </c>
    </row>
    <row r="549" spans="1:3">
      <c r="A549">
        <v>199705</v>
      </c>
      <c r="B549">
        <v>5.5199999999999999E-2</v>
      </c>
      <c r="C549">
        <v>7.2300000000000003E-2</v>
      </c>
    </row>
    <row r="550" spans="1:3">
      <c r="A550">
        <v>199706</v>
      </c>
      <c r="B550">
        <v>2.98E-2</v>
      </c>
      <c r="C550">
        <v>4.4699999999999997E-2</v>
      </c>
    </row>
    <row r="551" spans="1:3">
      <c r="A551">
        <v>199707</v>
      </c>
      <c r="B551">
        <v>0.11539999999999999</v>
      </c>
      <c r="C551">
        <v>7.7600000000000002E-2</v>
      </c>
    </row>
    <row r="552" spans="1:3">
      <c r="A552">
        <v>199708</v>
      </c>
      <c r="B552">
        <v>-1.8800000000000001E-2</v>
      </c>
      <c r="C552">
        <v>-3.7400000000000003E-2</v>
      </c>
    </row>
    <row r="553" spans="1:3">
      <c r="A553">
        <v>199709</v>
      </c>
      <c r="B553">
        <v>8.9399999999999993E-2</v>
      </c>
      <c r="C553">
        <v>5.79E-2</v>
      </c>
    </row>
    <row r="554" spans="1:3">
      <c r="A554">
        <v>199710</v>
      </c>
      <c r="B554">
        <v>-3.2799999999999996E-2</v>
      </c>
      <c r="C554">
        <v>-3.3799999999999997E-2</v>
      </c>
    </row>
    <row r="555" spans="1:3">
      <c r="A555">
        <v>199711</v>
      </c>
      <c r="B555">
        <v>7.6E-3</v>
      </c>
      <c r="C555">
        <v>3.3700000000000001E-2</v>
      </c>
    </row>
    <row r="556" spans="1:3">
      <c r="A556">
        <v>199712</v>
      </c>
      <c r="B556">
        <v>5.5800000000000002E-2</v>
      </c>
      <c r="C556">
        <v>1.8000000000000002E-2</v>
      </c>
    </row>
    <row r="557" spans="1:3">
      <c r="A557">
        <v>199801</v>
      </c>
      <c r="B557">
        <v>-1.2E-2</v>
      </c>
      <c r="C557">
        <v>5.7999999999999996E-3</v>
      </c>
    </row>
    <row r="558" spans="1:3">
      <c r="A558">
        <v>199802</v>
      </c>
      <c r="B558">
        <v>0.10970000000000001</v>
      </c>
      <c r="C558">
        <v>7.4300000000000005E-2</v>
      </c>
    </row>
    <row r="559" spans="1:3">
      <c r="A559">
        <v>199803</v>
      </c>
      <c r="B559">
        <v>6.8600000000000008E-2</v>
      </c>
      <c r="C559">
        <v>5.1499999999999997E-2</v>
      </c>
    </row>
    <row r="560" spans="1:3">
      <c r="A560">
        <v>199804</v>
      </c>
      <c r="B560">
        <v>2.8300000000000002E-2</v>
      </c>
      <c r="C560">
        <v>1.1599999999999999E-2</v>
      </c>
    </row>
    <row r="561" spans="1:3">
      <c r="A561">
        <v>199805</v>
      </c>
      <c r="B561">
        <v>3.5400000000000001E-2</v>
      </c>
      <c r="C561">
        <v>-2.6700000000000002E-2</v>
      </c>
    </row>
    <row r="562" spans="1:3">
      <c r="A562">
        <v>199806</v>
      </c>
      <c r="B562">
        <v>4.1700000000000001E-2</v>
      </c>
      <c r="C562">
        <v>3.5900000000000001E-2</v>
      </c>
    </row>
    <row r="563" spans="1:3">
      <c r="A563">
        <v>199807</v>
      </c>
      <c r="B563">
        <v>-2.7999999999999997E-2</v>
      </c>
      <c r="C563">
        <v>-2.06E-2</v>
      </c>
    </row>
    <row r="564" spans="1:3">
      <c r="A564">
        <v>199808</v>
      </c>
      <c r="B564">
        <v>-0.20350000000000001</v>
      </c>
      <c r="C564">
        <v>-0.1565</v>
      </c>
    </row>
    <row r="565" spans="1:3">
      <c r="A565">
        <v>199809</v>
      </c>
      <c r="B565">
        <v>3.4000000000000002E-2</v>
      </c>
      <c r="C565">
        <v>6.6100000000000006E-2</v>
      </c>
    </row>
    <row r="566" spans="1:3">
      <c r="A566">
        <v>199810</v>
      </c>
      <c r="B566">
        <v>8.0299999999999996E-2</v>
      </c>
      <c r="C566">
        <v>7.4499999999999997E-2</v>
      </c>
    </row>
    <row r="567" spans="1:3">
      <c r="A567">
        <v>199811</v>
      </c>
      <c r="B567">
        <v>5.6900000000000006E-2</v>
      </c>
      <c r="C567">
        <v>6.409999999999999E-2</v>
      </c>
    </row>
    <row r="568" spans="1:3">
      <c r="A568">
        <v>199812</v>
      </c>
      <c r="B568">
        <v>2.58E-2</v>
      </c>
      <c r="C568">
        <v>6.54E-2</v>
      </c>
    </row>
    <row r="569" spans="1:3">
      <c r="A569">
        <v>199901</v>
      </c>
      <c r="B569">
        <v>5.8799999999999998E-2</v>
      </c>
      <c r="C569">
        <v>3.85E-2</v>
      </c>
    </row>
    <row r="570" spans="1:3">
      <c r="A570">
        <v>199902</v>
      </c>
      <c r="B570">
        <v>-3.8700000000000005E-2</v>
      </c>
      <c r="C570">
        <v>-3.73E-2</v>
      </c>
    </row>
    <row r="571" spans="1:3">
      <c r="A571">
        <v>199903</v>
      </c>
      <c r="B571">
        <v>2.5099999999999997E-2</v>
      </c>
      <c r="C571">
        <v>3.8800000000000001E-2</v>
      </c>
    </row>
    <row r="572" spans="1:3">
      <c r="A572">
        <v>199904</v>
      </c>
      <c r="B572">
        <v>6.5199999999999994E-2</v>
      </c>
      <c r="C572">
        <v>4.7E-2</v>
      </c>
    </row>
    <row r="573" spans="1:3">
      <c r="A573">
        <v>199905</v>
      </c>
      <c r="B573">
        <v>-3.1699999999999999E-2</v>
      </c>
      <c r="C573">
        <v>-2.12E-2</v>
      </c>
    </row>
    <row r="574" spans="1:3">
      <c r="A574">
        <v>199906</v>
      </c>
      <c r="B574">
        <v>-3.4000000000000002E-3</v>
      </c>
      <c r="C574">
        <v>5.1700000000000003E-2</v>
      </c>
    </row>
    <row r="575" spans="1:3">
      <c r="A575">
        <v>199907</v>
      </c>
      <c r="B575">
        <v>-5.7699999999999994E-2</v>
      </c>
      <c r="C575">
        <v>-3.1100000000000003E-2</v>
      </c>
    </row>
    <row r="576" spans="1:3">
      <c r="A576">
        <v>199908</v>
      </c>
      <c r="B576">
        <v>-9.4999999999999998E-3</v>
      </c>
      <c r="C576">
        <v>-9.8999999999999991E-3</v>
      </c>
    </row>
    <row r="577" spans="1:3">
      <c r="A577">
        <v>199909</v>
      </c>
      <c r="B577">
        <v>-3.8600000000000002E-2</v>
      </c>
      <c r="C577">
        <v>-2.4E-2</v>
      </c>
    </row>
    <row r="578" spans="1:3">
      <c r="A578">
        <v>199910</v>
      </c>
      <c r="B578">
        <v>5.0900000000000001E-2</v>
      </c>
      <c r="C578">
        <v>6.5100000000000005E-2</v>
      </c>
    </row>
    <row r="579" spans="1:3">
      <c r="A579">
        <v>199911</v>
      </c>
      <c r="B579">
        <v>-1.49E-2</v>
      </c>
      <c r="C579">
        <v>3.73E-2</v>
      </c>
    </row>
    <row r="580" spans="1:3">
      <c r="A580">
        <v>199912</v>
      </c>
      <c r="B580">
        <v>7.690000000000001E-2</v>
      </c>
      <c r="C580">
        <v>8.1600000000000006E-2</v>
      </c>
    </row>
    <row r="581" spans="1:3">
      <c r="A581">
        <v>200001</v>
      </c>
      <c r="B581">
        <v>-8.2799999999999999E-2</v>
      </c>
      <c r="C581">
        <v>-4.3299999999999998E-2</v>
      </c>
    </row>
    <row r="582" spans="1:3">
      <c r="A582">
        <v>200002</v>
      </c>
      <c r="B582">
        <v>-6.1600000000000002E-2</v>
      </c>
      <c r="C582">
        <v>2.8800000000000003E-2</v>
      </c>
    </row>
    <row r="583" spans="1:3">
      <c r="A583">
        <v>200003</v>
      </c>
      <c r="B583">
        <v>0.1211</v>
      </c>
      <c r="C583">
        <v>5.67E-2</v>
      </c>
    </row>
    <row r="584" spans="1:3">
      <c r="A584">
        <v>200004</v>
      </c>
      <c r="B584">
        <v>1.9199999999999998E-2</v>
      </c>
      <c r="C584">
        <v>-5.9400000000000008E-2</v>
      </c>
    </row>
    <row r="585" spans="1:3">
      <c r="A585">
        <v>200005</v>
      </c>
      <c r="B585">
        <v>-5.3499999999999999E-2</v>
      </c>
      <c r="C585">
        <v>-3.9199999999999999E-2</v>
      </c>
    </row>
    <row r="586" spans="1:3">
      <c r="A586">
        <v>200006</v>
      </c>
      <c r="B586">
        <v>-2.3700000000000002E-2</v>
      </c>
      <c r="C586">
        <v>5.04E-2</v>
      </c>
    </row>
    <row r="587" spans="1:3">
      <c r="A587">
        <v>200007</v>
      </c>
      <c r="B587">
        <v>3.44E-2</v>
      </c>
      <c r="C587">
        <v>-2.0299999999999999E-2</v>
      </c>
    </row>
    <row r="588" spans="1:3">
      <c r="A588">
        <v>200008</v>
      </c>
      <c r="B588">
        <v>6.8099999999999994E-2</v>
      </c>
      <c r="C588">
        <v>7.5300000000000006E-2</v>
      </c>
    </row>
    <row r="589" spans="1:3">
      <c r="A589">
        <v>200009</v>
      </c>
      <c r="B589">
        <v>1.7899999999999999E-2</v>
      </c>
      <c r="C589">
        <v>-4.9400000000000006E-2</v>
      </c>
    </row>
    <row r="590" spans="1:3">
      <c r="A590">
        <v>200010</v>
      </c>
      <c r="B590">
        <v>2.7099999999999999E-2</v>
      </c>
      <c r="C590">
        <v>-2.1999999999999999E-2</v>
      </c>
    </row>
    <row r="591" spans="1:3">
      <c r="A591">
        <v>200011</v>
      </c>
      <c r="B591">
        <v>-2.8399999999999998E-2</v>
      </c>
      <c r="C591">
        <v>-0.10210000000000001</v>
      </c>
    </row>
    <row r="592" spans="1:3">
      <c r="A592">
        <v>200012</v>
      </c>
      <c r="B592">
        <v>9.4100000000000003E-2</v>
      </c>
      <c r="C592">
        <v>1.6899999999999998E-2</v>
      </c>
    </row>
    <row r="593" spans="1:3">
      <c r="A593">
        <v>200101</v>
      </c>
      <c r="B593">
        <v>2.8000000000000004E-3</v>
      </c>
      <c r="C593">
        <v>3.6700000000000003E-2</v>
      </c>
    </row>
    <row r="594" spans="1:3">
      <c r="A594">
        <v>200102</v>
      </c>
      <c r="B594">
        <v>-1.7500000000000002E-2</v>
      </c>
      <c r="C594">
        <v>-9.6700000000000008E-2</v>
      </c>
    </row>
    <row r="595" spans="1:3">
      <c r="A595">
        <v>200103</v>
      </c>
      <c r="B595">
        <v>-3.0200000000000001E-2</v>
      </c>
      <c r="C595">
        <v>-6.8400000000000002E-2</v>
      </c>
    </row>
    <row r="596" spans="1:3">
      <c r="A596">
        <v>200104</v>
      </c>
      <c r="B596">
        <v>8.5699999999999998E-2</v>
      </c>
      <c r="C596">
        <v>8.3299999999999999E-2</v>
      </c>
    </row>
    <row r="597" spans="1:3">
      <c r="A597">
        <v>200105</v>
      </c>
      <c r="B597">
        <v>1.5100000000000001E-2</v>
      </c>
      <c r="C597">
        <v>1.0400000000000001E-2</v>
      </c>
    </row>
    <row r="598" spans="1:3">
      <c r="A598">
        <v>200106</v>
      </c>
      <c r="B598">
        <v>-2.8300000000000002E-2</v>
      </c>
      <c r="C598">
        <v>-1.66E-2</v>
      </c>
    </row>
    <row r="599" spans="1:3">
      <c r="A599">
        <v>200107</v>
      </c>
      <c r="B599">
        <v>-2.53E-2</v>
      </c>
      <c r="C599">
        <v>-1.83E-2</v>
      </c>
    </row>
    <row r="600" spans="1:3">
      <c r="A600">
        <v>200108</v>
      </c>
      <c r="B600">
        <v>-5.0199999999999995E-2</v>
      </c>
      <c r="C600">
        <v>-6.1500000000000006E-2</v>
      </c>
    </row>
    <row r="601" spans="1:3">
      <c r="A601">
        <v>200109</v>
      </c>
      <c r="B601">
        <v>-0.1578</v>
      </c>
      <c r="C601">
        <v>-8.9700000000000002E-2</v>
      </c>
    </row>
    <row r="602" spans="1:3">
      <c r="A602">
        <v>200110</v>
      </c>
      <c r="B602">
        <v>6.0700000000000004E-2</v>
      </c>
      <c r="C602">
        <v>2.6800000000000001E-2</v>
      </c>
    </row>
    <row r="603" spans="1:3">
      <c r="A603">
        <v>200111</v>
      </c>
      <c r="B603">
        <v>9.3800000000000008E-2</v>
      </c>
      <c r="C603">
        <v>7.7100000000000002E-2</v>
      </c>
    </row>
    <row r="604" spans="1:3">
      <c r="A604">
        <v>200112</v>
      </c>
      <c r="B604">
        <v>0.05</v>
      </c>
      <c r="C604">
        <v>1.7500000000000002E-2</v>
      </c>
    </row>
    <row r="605" spans="1:3">
      <c r="A605">
        <v>200201</v>
      </c>
      <c r="B605">
        <v>6.5000000000000006E-3</v>
      </c>
      <c r="C605">
        <v>-1.2999999999999998E-2</v>
      </c>
    </row>
    <row r="606" spans="1:3">
      <c r="A606">
        <v>200202</v>
      </c>
      <c r="B606">
        <v>-2.3E-2</v>
      </c>
      <c r="C606">
        <v>-2.1600000000000001E-2</v>
      </c>
    </row>
    <row r="607" spans="1:3">
      <c r="A607">
        <v>200203</v>
      </c>
      <c r="B607">
        <v>9.4500000000000001E-2</v>
      </c>
      <c r="C607">
        <v>4.3700000000000003E-2</v>
      </c>
    </row>
    <row r="608" spans="1:3">
      <c r="A608">
        <v>200204</v>
      </c>
      <c r="B608">
        <v>6.8000000000000005E-3</v>
      </c>
      <c r="C608">
        <v>-5.0499999999999996E-2</v>
      </c>
    </row>
    <row r="609" spans="1:3">
      <c r="A609">
        <v>200205</v>
      </c>
      <c r="B609">
        <v>-2.5000000000000001E-2</v>
      </c>
      <c r="C609">
        <v>-1.2399999999999998E-2</v>
      </c>
    </row>
    <row r="610" spans="1:3">
      <c r="A610">
        <v>200206</v>
      </c>
      <c r="B610">
        <v>-3.3799999999999997E-2</v>
      </c>
      <c r="C610">
        <v>-7.0800000000000002E-2</v>
      </c>
    </row>
    <row r="611" spans="1:3">
      <c r="A611">
        <v>200207</v>
      </c>
      <c r="B611">
        <v>-0.1231</v>
      </c>
      <c r="C611">
        <v>-8.0299999999999996E-2</v>
      </c>
    </row>
    <row r="612" spans="1:3">
      <c r="A612">
        <v>200208</v>
      </c>
      <c r="B612">
        <v>9.4999999999999998E-3</v>
      </c>
      <c r="C612">
        <v>6.4000000000000003E-3</v>
      </c>
    </row>
    <row r="613" spans="1:3">
      <c r="A613">
        <v>200209</v>
      </c>
      <c r="B613">
        <v>-7.8E-2</v>
      </c>
      <c r="C613">
        <v>-0.1021</v>
      </c>
    </row>
    <row r="614" spans="1:3">
      <c r="A614">
        <v>200210</v>
      </c>
      <c r="B614">
        <v>1.7000000000000001E-3</v>
      </c>
      <c r="C614">
        <v>7.9799999999999996E-2</v>
      </c>
    </row>
    <row r="615" spans="1:3">
      <c r="A615">
        <v>200211</v>
      </c>
      <c r="B615">
        <v>6.08E-2</v>
      </c>
      <c r="C615">
        <v>6.08E-2</v>
      </c>
    </row>
    <row r="616" spans="1:3">
      <c r="A616">
        <v>200212</v>
      </c>
      <c r="B616">
        <v>0</v>
      </c>
      <c r="C616">
        <v>-5.6499999999999995E-2</v>
      </c>
    </row>
    <row r="617" spans="1:3">
      <c r="A617">
        <v>200301</v>
      </c>
      <c r="B617">
        <v>-2.0800000000000003E-2</v>
      </c>
      <c r="C617">
        <v>-2.47E-2</v>
      </c>
    </row>
    <row r="618" spans="1:3">
      <c r="A618">
        <v>200302</v>
      </c>
      <c r="B618">
        <v>-1.43E-2</v>
      </c>
      <c r="C618">
        <v>-1.7899999999999999E-2</v>
      </c>
    </row>
    <row r="619" spans="1:3">
      <c r="A619">
        <v>200303</v>
      </c>
      <c r="B619">
        <v>1.9400000000000001E-2</v>
      </c>
      <c r="C619">
        <v>1.1900000000000003E-2</v>
      </c>
    </row>
    <row r="620" spans="1:3">
      <c r="A620">
        <v>200304</v>
      </c>
      <c r="B620">
        <v>7.740000000000001E-2</v>
      </c>
      <c r="C620">
        <v>8.320000000000001E-2</v>
      </c>
    </row>
    <row r="621" spans="1:3">
      <c r="A621">
        <v>200305</v>
      </c>
      <c r="B621">
        <v>9.8800000000000013E-2</v>
      </c>
      <c r="C621">
        <v>6.1399999999999996E-2</v>
      </c>
    </row>
    <row r="622" spans="1:3">
      <c r="A622">
        <v>200306</v>
      </c>
      <c r="B622">
        <v>2.75E-2</v>
      </c>
      <c r="C622">
        <v>1.52E-2</v>
      </c>
    </row>
    <row r="623" spans="1:3">
      <c r="A623">
        <v>200307</v>
      </c>
      <c r="B623">
        <v>-3.2100000000000004E-2</v>
      </c>
      <c r="C623">
        <v>2.4199999999999999E-2</v>
      </c>
    </row>
    <row r="624" spans="1:3">
      <c r="A624">
        <v>200308</v>
      </c>
      <c r="B624">
        <v>5.16E-2</v>
      </c>
      <c r="C624">
        <v>2.4099999999999996E-2</v>
      </c>
    </row>
    <row r="625" spans="1:3">
      <c r="A625">
        <v>200309</v>
      </c>
      <c r="B625">
        <v>2.92E-2</v>
      </c>
      <c r="C625">
        <v>-1.1599999999999999E-2</v>
      </c>
    </row>
    <row r="626" spans="1:3">
      <c r="A626">
        <v>200310</v>
      </c>
      <c r="B626">
        <v>0.1027</v>
      </c>
      <c r="C626">
        <v>6.1500000000000006E-2</v>
      </c>
    </row>
    <row r="627" spans="1:3">
      <c r="A627">
        <v>200311</v>
      </c>
      <c r="B627">
        <v>5.2000000000000005E-2</v>
      </c>
      <c r="C627">
        <v>1.4200000000000003E-2</v>
      </c>
    </row>
    <row r="628" spans="1:3">
      <c r="A628">
        <v>200312</v>
      </c>
      <c r="B628">
        <v>3.3399999999999999E-2</v>
      </c>
      <c r="C628">
        <v>4.3700000000000003E-2</v>
      </c>
    </row>
    <row r="629" spans="1:3">
      <c r="A629">
        <v>200401</v>
      </c>
      <c r="B629">
        <v>2.5400000000000002E-2</v>
      </c>
      <c r="C629">
        <v>2.2199999999999998E-2</v>
      </c>
    </row>
    <row r="630" spans="1:3">
      <c r="A630">
        <v>200402</v>
      </c>
      <c r="B630">
        <v>4.1200000000000001E-2</v>
      </c>
      <c r="C630">
        <v>1.46E-2</v>
      </c>
    </row>
    <row r="631" spans="1:3">
      <c r="A631">
        <v>200403</v>
      </c>
      <c r="B631">
        <v>-4.5999999999999999E-3</v>
      </c>
      <c r="C631">
        <v>-1.23E-2</v>
      </c>
    </row>
    <row r="632" spans="1:3">
      <c r="A632">
        <v>200404</v>
      </c>
      <c r="B632">
        <v>-2.8700000000000003E-2</v>
      </c>
      <c r="C632">
        <v>-1.7500000000000002E-2</v>
      </c>
    </row>
    <row r="633" spans="1:3">
      <c r="A633">
        <v>200405</v>
      </c>
      <c r="B633">
        <v>-3.3700000000000001E-2</v>
      </c>
      <c r="C633">
        <v>1.23E-2</v>
      </c>
    </row>
    <row r="634" spans="1:3">
      <c r="A634">
        <v>200406</v>
      </c>
      <c r="B634">
        <v>4.7300000000000009E-2</v>
      </c>
      <c r="C634">
        <v>1.9400000000000001E-2</v>
      </c>
    </row>
    <row r="635" spans="1:3">
      <c r="A635">
        <v>200407</v>
      </c>
      <c r="B635">
        <v>-1E-4</v>
      </c>
      <c r="C635">
        <v>-3.9599999999999996E-2</v>
      </c>
    </row>
    <row r="636" spans="1:3">
      <c r="A636">
        <v>200408</v>
      </c>
      <c r="B636">
        <v>7.8000000000000005E-3</v>
      </c>
      <c r="C636">
        <v>1.9E-3</v>
      </c>
    </row>
    <row r="637" spans="1:3">
      <c r="A637">
        <v>200409</v>
      </c>
      <c r="B637">
        <v>2.8900000000000002E-2</v>
      </c>
      <c r="C637">
        <v>1.7100000000000001E-2</v>
      </c>
    </row>
    <row r="638" spans="1:3">
      <c r="A638">
        <v>200410</v>
      </c>
      <c r="B638">
        <v>1.2800000000000001E-2</v>
      </c>
      <c r="C638">
        <v>1.54E-2</v>
      </c>
    </row>
    <row r="639" spans="1:3">
      <c r="A639">
        <v>200411</v>
      </c>
      <c r="B639">
        <v>6.0499999999999998E-2</v>
      </c>
      <c r="C639">
        <v>4.6900000000000004E-2</v>
      </c>
    </row>
    <row r="640" spans="1:3">
      <c r="A640">
        <v>200412</v>
      </c>
      <c r="B640">
        <v>2.8700000000000003E-2</v>
      </c>
      <c r="C640">
        <v>3.5900000000000001E-2</v>
      </c>
    </row>
    <row r="641" spans="1:3">
      <c r="A641">
        <v>200501</v>
      </c>
      <c r="B641">
        <v>-1.3600000000000001E-2</v>
      </c>
      <c r="C641">
        <v>-2.5999999999999995E-2</v>
      </c>
    </row>
    <row r="642" spans="1:3">
      <c r="A642">
        <v>200502</v>
      </c>
      <c r="B642">
        <v>5.5300000000000002E-2</v>
      </c>
      <c r="C642">
        <v>2.0499999999999997E-2</v>
      </c>
    </row>
    <row r="643" spans="1:3">
      <c r="A643">
        <v>200503</v>
      </c>
      <c r="B643">
        <v>-2.46E-2</v>
      </c>
      <c r="C643">
        <v>-1.7600000000000001E-2</v>
      </c>
    </row>
    <row r="644" spans="1:3">
      <c r="A644">
        <v>200504</v>
      </c>
      <c r="B644">
        <v>-1.78E-2</v>
      </c>
      <c r="C644">
        <v>-2.4E-2</v>
      </c>
    </row>
    <row r="645" spans="1:3">
      <c r="A645">
        <v>200505</v>
      </c>
      <c r="B645">
        <v>4.8200000000000007E-2</v>
      </c>
      <c r="C645">
        <v>3.8899999999999997E-2</v>
      </c>
    </row>
    <row r="646" spans="1:3">
      <c r="A646">
        <v>200506</v>
      </c>
      <c r="B646">
        <v>4.9100000000000005E-2</v>
      </c>
      <c r="C646">
        <v>8.0000000000000002E-3</v>
      </c>
    </row>
    <row r="647" spans="1:3">
      <c r="A647">
        <v>200507</v>
      </c>
      <c r="B647">
        <v>6.3700000000000007E-2</v>
      </c>
      <c r="C647">
        <v>4.1600000000000005E-2</v>
      </c>
    </row>
    <row r="648" spans="1:3">
      <c r="A648">
        <v>200508</v>
      </c>
      <c r="B648">
        <v>1.7600000000000001E-2</v>
      </c>
      <c r="C648">
        <v>-9.1999999999999998E-3</v>
      </c>
    </row>
    <row r="649" spans="1:3">
      <c r="A649">
        <v>200509</v>
      </c>
      <c r="B649">
        <v>4.2300000000000004E-2</v>
      </c>
      <c r="C649">
        <v>7.8000000000000005E-3</v>
      </c>
    </row>
    <row r="650" spans="1:3">
      <c r="A650">
        <v>200510</v>
      </c>
      <c r="B650">
        <v>-6.5599999999999992E-2</v>
      </c>
      <c r="C650">
        <v>-1.7500000000000002E-2</v>
      </c>
    </row>
    <row r="651" spans="1:3">
      <c r="A651">
        <v>200511</v>
      </c>
      <c r="B651">
        <v>1.84E-2</v>
      </c>
      <c r="C651">
        <v>3.9199999999999999E-2</v>
      </c>
    </row>
    <row r="652" spans="1:3">
      <c r="A652">
        <v>200512</v>
      </c>
      <c r="B652">
        <v>1.1999999999999999E-3</v>
      </c>
      <c r="C652">
        <v>7.000000000000001E-4</v>
      </c>
    </row>
    <row r="653" spans="1:3">
      <c r="A653">
        <v>200601</v>
      </c>
      <c r="B653">
        <v>8.1000000000000003E-2</v>
      </c>
      <c r="C653">
        <v>3.39E-2</v>
      </c>
    </row>
    <row r="654" spans="1:3">
      <c r="A654">
        <v>200602</v>
      </c>
      <c r="B654">
        <v>-4.2000000000000003E-2</v>
      </c>
      <c r="C654">
        <v>4.0000000000000034E-4</v>
      </c>
    </row>
    <row r="655" spans="1:3">
      <c r="A655">
        <v>200603</v>
      </c>
      <c r="B655">
        <v>3.1099999999999999E-2</v>
      </c>
      <c r="C655">
        <v>1.83E-2</v>
      </c>
    </row>
    <row r="656" spans="1:3">
      <c r="A656">
        <v>200604</v>
      </c>
      <c r="B656">
        <v>3.6700000000000003E-2</v>
      </c>
      <c r="C656">
        <v>1.0899999999999998E-2</v>
      </c>
    </row>
    <row r="657" spans="1:3">
      <c r="A657">
        <v>200605</v>
      </c>
      <c r="B657">
        <v>-4.1600000000000005E-2</v>
      </c>
      <c r="C657">
        <v>-3.1399999999999997E-2</v>
      </c>
    </row>
    <row r="658" spans="1:3">
      <c r="A658">
        <v>200606</v>
      </c>
      <c r="B658">
        <v>1.0800000000000001E-2</v>
      </c>
      <c r="C658">
        <v>5.0000000000000044E-4</v>
      </c>
    </row>
    <row r="659" spans="1:3">
      <c r="A659">
        <v>200607</v>
      </c>
      <c r="B659">
        <v>3.4599999999999999E-2</v>
      </c>
      <c r="C659">
        <v>-3.8E-3</v>
      </c>
    </row>
    <row r="660" spans="1:3">
      <c r="A660">
        <v>200608</v>
      </c>
      <c r="B660">
        <v>-1.26E-2</v>
      </c>
      <c r="C660">
        <v>2.4499999999999997E-2</v>
      </c>
    </row>
    <row r="661" spans="1:3">
      <c r="A661">
        <v>200609</v>
      </c>
      <c r="B661">
        <v>-5.5000000000000005E-3</v>
      </c>
      <c r="C661">
        <v>2.2499999999999999E-2</v>
      </c>
    </row>
    <row r="662" spans="1:3">
      <c r="A662">
        <v>200610</v>
      </c>
      <c r="B662">
        <v>5.3800000000000001E-2</v>
      </c>
      <c r="C662">
        <v>3.6400000000000002E-2</v>
      </c>
    </row>
    <row r="663" spans="1:3">
      <c r="A663">
        <v>200611</v>
      </c>
      <c r="B663">
        <v>6.7400000000000002E-2</v>
      </c>
      <c r="C663">
        <v>2.1299999999999999E-2</v>
      </c>
    </row>
    <row r="664" spans="1:3">
      <c r="A664">
        <v>200612</v>
      </c>
      <c r="B664">
        <v>3.9000000000000003E-3</v>
      </c>
      <c r="C664">
        <v>1.2700000000000001E-2</v>
      </c>
    </row>
    <row r="665" spans="1:3">
      <c r="A665">
        <v>200701</v>
      </c>
      <c r="B665">
        <v>-1.9E-3</v>
      </c>
      <c r="C665">
        <v>1.84E-2</v>
      </c>
    </row>
    <row r="666" spans="1:3">
      <c r="A666">
        <v>200702</v>
      </c>
      <c r="B666">
        <v>-2.3199999999999998E-2</v>
      </c>
      <c r="C666">
        <v>-1.5800000000000002E-2</v>
      </c>
    </row>
    <row r="667" spans="1:3">
      <c r="A667">
        <v>200703</v>
      </c>
      <c r="B667">
        <v>3.8900000000000004E-2</v>
      </c>
      <c r="C667">
        <v>1.11E-2</v>
      </c>
    </row>
    <row r="668" spans="1:3">
      <c r="A668">
        <v>200704</v>
      </c>
      <c r="B668">
        <v>4.6399999999999997E-2</v>
      </c>
      <c r="C668">
        <v>3.9300000000000002E-2</v>
      </c>
    </row>
    <row r="669" spans="1:3">
      <c r="A669">
        <v>200705</v>
      </c>
      <c r="B669">
        <v>6.4500000000000002E-2</v>
      </c>
      <c r="C669">
        <v>3.6500000000000005E-2</v>
      </c>
    </row>
    <row r="670" spans="1:3">
      <c r="A670">
        <v>200706</v>
      </c>
      <c r="B670">
        <v>-5.0000000000000001E-4</v>
      </c>
      <c r="C670">
        <v>-1.5600000000000001E-2</v>
      </c>
    </row>
    <row r="671" spans="1:3">
      <c r="A671">
        <v>200707</v>
      </c>
      <c r="B671">
        <v>-4.4999999999999998E-2</v>
      </c>
      <c r="C671">
        <v>-3.3300000000000003E-2</v>
      </c>
    </row>
    <row r="672" spans="1:3">
      <c r="A672">
        <v>200708</v>
      </c>
      <c r="B672">
        <v>-7.4000000000000003E-3</v>
      </c>
      <c r="C672">
        <v>1.34E-2</v>
      </c>
    </row>
    <row r="673" spans="1:3">
      <c r="A673">
        <v>200709</v>
      </c>
      <c r="B673">
        <v>7.0499999999999993E-2</v>
      </c>
      <c r="C673">
        <v>3.5400000000000001E-2</v>
      </c>
    </row>
    <row r="674" spans="1:3">
      <c r="A674">
        <v>200710</v>
      </c>
      <c r="B674">
        <v>2.4300000000000002E-2</v>
      </c>
      <c r="C674">
        <v>2.12E-2</v>
      </c>
    </row>
    <row r="675" spans="1:3">
      <c r="A675">
        <v>200711</v>
      </c>
      <c r="B675">
        <v>-5.5500000000000001E-2</v>
      </c>
      <c r="C675">
        <v>-4.4900000000000002E-2</v>
      </c>
    </row>
    <row r="676" spans="1:3">
      <c r="A676">
        <v>200712</v>
      </c>
      <c r="B676">
        <v>4.24E-2</v>
      </c>
      <c r="C676">
        <v>-6.0000000000000001E-3</v>
      </c>
    </row>
    <row r="677" spans="1:3">
      <c r="A677">
        <v>200801</v>
      </c>
      <c r="B677">
        <v>-8.5999999999999993E-2</v>
      </c>
      <c r="C677">
        <v>-6.1500000000000006E-2</v>
      </c>
    </row>
    <row r="678" spans="1:3">
      <c r="A678">
        <v>200802</v>
      </c>
      <c r="B678">
        <v>3.2300000000000002E-2</v>
      </c>
      <c r="C678">
        <v>-2.9600000000000001E-2</v>
      </c>
    </row>
    <row r="679" spans="1:3">
      <c r="A679">
        <v>200803</v>
      </c>
      <c r="B679">
        <v>-3.2300000000000002E-2</v>
      </c>
      <c r="C679">
        <v>-7.6E-3</v>
      </c>
    </row>
    <row r="680" spans="1:3">
      <c r="A680">
        <v>200804</v>
      </c>
      <c r="B680">
        <v>9.4100000000000003E-2</v>
      </c>
      <c r="C680">
        <v>4.7799999999999995E-2</v>
      </c>
    </row>
    <row r="681" spans="1:3">
      <c r="A681">
        <v>200805</v>
      </c>
      <c r="B681">
        <v>4.7300000000000009E-2</v>
      </c>
      <c r="C681">
        <v>2.0400000000000001E-2</v>
      </c>
    </row>
    <row r="682" spans="1:3">
      <c r="A682">
        <v>200806</v>
      </c>
      <c r="B682">
        <v>-1.9599999999999999E-2</v>
      </c>
      <c r="C682">
        <v>-8.2699999999999996E-2</v>
      </c>
    </row>
    <row r="683" spans="1:3">
      <c r="A683">
        <v>200807</v>
      </c>
      <c r="B683">
        <v>-1.8200000000000001E-2</v>
      </c>
      <c r="C683">
        <v>-6.1999999999999998E-3</v>
      </c>
    </row>
    <row r="684" spans="1:3">
      <c r="A684">
        <v>200808</v>
      </c>
      <c r="B684">
        <v>5.6999999999999993E-3</v>
      </c>
      <c r="C684">
        <v>1.66E-2</v>
      </c>
    </row>
    <row r="685" spans="1:3">
      <c r="A685">
        <v>200809</v>
      </c>
      <c r="B685">
        <v>-9.0299999999999991E-2</v>
      </c>
      <c r="C685">
        <v>-9.0899999999999995E-2</v>
      </c>
    </row>
    <row r="686" spans="1:3">
      <c r="A686">
        <v>200810</v>
      </c>
      <c r="B686">
        <v>-0.22320000000000001</v>
      </c>
      <c r="C686">
        <v>-0.17150000000000001</v>
      </c>
    </row>
    <row r="687" spans="1:3">
      <c r="A687">
        <v>200811</v>
      </c>
      <c r="B687">
        <v>-7.2800000000000004E-2</v>
      </c>
      <c r="C687">
        <v>-7.8300000000000008E-2</v>
      </c>
    </row>
    <row r="688" spans="1:3">
      <c r="A688">
        <v>200812</v>
      </c>
      <c r="B688">
        <v>6.1800000000000001E-2</v>
      </c>
      <c r="C688">
        <v>1.7399999999999999E-2</v>
      </c>
    </row>
    <row r="689" spans="1:3">
      <c r="A689">
        <v>200901</v>
      </c>
      <c r="B689">
        <v>-0.1275</v>
      </c>
      <c r="C689">
        <v>-8.1199999999999994E-2</v>
      </c>
    </row>
    <row r="690" spans="1:3">
      <c r="A690">
        <v>200902</v>
      </c>
      <c r="B690">
        <v>-9.11E-2</v>
      </c>
      <c r="C690">
        <v>-0.1009</v>
      </c>
    </row>
    <row r="691" spans="1:3">
      <c r="A691">
        <v>200903</v>
      </c>
      <c r="B691">
        <v>0.10929999999999999</v>
      </c>
      <c r="C691">
        <v>8.9699999999999988E-2</v>
      </c>
    </row>
    <row r="692" spans="1:3">
      <c r="A692">
        <v>200904</v>
      </c>
      <c r="B692">
        <v>0.14899999999999999</v>
      </c>
      <c r="C692">
        <v>0.10189999999999999</v>
      </c>
    </row>
    <row r="693" spans="1:3">
      <c r="A693">
        <v>200905</v>
      </c>
      <c r="B693">
        <v>4.2699999999999995E-2</v>
      </c>
      <c r="C693">
        <v>5.21E-2</v>
      </c>
    </row>
    <row r="694" spans="1:3">
      <c r="A694">
        <v>200906</v>
      </c>
      <c r="B694">
        <v>-1.61E-2</v>
      </c>
      <c r="C694">
        <v>4.4000000000000003E-3</v>
      </c>
    </row>
    <row r="695" spans="1:3">
      <c r="A695">
        <v>200907</v>
      </c>
      <c r="B695">
        <v>9.9900000000000003E-2</v>
      </c>
      <c r="C695">
        <v>7.7299999999999994E-2</v>
      </c>
    </row>
    <row r="696" spans="1:3">
      <c r="A696">
        <v>200908</v>
      </c>
      <c r="B696">
        <v>3.2199999999999999E-2</v>
      </c>
      <c r="C696">
        <v>3.3399999999999999E-2</v>
      </c>
    </row>
    <row r="697" spans="1:3">
      <c r="A697">
        <v>200909</v>
      </c>
      <c r="B697">
        <v>9.3399999999999997E-2</v>
      </c>
      <c r="C697">
        <v>4.0899999999999999E-2</v>
      </c>
    </row>
    <row r="698" spans="1:3">
      <c r="A698">
        <v>200910</v>
      </c>
      <c r="B698">
        <v>-4.6300000000000001E-2</v>
      </c>
      <c r="C698">
        <v>-2.5899999999999999E-2</v>
      </c>
    </row>
    <row r="699" spans="1:3">
      <c r="A699">
        <v>200911</v>
      </c>
      <c r="B699">
        <v>4.8399999999999999E-2</v>
      </c>
      <c r="C699">
        <v>5.5599999999999997E-2</v>
      </c>
    </row>
    <row r="700" spans="1:3">
      <c r="A700">
        <v>200912</v>
      </c>
      <c r="B700">
        <v>8.8599999999999998E-2</v>
      </c>
      <c r="C700">
        <v>2.76E-2</v>
      </c>
    </row>
    <row r="701" spans="1:3">
      <c r="A701">
        <v>201001</v>
      </c>
      <c r="B701">
        <v>-5.9500000000000004E-2</v>
      </c>
      <c r="C701">
        <v>-3.3599999999999998E-2</v>
      </c>
    </row>
    <row r="702" spans="1:3">
      <c r="A702">
        <v>201002</v>
      </c>
      <c r="B702">
        <v>5.2999999999999999E-2</v>
      </c>
      <c r="C702">
        <v>3.4000000000000002E-2</v>
      </c>
    </row>
    <row r="703" spans="1:3">
      <c r="A703">
        <v>201003</v>
      </c>
      <c r="B703">
        <v>7.8399999999999997E-2</v>
      </c>
      <c r="C703">
        <v>6.3199999999999992E-2</v>
      </c>
    </row>
    <row r="704" spans="1:3">
      <c r="A704">
        <v>201004</v>
      </c>
      <c r="B704">
        <v>2.76E-2</v>
      </c>
      <c r="C704">
        <v>2.01E-2</v>
      </c>
    </row>
    <row r="705" spans="1:3">
      <c r="A705">
        <v>201005</v>
      </c>
      <c r="B705">
        <v>-0.10039999999999999</v>
      </c>
      <c r="C705">
        <v>-7.8799999999999995E-2</v>
      </c>
    </row>
    <row r="706" spans="1:3">
      <c r="A706">
        <v>201006</v>
      </c>
      <c r="B706">
        <v>-0.11460000000000001</v>
      </c>
      <c r="C706">
        <v>-5.5600000000000004E-2</v>
      </c>
    </row>
    <row r="707" spans="1:3">
      <c r="A707">
        <v>201007</v>
      </c>
      <c r="B707">
        <v>5.5800000000000002E-2</v>
      </c>
      <c r="C707">
        <v>6.9400000000000003E-2</v>
      </c>
    </row>
    <row r="708" spans="1:3">
      <c r="A708">
        <v>201008</v>
      </c>
      <c r="B708">
        <v>-4.1799999999999997E-2</v>
      </c>
      <c r="C708">
        <v>-4.7599999999999996E-2</v>
      </c>
    </row>
    <row r="709" spans="1:3">
      <c r="A709">
        <v>201009</v>
      </c>
      <c r="B709">
        <v>7.7699999999999991E-2</v>
      </c>
      <c r="C709">
        <v>9.5499999999999988E-2</v>
      </c>
    </row>
    <row r="710" spans="1:3">
      <c r="A710">
        <v>201010</v>
      </c>
      <c r="B710">
        <v>3.3100000000000004E-2</v>
      </c>
      <c r="C710">
        <v>3.8899999999999997E-2</v>
      </c>
    </row>
    <row r="711" spans="1:3">
      <c r="A711">
        <v>201011</v>
      </c>
      <c r="B711">
        <v>-1.8600000000000002E-2</v>
      </c>
      <c r="C711">
        <v>6.1000000000000004E-3</v>
      </c>
    </row>
    <row r="712" spans="1:3">
      <c r="A712">
        <v>201012</v>
      </c>
      <c r="B712">
        <v>6.3299999999999995E-2</v>
      </c>
      <c r="C712">
        <v>6.83E-2</v>
      </c>
    </row>
    <row r="713" spans="1:3">
      <c r="A713">
        <v>201101</v>
      </c>
      <c r="B713">
        <v>-1.1999999999999999E-3</v>
      </c>
      <c r="C713">
        <v>0.02</v>
      </c>
    </row>
    <row r="714" spans="1:3">
      <c r="A714">
        <v>201102</v>
      </c>
      <c r="B714">
        <v>2.5499999999999998E-2</v>
      </c>
      <c r="C714">
        <v>3.5000000000000003E-2</v>
      </c>
    </row>
    <row r="715" spans="1:3">
      <c r="A715">
        <v>201103</v>
      </c>
      <c r="B715">
        <v>7.9000000000000008E-3</v>
      </c>
      <c r="C715">
        <v>4.7000000000000002E-3</v>
      </c>
    </row>
    <row r="716" spans="1:3">
      <c r="A716">
        <v>201104</v>
      </c>
      <c r="B716">
        <v>3.7600000000000001E-2</v>
      </c>
      <c r="C716">
        <v>2.8999999999999998E-2</v>
      </c>
    </row>
    <row r="717" spans="1:3">
      <c r="A717">
        <v>201105</v>
      </c>
      <c r="B717">
        <v>-5.7999999999999996E-3</v>
      </c>
      <c r="C717">
        <v>-1.2700000000000001E-2</v>
      </c>
    </row>
    <row r="718" spans="1:3">
      <c r="A718">
        <v>201106</v>
      </c>
      <c r="B718">
        <v>-1.77E-2</v>
      </c>
      <c r="C718">
        <v>-1.7500000000000002E-2</v>
      </c>
    </row>
    <row r="719" spans="1:3">
      <c r="A719">
        <v>201107</v>
      </c>
      <c r="B719">
        <v>-5.21E-2</v>
      </c>
      <c r="C719">
        <v>-2.35E-2</v>
      </c>
    </row>
    <row r="720" spans="1:3">
      <c r="A720">
        <v>201108</v>
      </c>
      <c r="B720">
        <v>-6.9000000000000006E-2</v>
      </c>
      <c r="C720">
        <v>-5.9800000000000006E-2</v>
      </c>
    </row>
    <row r="721" spans="1:3">
      <c r="A721">
        <v>201109</v>
      </c>
      <c r="B721">
        <v>-8.6999999999999994E-2</v>
      </c>
      <c r="C721">
        <v>-7.5899999999999995E-2</v>
      </c>
    </row>
    <row r="722" spans="1:3">
      <c r="A722">
        <v>201110</v>
      </c>
      <c r="B722">
        <v>0.11609999999999999</v>
      </c>
      <c r="C722">
        <v>0.1135</v>
      </c>
    </row>
    <row r="723" spans="1:3">
      <c r="A723">
        <v>201111</v>
      </c>
      <c r="B723">
        <v>-8.3999999999999995E-3</v>
      </c>
      <c r="C723">
        <v>-2.8000000000000004E-3</v>
      </c>
    </row>
    <row r="724" spans="1:3">
      <c r="A724">
        <v>201112</v>
      </c>
      <c r="B724">
        <v>1.7100000000000001E-2</v>
      </c>
      <c r="C724">
        <v>7.4000000000000003E-3</v>
      </c>
    </row>
    <row r="725" spans="1:3">
      <c r="A725">
        <v>201201</v>
      </c>
      <c r="B725">
        <v>2.7799999999999998E-2</v>
      </c>
      <c r="C725">
        <v>5.0499999999999996E-2</v>
      </c>
    </row>
    <row r="726" spans="1:3">
      <c r="A726">
        <v>201202</v>
      </c>
      <c r="B726">
        <v>5.3400000000000003E-2</v>
      </c>
      <c r="C726">
        <v>4.4200000000000003E-2</v>
      </c>
    </row>
    <row r="727" spans="1:3">
      <c r="A727">
        <v>201203</v>
      </c>
      <c r="B727">
        <v>3.15E-2</v>
      </c>
      <c r="C727">
        <v>3.1099999999999999E-2</v>
      </c>
    </row>
    <row r="728" spans="1:3">
      <c r="A728">
        <v>201204</v>
      </c>
      <c r="B728">
        <v>-1.9800000000000002E-2</v>
      </c>
      <c r="C728">
        <v>-8.5000000000000006E-3</v>
      </c>
    </row>
    <row r="729" spans="1:3">
      <c r="A729">
        <v>201205</v>
      </c>
      <c r="B729">
        <v>-5.8799999999999998E-2</v>
      </c>
      <c r="C729">
        <v>-6.1800000000000008E-2</v>
      </c>
    </row>
    <row r="730" spans="1:3">
      <c r="A730">
        <v>201206</v>
      </c>
      <c r="B730">
        <v>3.4700000000000002E-2</v>
      </c>
      <c r="C730">
        <v>3.8900000000000004E-2</v>
      </c>
    </row>
    <row r="731" spans="1:3">
      <c r="A731">
        <v>201207</v>
      </c>
      <c r="B731">
        <v>-1.2500000000000001E-2</v>
      </c>
      <c r="C731">
        <v>7.9000000000000008E-3</v>
      </c>
    </row>
    <row r="732" spans="1:3">
      <c r="A732">
        <v>201208</v>
      </c>
      <c r="B732">
        <v>5.45E-2</v>
      </c>
      <c r="C732">
        <v>2.5599999999999998E-2</v>
      </c>
    </row>
    <row r="733" spans="1:3">
      <c r="A733">
        <v>201209</v>
      </c>
      <c r="B733">
        <v>4.4200000000000003E-2</v>
      </c>
      <c r="C733">
        <v>2.7399999999999997E-2</v>
      </c>
    </row>
    <row r="734" spans="1:3">
      <c r="A734">
        <v>201210</v>
      </c>
      <c r="B734">
        <v>2.6200000000000001E-2</v>
      </c>
      <c r="C734">
        <v>-1.7500000000000002E-2</v>
      </c>
    </row>
    <row r="735" spans="1:3">
      <c r="A735">
        <v>201211</v>
      </c>
      <c r="B735">
        <v>-6.3E-3</v>
      </c>
      <c r="C735">
        <v>7.9000000000000008E-3</v>
      </c>
    </row>
    <row r="736" spans="1:3">
      <c r="A736">
        <v>201212</v>
      </c>
      <c r="B736">
        <v>6.480000000000001E-2</v>
      </c>
      <c r="C736">
        <v>1.1899999999999999E-2</v>
      </c>
    </row>
    <row r="737" spans="1:3">
      <c r="A737">
        <v>201301</v>
      </c>
      <c r="B737">
        <v>7.7699999999999991E-2</v>
      </c>
      <c r="C737">
        <v>5.5700000000000006E-2</v>
      </c>
    </row>
    <row r="738" spans="1:3">
      <c r="A738">
        <v>201302</v>
      </c>
      <c r="B738">
        <v>1.3100000000000001E-2</v>
      </c>
      <c r="C738">
        <v>1.29E-2</v>
      </c>
    </row>
    <row r="739" spans="1:3">
      <c r="A739">
        <v>201303</v>
      </c>
      <c r="B739">
        <v>3.5499999999999997E-2</v>
      </c>
      <c r="C739">
        <v>4.0300000000000002E-2</v>
      </c>
    </row>
    <row r="740" spans="1:3">
      <c r="A740">
        <v>201304</v>
      </c>
      <c r="B740">
        <v>2.0800000000000003E-2</v>
      </c>
      <c r="C740">
        <v>1.5500000000000002E-2</v>
      </c>
    </row>
    <row r="741" spans="1:3">
      <c r="A741">
        <v>201305</v>
      </c>
      <c r="B741">
        <v>9.3399999999999997E-2</v>
      </c>
      <c r="C741">
        <v>2.7999999999999997E-2</v>
      </c>
    </row>
    <row r="742" spans="1:3">
      <c r="A742">
        <v>201306</v>
      </c>
      <c r="B742">
        <v>-2.98E-2</v>
      </c>
      <c r="C742">
        <v>-1.2E-2</v>
      </c>
    </row>
    <row r="743" spans="1:3">
      <c r="A743">
        <v>201307</v>
      </c>
      <c r="B743">
        <v>6.6200000000000009E-2</v>
      </c>
      <c r="C743">
        <v>5.6500000000000002E-2</v>
      </c>
    </row>
    <row r="744" spans="1:3">
      <c r="A744">
        <v>201308</v>
      </c>
      <c r="B744">
        <v>-4.4800000000000006E-2</v>
      </c>
      <c r="C744">
        <v>-2.7099999999999999E-2</v>
      </c>
    </row>
    <row r="745" spans="1:3">
      <c r="A745">
        <v>201309</v>
      </c>
      <c r="B745">
        <v>3.5200000000000002E-2</v>
      </c>
      <c r="C745">
        <v>3.7700000000000004E-2</v>
      </c>
    </row>
    <row r="746" spans="1:3">
      <c r="A746">
        <v>201310</v>
      </c>
      <c r="B746">
        <v>2.2100000000000002E-2</v>
      </c>
      <c r="C746">
        <v>4.1799999999999997E-2</v>
      </c>
    </row>
    <row r="747" spans="1:3">
      <c r="A747">
        <v>201311</v>
      </c>
      <c r="B747">
        <v>5.7999999999999996E-2</v>
      </c>
      <c r="C747">
        <v>3.1300000000000001E-2</v>
      </c>
    </row>
    <row r="748" spans="1:3">
      <c r="A748">
        <v>201312</v>
      </c>
      <c r="B748">
        <v>3.2300000000000002E-2</v>
      </c>
      <c r="C748">
        <v>2.81E-2</v>
      </c>
    </row>
    <row r="749" spans="1:3">
      <c r="A749">
        <v>201401</v>
      </c>
      <c r="B749">
        <v>-6.3600000000000004E-2</v>
      </c>
      <c r="C749">
        <v>-3.32E-2</v>
      </c>
    </row>
    <row r="750" spans="1:3">
      <c r="A750">
        <v>201402</v>
      </c>
      <c r="B750">
        <v>3.7499999999999999E-2</v>
      </c>
      <c r="C750">
        <v>4.6500000000000007E-2</v>
      </c>
    </row>
    <row r="751" spans="1:3">
      <c r="A751">
        <v>201403</v>
      </c>
      <c r="B751">
        <v>2.0199999999999999E-2</v>
      </c>
      <c r="C751">
        <v>4.3E-3</v>
      </c>
    </row>
    <row r="752" spans="1:3">
      <c r="A752">
        <v>201404</v>
      </c>
      <c r="B752">
        <v>8.9999999999999998E-4</v>
      </c>
      <c r="C752">
        <v>-1.9E-3</v>
      </c>
    </row>
    <row r="753" spans="1:3">
      <c r="A753">
        <v>201405</v>
      </c>
      <c r="B753">
        <v>1.5E-3</v>
      </c>
      <c r="C753">
        <v>2.06E-2</v>
      </c>
    </row>
    <row r="754" spans="1:3">
      <c r="A754">
        <v>201406</v>
      </c>
      <c r="B754">
        <v>3.1000000000000003E-2</v>
      </c>
      <c r="C754">
        <v>2.6099999999999998E-2</v>
      </c>
    </row>
    <row r="755" spans="1:3">
      <c r="A755">
        <v>201407</v>
      </c>
      <c r="B755">
        <v>-1.8000000000000002E-2</v>
      </c>
      <c r="C755">
        <v>-2.0400000000000001E-2</v>
      </c>
    </row>
    <row r="756" spans="1:3">
      <c r="A756">
        <v>201408</v>
      </c>
      <c r="B756">
        <v>3.2500000000000001E-2</v>
      </c>
      <c r="C756">
        <v>4.24E-2</v>
      </c>
    </row>
    <row r="757" spans="1:3">
      <c r="A757">
        <v>201409</v>
      </c>
      <c r="B757">
        <v>-3.56E-2</v>
      </c>
      <c r="C757">
        <v>-1.9699999999999999E-2</v>
      </c>
    </row>
    <row r="758" spans="1:3">
      <c r="A758">
        <v>201410</v>
      </c>
      <c r="B758">
        <v>2.0199999999999999E-2</v>
      </c>
      <c r="C758">
        <v>2.52E-2</v>
      </c>
    </row>
    <row r="759" spans="1:3">
      <c r="A759">
        <v>201411</v>
      </c>
      <c r="B759">
        <v>2.8900000000000002E-2</v>
      </c>
      <c r="C759">
        <v>2.5499999999999998E-2</v>
      </c>
    </row>
    <row r="760" spans="1:3">
      <c r="A760">
        <v>201412</v>
      </c>
      <c r="B760">
        <v>7.0999999999999995E-3</v>
      </c>
      <c r="C760">
        <v>-5.9999999999999995E-4</v>
      </c>
    </row>
    <row r="761" spans="1:3">
      <c r="A761">
        <v>201501</v>
      </c>
      <c r="B761">
        <v>-4.8800000000000003E-2</v>
      </c>
      <c r="C761">
        <v>-3.1099999999999999E-2</v>
      </c>
    </row>
    <row r="762" spans="1:3">
      <c r="A762">
        <v>201502</v>
      </c>
      <c r="B762">
        <v>6.7900000000000002E-2</v>
      </c>
      <c r="C762">
        <v>6.13E-2</v>
      </c>
    </row>
    <row r="763" spans="1:3">
      <c r="A763">
        <v>201503</v>
      </c>
      <c r="B763">
        <v>-1.2800000000000001E-2</v>
      </c>
      <c r="C763">
        <v>-1.1200000000000002E-2</v>
      </c>
    </row>
    <row r="764" spans="1:3">
      <c r="A764">
        <v>201504</v>
      </c>
      <c r="B764">
        <v>1.3000000000000001E-2</v>
      </c>
      <c r="C764">
        <v>5.8999999999999999E-3</v>
      </c>
    </row>
    <row r="765" spans="1:3">
      <c r="A765">
        <v>201505</v>
      </c>
      <c r="B765">
        <v>1.8200000000000001E-2</v>
      </c>
      <c r="C765">
        <v>1.3600000000000001E-2</v>
      </c>
    </row>
    <row r="766" spans="1:3">
      <c r="A766">
        <v>201506</v>
      </c>
      <c r="B766">
        <v>2.0999999999999999E-3</v>
      </c>
      <c r="C766">
        <v>-1.5300000000000001E-2</v>
      </c>
    </row>
    <row r="767" spans="1:3">
      <c r="A767">
        <v>201507</v>
      </c>
      <c r="B767">
        <v>-1.2700000000000001E-2</v>
      </c>
      <c r="C767">
        <v>1.54E-2</v>
      </c>
    </row>
    <row r="768" spans="1:3">
      <c r="A768">
        <v>201508</v>
      </c>
      <c r="B768">
        <v>-6.8900000000000003E-2</v>
      </c>
      <c r="C768">
        <v>-6.0400000000000002E-2</v>
      </c>
    </row>
    <row r="769" spans="1:3">
      <c r="A769">
        <v>201509</v>
      </c>
      <c r="B769">
        <v>-5.5099999999999996E-2</v>
      </c>
      <c r="C769">
        <v>-3.0699999999999998E-2</v>
      </c>
    </row>
    <row r="770" spans="1:3">
      <c r="A770">
        <v>201510</v>
      </c>
      <c r="B770">
        <v>7.4999999999999997E-2</v>
      </c>
      <c r="C770">
        <v>7.7499999999999999E-2</v>
      </c>
    </row>
    <row r="771" spans="1:3">
      <c r="A771">
        <v>201511</v>
      </c>
      <c r="B771">
        <v>1.46E-2</v>
      </c>
      <c r="C771">
        <v>5.6000000000000008E-3</v>
      </c>
    </row>
    <row r="772" spans="1:3">
      <c r="A772">
        <v>201512</v>
      </c>
      <c r="B772">
        <v>-5.6900000000000006E-2</v>
      </c>
      <c r="C772">
        <v>-2.1600000000000001E-2</v>
      </c>
    </row>
    <row r="773" spans="1:3">
      <c r="A773">
        <v>201601</v>
      </c>
      <c r="B773">
        <v>-8.0799999999999997E-2</v>
      </c>
      <c r="C773">
        <v>-5.7599999999999998E-2</v>
      </c>
    </row>
    <row r="774" spans="1:3">
      <c r="A774">
        <v>201602</v>
      </c>
      <c r="B774">
        <v>-2.07E-2</v>
      </c>
      <c r="C774">
        <v>-5.9999999999999995E-4</v>
      </c>
    </row>
    <row r="775" spans="1:3">
      <c r="A775">
        <v>201603</v>
      </c>
      <c r="B775">
        <v>9.4E-2</v>
      </c>
      <c r="C775">
        <v>6.9800000000000001E-2</v>
      </c>
    </row>
    <row r="776" spans="1:3">
      <c r="A776">
        <v>201604</v>
      </c>
      <c r="B776">
        <v>2.5000000000000001E-2</v>
      </c>
      <c r="C776">
        <v>9.300000000000001E-3</v>
      </c>
    </row>
    <row r="777" spans="1:3">
      <c r="A777">
        <v>201605</v>
      </c>
      <c r="B777">
        <v>1.38E-2</v>
      </c>
      <c r="C777">
        <v>1.7899999999999999E-2</v>
      </c>
    </row>
    <row r="778" spans="1:3">
      <c r="A778">
        <v>201606</v>
      </c>
      <c r="B778">
        <v>-2.7700000000000002E-2</v>
      </c>
      <c r="C778">
        <v>-3.0000000000000003E-4</v>
      </c>
    </row>
    <row r="779" spans="1:3">
      <c r="A779">
        <v>201607</v>
      </c>
      <c r="B779">
        <v>4.7300000000000009E-2</v>
      </c>
      <c r="C779">
        <v>3.9700000000000006E-2</v>
      </c>
    </row>
    <row r="780" spans="1:3">
      <c r="A780">
        <v>201608</v>
      </c>
      <c r="B780">
        <v>1.9800000000000002E-2</v>
      </c>
      <c r="C780">
        <v>5.2000000000000006E-3</v>
      </c>
    </row>
    <row r="781" spans="1:3">
      <c r="A781">
        <v>201609</v>
      </c>
      <c r="B781">
        <v>-1.1999999999999999E-3</v>
      </c>
      <c r="C781">
        <v>2.7000000000000001E-3</v>
      </c>
    </row>
    <row r="782" spans="1:3">
      <c r="A782">
        <v>201610</v>
      </c>
      <c r="B782">
        <v>1.3700000000000002E-2</v>
      </c>
      <c r="C782">
        <v>-0.02</v>
      </c>
    </row>
    <row r="783" spans="1:3">
      <c r="A783">
        <v>201611</v>
      </c>
      <c r="B783">
        <v>9.4399999999999998E-2</v>
      </c>
      <c r="C783">
        <v>4.87E-2</v>
      </c>
    </row>
    <row r="784" spans="1:3">
      <c r="A784">
        <v>201612</v>
      </c>
      <c r="B784">
        <v>0.02</v>
      </c>
      <c r="C784">
        <v>1.84E-2</v>
      </c>
    </row>
    <row r="785" spans="1:3">
      <c r="A785">
        <v>201701</v>
      </c>
      <c r="B785">
        <v>2.2000000000000001E-3</v>
      </c>
      <c r="C785">
        <v>1.9800000000000002E-2</v>
      </c>
    </row>
    <row r="786" spans="1:3">
      <c r="A786">
        <v>201702</v>
      </c>
      <c r="B786">
        <v>2.75E-2</v>
      </c>
      <c r="C786">
        <v>3.61E-2</v>
      </c>
    </row>
    <row r="787" spans="1:3">
      <c r="A787">
        <v>201703</v>
      </c>
      <c r="B787">
        <v>-9.5999999999999992E-3</v>
      </c>
      <c r="C787">
        <v>2E-3</v>
      </c>
    </row>
    <row r="788" spans="1:3">
      <c r="A788">
        <v>201704</v>
      </c>
      <c r="B788">
        <v>-5.0000000000000001E-3</v>
      </c>
      <c r="C788">
        <v>1.1400000000000002E-2</v>
      </c>
    </row>
    <row r="789" spans="1:3">
      <c r="A789">
        <v>201705</v>
      </c>
      <c r="B789">
        <v>-1.4800000000000001E-2</v>
      </c>
      <c r="C789">
        <v>1.1200000000000002E-2</v>
      </c>
    </row>
    <row r="790" spans="1:3">
      <c r="A790">
        <v>201706</v>
      </c>
      <c r="B790">
        <v>4.5199999999999997E-2</v>
      </c>
      <c r="C790">
        <v>8.4000000000000012E-3</v>
      </c>
    </row>
    <row r="791" spans="1:3">
      <c r="A791">
        <v>201707</v>
      </c>
      <c r="B791">
        <v>-4.1999999999999997E-3</v>
      </c>
      <c r="C791">
        <v>1.9400000000000001E-2</v>
      </c>
    </row>
    <row r="792" spans="1:3">
      <c r="A792">
        <v>201708</v>
      </c>
      <c r="B792">
        <v>-8.3000000000000001E-3</v>
      </c>
      <c r="C792">
        <v>2.5000000000000001E-3</v>
      </c>
    </row>
    <row r="793" spans="1:3">
      <c r="A793">
        <v>201709</v>
      </c>
      <c r="B793">
        <v>3.1899999999999998E-2</v>
      </c>
      <c r="C793">
        <v>2.5999999999999995E-2</v>
      </c>
    </row>
    <row r="794" spans="1:3">
      <c r="A794">
        <v>201710</v>
      </c>
      <c r="B794">
        <v>6.6000000000000008E-3</v>
      </c>
      <c r="C794">
        <v>2.3400000000000001E-2</v>
      </c>
    </row>
    <row r="795" spans="1:3">
      <c r="A795">
        <v>201711</v>
      </c>
      <c r="B795">
        <v>4.1200000000000001E-2</v>
      </c>
      <c r="C795">
        <v>3.2000000000000001E-2</v>
      </c>
    </row>
    <row r="796" spans="1:3">
      <c r="A796">
        <v>201712</v>
      </c>
      <c r="B796">
        <v>1.5300000000000001E-2</v>
      </c>
      <c r="C796">
        <v>1.1500000000000002E-2</v>
      </c>
    </row>
    <row r="797" spans="1:3">
      <c r="A797">
        <v>201801</v>
      </c>
      <c r="B797">
        <v>3.1000000000000003E-2</v>
      </c>
      <c r="C797">
        <v>5.6900000000000006E-2</v>
      </c>
    </row>
    <row r="798" spans="1:3">
      <c r="A798">
        <v>201802</v>
      </c>
      <c r="B798">
        <v>-5.0499999999999996E-2</v>
      </c>
      <c r="C798">
        <v>-3.5400000000000001E-2</v>
      </c>
    </row>
    <row r="799" spans="1:3">
      <c r="A799">
        <v>201803</v>
      </c>
      <c r="B799">
        <v>-1.9699999999999999E-2</v>
      </c>
      <c r="C799">
        <v>-2.23E-2</v>
      </c>
    </row>
    <row r="800" spans="1:3">
      <c r="A800">
        <v>201804</v>
      </c>
      <c r="B800">
        <v>-2.7300000000000001E-2</v>
      </c>
      <c r="C800">
        <v>4.3E-3</v>
      </c>
    </row>
    <row r="801" spans="1:3">
      <c r="A801">
        <v>201805</v>
      </c>
      <c r="B801">
        <v>8.3999999999999995E-3</v>
      </c>
      <c r="C801">
        <v>2.7900000000000001E-2</v>
      </c>
    </row>
    <row r="802" spans="1:3">
      <c r="A802">
        <v>201806</v>
      </c>
      <c r="B802">
        <v>7.9000000000000008E-3</v>
      </c>
      <c r="C802">
        <v>6.1999999999999998E-3</v>
      </c>
    </row>
    <row r="803" spans="1:3">
      <c r="A803">
        <v>201807</v>
      </c>
      <c r="B803">
        <v>2.9100000000000001E-2</v>
      </c>
      <c r="C803">
        <v>3.3500000000000002E-2</v>
      </c>
    </row>
    <row r="804" spans="1:3">
      <c r="A804">
        <v>201808</v>
      </c>
      <c r="B804">
        <v>1.72E-2</v>
      </c>
      <c r="C804">
        <v>3.6000000000000004E-2</v>
      </c>
    </row>
    <row r="805" spans="1:3">
      <c r="A805">
        <v>201809</v>
      </c>
      <c r="B805">
        <v>1.5E-3</v>
      </c>
      <c r="C805">
        <v>2.0999999999999999E-3</v>
      </c>
    </row>
    <row r="806" spans="1:3">
      <c r="A806">
        <v>201810</v>
      </c>
      <c r="B806">
        <v>-2.1899999999999999E-2</v>
      </c>
      <c r="C806">
        <v>-7.4899999999999994E-2</v>
      </c>
    </row>
    <row r="807" spans="1:3">
      <c r="A807">
        <v>201811</v>
      </c>
      <c r="B807">
        <v>2.6800000000000001E-2</v>
      </c>
      <c r="C807">
        <v>1.8699999999999998E-2</v>
      </c>
    </row>
    <row r="808" spans="1:3">
      <c r="A808">
        <v>201812</v>
      </c>
      <c r="B808">
        <v>-0.1076</v>
      </c>
      <c r="C808">
        <v>-9.3600000000000017E-2</v>
      </c>
    </row>
    <row r="809" spans="1:3">
      <c r="A809">
        <v>201901</v>
      </c>
      <c r="B809">
        <v>8.7599999999999997E-2</v>
      </c>
      <c r="C809">
        <v>8.6200000000000013E-2</v>
      </c>
    </row>
    <row r="810" spans="1:3">
      <c r="A810">
        <v>201902</v>
      </c>
      <c r="B810">
        <v>2.0199999999999999E-2</v>
      </c>
      <c r="C810">
        <v>3.5799999999999998E-2</v>
      </c>
    </row>
    <row r="811" spans="1:3">
      <c r="A811">
        <v>201903</v>
      </c>
      <c r="B811">
        <v>7.4999999999999997E-3</v>
      </c>
      <c r="C811">
        <v>1.29E-2</v>
      </c>
    </row>
    <row r="812" spans="1:3">
      <c r="A812">
        <v>201904</v>
      </c>
      <c r="B812">
        <v>4.0099999999999997E-2</v>
      </c>
      <c r="C812">
        <v>4.1700000000000001E-2</v>
      </c>
    </row>
    <row r="813" spans="1:3">
      <c r="A813">
        <v>201905</v>
      </c>
      <c r="B813">
        <v>-0.05</v>
      </c>
      <c r="C813">
        <v>-6.7300000000000013E-2</v>
      </c>
    </row>
    <row r="814" spans="1:3">
      <c r="A814">
        <v>201906</v>
      </c>
      <c r="B814">
        <v>6.480000000000001E-2</v>
      </c>
      <c r="C814">
        <v>7.1099999999999997E-2</v>
      </c>
    </row>
    <row r="815" spans="1:3">
      <c r="A815">
        <v>201907</v>
      </c>
      <c r="B815">
        <v>2.7200000000000002E-2</v>
      </c>
      <c r="C815">
        <v>1.38E-2</v>
      </c>
    </row>
    <row r="816" spans="1:3">
      <c r="A816">
        <v>201908</v>
      </c>
      <c r="B816">
        <v>-7.2800000000000004E-2</v>
      </c>
      <c r="C816">
        <v>-2.4199999999999999E-2</v>
      </c>
    </row>
    <row r="817" spans="1:3">
      <c r="A817">
        <v>201909</v>
      </c>
      <c r="B817">
        <v>1.7000000000000001E-2</v>
      </c>
      <c r="C817">
        <v>1.61E-2</v>
      </c>
    </row>
    <row r="818" spans="1:3">
      <c r="A818">
        <v>201910</v>
      </c>
      <c r="B818">
        <v>1.01E-2</v>
      </c>
      <c r="C818">
        <v>2.2100000000000002E-2</v>
      </c>
    </row>
    <row r="819" spans="1:3">
      <c r="A819">
        <v>201911</v>
      </c>
      <c r="B819">
        <v>4.0300000000000002E-2</v>
      </c>
      <c r="C819">
        <v>3.9900000000000005E-2</v>
      </c>
    </row>
    <row r="820" spans="1:3">
      <c r="A820">
        <v>201912</v>
      </c>
      <c r="B820">
        <v>4.0099999999999997E-2</v>
      </c>
      <c r="C820">
        <v>2.9100000000000001E-2</v>
      </c>
    </row>
    <row r="821" spans="1:3">
      <c r="A821">
        <v>202001</v>
      </c>
      <c r="B821">
        <v>-5.2300000000000006E-2</v>
      </c>
      <c r="C821">
        <v>2.0000000000000004E-4</v>
      </c>
    </row>
    <row r="822" spans="1:3">
      <c r="A822">
        <v>202002</v>
      </c>
      <c r="B822">
        <v>-6.4100000000000004E-2</v>
      </c>
      <c r="C822">
        <v>-8.0100000000000018E-2</v>
      </c>
    </row>
    <row r="823" spans="1:3">
      <c r="A823">
        <v>202003</v>
      </c>
      <c r="B823">
        <v>-0.27110000000000001</v>
      </c>
      <c r="C823">
        <v>-0.13260000000000002</v>
      </c>
    </row>
    <row r="824" spans="1:3">
      <c r="A824">
        <v>202004</v>
      </c>
      <c r="B824">
        <v>0.16570000000000001</v>
      </c>
      <c r="C824">
        <v>0.13650000000000001</v>
      </c>
    </row>
    <row r="825" spans="1:3">
      <c r="A825">
        <v>202005</v>
      </c>
      <c r="B825">
        <v>6.3100000000000003E-2</v>
      </c>
      <c r="C825">
        <v>5.5899999999999998E-2</v>
      </c>
    </row>
    <row r="826" spans="1:3">
      <c r="A826">
        <v>202006</v>
      </c>
      <c r="B826">
        <v>3.6200000000000003E-2</v>
      </c>
      <c r="C826">
        <v>2.47E-2</v>
      </c>
    </row>
    <row r="827" spans="1:3">
      <c r="A827">
        <v>202007</v>
      </c>
      <c r="B827">
        <v>6.0499999999999998E-2</v>
      </c>
      <c r="C827">
        <v>5.7799999999999997E-2</v>
      </c>
    </row>
    <row r="828" spans="1:3">
      <c r="A828">
        <v>202008</v>
      </c>
      <c r="B828">
        <v>9.5799999999999996E-2</v>
      </c>
      <c r="C828">
        <v>7.6399999999999996E-2</v>
      </c>
    </row>
    <row r="829" spans="1:3">
      <c r="A829">
        <v>202009</v>
      </c>
      <c r="B829">
        <v>-1.8200000000000001E-2</v>
      </c>
      <c r="C829">
        <v>-3.6200000000000003E-2</v>
      </c>
    </row>
    <row r="830" spans="1:3">
      <c r="A830">
        <v>202010</v>
      </c>
      <c r="B830">
        <v>-1.72E-2</v>
      </c>
      <c r="C830">
        <v>-2.0900000000000002E-2</v>
      </c>
    </row>
    <row r="831" spans="1:3">
      <c r="A831">
        <v>202011</v>
      </c>
      <c r="B831">
        <v>0.14650000000000002</v>
      </c>
      <c r="C831">
        <v>0.12480000000000001</v>
      </c>
    </row>
    <row r="832" spans="1:3">
      <c r="A832">
        <v>202012</v>
      </c>
      <c r="B832">
        <v>3.7499999999999999E-2</v>
      </c>
      <c r="C832">
        <v>4.6399999999999997E-2</v>
      </c>
    </row>
    <row r="833" spans="1:3">
      <c r="A833">
        <v>202101</v>
      </c>
      <c r="B833">
        <v>2.46E-2</v>
      </c>
      <c r="C833">
        <v>-2.9999999999999997E-4</v>
      </c>
    </row>
    <row r="834" spans="1:3">
      <c r="A834">
        <v>202102</v>
      </c>
      <c r="B834">
        <v>9.1199999999999989E-2</v>
      </c>
      <c r="C834">
        <v>2.7799999999999998E-2</v>
      </c>
    </row>
    <row r="835" spans="1:3">
      <c r="A835">
        <v>202103</v>
      </c>
      <c r="B835">
        <v>5.5300000000000002E-2</v>
      </c>
      <c r="C835">
        <v>3.0800000000000001E-2</v>
      </c>
    </row>
    <row r="836" spans="1:3">
      <c r="A836">
        <v>202104</v>
      </c>
      <c r="B836">
        <v>5.7200000000000001E-2</v>
      </c>
      <c r="C836">
        <v>4.9299999999999997E-2</v>
      </c>
    </row>
    <row r="837" spans="1:3">
      <c r="A837">
        <v>202105</v>
      </c>
      <c r="B837">
        <v>4.4699999999999997E-2</v>
      </c>
      <c r="C837">
        <v>2.8999999999999998E-3</v>
      </c>
    </row>
    <row r="838" spans="1:3">
      <c r="A838">
        <v>202106</v>
      </c>
      <c r="B838">
        <v>-1.9800000000000002E-2</v>
      </c>
      <c r="C838">
        <v>2.75E-2</v>
      </c>
    </row>
    <row r="839" spans="1:3">
      <c r="A839">
        <v>202107</v>
      </c>
      <c r="B839">
        <v>-9.4000000000000004E-3</v>
      </c>
      <c r="C839">
        <v>1.2700000000000001E-2</v>
      </c>
    </row>
    <row r="840" spans="1:3">
      <c r="A840">
        <v>202108</v>
      </c>
      <c r="B840">
        <v>3.8199999999999998E-2</v>
      </c>
      <c r="C840">
        <v>2.8999999999999998E-2</v>
      </c>
    </row>
    <row r="841" spans="1:3">
      <c r="A841">
        <v>202109</v>
      </c>
      <c r="B841">
        <v>-2.9700000000000004E-2</v>
      </c>
      <c r="C841">
        <v>-4.3700000000000003E-2</v>
      </c>
    </row>
    <row r="842" spans="1:3">
      <c r="A842">
        <v>202110</v>
      </c>
      <c r="B842">
        <v>3.3599999999999998E-2</v>
      </c>
      <c r="C842">
        <v>6.6500000000000004E-2</v>
      </c>
    </row>
    <row r="843" spans="1:3">
      <c r="A843">
        <v>202111</v>
      </c>
      <c r="B843">
        <v>-2.3799999999999998E-2</v>
      </c>
      <c r="C843">
        <v>-1.5500000000000002E-2</v>
      </c>
    </row>
    <row r="844" spans="1:3">
      <c r="A844">
        <v>202112</v>
      </c>
      <c r="B844">
        <v>5.1100000000000007E-2</v>
      </c>
      <c r="C844">
        <v>3.1099999999999999E-2</v>
      </c>
    </row>
    <row r="845" spans="1:3">
      <c r="A845">
        <v>202201</v>
      </c>
      <c r="B845">
        <v>-2.52E-2</v>
      </c>
      <c r="C845">
        <v>-6.2400000000000004E-2</v>
      </c>
    </row>
    <row r="846" spans="1:3">
      <c r="A846">
        <v>202202</v>
      </c>
      <c r="B846">
        <v>-5.1000000000000004E-3</v>
      </c>
      <c r="C846">
        <v>-2.29E-2</v>
      </c>
    </row>
    <row r="852" spans="1:10">
      <c r="A852" s="61"/>
    </row>
    <row r="859" spans="1:10">
      <c r="B859" s="22"/>
      <c r="C859" s="22"/>
      <c r="D859" s="22"/>
      <c r="E859" s="22"/>
      <c r="F859" s="22"/>
      <c r="G859" s="22"/>
      <c r="H859" s="22"/>
      <c r="I859" s="22"/>
      <c r="J859" s="22"/>
    </row>
    <row r="869" spans="4:7">
      <c r="D869" s="22"/>
      <c r="E869" s="22"/>
      <c r="F869" s="22"/>
      <c r="G869" s="22"/>
    </row>
  </sheetData>
  <mergeCells count="2">
    <mergeCell ref="B1:C1"/>
    <mergeCell ref="E3:F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4780-4D29-4FEC-BF2B-A43E270F8B9B}">
  <dimension ref="A1:U38"/>
  <sheetViews>
    <sheetView showGridLines="0" workbookViewId="0">
      <selection activeCell="U10" sqref="U10"/>
    </sheetView>
  </sheetViews>
  <sheetFormatPr defaultColWidth="9.140625" defaultRowHeight="15"/>
  <cols>
    <col min="1" max="1" width="30.42578125" style="63" bestFit="1" customWidth="1"/>
    <col min="2" max="4" width="9.140625" style="63"/>
    <col min="5" max="5" width="9.5703125" style="63" bestFit="1" customWidth="1"/>
    <col min="6" max="9" width="9.5703125" style="63" customWidth="1"/>
    <col min="10" max="10" width="9.140625" style="63"/>
    <col min="11" max="11" width="28.140625" style="63" bestFit="1" customWidth="1"/>
    <col min="12" max="14" width="9.7109375" style="63" bestFit="1" customWidth="1"/>
    <col min="15" max="15" width="9.85546875" style="63" bestFit="1" customWidth="1"/>
    <col min="16" max="18" width="9.5703125" style="63" bestFit="1" customWidth="1"/>
    <col min="19" max="16384" width="9.140625" style="63"/>
  </cols>
  <sheetData>
    <row r="1" spans="1:19">
      <c r="A1" s="89" t="s">
        <v>208</v>
      </c>
      <c r="B1" s="89"/>
      <c r="C1" s="89"/>
      <c r="D1" s="89"/>
      <c r="E1" s="89"/>
      <c r="F1" s="62"/>
      <c r="G1" s="62"/>
      <c r="H1" s="62"/>
      <c r="I1" s="62"/>
      <c r="K1" s="90"/>
      <c r="L1" s="90"/>
      <c r="M1" s="90"/>
      <c r="N1" s="90"/>
      <c r="O1" s="90"/>
    </row>
    <row r="2" spans="1:19">
      <c r="A2" s="64"/>
      <c r="E2" s="65"/>
      <c r="F2" s="65"/>
      <c r="G2" s="65"/>
      <c r="H2" s="65"/>
      <c r="I2" s="65"/>
      <c r="K2" s="64"/>
      <c r="O2" s="65"/>
    </row>
    <row r="3" spans="1:19">
      <c r="A3" s="65"/>
      <c r="B3" s="65">
        <f>C3-1</f>
        <v>2020</v>
      </c>
      <c r="C3" s="65">
        <f>D3-1</f>
        <v>2021</v>
      </c>
      <c r="D3" s="65">
        <f>E3-1</f>
        <v>2022</v>
      </c>
      <c r="E3" s="65">
        <v>2023</v>
      </c>
      <c r="F3" s="65">
        <f>E3+1</f>
        <v>2024</v>
      </c>
      <c r="G3" s="65">
        <f>F3+1</f>
        <v>2025</v>
      </c>
      <c r="H3" s="65">
        <v>2026</v>
      </c>
      <c r="I3" s="65">
        <v>2027</v>
      </c>
      <c r="K3" s="64"/>
      <c r="L3" s="63">
        <f>M3-1</f>
        <v>2020</v>
      </c>
      <c r="M3" s="63">
        <f>N3-1</f>
        <v>2021</v>
      </c>
      <c r="N3" s="63">
        <f>O3-1</f>
        <v>2022</v>
      </c>
      <c r="O3" s="65">
        <v>2023</v>
      </c>
      <c r="P3" s="63">
        <f>O3+1</f>
        <v>2024</v>
      </c>
      <c r="Q3" s="63">
        <f>P3+1</f>
        <v>2025</v>
      </c>
      <c r="R3" s="63">
        <f>Q3+1</f>
        <v>2026</v>
      </c>
      <c r="S3" s="63">
        <v>2027</v>
      </c>
    </row>
    <row r="4" spans="1:19">
      <c r="A4" s="63" t="s">
        <v>176</v>
      </c>
      <c r="B4" s="66">
        <v>450</v>
      </c>
      <c r="C4" s="66">
        <v>590</v>
      </c>
      <c r="D4" s="63">
        <v>790</v>
      </c>
      <c r="E4" s="67">
        <v>1020</v>
      </c>
      <c r="F4" s="67">
        <v>1290</v>
      </c>
      <c r="G4" s="67">
        <v>1650</v>
      </c>
      <c r="H4" s="67">
        <v>1940</v>
      </c>
      <c r="I4" s="67">
        <v>2290</v>
      </c>
      <c r="K4" s="63" t="s">
        <v>177</v>
      </c>
      <c r="L4" s="66">
        <f t="shared" ref="L4:S4" si="0">B21</f>
        <v>80.990000000000009</v>
      </c>
      <c r="M4" s="66">
        <f t="shared" si="0"/>
        <v>121.22500000000001</v>
      </c>
      <c r="N4" s="66">
        <f t="shared" si="0"/>
        <v>136.82499999999999</v>
      </c>
      <c r="O4" s="66">
        <f t="shared" si="0"/>
        <v>156.32499999999999</v>
      </c>
      <c r="P4" s="66">
        <f t="shared" si="0"/>
        <v>199.22500000000002</v>
      </c>
      <c r="Q4" s="66">
        <f t="shared" si="0"/>
        <v>277.22500000000002</v>
      </c>
      <c r="R4" s="66">
        <f t="shared" si="0"/>
        <v>335.72500000000002</v>
      </c>
      <c r="S4" s="68">
        <f t="shared" si="0"/>
        <v>436.47500000000002</v>
      </c>
    </row>
    <row r="5" spans="1:19">
      <c r="A5" s="69" t="s">
        <v>178</v>
      </c>
      <c r="C5" s="70">
        <f t="shared" ref="C5:I5" si="1">C4/B4-1</f>
        <v>0.31111111111111112</v>
      </c>
      <c r="D5" s="70">
        <f t="shared" si="1"/>
        <v>0.33898305084745761</v>
      </c>
      <c r="E5" s="70">
        <f t="shared" si="1"/>
        <v>0.29113924050632911</v>
      </c>
      <c r="F5" s="70">
        <f t="shared" si="1"/>
        <v>0.26470588235294112</v>
      </c>
      <c r="G5" s="70">
        <f t="shared" si="1"/>
        <v>0.27906976744186052</v>
      </c>
      <c r="H5" s="70">
        <f t="shared" si="1"/>
        <v>0.17575757575757578</v>
      </c>
      <c r="I5" s="70">
        <f t="shared" si="1"/>
        <v>0.18041237113402064</v>
      </c>
      <c r="K5" s="63" t="s">
        <v>179</v>
      </c>
      <c r="L5" s="66">
        <v>20</v>
      </c>
      <c r="M5" s="66">
        <v>20</v>
      </c>
      <c r="N5" s="66">
        <v>20</v>
      </c>
      <c r="O5" s="66">
        <v>30</v>
      </c>
      <c r="P5" s="66">
        <v>30</v>
      </c>
      <c r="Q5" s="66">
        <v>30</v>
      </c>
      <c r="R5" s="66">
        <v>30</v>
      </c>
      <c r="S5" s="63">
        <v>30</v>
      </c>
    </row>
    <row r="6" spans="1:19">
      <c r="A6" s="69"/>
      <c r="C6" s="70"/>
      <c r="D6" s="70"/>
      <c r="E6" s="70"/>
      <c r="F6" s="70"/>
      <c r="G6" s="70"/>
      <c r="H6" s="70"/>
      <c r="I6" s="70"/>
      <c r="K6" s="63" t="s">
        <v>180</v>
      </c>
      <c r="L6" s="63">
        <v>10</v>
      </c>
      <c r="M6" s="63">
        <v>5</v>
      </c>
      <c r="N6" s="63">
        <v>8</v>
      </c>
      <c r="O6" s="63">
        <v>12</v>
      </c>
      <c r="P6" s="63">
        <v>15</v>
      </c>
      <c r="Q6" s="63">
        <v>17</v>
      </c>
      <c r="R6" s="63">
        <v>19</v>
      </c>
      <c r="S6" s="63">
        <v>17</v>
      </c>
    </row>
    <row r="7" spans="1:19">
      <c r="A7" s="63" t="s">
        <v>181</v>
      </c>
      <c r="B7" s="64"/>
      <c r="C7" s="64"/>
      <c r="D7" s="64"/>
      <c r="E7" s="64"/>
      <c r="F7" s="64"/>
      <c r="K7" s="63" t="s">
        <v>182</v>
      </c>
      <c r="L7" s="71">
        <f t="shared" ref="L7:N7" si="2">L4+L5-L6</f>
        <v>90.990000000000009</v>
      </c>
      <c r="M7" s="71">
        <f t="shared" si="2"/>
        <v>136.22500000000002</v>
      </c>
      <c r="N7" s="71">
        <f t="shared" si="2"/>
        <v>148.82499999999999</v>
      </c>
      <c r="O7" s="71">
        <f>O4+O5-O6</f>
        <v>174.32499999999999</v>
      </c>
      <c r="P7" s="71">
        <f>P4+P5-P6</f>
        <v>214.22500000000002</v>
      </c>
      <c r="Q7" s="71">
        <f t="shared" ref="Q7:S7" si="3">Q4+Q5-Q6</f>
        <v>290.22500000000002</v>
      </c>
      <c r="R7" s="71">
        <f t="shared" si="3"/>
        <v>346.72500000000002</v>
      </c>
      <c r="S7" s="71">
        <f t="shared" si="3"/>
        <v>449.47500000000002</v>
      </c>
    </row>
    <row r="8" spans="1:19">
      <c r="A8" s="63" t="s">
        <v>183</v>
      </c>
      <c r="B8" s="66">
        <v>200.9</v>
      </c>
      <c r="C8" s="66">
        <v>190</v>
      </c>
      <c r="D8" s="66">
        <v>310</v>
      </c>
      <c r="E8" s="66">
        <v>411</v>
      </c>
      <c r="F8" s="66">
        <v>545</v>
      </c>
      <c r="G8" s="66">
        <v>673</v>
      </c>
      <c r="H8" s="66">
        <v>825</v>
      </c>
      <c r="I8" s="66">
        <v>910</v>
      </c>
      <c r="K8" s="63" t="s">
        <v>184</v>
      </c>
      <c r="L8" s="63">
        <v>0</v>
      </c>
      <c r="M8" s="63">
        <v>50</v>
      </c>
      <c r="N8" s="63">
        <v>0</v>
      </c>
      <c r="O8" s="63">
        <v>20</v>
      </c>
      <c r="P8" s="63">
        <v>0</v>
      </c>
      <c r="Q8" s="63">
        <v>70</v>
      </c>
      <c r="R8" s="63">
        <v>0</v>
      </c>
      <c r="S8" s="63">
        <v>0</v>
      </c>
    </row>
    <row r="9" spans="1:19">
      <c r="A9" s="63" t="s">
        <v>185</v>
      </c>
      <c r="B9" s="66">
        <f>B4-B8</f>
        <v>249.1</v>
      </c>
      <c r="C9" s="66">
        <f t="shared" ref="C9:I9" si="4">C4-C8</f>
        <v>400</v>
      </c>
      <c r="D9" s="66">
        <f t="shared" si="4"/>
        <v>480</v>
      </c>
      <c r="E9" s="66">
        <f t="shared" si="4"/>
        <v>609</v>
      </c>
      <c r="F9" s="66">
        <f t="shared" si="4"/>
        <v>745</v>
      </c>
      <c r="G9" s="66">
        <f t="shared" si="4"/>
        <v>977</v>
      </c>
      <c r="H9" s="66">
        <f t="shared" si="4"/>
        <v>1115</v>
      </c>
      <c r="I9" s="66">
        <f t="shared" si="4"/>
        <v>1380</v>
      </c>
      <c r="K9" s="63" t="s">
        <v>186</v>
      </c>
      <c r="L9" s="66">
        <f t="shared" ref="L9:S9" si="5">B16</f>
        <v>14.5</v>
      </c>
      <c r="M9" s="66">
        <f t="shared" si="5"/>
        <v>14.5</v>
      </c>
      <c r="N9" s="66">
        <f t="shared" si="5"/>
        <v>14.5</v>
      </c>
      <c r="O9" s="66">
        <f t="shared" si="5"/>
        <v>18.5</v>
      </c>
      <c r="P9" s="66">
        <f t="shared" si="5"/>
        <v>18.5</v>
      </c>
      <c r="Q9" s="66">
        <f t="shared" si="5"/>
        <v>18.5</v>
      </c>
      <c r="R9" s="66">
        <f t="shared" si="5"/>
        <v>18.5</v>
      </c>
      <c r="S9" s="66">
        <f t="shared" si="5"/>
        <v>18.5</v>
      </c>
    </row>
    <row r="10" spans="1:19">
      <c r="A10" s="63" t="s">
        <v>187</v>
      </c>
      <c r="B10" s="71">
        <f t="shared" ref="B10:H10" si="6">B9/B4</f>
        <v>0.55355555555555558</v>
      </c>
      <c r="C10" s="71">
        <f t="shared" si="6"/>
        <v>0.67796610169491522</v>
      </c>
      <c r="D10" s="71">
        <f t="shared" si="6"/>
        <v>0.60759493670886078</v>
      </c>
      <c r="E10" s="71">
        <f t="shared" si="6"/>
        <v>0.59705882352941175</v>
      </c>
      <c r="F10" s="71">
        <f t="shared" si="6"/>
        <v>0.57751937984496127</v>
      </c>
      <c r="G10" s="71">
        <f t="shared" si="6"/>
        <v>0.59212121212121216</v>
      </c>
      <c r="H10" s="71">
        <f t="shared" si="6"/>
        <v>0.57474226804123707</v>
      </c>
      <c r="I10" s="71">
        <f>I9/I4</f>
        <v>0.6026200873362445</v>
      </c>
      <c r="K10" s="63" t="s">
        <v>188</v>
      </c>
      <c r="L10" s="63">
        <v>0.35</v>
      </c>
      <c r="M10" s="63">
        <v>0.35</v>
      </c>
      <c r="N10" s="63">
        <v>0.35</v>
      </c>
      <c r="O10" s="63">
        <v>0.35</v>
      </c>
      <c r="P10" s="63">
        <v>0.35</v>
      </c>
      <c r="Q10" s="63">
        <v>0.35</v>
      </c>
      <c r="R10" s="63">
        <v>0.35</v>
      </c>
      <c r="S10" s="63">
        <v>0.35</v>
      </c>
    </row>
    <row r="11" spans="1:19">
      <c r="A11" s="64"/>
      <c r="F11" s="65"/>
      <c r="K11" s="63" t="s">
        <v>189</v>
      </c>
      <c r="L11" s="71">
        <f t="shared" ref="L11:S11" si="7">L9*(1-L10)</f>
        <v>9.4250000000000007</v>
      </c>
      <c r="M11" s="71">
        <f t="shared" si="7"/>
        <v>9.4250000000000007</v>
      </c>
      <c r="N11" s="71">
        <f t="shared" si="7"/>
        <v>9.4250000000000007</v>
      </c>
      <c r="O11" s="71">
        <f t="shared" si="7"/>
        <v>12.025</v>
      </c>
      <c r="P11" s="71">
        <f t="shared" si="7"/>
        <v>12.025</v>
      </c>
      <c r="Q11" s="71">
        <f t="shared" si="7"/>
        <v>12.025</v>
      </c>
      <c r="R11" s="71">
        <f t="shared" si="7"/>
        <v>12.025</v>
      </c>
      <c r="S11" s="71">
        <f t="shared" si="7"/>
        <v>12.025</v>
      </c>
    </row>
    <row r="12" spans="1:19">
      <c r="A12" s="63" t="s">
        <v>190</v>
      </c>
      <c r="B12" s="66">
        <v>110</v>
      </c>
      <c r="C12" s="66">
        <v>199</v>
      </c>
      <c r="D12" s="66">
        <v>255</v>
      </c>
      <c r="E12" s="65">
        <v>350</v>
      </c>
      <c r="F12" s="66">
        <v>420</v>
      </c>
      <c r="G12" s="66">
        <v>532</v>
      </c>
      <c r="H12" s="66">
        <v>580</v>
      </c>
      <c r="I12" s="66">
        <v>690</v>
      </c>
      <c r="K12" s="63" t="s">
        <v>191</v>
      </c>
      <c r="L12" s="79"/>
      <c r="M12" s="79"/>
      <c r="N12" s="79"/>
      <c r="O12" s="79"/>
      <c r="P12" s="79"/>
      <c r="Q12" s="79"/>
      <c r="R12" s="79"/>
      <c r="S12" s="79"/>
    </row>
    <row r="13" spans="1:19">
      <c r="A13" s="63" t="s">
        <v>192</v>
      </c>
      <c r="B13" s="66">
        <f t="shared" ref="B13:I13" si="8">B9-B12</f>
        <v>139.1</v>
      </c>
      <c r="C13" s="66">
        <f t="shared" si="8"/>
        <v>201</v>
      </c>
      <c r="D13" s="66">
        <f t="shared" si="8"/>
        <v>225</v>
      </c>
      <c r="E13" s="66">
        <f t="shared" si="8"/>
        <v>259</v>
      </c>
      <c r="F13" s="66">
        <f t="shared" si="8"/>
        <v>325</v>
      </c>
      <c r="G13" s="66">
        <f t="shared" si="8"/>
        <v>445</v>
      </c>
      <c r="H13" s="66">
        <f t="shared" si="8"/>
        <v>535</v>
      </c>
      <c r="I13" s="66">
        <f t="shared" si="8"/>
        <v>690</v>
      </c>
      <c r="K13" s="69"/>
      <c r="M13" s="72"/>
      <c r="N13" s="72"/>
      <c r="O13" s="72"/>
      <c r="P13" s="72"/>
      <c r="Q13" s="72"/>
      <c r="R13" s="72"/>
      <c r="S13" s="72"/>
    </row>
    <row r="14" spans="1:19">
      <c r="A14" s="63" t="s">
        <v>193</v>
      </c>
      <c r="B14" s="73">
        <f t="shared" ref="B14:I14" si="9">B13/B4</f>
        <v>0.30911111111111111</v>
      </c>
      <c r="C14" s="73">
        <f t="shared" si="9"/>
        <v>0.34067796610169493</v>
      </c>
      <c r="D14" s="73">
        <f t="shared" si="9"/>
        <v>0.2848101265822785</v>
      </c>
      <c r="E14" s="73">
        <f t="shared" si="9"/>
        <v>0.25392156862745097</v>
      </c>
      <c r="F14" s="73">
        <f t="shared" si="9"/>
        <v>0.25193798449612403</v>
      </c>
      <c r="G14" s="73">
        <f t="shared" si="9"/>
        <v>0.26969696969696971</v>
      </c>
      <c r="H14" s="73">
        <f t="shared" si="9"/>
        <v>0.27577319587628868</v>
      </c>
      <c r="I14" s="73">
        <f t="shared" si="9"/>
        <v>0.30131004366812225</v>
      </c>
      <c r="L14" s="74"/>
      <c r="M14" s="74"/>
      <c r="N14" s="74"/>
      <c r="O14" s="74"/>
      <c r="P14" s="74"/>
      <c r="Q14" s="74"/>
      <c r="R14" s="74"/>
      <c r="S14" s="74"/>
    </row>
    <row r="15" spans="1:19">
      <c r="B15" s="66"/>
      <c r="C15" s="66"/>
      <c r="D15" s="66"/>
      <c r="E15" s="67"/>
      <c r="F15" s="66"/>
      <c r="G15" s="66"/>
      <c r="H15" s="66"/>
      <c r="I15" s="66"/>
    </row>
    <row r="16" spans="1:19">
      <c r="A16" s="63" t="s">
        <v>194</v>
      </c>
      <c r="B16" s="66">
        <v>14.5</v>
      </c>
      <c r="C16" s="66">
        <v>14.5</v>
      </c>
      <c r="D16" s="66">
        <v>14.5</v>
      </c>
      <c r="E16" s="66">
        <v>18.5</v>
      </c>
      <c r="F16" s="66">
        <v>18.5</v>
      </c>
      <c r="G16" s="66">
        <v>18.5</v>
      </c>
      <c r="H16" s="66">
        <v>18.5</v>
      </c>
      <c r="I16" s="66">
        <v>18.5</v>
      </c>
      <c r="K16" s="69"/>
    </row>
    <row r="17" spans="1:21">
      <c r="A17" s="63" t="s">
        <v>195</v>
      </c>
      <c r="B17" s="75">
        <f t="shared" ref="B17:I17" si="10">-B16</f>
        <v>-14.5</v>
      </c>
      <c r="C17" s="75">
        <f t="shared" si="10"/>
        <v>-14.5</v>
      </c>
      <c r="D17" s="75">
        <f t="shared" si="10"/>
        <v>-14.5</v>
      </c>
      <c r="E17" s="75">
        <f t="shared" si="10"/>
        <v>-18.5</v>
      </c>
      <c r="F17" s="75">
        <f t="shared" si="10"/>
        <v>-18.5</v>
      </c>
      <c r="G17" s="75">
        <f t="shared" si="10"/>
        <v>-18.5</v>
      </c>
      <c r="H17" s="75">
        <f t="shared" si="10"/>
        <v>-18.5</v>
      </c>
      <c r="I17" s="75">
        <f t="shared" si="10"/>
        <v>-18.5</v>
      </c>
      <c r="M17" s="76"/>
      <c r="N17" s="76"/>
      <c r="O17" s="76"/>
      <c r="P17" s="76"/>
      <c r="Q17" s="76"/>
      <c r="R17" s="76"/>
      <c r="S17" s="76"/>
    </row>
    <row r="18" spans="1:21">
      <c r="B18" s="64"/>
      <c r="C18" s="64"/>
      <c r="D18" s="64"/>
      <c r="F18" s="68"/>
      <c r="G18" s="66"/>
      <c r="H18" s="66"/>
      <c r="I18" s="66"/>
      <c r="L18" s="64"/>
      <c r="M18" s="76"/>
      <c r="N18" s="76"/>
      <c r="O18" s="76"/>
      <c r="P18" s="76"/>
      <c r="Q18" s="76"/>
      <c r="R18" s="76"/>
      <c r="S18" s="76"/>
    </row>
    <row r="19" spans="1:21">
      <c r="A19" s="63" t="s">
        <v>197</v>
      </c>
      <c r="B19" s="66">
        <f t="shared" ref="B19:I19" si="11">B13+B17</f>
        <v>124.6</v>
      </c>
      <c r="C19" s="66">
        <f t="shared" si="11"/>
        <v>186.5</v>
      </c>
      <c r="D19" s="66">
        <f t="shared" si="11"/>
        <v>210.5</v>
      </c>
      <c r="E19" s="66">
        <f t="shared" si="11"/>
        <v>240.5</v>
      </c>
      <c r="F19" s="66">
        <f t="shared" si="11"/>
        <v>306.5</v>
      </c>
      <c r="G19" s="66">
        <f t="shared" si="11"/>
        <v>426.5</v>
      </c>
      <c r="H19" s="66">
        <f t="shared" si="11"/>
        <v>516.5</v>
      </c>
      <c r="I19" s="66">
        <f t="shared" si="11"/>
        <v>671.5</v>
      </c>
    </row>
    <row r="20" spans="1:21">
      <c r="A20" s="63" t="s">
        <v>198</v>
      </c>
      <c r="B20" s="66">
        <f t="shared" ref="B20:I20" si="12">0.35*B19</f>
        <v>43.609999999999992</v>
      </c>
      <c r="C20" s="66">
        <f t="shared" si="12"/>
        <v>65.274999999999991</v>
      </c>
      <c r="D20" s="66">
        <f t="shared" si="12"/>
        <v>73.674999999999997</v>
      </c>
      <c r="E20" s="63">
        <f t="shared" si="12"/>
        <v>84.174999999999997</v>
      </c>
      <c r="F20" s="66">
        <f t="shared" si="12"/>
        <v>107.27499999999999</v>
      </c>
      <c r="G20" s="66">
        <f t="shared" si="12"/>
        <v>149.27499999999998</v>
      </c>
      <c r="H20" s="66">
        <f t="shared" si="12"/>
        <v>180.77499999999998</v>
      </c>
      <c r="I20" s="66">
        <f t="shared" si="12"/>
        <v>235.02499999999998</v>
      </c>
      <c r="O20" s="68"/>
    </row>
    <row r="21" spans="1:21">
      <c r="A21" s="77" t="s">
        <v>196</v>
      </c>
      <c r="B21" s="68">
        <f t="shared" ref="B21:I21" si="13">B19-B20</f>
        <v>80.990000000000009</v>
      </c>
      <c r="C21" s="68">
        <f t="shared" si="13"/>
        <v>121.22500000000001</v>
      </c>
      <c r="D21" s="68">
        <f t="shared" si="13"/>
        <v>136.82499999999999</v>
      </c>
      <c r="E21" s="68">
        <f t="shared" si="13"/>
        <v>156.32499999999999</v>
      </c>
      <c r="F21" s="68">
        <f t="shared" si="13"/>
        <v>199.22500000000002</v>
      </c>
      <c r="G21" s="68">
        <f t="shared" si="13"/>
        <v>277.22500000000002</v>
      </c>
      <c r="H21" s="68">
        <f t="shared" si="13"/>
        <v>335.72500000000002</v>
      </c>
      <c r="I21" s="68">
        <f t="shared" si="13"/>
        <v>436.47500000000002</v>
      </c>
    </row>
    <row r="22" spans="1:21">
      <c r="G22" s="68"/>
      <c r="K22" s="63" t="s">
        <v>199</v>
      </c>
      <c r="L22" s="63">
        <v>0.14000000000000001</v>
      </c>
      <c r="S22" s="71"/>
    </row>
    <row r="23" spans="1:21">
      <c r="H23" s="68"/>
      <c r="I23" s="68"/>
      <c r="K23" s="63" t="s">
        <v>200</v>
      </c>
      <c r="P23" s="66"/>
      <c r="Q23" s="66"/>
      <c r="R23" s="66"/>
      <c r="S23" s="66"/>
      <c r="U23" s="71"/>
    </row>
    <row r="24" spans="1:21">
      <c r="G24" s="78"/>
      <c r="K24" s="63" t="s">
        <v>201</v>
      </c>
      <c r="L24" s="79"/>
      <c r="P24" s="66"/>
      <c r="Q24" s="66"/>
      <c r="R24" s="66"/>
      <c r="S24" s="66"/>
      <c r="T24" s="66"/>
    </row>
    <row r="25" spans="1:21">
      <c r="H25" s="78"/>
      <c r="I25" s="78"/>
      <c r="K25" s="63" t="s">
        <v>202</v>
      </c>
      <c r="L25" s="63">
        <v>200</v>
      </c>
      <c r="O25" s="77"/>
    </row>
    <row r="26" spans="1:21">
      <c r="K26" s="63" t="s">
        <v>203</v>
      </c>
      <c r="L26" s="79"/>
    </row>
    <row r="27" spans="1:21">
      <c r="K27" s="63" t="s">
        <v>204</v>
      </c>
      <c r="L27" s="63">
        <v>50</v>
      </c>
      <c r="O27" s="77"/>
    </row>
    <row r="28" spans="1:21">
      <c r="K28" s="63" t="s">
        <v>205</v>
      </c>
      <c r="L28" s="80"/>
    </row>
    <row r="29" spans="1:21">
      <c r="K29" s="63" t="s">
        <v>206</v>
      </c>
      <c r="L29" s="63">
        <v>90.33</v>
      </c>
    </row>
    <row r="31" spans="1:21">
      <c r="K31" s="63" t="s">
        <v>207</v>
      </c>
      <c r="L31" s="81"/>
    </row>
    <row r="32" spans="1:21">
      <c r="S32" s="71"/>
      <c r="T32" s="71"/>
    </row>
    <row r="33" spans="12:19">
      <c r="P33" s="66"/>
      <c r="Q33" s="66"/>
      <c r="R33" s="66"/>
      <c r="S33" s="66"/>
    </row>
    <row r="34" spans="12:19">
      <c r="L34" s="66"/>
      <c r="P34" s="66"/>
      <c r="Q34" s="66"/>
      <c r="R34" s="66"/>
    </row>
    <row r="35" spans="12:19">
      <c r="O35" s="77"/>
    </row>
    <row r="36" spans="12:19">
      <c r="L36" s="66"/>
    </row>
    <row r="37" spans="12:19">
      <c r="O37" s="77"/>
    </row>
    <row r="38" spans="12:19">
      <c r="L38" s="71"/>
    </row>
  </sheetData>
  <mergeCells count="2">
    <mergeCell ref="A1:E1"/>
    <mergeCell ref="K1:O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0CED-DE93-4758-9AFD-72A62962DFBD}">
  <dimension ref="A1:C40"/>
  <sheetViews>
    <sheetView workbookViewId="0">
      <selection activeCell="J23" sqref="J23"/>
    </sheetView>
  </sheetViews>
  <sheetFormatPr defaultRowHeight="15"/>
  <cols>
    <col min="2" max="2" width="16" bestFit="1" customWidth="1"/>
    <col min="3" max="3" width="11.85546875" customWidth="1"/>
  </cols>
  <sheetData>
    <row r="1" spans="1:3">
      <c r="A1" t="s">
        <v>10</v>
      </c>
    </row>
    <row r="2" spans="1:3">
      <c r="A2">
        <v>5.0000000000000001E-3</v>
      </c>
      <c r="C2" t="s">
        <v>209</v>
      </c>
    </row>
    <row r="3" spans="1:3">
      <c r="A3" t="s">
        <v>4</v>
      </c>
      <c r="B3" t="s">
        <v>210</v>
      </c>
      <c r="C3" t="s">
        <v>211</v>
      </c>
    </row>
    <row r="5" spans="1:3">
      <c r="A5" t="s">
        <v>212</v>
      </c>
      <c r="B5">
        <v>9.4903467723052026E-2</v>
      </c>
      <c r="C5">
        <v>0.12576632861455439</v>
      </c>
    </row>
    <row r="6" spans="1:3">
      <c r="A6" t="s">
        <v>213</v>
      </c>
      <c r="B6">
        <v>6.7314161949761919E-2</v>
      </c>
      <c r="C6">
        <v>9.0201800225622727E-2</v>
      </c>
    </row>
    <row r="7" spans="1:3">
      <c r="A7" t="s">
        <v>214</v>
      </c>
      <c r="B7">
        <v>-1.0932213828928073E-2</v>
      </c>
      <c r="C7">
        <v>-6.2743964059336615E-3</v>
      </c>
    </row>
    <row r="8" spans="1:3">
      <c r="A8" t="s">
        <v>215</v>
      </c>
      <c r="B8">
        <v>0.14445969671010972</v>
      </c>
      <c r="C8">
        <v>0.15350684925069802</v>
      </c>
    </row>
    <row r="9" spans="1:3">
      <c r="A9" t="s">
        <v>216</v>
      </c>
      <c r="B9">
        <v>6.7659303820400973E-2</v>
      </c>
      <c r="C9">
        <v>6.731826551404084E-2</v>
      </c>
    </row>
    <row r="10" spans="1:3">
      <c r="A10" t="s">
        <v>217</v>
      </c>
      <c r="B10">
        <v>-9.9430266093113479E-2</v>
      </c>
      <c r="C10">
        <v>-9.1959586193843298E-2</v>
      </c>
    </row>
    <row r="11" spans="1:3">
      <c r="A11" t="s">
        <v>218</v>
      </c>
      <c r="B11">
        <v>-0.10819656720035711</v>
      </c>
      <c r="C11">
        <v>-8.9811041385110021E-2</v>
      </c>
    </row>
    <row r="12" spans="1:3">
      <c r="A12" t="s">
        <v>219</v>
      </c>
      <c r="B12">
        <v>-2.0305716336442861E-2</v>
      </c>
      <c r="C12">
        <v>3.9990738463529796E-3</v>
      </c>
    </row>
    <row r="13" spans="1:3">
      <c r="A13" t="s">
        <v>220</v>
      </c>
      <c r="B13">
        <v>6.6599943945766429E-3</v>
      </c>
      <c r="C13">
        <v>1.3639046932803468E-2</v>
      </c>
    </row>
    <row r="14" spans="1:3">
      <c r="A14" t="s">
        <v>221</v>
      </c>
      <c r="B14">
        <v>-3.5069862153468426E-2</v>
      </c>
      <c r="C14">
        <v>-3.4505225635803077E-2</v>
      </c>
    </row>
    <row r="15" spans="1:3">
      <c r="A15" t="s">
        <v>222</v>
      </c>
      <c r="B15">
        <v>0.19831487977877263</v>
      </c>
      <c r="C15">
        <v>0.20417277546075641</v>
      </c>
    </row>
    <row r="16" spans="1:3">
      <c r="A16" t="s">
        <v>223</v>
      </c>
      <c r="B16">
        <v>7.6913116825162428E-2</v>
      </c>
      <c r="C16">
        <v>0.10982616067340131</v>
      </c>
    </row>
    <row r="17" spans="1:3">
      <c r="A17" t="s">
        <v>224</v>
      </c>
      <c r="B17">
        <v>0.10281125130655711</v>
      </c>
      <c r="C17">
        <v>0.11110879831394414</v>
      </c>
    </row>
    <row r="18" spans="1:3">
      <c r="A18" t="s">
        <v>225</v>
      </c>
      <c r="B18">
        <v>-2.5229857076046754E-2</v>
      </c>
      <c r="C18">
        <v>-2.021681375990738E-2</v>
      </c>
    </row>
    <row r="19" spans="1:3">
      <c r="A19" t="s">
        <v>226</v>
      </c>
      <c r="B19">
        <v>2.9263723061158091E-2</v>
      </c>
      <c r="C19">
        <v>4.6080961687403034E-2</v>
      </c>
    </row>
    <row r="20" spans="1:3">
      <c r="A20" t="s">
        <v>227</v>
      </c>
      <c r="B20">
        <v>1.3779689450311708E-2</v>
      </c>
      <c r="C20">
        <v>1.4219588769628901E-2</v>
      </c>
    </row>
    <row r="21" spans="1:3">
      <c r="A21" t="s">
        <v>228</v>
      </c>
      <c r="B21">
        <v>9.2260112321819188E-2</v>
      </c>
      <c r="C21">
        <v>0.10490886388142827</v>
      </c>
    </row>
    <row r="22" spans="1:3">
      <c r="A22" t="s">
        <v>229</v>
      </c>
      <c r="B22">
        <v>-1.2883693873154701E-2</v>
      </c>
      <c r="C22">
        <v>-5.3704268844740038E-3</v>
      </c>
    </row>
    <row r="23" spans="1:3">
      <c r="A23" t="s">
        <v>230</v>
      </c>
      <c r="B23">
        <v>-7.5217175183061064E-2</v>
      </c>
      <c r="C23">
        <v>-5.1677793003909775E-2</v>
      </c>
    </row>
    <row r="24" spans="1:3">
      <c r="A24" t="s">
        <v>231</v>
      </c>
      <c r="B24">
        <v>0.18339698388241235</v>
      </c>
      <c r="C24">
        <v>0.21476134015247228</v>
      </c>
    </row>
    <row r="25" spans="1:3">
      <c r="A25" t="s">
        <v>232</v>
      </c>
      <c r="B25">
        <v>-2.6260826163925229E-2</v>
      </c>
      <c r="C25">
        <v>-1.2877759950788457E-2</v>
      </c>
    </row>
    <row r="26" spans="1:3">
      <c r="A26" t="s">
        <v>233</v>
      </c>
      <c r="B26">
        <v>-3.8920855988399131E-2</v>
      </c>
      <c r="C26">
        <v>-3.950459295592737E-2</v>
      </c>
    </row>
    <row r="27" spans="1:3">
      <c r="A27" t="s">
        <v>234</v>
      </c>
      <c r="B27">
        <v>-6.6272294791124314E-2</v>
      </c>
      <c r="C27">
        <v>-3.9921823650365715E-2</v>
      </c>
    </row>
    <row r="28" spans="1:3">
      <c r="A28" t="s">
        <v>235</v>
      </c>
      <c r="B28">
        <v>8.428643584717066E-2</v>
      </c>
      <c r="C28">
        <v>8.5166894400026658E-2</v>
      </c>
    </row>
    <row r="29" spans="1:3">
      <c r="A29" t="s">
        <v>236</v>
      </c>
      <c r="B29">
        <v>-2.043519427592401E-2</v>
      </c>
      <c r="C29">
        <v>1.0223712428705761E-2</v>
      </c>
    </row>
    <row r="30" spans="1:3">
      <c r="A30" t="s">
        <v>237</v>
      </c>
      <c r="B30">
        <v>0.16244686437654313</v>
      </c>
      <c r="C30">
        <v>0.16735224625736012</v>
      </c>
    </row>
    <row r="31" spans="1:3">
      <c r="A31" t="s">
        <v>238</v>
      </c>
      <c r="B31">
        <v>-1.3488985334552129E-2</v>
      </c>
      <c r="C31">
        <v>1.1656678174767872E-2</v>
      </c>
    </row>
    <row r="32" spans="1:3">
      <c r="A32" t="s">
        <v>239</v>
      </c>
      <c r="B32">
        <v>0.10821669664233924</v>
      </c>
      <c r="C32">
        <v>0.10758639354608023</v>
      </c>
    </row>
    <row r="33" spans="1:3">
      <c r="A33" t="s">
        <v>240</v>
      </c>
      <c r="B33">
        <v>4.2719341561314643E-3</v>
      </c>
      <c r="C33">
        <v>1.2066757967113515E-2</v>
      </c>
    </row>
    <row r="34" spans="1:3">
      <c r="A34" t="s">
        <v>241</v>
      </c>
      <c r="B34">
        <v>7.1159903452789885E-2</v>
      </c>
      <c r="C34">
        <v>9.372380708955462E-2</v>
      </c>
    </row>
    <row r="35" spans="1:3">
      <c r="A35" t="s">
        <v>242</v>
      </c>
      <c r="B35">
        <v>2.2116811376472471E-2</v>
      </c>
      <c r="C35">
        <v>4.8262805370904972E-2</v>
      </c>
    </row>
    <row r="36" spans="1:3">
      <c r="A36" t="s">
        <v>243</v>
      </c>
      <c r="B36">
        <v>-4.3318649406719492E-2</v>
      </c>
      <c r="C36">
        <v>-3.6776790971634915E-2</v>
      </c>
    </row>
    <row r="37" spans="1:3">
      <c r="A37" t="s">
        <v>244</v>
      </c>
      <c r="B37">
        <v>-8.0452476797509026E-2</v>
      </c>
      <c r="C37">
        <v>-6.1436898527608738E-2</v>
      </c>
    </row>
    <row r="38" spans="1:3">
      <c r="A38" t="s">
        <v>245</v>
      </c>
      <c r="B38">
        <v>1.6641971594945064E-2</v>
      </c>
      <c r="C38">
        <v>3.43335984274745E-2</v>
      </c>
    </row>
    <row r="39" spans="1:3">
      <c r="A39" t="s">
        <v>246</v>
      </c>
      <c r="B39">
        <v>6.5440273172280294E-2</v>
      </c>
      <c r="C39">
        <v>7.4170216698257727E-2</v>
      </c>
    </row>
    <row r="40" spans="1:3">
      <c r="A40" t="s">
        <v>247</v>
      </c>
      <c r="B40">
        <v>2.0056146493298004E-2</v>
      </c>
      <c r="C40">
        <v>4.4858384803228547E-2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D7BC-E6D1-45DD-81D1-079AEC07C7E3}">
  <dimension ref="A1:E40"/>
  <sheetViews>
    <sheetView workbookViewId="0">
      <selection activeCell="E19" sqref="E19"/>
    </sheetView>
  </sheetViews>
  <sheetFormatPr defaultRowHeight="15"/>
  <cols>
    <col min="2" max="2" width="16" bestFit="1" customWidth="1"/>
    <col min="3" max="3" width="11.85546875" customWidth="1"/>
    <col min="4" max="4" width="6.42578125" customWidth="1"/>
    <col min="5" max="5" width="27.5703125" bestFit="1" customWidth="1"/>
    <col min="6" max="6" width="12" bestFit="1" customWidth="1"/>
    <col min="7" max="7" width="11.7109375" bestFit="1" customWidth="1"/>
    <col min="9" max="9" width="11.7109375" bestFit="1" customWidth="1"/>
    <col min="12" max="12" width="12.7109375" bestFit="1" customWidth="1"/>
    <col min="13" max="13" width="14.5703125" bestFit="1" customWidth="1"/>
    <col min="16" max="17" width="12.7109375" bestFit="1" customWidth="1"/>
  </cols>
  <sheetData>
    <row r="1" spans="1:5">
      <c r="A1" t="s">
        <v>10</v>
      </c>
    </row>
    <row r="2" spans="1:5">
      <c r="A2">
        <v>5.0000000000000001E-3</v>
      </c>
      <c r="C2" t="s">
        <v>209</v>
      </c>
      <c r="E2" s="3"/>
    </row>
    <row r="3" spans="1:5">
      <c r="A3" t="s">
        <v>4</v>
      </c>
      <c r="B3" t="s">
        <v>163</v>
      </c>
      <c r="C3" t="s">
        <v>14</v>
      </c>
    </row>
    <row r="5" spans="1:5">
      <c r="A5" t="s">
        <v>212</v>
      </c>
      <c r="B5">
        <v>4.3972186378668995E-3</v>
      </c>
      <c r="C5">
        <v>1.1200566425221041E-2</v>
      </c>
    </row>
    <row r="6" spans="1:5">
      <c r="A6" t="s">
        <v>213</v>
      </c>
      <c r="B6">
        <v>1.4279003355186426E-3</v>
      </c>
      <c r="C6">
        <v>-1.1854032871080562E-2</v>
      </c>
    </row>
    <row r="7" spans="1:5">
      <c r="A7" t="s">
        <v>214</v>
      </c>
      <c r="B7">
        <v>-2.0068461688235405E-2</v>
      </c>
      <c r="C7">
        <v>-3.2091254049912102E-2</v>
      </c>
    </row>
    <row r="8" spans="1:5">
      <c r="A8" t="s">
        <v>215</v>
      </c>
      <c r="B8">
        <v>-3.5669001570378903E-2</v>
      </c>
      <c r="C8">
        <v>-3.0810662772448275E-2</v>
      </c>
    </row>
    <row r="9" spans="1:5">
      <c r="A9" t="s">
        <v>216</v>
      </c>
      <c r="B9">
        <v>-7.4732026385201628E-2</v>
      </c>
      <c r="C9">
        <v>-8.3221904767735416E-2</v>
      </c>
    </row>
    <row r="10" spans="1:5">
      <c r="A10" t="s">
        <v>217</v>
      </c>
      <c r="B10">
        <v>-4.0008860176196329E-2</v>
      </c>
      <c r="C10">
        <v>-3.9063895181054256E-2</v>
      </c>
    </row>
    <row r="11" spans="1:5">
      <c r="A11" t="s">
        <v>218</v>
      </c>
      <c r="B11">
        <v>4.2242657420691103E-2</v>
      </c>
      <c r="C11">
        <v>3.8510327633237466E-2</v>
      </c>
    </row>
    <row r="12" spans="1:5">
      <c r="A12" t="s">
        <v>219</v>
      </c>
      <c r="B12">
        <v>5.6314291234419223E-2</v>
      </c>
      <c r="C12">
        <v>6.1724620556749876E-2</v>
      </c>
    </row>
    <row r="13" spans="1:5">
      <c r="A13" t="s">
        <v>220</v>
      </c>
      <c r="B13">
        <v>-3.1597568957105984E-2</v>
      </c>
      <c r="C13">
        <v>-2.9058350699226146E-2</v>
      </c>
    </row>
    <row r="14" spans="1:5">
      <c r="A14" t="s">
        <v>221</v>
      </c>
      <c r="B14">
        <v>-3.3286989471700515E-2</v>
      </c>
      <c r="C14">
        <v>-2.7567977647588129E-2</v>
      </c>
    </row>
    <row r="15" spans="1:5">
      <c r="A15" t="s">
        <v>222</v>
      </c>
      <c r="B15">
        <v>4.4843835005129229E-2</v>
      </c>
      <c r="C15">
        <v>5.1809363887703519E-2</v>
      </c>
    </row>
    <row r="16" spans="1:5">
      <c r="A16" t="s">
        <v>223</v>
      </c>
      <c r="B16">
        <v>-3.2733903006184853E-2</v>
      </c>
      <c r="C16">
        <v>-3.1250862755579881E-2</v>
      </c>
    </row>
    <row r="17" spans="1:3">
      <c r="A17" t="s">
        <v>224</v>
      </c>
      <c r="B17">
        <v>-1.6676410248503092E-2</v>
      </c>
      <c r="C17">
        <v>-2.2589126254199076E-2</v>
      </c>
    </row>
    <row r="18" spans="1:3">
      <c r="A18" t="s">
        <v>225</v>
      </c>
      <c r="B18">
        <v>-0.10471090443187861</v>
      </c>
      <c r="C18">
        <v>-9.2975585155538304E-2</v>
      </c>
    </row>
    <row r="19" spans="1:3">
      <c r="A19" t="s">
        <v>226</v>
      </c>
      <c r="B19">
        <v>2.3739567243028425E-3</v>
      </c>
      <c r="C19">
        <v>7.7083796188235276E-3</v>
      </c>
    </row>
    <row r="20" spans="1:3">
      <c r="A20" t="s">
        <v>227</v>
      </c>
      <c r="B20">
        <v>-1.7401391212653838E-2</v>
      </c>
      <c r="C20">
        <v>-2.1900988920417152E-2</v>
      </c>
    </row>
    <row r="21" spans="1:3">
      <c r="A21" t="s">
        <v>228</v>
      </c>
      <c r="B21">
        <v>0.17122082956321541</v>
      </c>
      <c r="C21">
        <v>0.18495052520139146</v>
      </c>
    </row>
    <row r="22" spans="1:3">
      <c r="A22" t="s">
        <v>229</v>
      </c>
      <c r="B22">
        <v>2.1800104170513805E-2</v>
      </c>
      <c r="C22">
        <v>2.7391841306060087E-2</v>
      </c>
    </row>
    <row r="23" spans="1:3">
      <c r="A23" t="s">
        <v>230</v>
      </c>
      <c r="B23">
        <v>4.2321124076086562E-2</v>
      </c>
      <c r="C23">
        <v>4.023564362997422E-2</v>
      </c>
    </row>
    <row r="24" spans="1:3">
      <c r="A24" t="s">
        <v>231</v>
      </c>
      <c r="B24">
        <v>-3.5883869693672757E-2</v>
      </c>
      <c r="C24">
        <v>-3.7275478441908497E-2</v>
      </c>
    </row>
    <row r="25" spans="1:3">
      <c r="A25" t="s">
        <v>232</v>
      </c>
      <c r="B25">
        <v>5.0041415326821159E-2</v>
      </c>
      <c r="C25">
        <v>5.5188491407723639E-2</v>
      </c>
    </row>
    <row r="26" spans="1:3">
      <c r="A26" t="s">
        <v>233</v>
      </c>
      <c r="B26">
        <v>1.2514618012763094E-2</v>
      </c>
      <c r="C26">
        <v>7.8614794094464743E-3</v>
      </c>
    </row>
    <row r="27" spans="1:3">
      <c r="A27" t="s">
        <v>234</v>
      </c>
      <c r="B27">
        <v>6.7922263062617283E-2</v>
      </c>
      <c r="C27">
        <v>7.1228485487343285E-2</v>
      </c>
    </row>
    <row r="28" spans="1:3">
      <c r="A28" t="s">
        <v>235</v>
      </c>
      <c r="B28">
        <v>5.9701090342248797E-2</v>
      </c>
      <c r="C28">
        <v>6.6605137382983237E-2</v>
      </c>
    </row>
    <row r="29" spans="1:3">
      <c r="A29" t="s">
        <v>236</v>
      </c>
      <c r="B29">
        <v>2.6264665595663239E-3</v>
      </c>
      <c r="C29">
        <v>-5.7492884277889978E-3</v>
      </c>
    </row>
    <row r="30" spans="1:3">
      <c r="A30" t="s">
        <v>237</v>
      </c>
      <c r="B30">
        <v>-9.0059445008402711E-2</v>
      </c>
      <c r="C30">
        <v>-9.2416527857305503E-2</v>
      </c>
    </row>
    <row r="31" spans="1:3">
      <c r="A31" t="s">
        <v>238</v>
      </c>
      <c r="B31">
        <v>-7.6658199739351424E-2</v>
      </c>
      <c r="C31">
        <v>-7.4661240412562641E-2</v>
      </c>
    </row>
    <row r="32" spans="1:3">
      <c r="A32" t="s">
        <v>239</v>
      </c>
      <c r="B32">
        <v>0.11106252988812049</v>
      </c>
      <c r="C32">
        <v>0.11221489605505486</v>
      </c>
    </row>
    <row r="33" spans="1:3">
      <c r="A33" t="s">
        <v>240</v>
      </c>
      <c r="B33">
        <v>4.4475375964073471E-2</v>
      </c>
      <c r="C33">
        <v>3.9120307539822541E-2</v>
      </c>
    </row>
    <row r="34" spans="1:3">
      <c r="A34" t="s">
        <v>241</v>
      </c>
      <c r="B34">
        <v>-1.7974213713197972E-2</v>
      </c>
      <c r="C34">
        <v>-1.0410655684419911E-2</v>
      </c>
    </row>
    <row r="35" spans="1:3">
      <c r="A35" t="s">
        <v>242</v>
      </c>
      <c r="B35">
        <v>-6.8661285675072598E-2</v>
      </c>
      <c r="C35">
        <v>-6.8462670222099425E-2</v>
      </c>
    </row>
    <row r="36" spans="1:3">
      <c r="A36" t="s">
        <v>243</v>
      </c>
      <c r="B36">
        <v>-7.8673662735847777E-2</v>
      </c>
      <c r="C36">
        <v>-7.7318697529146468E-2</v>
      </c>
    </row>
    <row r="37" spans="1:3">
      <c r="A37" t="s">
        <v>244</v>
      </c>
      <c r="B37">
        <v>-0.110960861072992</v>
      </c>
      <c r="C37">
        <v>-0.10939181900338737</v>
      </c>
    </row>
    <row r="38" spans="1:3">
      <c r="A38" t="s">
        <v>245</v>
      </c>
      <c r="B38">
        <v>6.5674265008245136E-2</v>
      </c>
      <c r="C38">
        <v>4.8827512748364832E-2</v>
      </c>
    </row>
    <row r="39" spans="1:3">
      <c r="A39" t="s">
        <v>246</v>
      </c>
      <c r="B39">
        <v>-0.12464207154861651</v>
      </c>
      <c r="C39">
        <v>-0.1198175477636978</v>
      </c>
    </row>
    <row r="40" spans="1:3">
      <c r="A40" t="s">
        <v>247</v>
      </c>
      <c r="B40">
        <v>8.6421771831926897E-2</v>
      </c>
      <c r="C40">
        <v>9.0266387835261419E-2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40"/>
  <sheetViews>
    <sheetView workbookViewId="0">
      <selection activeCell="E24" sqref="E24"/>
    </sheetView>
  </sheetViews>
  <sheetFormatPr defaultRowHeight="15"/>
  <cols>
    <col min="5" max="5" width="10.28515625" bestFit="1" customWidth="1"/>
  </cols>
  <sheetData>
    <row r="1" spans="1:5">
      <c r="B1" t="s">
        <v>2</v>
      </c>
      <c r="C1" t="s">
        <v>1</v>
      </c>
    </row>
    <row r="2" spans="1:5">
      <c r="A2">
        <v>192701</v>
      </c>
      <c r="B2">
        <v>-3.32</v>
      </c>
      <c r="C2">
        <v>-0.24</v>
      </c>
    </row>
    <row r="3" spans="1:5">
      <c r="A3">
        <v>192702</v>
      </c>
      <c r="B3">
        <v>7.53</v>
      </c>
      <c r="C3">
        <v>7.01</v>
      </c>
      <c r="E3" s="2"/>
    </row>
    <row r="4" spans="1:5">
      <c r="A4">
        <v>192703</v>
      </c>
      <c r="B4">
        <v>-3.23</v>
      </c>
      <c r="C4">
        <v>5.47</v>
      </c>
    </row>
    <row r="5" spans="1:5">
      <c r="A5">
        <v>192704</v>
      </c>
      <c r="B5">
        <v>2.04</v>
      </c>
      <c r="C5">
        <v>5.49</v>
      </c>
    </row>
    <row r="6" spans="1:5">
      <c r="A6">
        <v>192705</v>
      </c>
      <c r="B6">
        <v>2.72</v>
      </c>
      <c r="C6">
        <v>6.32</v>
      </c>
    </row>
    <row r="7" spans="1:5">
      <c r="A7">
        <v>192706</v>
      </c>
      <c r="B7">
        <v>-6.44</v>
      </c>
      <c r="C7">
        <v>-1.58</v>
      </c>
    </row>
    <row r="8" spans="1:5">
      <c r="A8">
        <v>192707</v>
      </c>
      <c r="B8">
        <v>4.05</v>
      </c>
      <c r="C8">
        <v>13.14</v>
      </c>
      <c r="E8" s="2"/>
    </row>
    <row r="9" spans="1:5">
      <c r="A9">
        <v>192708</v>
      </c>
      <c r="B9">
        <v>-0.41</v>
      </c>
      <c r="C9">
        <v>5.54</v>
      </c>
    </row>
    <row r="10" spans="1:5">
      <c r="A10">
        <v>192709</v>
      </c>
      <c r="B10">
        <v>-0.39</v>
      </c>
      <c r="C10">
        <v>7.35</v>
      </c>
    </row>
    <row r="11" spans="1:5">
      <c r="A11">
        <v>192710</v>
      </c>
      <c r="B11">
        <v>-6.03</v>
      </c>
      <c r="C11">
        <v>-6.1</v>
      </c>
      <c r="E11" s="2"/>
    </row>
    <row r="12" spans="1:5">
      <c r="A12">
        <v>192711</v>
      </c>
      <c r="B12">
        <v>13.52</v>
      </c>
      <c r="C12">
        <v>6.38</v>
      </c>
    </row>
    <row r="13" spans="1:5">
      <c r="A13">
        <v>192712</v>
      </c>
      <c r="B13">
        <v>4.95</v>
      </c>
      <c r="C13">
        <v>5.08</v>
      </c>
    </row>
    <row r="14" spans="1:5">
      <c r="A14">
        <v>192801</v>
      </c>
      <c r="B14">
        <v>-0.36</v>
      </c>
      <c r="C14">
        <v>-0.87</v>
      </c>
    </row>
    <row r="15" spans="1:5">
      <c r="A15">
        <v>192802</v>
      </c>
      <c r="B15">
        <v>-0.94</v>
      </c>
      <c r="C15">
        <v>0.15</v>
      </c>
      <c r="E15" s="2"/>
    </row>
    <row r="16" spans="1:5">
      <c r="A16">
        <v>192803</v>
      </c>
      <c r="B16">
        <v>7.03</v>
      </c>
      <c r="C16">
        <v>12.75</v>
      </c>
    </row>
    <row r="17" spans="1:6">
      <c r="A17">
        <v>192804</v>
      </c>
      <c r="B17">
        <v>7.84</v>
      </c>
      <c r="C17">
        <v>3.73</v>
      </c>
    </row>
    <row r="18" spans="1:6">
      <c r="A18">
        <v>192805</v>
      </c>
      <c r="B18">
        <v>3.83</v>
      </c>
      <c r="C18">
        <v>5.16</v>
      </c>
    </row>
    <row r="19" spans="1:6">
      <c r="A19">
        <v>192806</v>
      </c>
      <c r="B19">
        <v>-7.99</v>
      </c>
      <c r="C19">
        <v>-3.54</v>
      </c>
    </row>
    <row r="20" spans="1:6">
      <c r="A20">
        <v>192807</v>
      </c>
      <c r="B20">
        <v>-3.17</v>
      </c>
      <c r="C20">
        <v>2.1800000000000002</v>
      </c>
      <c r="E20" s="2"/>
    </row>
    <row r="21" spans="1:6">
      <c r="A21">
        <v>192808</v>
      </c>
      <c r="B21">
        <v>7.09</v>
      </c>
      <c r="C21">
        <v>8.7899999999999991</v>
      </c>
      <c r="E21" s="84"/>
      <c r="F21" s="84"/>
    </row>
    <row r="22" spans="1:6">
      <c r="A22">
        <v>192809</v>
      </c>
      <c r="B22">
        <v>1.4</v>
      </c>
      <c r="C22">
        <v>5.54</v>
      </c>
      <c r="E22" s="84"/>
      <c r="F22" s="84"/>
    </row>
    <row r="23" spans="1:6">
      <c r="A23">
        <v>192810</v>
      </c>
      <c r="B23">
        <v>-3.71</v>
      </c>
      <c r="C23">
        <v>7.3</v>
      </c>
    </row>
    <row r="24" spans="1:6">
      <c r="A24">
        <v>192811</v>
      </c>
      <c r="B24">
        <v>7.62</v>
      </c>
      <c r="C24">
        <v>24.36</v>
      </c>
    </row>
    <row r="25" spans="1:6">
      <c r="A25">
        <v>192812</v>
      </c>
      <c r="B25">
        <v>-3.14</v>
      </c>
      <c r="C25">
        <v>2.17</v>
      </c>
    </row>
    <row r="26" spans="1:6">
      <c r="A26">
        <v>192901</v>
      </c>
      <c r="B26">
        <v>5.16</v>
      </c>
      <c r="C26">
        <v>-2.82</v>
      </c>
    </row>
    <row r="27" spans="1:6">
      <c r="A27">
        <v>192902</v>
      </c>
      <c r="B27">
        <v>-3.9</v>
      </c>
      <c r="C27">
        <v>3.6</v>
      </c>
    </row>
    <row r="28" spans="1:6">
      <c r="A28">
        <v>192903</v>
      </c>
      <c r="B28">
        <v>-0.64</v>
      </c>
      <c r="C28">
        <v>2.09</v>
      </c>
    </row>
    <row r="29" spans="1:6">
      <c r="A29">
        <v>192904</v>
      </c>
      <c r="B29">
        <v>-8.36</v>
      </c>
      <c r="C29">
        <v>0.65</v>
      </c>
    </row>
    <row r="30" spans="1:6">
      <c r="A30">
        <v>192905</v>
      </c>
      <c r="B30">
        <v>-10.1</v>
      </c>
      <c r="C30">
        <v>-12.34</v>
      </c>
    </row>
    <row r="31" spans="1:6">
      <c r="A31">
        <v>192906</v>
      </c>
      <c r="B31">
        <v>-2.1800000000000002</v>
      </c>
      <c r="C31">
        <v>9.34</v>
      </c>
    </row>
    <row r="32" spans="1:6">
      <c r="A32">
        <v>192907</v>
      </c>
      <c r="B32">
        <v>1.64</v>
      </c>
      <c r="C32">
        <v>5.4</v>
      </c>
    </row>
    <row r="33" spans="1:3">
      <c r="A33">
        <v>192908</v>
      </c>
      <c r="B33">
        <v>-0.47</v>
      </c>
      <c r="C33">
        <v>8.5399999999999991</v>
      </c>
    </row>
    <row r="34" spans="1:3">
      <c r="A34">
        <v>192909</v>
      </c>
      <c r="B34">
        <v>-9.36</v>
      </c>
      <c r="C34">
        <v>-3.43</v>
      </c>
    </row>
    <row r="35" spans="1:3">
      <c r="A35">
        <v>192910</v>
      </c>
      <c r="B35">
        <v>-32.99</v>
      </c>
      <c r="C35">
        <v>-27.55</v>
      </c>
    </row>
    <row r="36" spans="1:3">
      <c r="A36">
        <v>192911</v>
      </c>
      <c r="B36">
        <v>-15.77</v>
      </c>
      <c r="C36">
        <v>-16.38</v>
      </c>
    </row>
    <row r="37" spans="1:3">
      <c r="A37">
        <v>192912</v>
      </c>
      <c r="B37">
        <v>-3.14</v>
      </c>
      <c r="C37">
        <v>4.68</v>
      </c>
    </row>
    <row r="38" spans="1:3">
      <c r="A38">
        <v>193001</v>
      </c>
      <c r="B38">
        <v>14.04</v>
      </c>
      <c r="C38">
        <v>3.84</v>
      </c>
    </row>
    <row r="39" spans="1:3">
      <c r="A39">
        <v>193002</v>
      </c>
      <c r="B39">
        <v>2.2999999999999998</v>
      </c>
      <c r="C39">
        <v>3.4</v>
      </c>
    </row>
    <row r="40" spans="1:3">
      <c r="A40">
        <v>193003</v>
      </c>
      <c r="B40">
        <v>13.27</v>
      </c>
      <c r="C40">
        <v>8.4700000000000006</v>
      </c>
    </row>
    <row r="41" spans="1:3">
      <c r="A41">
        <v>193004</v>
      </c>
      <c r="B41">
        <v>-1.77</v>
      </c>
      <c r="C41">
        <v>-1.38</v>
      </c>
    </row>
    <row r="42" spans="1:3">
      <c r="A42">
        <v>193005</v>
      </c>
      <c r="B42">
        <v>-0.43</v>
      </c>
      <c r="C42">
        <v>-1.03</v>
      </c>
    </row>
    <row r="43" spans="1:3">
      <c r="A43">
        <v>193006</v>
      </c>
      <c r="B43">
        <v>-26.35</v>
      </c>
      <c r="C43">
        <v>-16.36</v>
      </c>
    </row>
    <row r="44" spans="1:3">
      <c r="A44">
        <v>193007</v>
      </c>
      <c r="B44">
        <v>4.8</v>
      </c>
      <c r="C44">
        <v>6.27</v>
      </c>
    </row>
    <row r="45" spans="1:3">
      <c r="A45">
        <v>193008</v>
      </c>
      <c r="B45">
        <v>-5.52</v>
      </c>
      <c r="C45">
        <v>1.1599999999999999</v>
      </c>
    </row>
    <row r="46" spans="1:3">
      <c r="A46">
        <v>193009</v>
      </c>
      <c r="B46">
        <v>-21.64</v>
      </c>
      <c r="C46">
        <v>-12.46</v>
      </c>
    </row>
    <row r="47" spans="1:3">
      <c r="A47">
        <v>193010</v>
      </c>
      <c r="B47">
        <v>-18.12</v>
      </c>
      <c r="C47">
        <v>-7.22</v>
      </c>
    </row>
    <row r="48" spans="1:3">
      <c r="A48">
        <v>193011</v>
      </c>
      <c r="B48">
        <v>1.43</v>
      </c>
      <c r="C48">
        <v>-1.74</v>
      </c>
    </row>
    <row r="49" spans="1:3">
      <c r="A49">
        <v>193012</v>
      </c>
      <c r="B49">
        <v>-27.28</v>
      </c>
      <c r="C49">
        <v>-2.87</v>
      </c>
    </row>
    <row r="50" spans="1:3">
      <c r="A50">
        <v>193101</v>
      </c>
      <c r="B50">
        <v>22.97</v>
      </c>
      <c r="C50">
        <v>5.62</v>
      </c>
    </row>
    <row r="51" spans="1:3">
      <c r="A51">
        <v>193102</v>
      </c>
      <c r="B51">
        <v>24.51</v>
      </c>
      <c r="C51">
        <v>6.57</v>
      </c>
    </row>
    <row r="52" spans="1:3">
      <c r="A52">
        <v>193103</v>
      </c>
      <c r="B52">
        <v>-15.66</v>
      </c>
      <c r="C52">
        <v>-1.72</v>
      </c>
    </row>
    <row r="53" spans="1:3">
      <c r="A53">
        <v>193104</v>
      </c>
      <c r="B53">
        <v>-26.01</v>
      </c>
      <c r="C53">
        <v>-4.29</v>
      </c>
    </row>
    <row r="54" spans="1:3">
      <c r="A54">
        <v>193105</v>
      </c>
      <c r="B54">
        <v>-19.399999999999999</v>
      </c>
      <c r="C54">
        <v>-9.89</v>
      </c>
    </row>
    <row r="55" spans="1:3">
      <c r="A55">
        <v>193106</v>
      </c>
      <c r="B55">
        <v>37.26</v>
      </c>
      <c r="C55">
        <v>8.2100000000000009</v>
      </c>
    </row>
    <row r="56" spans="1:3">
      <c r="A56">
        <v>193107</v>
      </c>
      <c r="B56">
        <v>-14.86</v>
      </c>
      <c r="C56">
        <v>-1.55</v>
      </c>
    </row>
    <row r="57" spans="1:3">
      <c r="A57">
        <v>193108</v>
      </c>
      <c r="B57">
        <v>8.69</v>
      </c>
      <c r="C57">
        <v>-0.54</v>
      </c>
    </row>
    <row r="58" spans="1:3">
      <c r="A58">
        <v>193109</v>
      </c>
      <c r="B58">
        <v>-40.700000000000003</v>
      </c>
      <c r="C58">
        <v>-23.16</v>
      </c>
    </row>
    <row r="59" spans="1:3">
      <c r="A59">
        <v>193110</v>
      </c>
      <c r="B59">
        <v>1.51</v>
      </c>
      <c r="C59">
        <v>11.4</v>
      </c>
    </row>
    <row r="60" spans="1:3">
      <c r="A60">
        <v>193111</v>
      </c>
      <c r="B60">
        <v>-15.79</v>
      </c>
      <c r="C60">
        <v>-3.08</v>
      </c>
    </row>
    <row r="61" spans="1:3">
      <c r="A61">
        <v>193112</v>
      </c>
      <c r="B61">
        <v>-30.57</v>
      </c>
      <c r="C61">
        <v>-5.82</v>
      </c>
    </row>
    <row r="62" spans="1:3">
      <c r="A62">
        <v>193201</v>
      </c>
      <c r="B62">
        <v>17.190000000000001</v>
      </c>
      <c r="C62">
        <v>-0.76</v>
      </c>
    </row>
    <row r="63" spans="1:3">
      <c r="A63">
        <v>193202</v>
      </c>
      <c r="B63">
        <v>-2.5</v>
      </c>
      <c r="C63">
        <v>1.69</v>
      </c>
    </row>
    <row r="64" spans="1:3">
      <c r="A64">
        <v>193203</v>
      </c>
      <c r="B64">
        <v>-20.420000000000002</v>
      </c>
      <c r="C64">
        <v>-4.7300000000000004</v>
      </c>
    </row>
    <row r="65" spans="1:3">
      <c r="A65">
        <v>193204</v>
      </c>
      <c r="B65">
        <v>-25.51</v>
      </c>
      <c r="C65">
        <v>-10.99</v>
      </c>
    </row>
    <row r="66" spans="1:3">
      <c r="A66">
        <v>193205</v>
      </c>
      <c r="B66">
        <v>-36.1</v>
      </c>
      <c r="C66">
        <v>-13.46</v>
      </c>
    </row>
    <row r="67" spans="1:3">
      <c r="A67">
        <v>193206</v>
      </c>
      <c r="B67">
        <v>5.9</v>
      </c>
      <c r="C67">
        <v>1.06</v>
      </c>
    </row>
    <row r="68" spans="1:3">
      <c r="A68">
        <v>193207</v>
      </c>
      <c r="B68">
        <v>74.55</v>
      </c>
      <c r="C68">
        <v>14.1</v>
      </c>
    </row>
    <row r="69" spans="1:3">
      <c r="A69">
        <v>193208</v>
      </c>
      <c r="B69">
        <v>93.55</v>
      </c>
      <c r="C69">
        <v>16.87</v>
      </c>
    </row>
    <row r="70" spans="1:3">
      <c r="A70">
        <v>193209</v>
      </c>
      <c r="B70">
        <v>-5.25</v>
      </c>
      <c r="C70">
        <v>-3.89</v>
      </c>
    </row>
    <row r="71" spans="1:3">
      <c r="A71">
        <v>193210</v>
      </c>
      <c r="B71">
        <v>-23.3</v>
      </c>
      <c r="C71">
        <v>-3.07</v>
      </c>
    </row>
    <row r="72" spans="1:3">
      <c r="A72">
        <v>193211</v>
      </c>
      <c r="B72">
        <v>-13.34</v>
      </c>
      <c r="C72">
        <v>-20.92</v>
      </c>
    </row>
    <row r="73" spans="1:3">
      <c r="A73">
        <v>193212</v>
      </c>
      <c r="B73">
        <v>-7.3</v>
      </c>
      <c r="C73">
        <v>2.4900000000000002</v>
      </c>
    </row>
    <row r="74" spans="1:3">
      <c r="A74">
        <v>193301</v>
      </c>
      <c r="B74">
        <v>-1.92</v>
      </c>
      <c r="C74">
        <v>-3.31</v>
      </c>
    </row>
    <row r="75" spans="1:3">
      <c r="A75">
        <v>193302</v>
      </c>
      <c r="B75">
        <v>-24.52</v>
      </c>
      <c r="C75">
        <v>-16.03</v>
      </c>
    </row>
    <row r="76" spans="1:3">
      <c r="A76">
        <v>193303</v>
      </c>
      <c r="B76">
        <v>-5.05</v>
      </c>
      <c r="C76">
        <v>8.51</v>
      </c>
    </row>
    <row r="77" spans="1:3">
      <c r="A77">
        <v>193304</v>
      </c>
      <c r="B77">
        <v>70.8</v>
      </c>
      <c r="C77">
        <v>26.71</v>
      </c>
    </row>
    <row r="78" spans="1:3">
      <c r="A78">
        <v>193305</v>
      </c>
      <c r="B78">
        <v>46.3</v>
      </c>
      <c r="C78">
        <v>19.27</v>
      </c>
    </row>
    <row r="79" spans="1:3">
      <c r="A79">
        <v>193306</v>
      </c>
      <c r="B79">
        <v>24.22</v>
      </c>
      <c r="C79">
        <v>17.04</v>
      </c>
    </row>
    <row r="80" spans="1:3">
      <c r="A80">
        <v>193307</v>
      </c>
      <c r="B80">
        <v>-7.32</v>
      </c>
      <c r="C80">
        <v>-13.02</v>
      </c>
    </row>
    <row r="81" spans="1:3">
      <c r="A81">
        <v>193308</v>
      </c>
      <c r="B81">
        <v>5.79</v>
      </c>
      <c r="C81">
        <v>17.489999999999998</v>
      </c>
    </row>
    <row r="82" spans="1:3">
      <c r="A82">
        <v>193309</v>
      </c>
      <c r="B82">
        <v>-21.65</v>
      </c>
      <c r="C82">
        <v>-7.13</v>
      </c>
    </row>
    <row r="83" spans="1:3">
      <c r="A83">
        <v>193310</v>
      </c>
      <c r="B83">
        <v>-8.73</v>
      </c>
      <c r="C83">
        <v>-8.1</v>
      </c>
    </row>
    <row r="84" spans="1:3">
      <c r="A84">
        <v>193311</v>
      </c>
      <c r="B84">
        <v>-1.35</v>
      </c>
      <c r="C84">
        <v>6.49</v>
      </c>
    </row>
    <row r="85" spans="1:3">
      <c r="A85">
        <v>193312</v>
      </c>
      <c r="B85">
        <v>0.74</v>
      </c>
      <c r="C85">
        <v>1.86</v>
      </c>
    </row>
    <row r="86" spans="1:3">
      <c r="A86">
        <v>193401</v>
      </c>
      <c r="B86">
        <v>22.24</v>
      </c>
      <c r="C86">
        <v>12.45</v>
      </c>
    </row>
    <row r="87" spans="1:3">
      <c r="A87">
        <v>193402</v>
      </c>
      <c r="B87">
        <v>-1.96</v>
      </c>
      <c r="C87">
        <v>-0.13</v>
      </c>
    </row>
    <row r="88" spans="1:3">
      <c r="A88">
        <v>193403</v>
      </c>
      <c r="B88">
        <v>-0.33</v>
      </c>
      <c r="C88">
        <v>1.04</v>
      </c>
    </row>
    <row r="89" spans="1:3">
      <c r="A89">
        <v>193404</v>
      </c>
      <c r="B89">
        <v>-0.02</v>
      </c>
      <c r="C89">
        <v>-7.68</v>
      </c>
    </row>
    <row r="90" spans="1:3">
      <c r="A90">
        <v>193405</v>
      </c>
      <c r="B90">
        <v>-5.83</v>
      </c>
      <c r="C90">
        <v>-8.65</v>
      </c>
    </row>
    <row r="91" spans="1:3">
      <c r="A91">
        <v>193406</v>
      </c>
      <c r="B91">
        <v>1.74</v>
      </c>
      <c r="C91">
        <v>2.7</v>
      </c>
    </row>
    <row r="92" spans="1:3">
      <c r="A92">
        <v>193407</v>
      </c>
      <c r="B92">
        <v>-26.86</v>
      </c>
      <c r="C92">
        <v>-8.27</v>
      </c>
    </row>
    <row r="93" spans="1:3">
      <c r="A93">
        <v>193408</v>
      </c>
      <c r="B93">
        <v>3.18</v>
      </c>
      <c r="C93">
        <v>8.39</v>
      </c>
    </row>
    <row r="94" spans="1:3">
      <c r="A94">
        <v>193409</v>
      </c>
      <c r="B94">
        <v>1.48</v>
      </c>
      <c r="C94">
        <v>-0.87</v>
      </c>
    </row>
    <row r="95" spans="1:3">
      <c r="A95">
        <v>193410</v>
      </c>
      <c r="B95">
        <v>-6.51</v>
      </c>
      <c r="C95">
        <v>3.4</v>
      </c>
    </row>
    <row r="96" spans="1:3">
      <c r="A96">
        <v>193411</v>
      </c>
      <c r="B96">
        <v>12.91</v>
      </c>
      <c r="C96">
        <v>13.65</v>
      </c>
    </row>
    <row r="97" spans="1:3">
      <c r="A97">
        <v>193412</v>
      </c>
      <c r="B97">
        <v>-0.33</v>
      </c>
      <c r="C97">
        <v>3.4</v>
      </c>
    </row>
    <row r="98" spans="1:3">
      <c r="A98">
        <v>193501</v>
      </c>
      <c r="B98">
        <v>-6.86</v>
      </c>
      <c r="C98">
        <v>-0.61</v>
      </c>
    </row>
    <row r="99" spans="1:3">
      <c r="A99">
        <v>193502</v>
      </c>
      <c r="B99">
        <v>-21.8</v>
      </c>
      <c r="C99">
        <v>3.19</v>
      </c>
    </row>
    <row r="100" spans="1:3">
      <c r="A100">
        <v>193503</v>
      </c>
      <c r="B100">
        <v>1</v>
      </c>
      <c r="C100">
        <v>-1.47</v>
      </c>
    </row>
    <row r="101" spans="1:3">
      <c r="A101">
        <v>193504</v>
      </c>
      <c r="B101">
        <v>9.2100000000000009</v>
      </c>
      <c r="C101">
        <v>6.7</v>
      </c>
    </row>
    <row r="102" spans="1:3">
      <c r="A102">
        <v>193505</v>
      </c>
      <c r="B102">
        <v>4.92</v>
      </c>
      <c r="C102">
        <v>1.19</v>
      </c>
    </row>
    <row r="103" spans="1:3">
      <c r="A103">
        <v>193506</v>
      </c>
      <c r="B103">
        <v>-1.41</v>
      </c>
      <c r="C103">
        <v>6.57</v>
      </c>
    </row>
    <row r="104" spans="1:3">
      <c r="A104">
        <v>193507</v>
      </c>
      <c r="B104">
        <v>11.73</v>
      </c>
      <c r="C104">
        <v>6.53</v>
      </c>
    </row>
    <row r="105" spans="1:3">
      <c r="A105">
        <v>193508</v>
      </c>
      <c r="B105">
        <v>21.31</v>
      </c>
      <c r="C105">
        <v>3.5</v>
      </c>
    </row>
    <row r="106" spans="1:3">
      <c r="A106">
        <v>193509</v>
      </c>
      <c r="B106">
        <v>-13.81</v>
      </c>
      <c r="C106">
        <v>8.7200000000000006</v>
      </c>
    </row>
    <row r="107" spans="1:3">
      <c r="A107">
        <v>193510</v>
      </c>
      <c r="B107">
        <v>7.85</v>
      </c>
      <c r="C107">
        <v>12.12</v>
      </c>
    </row>
    <row r="108" spans="1:3">
      <c r="A108">
        <v>193511</v>
      </c>
      <c r="B108">
        <v>20.3</v>
      </c>
      <c r="C108">
        <v>3.01</v>
      </c>
    </row>
    <row r="109" spans="1:3">
      <c r="A109">
        <v>193512</v>
      </c>
      <c r="B109">
        <v>-0.37</v>
      </c>
      <c r="C109">
        <v>7.99</v>
      </c>
    </row>
    <row r="110" spans="1:3">
      <c r="A110">
        <v>193601</v>
      </c>
      <c r="B110">
        <v>11.58</v>
      </c>
      <c r="C110">
        <v>12.68</v>
      </c>
    </row>
    <row r="111" spans="1:3">
      <c r="A111">
        <v>193602</v>
      </c>
      <c r="B111">
        <v>2.2400000000000002</v>
      </c>
      <c r="C111">
        <v>1.19</v>
      </c>
    </row>
    <row r="112" spans="1:3">
      <c r="A112">
        <v>193603</v>
      </c>
      <c r="B112">
        <v>-1.47</v>
      </c>
      <c r="C112">
        <v>5.28</v>
      </c>
    </row>
    <row r="113" spans="1:3">
      <c r="A113">
        <v>193604</v>
      </c>
      <c r="B113">
        <v>-2.82</v>
      </c>
      <c r="C113">
        <v>-13.61</v>
      </c>
    </row>
    <row r="114" spans="1:3">
      <c r="A114">
        <v>193605</v>
      </c>
      <c r="B114">
        <v>4.74</v>
      </c>
      <c r="C114">
        <v>8.5500000000000007</v>
      </c>
    </row>
    <row r="115" spans="1:3">
      <c r="A115">
        <v>193606</v>
      </c>
      <c r="B115">
        <v>3.13</v>
      </c>
      <c r="C115">
        <v>-0.97</v>
      </c>
    </row>
    <row r="116" spans="1:3">
      <c r="A116">
        <v>193607</v>
      </c>
      <c r="B116">
        <v>0.97</v>
      </c>
      <c r="C116">
        <v>9.68</v>
      </c>
    </row>
    <row r="117" spans="1:3">
      <c r="A117">
        <v>193608</v>
      </c>
      <c r="B117">
        <v>1.1299999999999999</v>
      </c>
      <c r="C117">
        <v>-0.02</v>
      </c>
    </row>
    <row r="118" spans="1:3">
      <c r="A118">
        <v>193609</v>
      </c>
      <c r="B118">
        <v>1</v>
      </c>
      <c r="C118">
        <v>1.51</v>
      </c>
    </row>
    <row r="119" spans="1:3">
      <c r="A119">
        <v>193610</v>
      </c>
      <c r="B119">
        <v>7.63</v>
      </c>
      <c r="C119">
        <v>7.48</v>
      </c>
    </row>
    <row r="120" spans="1:3">
      <c r="A120">
        <v>193611</v>
      </c>
      <c r="B120">
        <v>1.88</v>
      </c>
      <c r="C120">
        <v>2.94</v>
      </c>
    </row>
    <row r="121" spans="1:3">
      <c r="A121">
        <v>193612</v>
      </c>
      <c r="B121">
        <v>-1.1399999999999999</v>
      </c>
      <c r="C121">
        <v>4</v>
      </c>
    </row>
    <row r="122" spans="1:3">
      <c r="A122">
        <v>193701</v>
      </c>
      <c r="B122">
        <v>1.74</v>
      </c>
      <c r="C122">
        <v>4.55</v>
      </c>
    </row>
    <row r="123" spans="1:3">
      <c r="A123">
        <v>193702</v>
      </c>
      <c r="B123">
        <v>-0.84</v>
      </c>
      <c r="C123">
        <v>3.22</v>
      </c>
    </row>
    <row r="124" spans="1:3">
      <c r="A124">
        <v>193703</v>
      </c>
      <c r="B124">
        <v>-2</v>
      </c>
      <c r="C124">
        <v>3.47</v>
      </c>
    </row>
    <row r="125" spans="1:3">
      <c r="A125">
        <v>193704</v>
      </c>
      <c r="B125">
        <v>-10.76</v>
      </c>
      <c r="C125">
        <v>-14.74</v>
      </c>
    </row>
    <row r="126" spans="1:3">
      <c r="A126">
        <v>193705</v>
      </c>
      <c r="B126">
        <v>-2.21</v>
      </c>
      <c r="C126">
        <v>-1.93</v>
      </c>
    </row>
    <row r="127" spans="1:3">
      <c r="A127">
        <v>193706</v>
      </c>
      <c r="B127">
        <v>-5.08</v>
      </c>
      <c r="C127">
        <v>-7.01</v>
      </c>
    </row>
    <row r="128" spans="1:3">
      <c r="A128">
        <v>193707</v>
      </c>
      <c r="B128">
        <v>13.2</v>
      </c>
      <c r="C128">
        <v>9.7899999999999991</v>
      </c>
    </row>
    <row r="129" spans="1:3">
      <c r="A129">
        <v>193708</v>
      </c>
      <c r="B129">
        <v>-8.4700000000000006</v>
      </c>
      <c r="C129">
        <v>-7.38</v>
      </c>
    </row>
    <row r="130" spans="1:3">
      <c r="A130">
        <v>193709</v>
      </c>
      <c r="B130">
        <v>-17.05</v>
      </c>
      <c r="C130">
        <v>-20.71</v>
      </c>
    </row>
    <row r="131" spans="1:3">
      <c r="A131">
        <v>193710</v>
      </c>
      <c r="B131">
        <v>-6.58</v>
      </c>
      <c r="C131">
        <v>-12.38</v>
      </c>
    </row>
    <row r="132" spans="1:3">
      <c r="A132">
        <v>193711</v>
      </c>
      <c r="B132">
        <v>-2.54</v>
      </c>
      <c r="C132">
        <v>-11.03</v>
      </c>
    </row>
    <row r="133" spans="1:3">
      <c r="A133">
        <v>193712</v>
      </c>
      <c r="B133">
        <v>-16.55</v>
      </c>
      <c r="C133">
        <v>-0.56999999999999995</v>
      </c>
    </row>
    <row r="134" spans="1:3">
      <c r="A134">
        <v>193801</v>
      </c>
      <c r="B134">
        <v>7.21</v>
      </c>
      <c r="C134">
        <v>-1.01</v>
      </c>
    </row>
    <row r="135" spans="1:3">
      <c r="A135">
        <v>193802</v>
      </c>
      <c r="B135">
        <v>9.1199999999999992</v>
      </c>
      <c r="C135">
        <v>1.79</v>
      </c>
    </row>
    <row r="136" spans="1:3">
      <c r="A136">
        <v>193803</v>
      </c>
      <c r="B136">
        <v>-42.26</v>
      </c>
      <c r="C136">
        <v>-17.309999999999999</v>
      </c>
    </row>
    <row r="137" spans="1:3">
      <c r="A137">
        <v>193804</v>
      </c>
      <c r="B137">
        <v>24.76</v>
      </c>
      <c r="C137">
        <v>13.88</v>
      </c>
    </row>
    <row r="138" spans="1:3">
      <c r="A138">
        <v>193805</v>
      </c>
      <c r="B138">
        <v>-8.06</v>
      </c>
      <c r="C138">
        <v>0.76</v>
      </c>
    </row>
    <row r="139" spans="1:3">
      <c r="A139">
        <v>193806</v>
      </c>
      <c r="B139">
        <v>43.58</v>
      </c>
      <c r="C139">
        <v>10.47</v>
      </c>
    </row>
    <row r="140" spans="1:3">
      <c r="A140">
        <v>193807</v>
      </c>
      <c r="B140">
        <v>22.73</v>
      </c>
      <c r="C140">
        <v>4.87</v>
      </c>
    </row>
    <row r="141" spans="1:3">
      <c r="A141">
        <v>193808</v>
      </c>
      <c r="B141">
        <v>-7.83</v>
      </c>
      <c r="C141">
        <v>-1.97</v>
      </c>
    </row>
    <row r="142" spans="1:3">
      <c r="A142">
        <v>193809</v>
      </c>
      <c r="B142">
        <v>-4.2</v>
      </c>
      <c r="C142">
        <v>0.15</v>
      </c>
    </row>
    <row r="143" spans="1:3">
      <c r="A143">
        <v>193810</v>
      </c>
      <c r="B143">
        <v>21.78</v>
      </c>
      <c r="C143">
        <v>6.86</v>
      </c>
    </row>
    <row r="144" spans="1:3">
      <c r="A144">
        <v>193811</v>
      </c>
      <c r="B144">
        <v>-10.87</v>
      </c>
      <c r="C144">
        <v>-1.42</v>
      </c>
    </row>
    <row r="145" spans="1:3">
      <c r="A145">
        <v>193812</v>
      </c>
      <c r="B145">
        <v>0.94</v>
      </c>
      <c r="C145">
        <v>8.81</v>
      </c>
    </row>
    <row r="146" spans="1:3">
      <c r="A146">
        <v>193901</v>
      </c>
      <c r="B146">
        <v>-4.34</v>
      </c>
      <c r="C146">
        <v>-9.2100000000000009</v>
      </c>
    </row>
    <row r="147" spans="1:3">
      <c r="A147">
        <v>193902</v>
      </c>
      <c r="B147">
        <v>-0.54</v>
      </c>
      <c r="C147">
        <v>4.75</v>
      </c>
    </row>
    <row r="148" spans="1:3">
      <c r="A148">
        <v>193903</v>
      </c>
      <c r="B148">
        <v>-16.8</v>
      </c>
      <c r="C148">
        <v>-18.23</v>
      </c>
    </row>
    <row r="149" spans="1:3">
      <c r="A149">
        <v>193904</v>
      </c>
      <c r="B149">
        <v>0.88</v>
      </c>
      <c r="C149">
        <v>2.19</v>
      </c>
    </row>
    <row r="150" spans="1:3">
      <c r="A150">
        <v>193905</v>
      </c>
      <c r="B150">
        <v>4.3</v>
      </c>
      <c r="C150">
        <v>8.83</v>
      </c>
    </row>
    <row r="151" spans="1:3">
      <c r="A151">
        <v>193906</v>
      </c>
      <c r="B151">
        <v>-12.48</v>
      </c>
      <c r="C151">
        <v>-6.11</v>
      </c>
    </row>
    <row r="152" spans="1:3">
      <c r="A152">
        <v>193907</v>
      </c>
      <c r="B152">
        <v>10.07</v>
      </c>
      <c r="C152">
        <v>13.36</v>
      </c>
    </row>
    <row r="153" spans="1:3">
      <c r="A153">
        <v>193908</v>
      </c>
      <c r="B153">
        <v>-15.29</v>
      </c>
      <c r="C153">
        <v>-4.24</v>
      </c>
    </row>
    <row r="154" spans="1:3">
      <c r="A154">
        <v>193909</v>
      </c>
      <c r="B154">
        <v>53.18</v>
      </c>
      <c r="C154">
        <v>7.92</v>
      </c>
    </row>
    <row r="155" spans="1:3">
      <c r="A155">
        <v>193910</v>
      </c>
      <c r="B155">
        <v>-7.36</v>
      </c>
      <c r="C155">
        <v>4.91</v>
      </c>
    </row>
    <row r="156" spans="1:3">
      <c r="A156">
        <v>193911</v>
      </c>
      <c r="B156">
        <v>-6.51</v>
      </c>
      <c r="C156">
        <v>-6.7</v>
      </c>
    </row>
    <row r="157" spans="1:3">
      <c r="A157">
        <v>193912</v>
      </c>
      <c r="B157">
        <v>-0.69</v>
      </c>
      <c r="C157">
        <v>7.18</v>
      </c>
    </row>
    <row r="158" spans="1:3">
      <c r="A158">
        <v>194001</v>
      </c>
      <c r="B158">
        <v>-1.55</v>
      </c>
      <c r="C158">
        <v>0.12</v>
      </c>
    </row>
    <row r="159" spans="1:3">
      <c r="A159">
        <v>194002</v>
      </c>
      <c r="B159">
        <v>-1.31</v>
      </c>
      <c r="C159">
        <v>5.14</v>
      </c>
    </row>
    <row r="160" spans="1:3">
      <c r="A160">
        <v>194003</v>
      </c>
      <c r="B160">
        <v>3.06</v>
      </c>
      <c r="C160">
        <v>4.57</v>
      </c>
    </row>
    <row r="161" spans="1:3">
      <c r="A161">
        <v>194004</v>
      </c>
      <c r="B161">
        <v>-4.0599999999999996</v>
      </c>
      <c r="C161">
        <v>3.85</v>
      </c>
    </row>
    <row r="162" spans="1:3">
      <c r="A162">
        <v>194005</v>
      </c>
      <c r="B162">
        <v>-26.23</v>
      </c>
      <c r="C162">
        <v>-28.52</v>
      </c>
    </row>
    <row r="163" spans="1:3">
      <c r="A163">
        <v>194006</v>
      </c>
      <c r="B163">
        <v>9.3000000000000007</v>
      </c>
      <c r="C163">
        <v>6.31</v>
      </c>
    </row>
    <row r="164" spans="1:3">
      <c r="A164">
        <v>194007</v>
      </c>
      <c r="B164">
        <v>1.39</v>
      </c>
      <c r="C164">
        <v>4.37</v>
      </c>
    </row>
    <row r="165" spans="1:3">
      <c r="A165">
        <v>194008</v>
      </c>
      <c r="B165">
        <v>6.68</v>
      </c>
      <c r="C165">
        <v>2.2200000000000002</v>
      </c>
    </row>
    <row r="166" spans="1:3">
      <c r="A166">
        <v>194009</v>
      </c>
      <c r="B166">
        <v>1.96</v>
      </c>
      <c r="C166">
        <v>0.65</v>
      </c>
    </row>
    <row r="167" spans="1:3">
      <c r="A167">
        <v>194010</v>
      </c>
      <c r="B167">
        <v>4.8899999999999997</v>
      </c>
      <c r="C167">
        <v>2.72</v>
      </c>
    </row>
    <row r="168" spans="1:3">
      <c r="A168">
        <v>194011</v>
      </c>
      <c r="B168">
        <v>-1.47</v>
      </c>
      <c r="C168">
        <v>-0.79</v>
      </c>
    </row>
    <row r="169" spans="1:3">
      <c r="A169">
        <v>194012</v>
      </c>
      <c r="B169">
        <v>-4.67</v>
      </c>
      <c r="C169">
        <v>1.79</v>
      </c>
    </row>
    <row r="170" spans="1:3">
      <c r="A170">
        <v>194101</v>
      </c>
      <c r="B170">
        <v>0.81</v>
      </c>
      <c r="C170">
        <v>-5.26</v>
      </c>
    </row>
    <row r="171" spans="1:3">
      <c r="A171">
        <v>194102</v>
      </c>
      <c r="B171">
        <v>-2.2000000000000002</v>
      </c>
      <c r="C171">
        <v>-2.36</v>
      </c>
    </row>
    <row r="172" spans="1:3">
      <c r="A172">
        <v>194103</v>
      </c>
      <c r="B172">
        <v>-3.25</v>
      </c>
      <c r="C172">
        <v>-0.7</v>
      </c>
    </row>
    <row r="173" spans="1:3">
      <c r="A173">
        <v>194104</v>
      </c>
      <c r="B173">
        <v>-11.69</v>
      </c>
      <c r="C173">
        <v>-4.83</v>
      </c>
    </row>
    <row r="174" spans="1:3">
      <c r="A174">
        <v>194105</v>
      </c>
      <c r="B174">
        <v>1.56</v>
      </c>
      <c r="C174">
        <v>1.27</v>
      </c>
    </row>
    <row r="175" spans="1:3">
      <c r="A175">
        <v>194106</v>
      </c>
      <c r="B175">
        <v>5.37</v>
      </c>
      <c r="C175">
        <v>4.05</v>
      </c>
    </row>
    <row r="176" spans="1:3">
      <c r="A176">
        <v>194107</v>
      </c>
      <c r="B176">
        <v>9.5</v>
      </c>
      <c r="C176">
        <v>8.24</v>
      </c>
    </row>
    <row r="177" spans="1:3">
      <c r="A177">
        <v>194108</v>
      </c>
      <c r="B177">
        <v>-2.0699999999999998</v>
      </c>
      <c r="C177">
        <v>-0.46</v>
      </c>
    </row>
    <row r="178" spans="1:3">
      <c r="A178">
        <v>194109</v>
      </c>
      <c r="B178">
        <v>1.74</v>
      </c>
      <c r="C178">
        <v>-0.56999999999999995</v>
      </c>
    </row>
    <row r="179" spans="1:3">
      <c r="A179">
        <v>194110</v>
      </c>
      <c r="B179">
        <v>-10.88</v>
      </c>
      <c r="C179">
        <v>-0.11</v>
      </c>
    </row>
    <row r="180" spans="1:3">
      <c r="A180">
        <v>194111</v>
      </c>
      <c r="B180">
        <v>-9.02</v>
      </c>
      <c r="C180">
        <v>0.02</v>
      </c>
    </row>
    <row r="181" spans="1:3">
      <c r="A181">
        <v>194112</v>
      </c>
      <c r="B181">
        <v>-10.23</v>
      </c>
      <c r="C181">
        <v>-8.0500000000000007</v>
      </c>
    </row>
    <row r="182" spans="1:3">
      <c r="A182">
        <v>194201</v>
      </c>
      <c r="B182">
        <v>10.55</v>
      </c>
      <c r="C182">
        <v>0.22</v>
      </c>
    </row>
    <row r="183" spans="1:3">
      <c r="A183">
        <v>194202</v>
      </c>
      <c r="B183">
        <v>-0.66</v>
      </c>
      <c r="C183">
        <v>-2.96</v>
      </c>
    </row>
    <row r="184" spans="1:3">
      <c r="A184">
        <v>194203</v>
      </c>
      <c r="B184">
        <v>-11.44</v>
      </c>
      <c r="C184">
        <v>-6.22</v>
      </c>
    </row>
    <row r="185" spans="1:3">
      <c r="A185">
        <v>194204</v>
      </c>
      <c r="B185">
        <v>0.74</v>
      </c>
      <c r="C185">
        <v>-2.1800000000000002</v>
      </c>
    </row>
    <row r="186" spans="1:3">
      <c r="A186">
        <v>194205</v>
      </c>
      <c r="B186">
        <v>9.49</v>
      </c>
      <c r="C186">
        <v>1.1100000000000001</v>
      </c>
    </row>
    <row r="187" spans="1:3">
      <c r="A187">
        <v>194206</v>
      </c>
      <c r="B187">
        <v>2.5499999999999998</v>
      </c>
      <c r="C187">
        <v>1.51</v>
      </c>
    </row>
    <row r="188" spans="1:3">
      <c r="A188">
        <v>194207</v>
      </c>
      <c r="B188">
        <v>2.88</v>
      </c>
      <c r="C188">
        <v>8.19</v>
      </c>
    </row>
    <row r="189" spans="1:3">
      <c r="A189">
        <v>194208</v>
      </c>
      <c r="B189">
        <v>2.0299999999999998</v>
      </c>
      <c r="C189">
        <v>1.47</v>
      </c>
    </row>
    <row r="190" spans="1:3">
      <c r="A190">
        <v>194209</v>
      </c>
      <c r="B190">
        <v>5.18</v>
      </c>
      <c r="C190">
        <v>5.21</v>
      </c>
    </row>
    <row r="191" spans="1:3">
      <c r="A191">
        <v>194210</v>
      </c>
      <c r="B191">
        <v>14.09</v>
      </c>
      <c r="C191">
        <v>7.37</v>
      </c>
    </row>
    <row r="192" spans="1:3">
      <c r="A192">
        <v>194211</v>
      </c>
      <c r="B192">
        <v>-1.47</v>
      </c>
      <c r="C192">
        <v>-1.55</v>
      </c>
    </row>
    <row r="193" spans="1:3">
      <c r="A193">
        <v>194212</v>
      </c>
      <c r="B193">
        <v>2.88</v>
      </c>
      <c r="C193">
        <v>6.39</v>
      </c>
    </row>
    <row r="194" spans="1:3">
      <c r="A194">
        <v>194301</v>
      </c>
      <c r="B194">
        <v>10.94</v>
      </c>
      <c r="C194">
        <v>8.85</v>
      </c>
    </row>
    <row r="195" spans="1:3">
      <c r="A195">
        <v>194302</v>
      </c>
      <c r="B195">
        <v>15.3</v>
      </c>
      <c r="C195">
        <v>9.31</v>
      </c>
    </row>
    <row r="196" spans="1:3">
      <c r="A196">
        <v>194303</v>
      </c>
      <c r="B196">
        <v>9.1199999999999992</v>
      </c>
      <c r="C196">
        <v>12.54</v>
      </c>
    </row>
    <row r="197" spans="1:3">
      <c r="A197">
        <v>194304</v>
      </c>
      <c r="B197">
        <v>-2.73</v>
      </c>
      <c r="C197">
        <v>12.62</v>
      </c>
    </row>
    <row r="198" spans="1:3">
      <c r="A198">
        <v>194305</v>
      </c>
      <c r="B198">
        <v>3.96</v>
      </c>
      <c r="C198">
        <v>15.53</v>
      </c>
    </row>
    <row r="199" spans="1:3">
      <c r="A199">
        <v>194306</v>
      </c>
      <c r="B199">
        <v>2.02</v>
      </c>
      <c r="C199">
        <v>-3.59</v>
      </c>
    </row>
    <row r="200" spans="1:3">
      <c r="A200">
        <v>194307</v>
      </c>
      <c r="B200">
        <v>-1.83</v>
      </c>
      <c r="C200">
        <v>-13.37</v>
      </c>
    </row>
    <row r="201" spans="1:3">
      <c r="A201">
        <v>194308</v>
      </c>
      <c r="B201">
        <v>0.57999999999999996</v>
      </c>
      <c r="C201">
        <v>-0.7</v>
      </c>
    </row>
    <row r="202" spans="1:3">
      <c r="A202">
        <v>194309</v>
      </c>
      <c r="B202">
        <v>1</v>
      </c>
      <c r="C202">
        <v>6.02</v>
      </c>
    </row>
    <row r="203" spans="1:3">
      <c r="A203">
        <v>194310</v>
      </c>
      <c r="B203">
        <v>-0.01</v>
      </c>
      <c r="C203">
        <v>-0.23</v>
      </c>
    </row>
    <row r="204" spans="1:3">
      <c r="A204">
        <v>194311</v>
      </c>
      <c r="B204">
        <v>-7.61</v>
      </c>
      <c r="C204">
        <v>-14.24</v>
      </c>
    </row>
    <row r="205" spans="1:3">
      <c r="A205">
        <v>194312</v>
      </c>
      <c r="B205">
        <v>3.82</v>
      </c>
      <c r="C205">
        <v>15.56</v>
      </c>
    </row>
    <row r="206" spans="1:3">
      <c r="A206">
        <v>194401</v>
      </c>
      <c r="B206">
        <v>0.86</v>
      </c>
      <c r="C206">
        <v>3.12</v>
      </c>
    </row>
    <row r="207" spans="1:3">
      <c r="A207">
        <v>194402</v>
      </c>
      <c r="B207">
        <v>0.93</v>
      </c>
      <c r="C207">
        <v>0.22</v>
      </c>
    </row>
    <row r="208" spans="1:3">
      <c r="A208">
        <v>194403</v>
      </c>
      <c r="B208">
        <v>0.9</v>
      </c>
      <c r="C208">
        <v>7.72</v>
      </c>
    </row>
    <row r="209" spans="1:3">
      <c r="A209">
        <v>194404</v>
      </c>
      <c r="B209">
        <v>-3.9</v>
      </c>
      <c r="C209">
        <v>-2.35</v>
      </c>
    </row>
    <row r="210" spans="1:3">
      <c r="A210">
        <v>194405</v>
      </c>
      <c r="B210">
        <v>3.36</v>
      </c>
      <c r="C210">
        <v>5.92</v>
      </c>
    </row>
    <row r="211" spans="1:3">
      <c r="A211">
        <v>194406</v>
      </c>
      <c r="B211">
        <v>14.52</v>
      </c>
      <c r="C211">
        <v>2.5099999999999998</v>
      </c>
    </row>
    <row r="212" spans="1:3">
      <c r="A212">
        <v>194407</v>
      </c>
      <c r="B212">
        <v>-2.4</v>
      </c>
      <c r="C212">
        <v>-2.57</v>
      </c>
    </row>
    <row r="213" spans="1:3">
      <c r="A213">
        <v>194408</v>
      </c>
      <c r="B213">
        <v>-0.43</v>
      </c>
      <c r="C213">
        <v>7.07</v>
      </c>
    </row>
    <row r="214" spans="1:3">
      <c r="A214">
        <v>194409</v>
      </c>
      <c r="B214">
        <v>-0.26</v>
      </c>
      <c r="C214">
        <v>-1.99</v>
      </c>
    </row>
    <row r="215" spans="1:3">
      <c r="A215">
        <v>194410</v>
      </c>
      <c r="B215">
        <v>1.82</v>
      </c>
      <c r="C215">
        <v>-2.77</v>
      </c>
    </row>
    <row r="216" spans="1:3">
      <c r="A216">
        <v>194411</v>
      </c>
      <c r="B216">
        <v>1.76</v>
      </c>
      <c r="C216">
        <v>3.56</v>
      </c>
    </row>
    <row r="217" spans="1:3">
      <c r="A217">
        <v>194412</v>
      </c>
      <c r="B217">
        <v>3.85</v>
      </c>
      <c r="C217">
        <v>9.7799999999999994</v>
      </c>
    </row>
    <row r="218" spans="1:3">
      <c r="A218">
        <v>194501</v>
      </c>
      <c r="B218">
        <v>3.2</v>
      </c>
      <c r="C218">
        <v>3.51</v>
      </c>
    </row>
    <row r="219" spans="1:3">
      <c r="A219">
        <v>194502</v>
      </c>
      <c r="B219">
        <v>6.25</v>
      </c>
      <c r="C219">
        <v>10.95</v>
      </c>
    </row>
    <row r="220" spans="1:3">
      <c r="A220">
        <v>194503</v>
      </c>
      <c r="B220">
        <v>-2.09</v>
      </c>
      <c r="C220">
        <v>-5.63</v>
      </c>
    </row>
    <row r="221" spans="1:3">
      <c r="A221">
        <v>194504</v>
      </c>
      <c r="B221">
        <v>4.6500000000000004</v>
      </c>
      <c r="C221">
        <v>14.9</v>
      </c>
    </row>
    <row r="222" spans="1:3">
      <c r="A222">
        <v>194505</v>
      </c>
      <c r="B222">
        <v>2.4900000000000002</v>
      </c>
      <c r="C222">
        <v>1.82</v>
      </c>
    </row>
    <row r="223" spans="1:3">
      <c r="A223">
        <v>194506</v>
      </c>
      <c r="B223">
        <v>0.38</v>
      </c>
      <c r="C223">
        <v>7.97</v>
      </c>
    </row>
    <row r="224" spans="1:3">
      <c r="A224">
        <v>194507</v>
      </c>
      <c r="B224">
        <v>-2.4900000000000002</v>
      </c>
      <c r="C224">
        <v>-8.3000000000000007</v>
      </c>
    </row>
    <row r="225" spans="1:3">
      <c r="A225">
        <v>194508</v>
      </c>
      <c r="B225">
        <v>7.76</v>
      </c>
      <c r="C225">
        <v>2.97</v>
      </c>
    </row>
    <row r="226" spans="1:3">
      <c r="A226">
        <v>194509</v>
      </c>
      <c r="B226">
        <v>6.21</v>
      </c>
      <c r="C226">
        <v>8.07</v>
      </c>
    </row>
    <row r="227" spans="1:3">
      <c r="A227">
        <v>194510</v>
      </c>
      <c r="B227">
        <v>5.2</v>
      </c>
      <c r="C227">
        <v>9.1999999999999993</v>
      </c>
    </row>
    <row r="228" spans="1:3">
      <c r="A228">
        <v>194511</v>
      </c>
      <c r="B228">
        <v>4.51</v>
      </c>
      <c r="C228">
        <v>8.82</v>
      </c>
    </row>
    <row r="229" spans="1:3">
      <c r="A229">
        <v>194512</v>
      </c>
      <c r="B229">
        <v>0.39</v>
      </c>
      <c r="C229">
        <v>5.81</v>
      </c>
    </row>
    <row r="230" spans="1:3">
      <c r="A230">
        <v>194601</v>
      </c>
      <c r="B230">
        <v>4.8</v>
      </c>
      <c r="C230">
        <v>11</v>
      </c>
    </row>
    <row r="231" spans="1:3">
      <c r="A231">
        <v>194602</v>
      </c>
      <c r="B231">
        <v>-4.37</v>
      </c>
      <c r="C231">
        <v>-6.65</v>
      </c>
    </row>
    <row r="232" spans="1:3">
      <c r="A232">
        <v>194603</v>
      </c>
      <c r="B232">
        <v>8.11</v>
      </c>
      <c r="C232">
        <v>8.34</v>
      </c>
    </row>
    <row r="233" spans="1:3">
      <c r="A233">
        <v>194604</v>
      </c>
      <c r="B233">
        <v>4.6900000000000004</v>
      </c>
      <c r="C233">
        <v>4.78</v>
      </c>
    </row>
    <row r="234" spans="1:3">
      <c r="A234">
        <v>194605</v>
      </c>
      <c r="B234">
        <v>5</v>
      </c>
      <c r="C234">
        <v>3.13</v>
      </c>
    </row>
    <row r="235" spans="1:3">
      <c r="A235">
        <v>194606</v>
      </c>
      <c r="B235">
        <v>-4.41</v>
      </c>
      <c r="C235">
        <v>-4.37</v>
      </c>
    </row>
    <row r="236" spans="1:3">
      <c r="A236">
        <v>194607</v>
      </c>
      <c r="B236">
        <v>-3.9</v>
      </c>
      <c r="C236">
        <v>-2.6</v>
      </c>
    </row>
    <row r="237" spans="1:3">
      <c r="A237">
        <v>194608</v>
      </c>
      <c r="B237">
        <v>-7.81</v>
      </c>
      <c r="C237">
        <v>-6.63</v>
      </c>
    </row>
    <row r="238" spans="1:3">
      <c r="A238">
        <v>194609</v>
      </c>
      <c r="B238">
        <v>-14.45</v>
      </c>
      <c r="C238">
        <v>-14.15</v>
      </c>
    </row>
    <row r="239" spans="1:3">
      <c r="A239">
        <v>194610</v>
      </c>
      <c r="B239">
        <v>-2.72</v>
      </c>
      <c r="C239">
        <v>-1.59</v>
      </c>
    </row>
    <row r="240" spans="1:3">
      <c r="A240">
        <v>194611</v>
      </c>
      <c r="B240">
        <v>-3.9</v>
      </c>
      <c r="C240">
        <v>0.16</v>
      </c>
    </row>
    <row r="241" spans="1:3">
      <c r="A241">
        <v>194612</v>
      </c>
      <c r="B241">
        <v>3.71</v>
      </c>
      <c r="C241">
        <v>7.43</v>
      </c>
    </row>
    <row r="242" spans="1:3">
      <c r="A242">
        <v>194701</v>
      </c>
      <c r="B242">
        <v>5.9</v>
      </c>
      <c r="C242">
        <v>-2.96</v>
      </c>
    </row>
    <row r="243" spans="1:3">
      <c r="A243">
        <v>194702</v>
      </c>
      <c r="B243">
        <v>0.05</v>
      </c>
      <c r="C243">
        <v>-2.41</v>
      </c>
    </row>
    <row r="244" spans="1:3">
      <c r="A244">
        <v>194703</v>
      </c>
      <c r="B244">
        <v>-6.95</v>
      </c>
      <c r="C244">
        <v>-0.16</v>
      </c>
    </row>
    <row r="245" spans="1:3">
      <c r="A245">
        <v>194704</v>
      </c>
      <c r="B245">
        <v>-11.46</v>
      </c>
      <c r="C245">
        <v>-4.38</v>
      </c>
    </row>
    <row r="246" spans="1:3">
      <c r="A246">
        <v>194705</v>
      </c>
      <c r="B246">
        <v>-6.98</v>
      </c>
      <c r="C246">
        <v>-0.44</v>
      </c>
    </row>
    <row r="247" spans="1:3">
      <c r="A247">
        <v>194706</v>
      </c>
      <c r="B247">
        <v>7.5</v>
      </c>
      <c r="C247">
        <v>5.23</v>
      </c>
    </row>
    <row r="248" spans="1:3">
      <c r="A248">
        <v>194707</v>
      </c>
      <c r="B248">
        <v>9.17</v>
      </c>
      <c r="C248">
        <v>3.79</v>
      </c>
    </row>
    <row r="249" spans="1:3">
      <c r="A249">
        <v>194708</v>
      </c>
      <c r="B249">
        <v>-5.52</v>
      </c>
      <c r="C249">
        <v>-2.44</v>
      </c>
    </row>
    <row r="250" spans="1:3">
      <c r="A250">
        <v>194709</v>
      </c>
      <c r="B250">
        <v>3.79</v>
      </c>
      <c r="C250">
        <v>-7.0000000000000007E-2</v>
      </c>
    </row>
    <row r="251" spans="1:3">
      <c r="A251">
        <v>194710</v>
      </c>
      <c r="B251">
        <v>-0.2</v>
      </c>
      <c r="C251">
        <v>4.5</v>
      </c>
    </row>
    <row r="252" spans="1:3">
      <c r="A252">
        <v>194711</v>
      </c>
      <c r="B252">
        <v>-5.81</v>
      </c>
      <c r="C252">
        <v>-0.41</v>
      </c>
    </row>
    <row r="253" spans="1:3">
      <c r="A253">
        <v>194712</v>
      </c>
      <c r="B253">
        <v>-0.38</v>
      </c>
      <c r="C253">
        <v>5.28</v>
      </c>
    </row>
    <row r="254" spans="1:3">
      <c r="A254">
        <v>194801</v>
      </c>
      <c r="B254">
        <v>-0.15</v>
      </c>
      <c r="C254">
        <v>-4.71</v>
      </c>
    </row>
    <row r="255" spans="1:3">
      <c r="A255">
        <v>194802</v>
      </c>
      <c r="B255">
        <v>-8.07</v>
      </c>
      <c r="C255">
        <v>-3.66</v>
      </c>
    </row>
    <row r="256" spans="1:3">
      <c r="A256">
        <v>194803</v>
      </c>
      <c r="B256">
        <v>15.62</v>
      </c>
      <c r="C256">
        <v>13.18</v>
      </c>
    </row>
    <row r="257" spans="1:3">
      <c r="A257">
        <v>194804</v>
      </c>
      <c r="B257">
        <v>0.15</v>
      </c>
      <c r="C257">
        <v>7.04</v>
      </c>
    </row>
    <row r="258" spans="1:3">
      <c r="A258">
        <v>194805</v>
      </c>
      <c r="B258">
        <v>7.27</v>
      </c>
      <c r="C258">
        <v>7.66</v>
      </c>
    </row>
    <row r="259" spans="1:3">
      <c r="A259">
        <v>194806</v>
      </c>
      <c r="B259">
        <v>-5.25</v>
      </c>
      <c r="C259">
        <v>3.49</v>
      </c>
    </row>
    <row r="260" spans="1:3">
      <c r="A260">
        <v>194807</v>
      </c>
      <c r="B260">
        <v>-3.3</v>
      </c>
      <c r="C260">
        <v>-6.09</v>
      </c>
    </row>
    <row r="261" spans="1:3">
      <c r="A261">
        <v>194808</v>
      </c>
      <c r="B261">
        <v>1.1299999999999999</v>
      </c>
      <c r="C261">
        <v>-0.1</v>
      </c>
    </row>
    <row r="262" spans="1:3">
      <c r="A262">
        <v>194809</v>
      </c>
      <c r="B262">
        <v>-6.35</v>
      </c>
      <c r="C262">
        <v>-5.97</v>
      </c>
    </row>
    <row r="263" spans="1:3">
      <c r="A263">
        <v>194810</v>
      </c>
      <c r="B263">
        <v>4.0199999999999996</v>
      </c>
      <c r="C263">
        <v>7.16</v>
      </c>
    </row>
    <row r="264" spans="1:3">
      <c r="A264">
        <v>194811</v>
      </c>
      <c r="B264">
        <v>-15.86</v>
      </c>
      <c r="C264">
        <v>-11.67</v>
      </c>
    </row>
    <row r="265" spans="1:3">
      <c r="A265">
        <v>194812</v>
      </c>
      <c r="B265">
        <v>-0.61</v>
      </c>
      <c r="C265">
        <v>5.5</v>
      </c>
    </row>
    <row r="266" spans="1:3">
      <c r="A266">
        <v>194901</v>
      </c>
      <c r="B266">
        <v>5.91</v>
      </c>
      <c r="C266">
        <v>-1.69</v>
      </c>
    </row>
    <row r="267" spans="1:3">
      <c r="A267">
        <v>194902</v>
      </c>
      <c r="B267">
        <v>-5.28</v>
      </c>
      <c r="C267">
        <v>-4.2</v>
      </c>
    </row>
    <row r="268" spans="1:3">
      <c r="A268">
        <v>194903</v>
      </c>
      <c r="B268">
        <v>9.0500000000000007</v>
      </c>
      <c r="C268">
        <v>6.84</v>
      </c>
    </row>
    <row r="269" spans="1:3">
      <c r="A269">
        <v>194904</v>
      </c>
      <c r="B269">
        <v>-4.7300000000000004</v>
      </c>
      <c r="C269">
        <v>-0.43</v>
      </c>
    </row>
    <row r="270" spans="1:3">
      <c r="A270">
        <v>194905</v>
      </c>
      <c r="B270">
        <v>-6.8</v>
      </c>
      <c r="C270">
        <v>-2.21</v>
      </c>
    </row>
    <row r="271" spans="1:3">
      <c r="A271">
        <v>194906</v>
      </c>
      <c r="B271">
        <v>1.3</v>
      </c>
      <c r="C271">
        <v>-0.47</v>
      </c>
    </row>
    <row r="272" spans="1:3">
      <c r="A272">
        <v>194907</v>
      </c>
      <c r="B272">
        <v>7.1</v>
      </c>
      <c r="C272">
        <v>4.8</v>
      </c>
    </row>
    <row r="273" spans="1:3">
      <c r="A273">
        <v>194908</v>
      </c>
      <c r="B273">
        <v>2.44</v>
      </c>
      <c r="C273">
        <v>2.56</v>
      </c>
    </row>
    <row r="274" spans="1:3">
      <c r="A274">
        <v>194909</v>
      </c>
      <c r="B274">
        <v>6.05</v>
      </c>
      <c r="C274">
        <v>4.6900000000000004</v>
      </c>
    </row>
    <row r="275" spans="1:3">
      <c r="A275">
        <v>194910</v>
      </c>
      <c r="B275">
        <v>3.96</v>
      </c>
      <c r="C275">
        <v>5.18</v>
      </c>
    </row>
    <row r="276" spans="1:3">
      <c r="A276">
        <v>194911</v>
      </c>
      <c r="B276">
        <v>-0.83</v>
      </c>
      <c r="C276">
        <v>3.67</v>
      </c>
    </row>
    <row r="277" spans="1:3">
      <c r="A277">
        <v>194912</v>
      </c>
      <c r="B277">
        <v>10.6</v>
      </c>
      <c r="C277">
        <v>6.44</v>
      </c>
    </row>
    <row r="278" spans="1:3">
      <c r="A278">
        <v>195001</v>
      </c>
      <c r="B278">
        <v>5.79</v>
      </c>
      <c r="C278">
        <v>2.85</v>
      </c>
    </row>
    <row r="279" spans="1:3">
      <c r="A279">
        <v>195002</v>
      </c>
      <c r="B279">
        <v>-0.49</v>
      </c>
      <c r="C279">
        <v>2.08</v>
      </c>
    </row>
    <row r="280" spans="1:3">
      <c r="A280">
        <v>195003</v>
      </c>
      <c r="B280">
        <v>-2.57</v>
      </c>
      <c r="C280">
        <v>1.86</v>
      </c>
    </row>
    <row r="281" spans="1:3">
      <c r="A281">
        <v>195004</v>
      </c>
      <c r="B281">
        <v>4.76</v>
      </c>
      <c r="C281">
        <v>3.19</v>
      </c>
    </row>
    <row r="282" spans="1:3">
      <c r="A282">
        <v>195005</v>
      </c>
      <c r="B282">
        <v>3.13</v>
      </c>
      <c r="C282">
        <v>3.55</v>
      </c>
    </row>
    <row r="283" spans="1:3">
      <c r="A283">
        <v>195006</v>
      </c>
      <c r="B283">
        <v>-5.93</v>
      </c>
      <c r="C283">
        <v>-7.38</v>
      </c>
    </row>
    <row r="284" spans="1:3">
      <c r="A284">
        <v>195007</v>
      </c>
      <c r="B284">
        <v>2.99</v>
      </c>
      <c r="C284">
        <v>-0.28000000000000003</v>
      </c>
    </row>
    <row r="285" spans="1:3">
      <c r="A285">
        <v>195008</v>
      </c>
      <c r="B285">
        <v>3.37</v>
      </c>
      <c r="C285">
        <v>7.95</v>
      </c>
    </row>
    <row r="286" spans="1:3">
      <c r="A286">
        <v>195009</v>
      </c>
      <c r="B286">
        <v>6.29</v>
      </c>
      <c r="C286">
        <v>3.87</v>
      </c>
    </row>
    <row r="287" spans="1:3">
      <c r="A287">
        <v>195010</v>
      </c>
      <c r="B287">
        <v>-1.03</v>
      </c>
      <c r="C287">
        <v>1.71</v>
      </c>
    </row>
    <row r="288" spans="1:3">
      <c r="A288">
        <v>195011</v>
      </c>
      <c r="B288">
        <v>-1.57</v>
      </c>
      <c r="C288">
        <v>1.47</v>
      </c>
    </row>
    <row r="289" spans="1:3">
      <c r="A289">
        <v>195012</v>
      </c>
      <c r="B289">
        <v>1.75</v>
      </c>
      <c r="C289">
        <v>9.57</v>
      </c>
    </row>
    <row r="290" spans="1:3">
      <c r="A290">
        <v>195101</v>
      </c>
      <c r="B290">
        <v>5.74</v>
      </c>
      <c r="C290">
        <v>6.37</v>
      </c>
    </row>
    <row r="291" spans="1:3">
      <c r="A291">
        <v>195102</v>
      </c>
      <c r="B291">
        <v>2.04</v>
      </c>
      <c r="C291">
        <v>-0.67</v>
      </c>
    </row>
    <row r="292" spans="1:3">
      <c r="A292">
        <v>195103</v>
      </c>
      <c r="B292">
        <v>-0.12</v>
      </c>
      <c r="C292">
        <v>-4.66</v>
      </c>
    </row>
    <row r="293" spans="1:3">
      <c r="A293">
        <v>195104</v>
      </c>
      <c r="B293">
        <v>0.56999999999999995</v>
      </c>
      <c r="C293">
        <v>7.8</v>
      </c>
    </row>
    <row r="294" spans="1:3">
      <c r="A294">
        <v>195105</v>
      </c>
      <c r="B294">
        <v>-1.3</v>
      </c>
      <c r="C294">
        <v>-3.73</v>
      </c>
    </row>
    <row r="295" spans="1:3">
      <c r="A295">
        <v>195106</v>
      </c>
      <c r="B295">
        <v>-2.02</v>
      </c>
      <c r="C295">
        <v>-3.99</v>
      </c>
    </row>
    <row r="296" spans="1:3">
      <c r="A296">
        <v>195107</v>
      </c>
      <c r="B296">
        <v>3.65</v>
      </c>
      <c r="C296">
        <v>11.91</v>
      </c>
    </row>
    <row r="297" spans="1:3">
      <c r="A297">
        <v>195108</v>
      </c>
      <c r="B297">
        <v>4.18</v>
      </c>
      <c r="C297">
        <v>2.04</v>
      </c>
    </row>
    <row r="298" spans="1:3">
      <c r="A298">
        <v>195109</v>
      </c>
      <c r="B298">
        <v>0.11</v>
      </c>
      <c r="C298">
        <v>-0.94</v>
      </c>
    </row>
    <row r="299" spans="1:3">
      <c r="A299">
        <v>195110</v>
      </c>
      <c r="B299">
        <v>-2.33</v>
      </c>
      <c r="C299">
        <v>0.57999999999999996</v>
      </c>
    </row>
    <row r="300" spans="1:3">
      <c r="A300">
        <v>195111</v>
      </c>
      <c r="B300">
        <v>0.44</v>
      </c>
      <c r="C300">
        <v>0.88</v>
      </c>
    </row>
    <row r="301" spans="1:3">
      <c r="A301">
        <v>195112</v>
      </c>
      <c r="B301">
        <v>1.78</v>
      </c>
      <c r="C301">
        <v>5.1100000000000003</v>
      </c>
    </row>
    <row r="302" spans="1:3">
      <c r="A302">
        <v>195201</v>
      </c>
      <c r="B302">
        <v>1.42</v>
      </c>
      <c r="C302">
        <v>3.96</v>
      </c>
    </row>
    <row r="303" spans="1:3">
      <c r="A303">
        <v>195202</v>
      </c>
      <c r="B303">
        <v>-3.44</v>
      </c>
      <c r="C303">
        <v>-4.0199999999999996</v>
      </c>
    </row>
    <row r="304" spans="1:3">
      <c r="A304">
        <v>195203</v>
      </c>
      <c r="B304">
        <v>3.07</v>
      </c>
      <c r="C304">
        <v>7.36</v>
      </c>
    </row>
    <row r="305" spans="1:3">
      <c r="A305">
        <v>195204</v>
      </c>
      <c r="B305">
        <v>-6.14</v>
      </c>
      <c r="C305">
        <v>-7.65</v>
      </c>
    </row>
    <row r="306" spans="1:3">
      <c r="A306">
        <v>195205</v>
      </c>
      <c r="B306">
        <v>2.5299999999999998</v>
      </c>
      <c r="C306">
        <v>3.79</v>
      </c>
    </row>
    <row r="307" spans="1:3">
      <c r="A307">
        <v>195206</v>
      </c>
      <c r="B307">
        <v>2.44</v>
      </c>
      <c r="C307">
        <v>4.78</v>
      </c>
    </row>
    <row r="308" spans="1:3">
      <c r="A308">
        <v>195207</v>
      </c>
      <c r="B308">
        <v>2.12</v>
      </c>
      <c r="C308">
        <v>-0.41</v>
      </c>
    </row>
    <row r="309" spans="1:3">
      <c r="A309">
        <v>195208</v>
      </c>
      <c r="B309">
        <v>-0.81</v>
      </c>
      <c r="C309">
        <v>0.4</v>
      </c>
    </row>
    <row r="310" spans="1:3">
      <c r="A310">
        <v>195209</v>
      </c>
      <c r="B310">
        <v>-4.05</v>
      </c>
      <c r="C310">
        <v>-0.92</v>
      </c>
    </row>
    <row r="311" spans="1:3">
      <c r="A311">
        <v>195210</v>
      </c>
      <c r="B311">
        <v>-2.1800000000000002</v>
      </c>
      <c r="C311">
        <v>0.28999999999999998</v>
      </c>
    </row>
    <row r="312" spans="1:3">
      <c r="A312">
        <v>195211</v>
      </c>
      <c r="B312">
        <v>8.14</v>
      </c>
      <c r="C312">
        <v>7.35</v>
      </c>
    </row>
    <row r="313" spans="1:3">
      <c r="A313">
        <v>195212</v>
      </c>
      <c r="B313">
        <v>0.61</v>
      </c>
      <c r="C313">
        <v>5.04</v>
      </c>
    </row>
    <row r="314" spans="1:3">
      <c r="A314">
        <v>195301</v>
      </c>
      <c r="B314">
        <v>-0.81</v>
      </c>
      <c r="C314">
        <v>-0.39</v>
      </c>
    </row>
    <row r="315" spans="1:3">
      <c r="A315">
        <v>195302</v>
      </c>
      <c r="B315">
        <v>0.21</v>
      </c>
      <c r="C315">
        <v>-0.62</v>
      </c>
    </row>
    <row r="316" spans="1:3">
      <c r="A316">
        <v>195303</v>
      </c>
      <c r="B316">
        <v>-1.55</v>
      </c>
      <c r="C316">
        <v>-3.84</v>
      </c>
    </row>
    <row r="317" spans="1:3">
      <c r="A317">
        <v>195304</v>
      </c>
      <c r="B317">
        <v>-5.87</v>
      </c>
      <c r="C317">
        <v>-1.85</v>
      </c>
    </row>
    <row r="318" spans="1:3">
      <c r="A318">
        <v>195305</v>
      </c>
      <c r="B318">
        <v>-1.55</v>
      </c>
      <c r="C318">
        <v>2.04</v>
      </c>
    </row>
    <row r="319" spans="1:3">
      <c r="A319">
        <v>195306</v>
      </c>
      <c r="B319">
        <v>-3.03</v>
      </c>
      <c r="C319">
        <v>-2.37</v>
      </c>
    </row>
    <row r="320" spans="1:3">
      <c r="A320">
        <v>195307</v>
      </c>
      <c r="B320">
        <v>1.74</v>
      </c>
      <c r="C320">
        <v>2.1800000000000002</v>
      </c>
    </row>
    <row r="321" spans="1:3">
      <c r="A321">
        <v>195308</v>
      </c>
      <c r="B321">
        <v>-6.52</v>
      </c>
      <c r="C321">
        <v>-5.76</v>
      </c>
    </row>
    <row r="322" spans="1:3">
      <c r="A322">
        <v>195309</v>
      </c>
      <c r="B322">
        <v>-2.66</v>
      </c>
      <c r="C322">
        <v>1.32</v>
      </c>
    </row>
    <row r="323" spans="1:3">
      <c r="A323">
        <v>195310</v>
      </c>
      <c r="B323">
        <v>2.09</v>
      </c>
      <c r="C323">
        <v>3.69</v>
      </c>
    </row>
    <row r="324" spans="1:3">
      <c r="A324">
        <v>195311</v>
      </c>
      <c r="B324">
        <v>1.94</v>
      </c>
      <c r="C324">
        <v>4.7</v>
      </c>
    </row>
    <row r="325" spans="1:3">
      <c r="A325">
        <v>195312</v>
      </c>
      <c r="B325">
        <v>-5.0599999999999996</v>
      </c>
      <c r="C325">
        <v>1.19</v>
      </c>
    </row>
    <row r="326" spans="1:3">
      <c r="A326">
        <v>195401</v>
      </c>
      <c r="B326">
        <v>7.34</v>
      </c>
      <c r="C326">
        <v>4.8499999999999996</v>
      </c>
    </row>
    <row r="327" spans="1:3">
      <c r="A327">
        <v>195402</v>
      </c>
      <c r="B327">
        <v>0.92</v>
      </c>
      <c r="C327">
        <v>3.49</v>
      </c>
    </row>
    <row r="328" spans="1:3">
      <c r="A328">
        <v>195403</v>
      </c>
      <c r="B328">
        <v>3.28</v>
      </c>
      <c r="C328">
        <v>7.22</v>
      </c>
    </row>
    <row r="329" spans="1:3">
      <c r="A329">
        <v>195404</v>
      </c>
      <c r="B329">
        <v>-6.54</v>
      </c>
      <c r="C329">
        <v>8.1300000000000008</v>
      </c>
    </row>
    <row r="330" spans="1:3">
      <c r="A330">
        <v>195405</v>
      </c>
      <c r="B330">
        <v>10.4</v>
      </c>
      <c r="C330">
        <v>0.96</v>
      </c>
    </row>
    <row r="331" spans="1:3">
      <c r="A331">
        <v>195406</v>
      </c>
      <c r="B331">
        <v>-1.37</v>
      </c>
      <c r="C331">
        <v>4.8499999999999996</v>
      </c>
    </row>
    <row r="332" spans="1:3">
      <c r="A332">
        <v>195407</v>
      </c>
      <c r="B332">
        <v>6.11</v>
      </c>
      <c r="C332">
        <v>2.84</v>
      </c>
    </row>
    <row r="333" spans="1:3">
      <c r="A333">
        <v>195408</v>
      </c>
      <c r="B333">
        <v>-0.72</v>
      </c>
      <c r="C333">
        <v>-4.18</v>
      </c>
    </row>
    <row r="334" spans="1:3">
      <c r="A334">
        <v>195409</v>
      </c>
      <c r="B334">
        <v>5.07</v>
      </c>
      <c r="C334">
        <v>7.14</v>
      </c>
    </row>
    <row r="335" spans="1:3">
      <c r="A335">
        <v>195410</v>
      </c>
      <c r="B335">
        <v>-2.69</v>
      </c>
      <c r="C335">
        <v>-0.34</v>
      </c>
    </row>
    <row r="336" spans="1:3">
      <c r="A336">
        <v>195411</v>
      </c>
      <c r="B336">
        <v>9.01</v>
      </c>
      <c r="C336">
        <v>10.75</v>
      </c>
    </row>
    <row r="337" spans="1:3">
      <c r="A337">
        <v>195412</v>
      </c>
      <c r="B337">
        <v>11.13</v>
      </c>
      <c r="C337">
        <v>6.52</v>
      </c>
    </row>
    <row r="338" spans="1:3">
      <c r="A338">
        <v>195501</v>
      </c>
      <c r="B338">
        <v>-0.63</v>
      </c>
      <c r="C338">
        <v>4.16</v>
      </c>
    </row>
    <row r="339" spans="1:3">
      <c r="A339">
        <v>195502</v>
      </c>
      <c r="B339">
        <v>2.36</v>
      </c>
      <c r="C339">
        <v>3.7</v>
      </c>
    </row>
    <row r="340" spans="1:3">
      <c r="A340">
        <v>195503</v>
      </c>
      <c r="B340">
        <v>-0.01</v>
      </c>
      <c r="C340">
        <v>1.76</v>
      </c>
    </row>
    <row r="341" spans="1:3">
      <c r="A341">
        <v>195504</v>
      </c>
      <c r="B341">
        <v>2.38</v>
      </c>
      <c r="C341">
        <v>2.82</v>
      </c>
    </row>
    <row r="342" spans="1:3">
      <c r="A342">
        <v>195505</v>
      </c>
      <c r="B342">
        <v>-0.7</v>
      </c>
      <c r="C342">
        <v>1.96</v>
      </c>
    </row>
    <row r="343" spans="1:3">
      <c r="A343">
        <v>195506</v>
      </c>
      <c r="B343">
        <v>5.63</v>
      </c>
      <c r="C343">
        <v>8.2100000000000009</v>
      </c>
    </row>
    <row r="344" spans="1:3">
      <c r="A344">
        <v>195507</v>
      </c>
      <c r="B344">
        <v>0.48</v>
      </c>
      <c r="C344">
        <v>-0.38</v>
      </c>
    </row>
    <row r="345" spans="1:3">
      <c r="A345">
        <v>195508</v>
      </c>
      <c r="B345">
        <v>0.14000000000000001</v>
      </c>
      <c r="C345">
        <v>3.83</v>
      </c>
    </row>
    <row r="346" spans="1:3">
      <c r="A346">
        <v>195509</v>
      </c>
      <c r="B346">
        <v>-2.37</v>
      </c>
      <c r="C346">
        <v>5.48</v>
      </c>
    </row>
    <row r="347" spans="1:3">
      <c r="A347">
        <v>195510</v>
      </c>
      <c r="B347">
        <v>-2.4300000000000002</v>
      </c>
      <c r="C347">
        <v>-5.26</v>
      </c>
    </row>
    <row r="348" spans="1:3">
      <c r="A348">
        <v>195511</v>
      </c>
      <c r="B348">
        <v>6.48</v>
      </c>
      <c r="C348">
        <v>9.02</v>
      </c>
    </row>
    <row r="349" spans="1:3">
      <c r="A349">
        <v>195512</v>
      </c>
      <c r="B349">
        <v>2.16</v>
      </c>
      <c r="C349">
        <v>-1.01</v>
      </c>
    </row>
    <row r="350" spans="1:3">
      <c r="A350">
        <v>195601</v>
      </c>
      <c r="B350">
        <v>-2.58</v>
      </c>
      <c r="C350">
        <v>-5.94</v>
      </c>
    </row>
    <row r="351" spans="1:3">
      <c r="A351">
        <v>195602</v>
      </c>
      <c r="B351">
        <v>3.69</v>
      </c>
      <c r="C351">
        <v>5.37</v>
      </c>
    </row>
    <row r="352" spans="1:3">
      <c r="A352">
        <v>195603</v>
      </c>
      <c r="B352">
        <v>1.01</v>
      </c>
      <c r="C352">
        <v>6.65</v>
      </c>
    </row>
    <row r="353" spans="1:3">
      <c r="A353">
        <v>195604</v>
      </c>
      <c r="B353">
        <v>-1.53</v>
      </c>
      <c r="C353">
        <v>1.92</v>
      </c>
    </row>
    <row r="354" spans="1:3">
      <c r="A354">
        <v>195605</v>
      </c>
      <c r="B354">
        <v>-6.26</v>
      </c>
      <c r="C354">
        <v>-5.53</v>
      </c>
    </row>
    <row r="355" spans="1:3">
      <c r="A355">
        <v>195606</v>
      </c>
      <c r="B355">
        <v>1.26</v>
      </c>
      <c r="C355">
        <v>3.36</v>
      </c>
    </row>
    <row r="356" spans="1:3">
      <c r="A356">
        <v>195607</v>
      </c>
      <c r="B356">
        <v>2.64</v>
      </c>
      <c r="C356">
        <v>8.06</v>
      </c>
    </row>
    <row r="357" spans="1:3">
      <c r="A357">
        <v>195608</v>
      </c>
      <c r="B357">
        <v>-1.08</v>
      </c>
      <c r="C357">
        <v>-4.63</v>
      </c>
    </row>
    <row r="358" spans="1:3">
      <c r="A358">
        <v>195609</v>
      </c>
      <c r="B358">
        <v>-2.4</v>
      </c>
      <c r="C358">
        <v>-6.79</v>
      </c>
    </row>
    <row r="359" spans="1:3">
      <c r="A359">
        <v>195610</v>
      </c>
      <c r="B359">
        <v>-0.36</v>
      </c>
      <c r="C359">
        <v>1.18</v>
      </c>
    </row>
    <row r="360" spans="1:3">
      <c r="A360">
        <v>195611</v>
      </c>
      <c r="B360">
        <v>-1.75</v>
      </c>
      <c r="C360">
        <v>3.09</v>
      </c>
    </row>
    <row r="361" spans="1:3">
      <c r="A361">
        <v>195612</v>
      </c>
      <c r="B361">
        <v>1.56</v>
      </c>
      <c r="C361">
        <v>7.38</v>
      </c>
    </row>
    <row r="362" spans="1:3">
      <c r="A362">
        <v>195701</v>
      </c>
      <c r="B362">
        <v>-0.91</v>
      </c>
      <c r="C362">
        <v>-5.65</v>
      </c>
    </row>
    <row r="363" spans="1:3">
      <c r="A363">
        <v>195702</v>
      </c>
      <c r="B363">
        <v>-3.83</v>
      </c>
      <c r="C363">
        <v>-0.84</v>
      </c>
    </row>
    <row r="364" spans="1:3">
      <c r="A364">
        <v>195703</v>
      </c>
      <c r="B364">
        <v>3.59</v>
      </c>
      <c r="C364">
        <v>3.94</v>
      </c>
    </row>
    <row r="365" spans="1:3">
      <c r="A365">
        <v>195704</v>
      </c>
      <c r="B365">
        <v>3.83</v>
      </c>
      <c r="C365">
        <v>7.07</v>
      </c>
    </row>
    <row r="366" spans="1:3">
      <c r="A366">
        <v>195705</v>
      </c>
      <c r="B366">
        <v>3</v>
      </c>
      <c r="C366">
        <v>5.6</v>
      </c>
    </row>
    <row r="367" spans="1:3">
      <c r="A367">
        <v>195706</v>
      </c>
      <c r="B367">
        <v>-0.03</v>
      </c>
      <c r="C367">
        <v>2.4900000000000002</v>
      </c>
    </row>
    <row r="368" spans="1:3">
      <c r="A368">
        <v>195707</v>
      </c>
      <c r="B368">
        <v>-1.87</v>
      </c>
      <c r="C368">
        <v>-1.1399999999999999</v>
      </c>
    </row>
    <row r="369" spans="1:3">
      <c r="A369">
        <v>195708</v>
      </c>
      <c r="B369">
        <v>-8.7899999999999991</v>
      </c>
      <c r="C369">
        <v>-6.83</v>
      </c>
    </row>
    <row r="370" spans="1:3">
      <c r="A370">
        <v>195709</v>
      </c>
      <c r="B370">
        <v>-7.85</v>
      </c>
      <c r="C370">
        <v>-5.89</v>
      </c>
    </row>
    <row r="371" spans="1:3">
      <c r="A371">
        <v>195710</v>
      </c>
      <c r="B371">
        <v>-7.94</v>
      </c>
      <c r="C371">
        <v>-3.09</v>
      </c>
    </row>
    <row r="372" spans="1:3">
      <c r="A372">
        <v>195711</v>
      </c>
      <c r="B372">
        <v>5.25</v>
      </c>
      <c r="C372">
        <v>6.62</v>
      </c>
    </row>
    <row r="373" spans="1:3">
      <c r="A373">
        <v>195712</v>
      </c>
      <c r="B373">
        <v>-11.63</v>
      </c>
      <c r="C373">
        <v>-2.52</v>
      </c>
    </row>
    <row r="374" spans="1:3">
      <c r="A374">
        <v>195801</v>
      </c>
      <c r="B374">
        <v>14.03</v>
      </c>
      <c r="C374">
        <v>2.23</v>
      </c>
    </row>
    <row r="375" spans="1:3">
      <c r="A375">
        <v>195802</v>
      </c>
      <c r="B375">
        <v>-4.76</v>
      </c>
      <c r="C375">
        <v>0.23</v>
      </c>
    </row>
    <row r="376" spans="1:3">
      <c r="A376">
        <v>195803</v>
      </c>
      <c r="B376">
        <v>5.1100000000000003</v>
      </c>
      <c r="C376">
        <v>4.92</v>
      </c>
    </row>
    <row r="377" spans="1:3">
      <c r="A377">
        <v>195804</v>
      </c>
      <c r="B377">
        <v>2.42</v>
      </c>
      <c r="C377">
        <v>3.51</v>
      </c>
    </row>
    <row r="378" spans="1:3">
      <c r="A378">
        <v>195805</v>
      </c>
      <c r="B378">
        <v>3.34</v>
      </c>
      <c r="C378">
        <v>1.35</v>
      </c>
    </row>
    <row r="379" spans="1:3">
      <c r="A379">
        <v>195806</v>
      </c>
      <c r="B379">
        <v>4.46</v>
      </c>
      <c r="C379">
        <v>3.36</v>
      </c>
    </row>
    <row r="380" spans="1:3">
      <c r="A380">
        <v>195807</v>
      </c>
      <c r="B380">
        <v>12.3</v>
      </c>
      <c r="C380">
        <v>1.7</v>
      </c>
    </row>
    <row r="381" spans="1:3">
      <c r="A381">
        <v>195808</v>
      </c>
      <c r="B381">
        <v>2.75</v>
      </c>
      <c r="C381">
        <v>2.42</v>
      </c>
    </row>
    <row r="382" spans="1:3">
      <c r="A382">
        <v>195809</v>
      </c>
      <c r="B382">
        <v>7.43</v>
      </c>
      <c r="C382">
        <v>5.62</v>
      </c>
    </row>
    <row r="383" spans="1:3">
      <c r="A383">
        <v>195810</v>
      </c>
      <c r="B383">
        <v>4.09</v>
      </c>
      <c r="C383">
        <v>6.14</v>
      </c>
    </row>
    <row r="384" spans="1:3">
      <c r="A384">
        <v>195811</v>
      </c>
      <c r="B384">
        <v>0.35</v>
      </c>
      <c r="C384">
        <v>6.88</v>
      </c>
    </row>
    <row r="385" spans="1:3">
      <c r="A385">
        <v>195812</v>
      </c>
      <c r="B385">
        <v>5.41</v>
      </c>
      <c r="C385">
        <v>5.28</v>
      </c>
    </row>
    <row r="386" spans="1:3">
      <c r="A386">
        <v>195901</v>
      </c>
      <c r="B386">
        <v>0.4</v>
      </c>
      <c r="C386">
        <v>0.47</v>
      </c>
    </row>
    <row r="387" spans="1:3">
      <c r="A387">
        <v>195902</v>
      </c>
      <c r="B387">
        <v>0.34</v>
      </c>
      <c r="C387">
        <v>4.2</v>
      </c>
    </row>
    <row r="388" spans="1:3">
      <c r="A388">
        <v>195903</v>
      </c>
      <c r="B388">
        <v>0.28999999999999998</v>
      </c>
      <c r="C388">
        <v>3.91</v>
      </c>
    </row>
    <row r="389" spans="1:3">
      <c r="A389">
        <v>195904</v>
      </c>
      <c r="B389">
        <v>0.93</v>
      </c>
      <c r="C389">
        <v>8.75</v>
      </c>
    </row>
    <row r="390" spans="1:3">
      <c r="A390">
        <v>195905</v>
      </c>
      <c r="B390">
        <v>0.57999999999999996</v>
      </c>
      <c r="C390">
        <v>7.0000000000000007E-2</v>
      </c>
    </row>
    <row r="391" spans="1:3">
      <c r="A391">
        <v>195906</v>
      </c>
      <c r="B391">
        <v>-1.28</v>
      </c>
      <c r="C391">
        <v>5.79</v>
      </c>
    </row>
    <row r="392" spans="1:3">
      <c r="A392">
        <v>195907</v>
      </c>
      <c r="B392">
        <v>4.2699999999999996</v>
      </c>
      <c r="C392">
        <v>-0.32</v>
      </c>
    </row>
    <row r="393" spans="1:3">
      <c r="A393">
        <v>195908</v>
      </c>
      <c r="B393">
        <v>-3.15</v>
      </c>
      <c r="C393">
        <v>-2.39</v>
      </c>
    </row>
    <row r="394" spans="1:3">
      <c r="A394">
        <v>195909</v>
      </c>
      <c r="B394">
        <v>-6.49</v>
      </c>
      <c r="C394">
        <v>-5.18</v>
      </c>
    </row>
    <row r="395" spans="1:3">
      <c r="A395">
        <v>195910</v>
      </c>
      <c r="B395">
        <v>0.47</v>
      </c>
      <c r="C395">
        <v>8.7200000000000006</v>
      </c>
    </row>
    <row r="396" spans="1:3">
      <c r="A396">
        <v>195911</v>
      </c>
      <c r="B396">
        <v>-0.08</v>
      </c>
      <c r="C396">
        <v>6.32</v>
      </c>
    </row>
    <row r="397" spans="1:3">
      <c r="A397">
        <v>195912</v>
      </c>
      <c r="B397">
        <v>1.78</v>
      </c>
      <c r="C397">
        <v>1.08</v>
      </c>
    </row>
    <row r="398" spans="1:3">
      <c r="A398">
        <v>196001</v>
      </c>
      <c r="B398">
        <v>-5.37</v>
      </c>
      <c r="C398">
        <v>-7.86</v>
      </c>
    </row>
    <row r="399" spans="1:3">
      <c r="A399">
        <v>196002</v>
      </c>
      <c r="B399">
        <v>-1.9</v>
      </c>
      <c r="C399">
        <v>6.49</v>
      </c>
    </row>
    <row r="400" spans="1:3">
      <c r="A400">
        <v>196003</v>
      </c>
      <c r="B400">
        <v>-4.95</v>
      </c>
      <c r="C400">
        <v>-1.31</v>
      </c>
    </row>
    <row r="401" spans="1:3">
      <c r="A401">
        <v>196004</v>
      </c>
      <c r="B401">
        <v>-3.67</v>
      </c>
      <c r="C401">
        <v>1.35</v>
      </c>
    </row>
    <row r="402" spans="1:3">
      <c r="A402">
        <v>196005</v>
      </c>
      <c r="B402">
        <v>1.56</v>
      </c>
      <c r="C402">
        <v>8.7799999999999994</v>
      </c>
    </row>
    <row r="403" spans="1:3">
      <c r="A403">
        <v>196006</v>
      </c>
      <c r="B403">
        <v>-1.1100000000000001</v>
      </c>
      <c r="C403">
        <v>3.11</v>
      </c>
    </row>
    <row r="404" spans="1:3">
      <c r="A404">
        <v>196007</v>
      </c>
      <c r="B404">
        <v>-2.84</v>
      </c>
      <c r="C404">
        <v>-3.52</v>
      </c>
    </row>
    <row r="405" spans="1:3">
      <c r="A405">
        <v>196008</v>
      </c>
      <c r="B405">
        <v>4.54</v>
      </c>
      <c r="C405">
        <v>2.99</v>
      </c>
    </row>
    <row r="406" spans="1:3">
      <c r="A406">
        <v>196009</v>
      </c>
      <c r="B406">
        <v>-6.48</v>
      </c>
      <c r="C406">
        <v>-7.78</v>
      </c>
    </row>
    <row r="407" spans="1:3">
      <c r="A407">
        <v>196010</v>
      </c>
      <c r="B407">
        <v>-2.62</v>
      </c>
      <c r="C407">
        <v>-1.1599999999999999</v>
      </c>
    </row>
    <row r="408" spans="1:3">
      <c r="A408">
        <v>196011</v>
      </c>
      <c r="B408">
        <v>2.2999999999999998</v>
      </c>
      <c r="C408">
        <v>9.3699999999999992</v>
      </c>
    </row>
    <row r="409" spans="1:3">
      <c r="A409">
        <v>196012</v>
      </c>
      <c r="B409">
        <v>7.58</v>
      </c>
      <c r="C409">
        <v>8</v>
      </c>
    </row>
    <row r="410" spans="1:3">
      <c r="A410">
        <v>196101</v>
      </c>
      <c r="B410">
        <v>8.57</v>
      </c>
      <c r="C410">
        <v>4.5599999999999996</v>
      </c>
    </row>
    <row r="411" spans="1:3">
      <c r="A411">
        <v>196102</v>
      </c>
      <c r="B411">
        <v>7.81</v>
      </c>
      <c r="C411">
        <v>4.91</v>
      </c>
    </row>
    <row r="412" spans="1:3">
      <c r="A412">
        <v>196103</v>
      </c>
      <c r="B412">
        <v>4.76</v>
      </c>
      <c r="C412">
        <v>4.51</v>
      </c>
    </row>
    <row r="413" spans="1:3">
      <c r="A413">
        <v>196104</v>
      </c>
      <c r="B413">
        <v>-6.32</v>
      </c>
      <c r="C413">
        <v>0.56999999999999995</v>
      </c>
    </row>
    <row r="414" spans="1:3">
      <c r="A414">
        <v>196105</v>
      </c>
      <c r="B414">
        <v>7.43</v>
      </c>
      <c r="C414">
        <v>1.36</v>
      </c>
    </row>
    <row r="415" spans="1:3">
      <c r="A415">
        <v>196106</v>
      </c>
      <c r="B415">
        <v>-4.45</v>
      </c>
      <c r="C415">
        <v>-2.09</v>
      </c>
    </row>
    <row r="416" spans="1:3">
      <c r="A416">
        <v>196107</v>
      </c>
      <c r="B416">
        <v>1.4</v>
      </c>
      <c r="C416">
        <v>1.85</v>
      </c>
    </row>
    <row r="417" spans="1:3">
      <c r="A417">
        <v>196108</v>
      </c>
      <c r="B417">
        <v>2.4</v>
      </c>
      <c r="C417">
        <v>6.55</v>
      </c>
    </row>
    <row r="418" spans="1:3">
      <c r="A418">
        <v>196109</v>
      </c>
      <c r="B418">
        <v>-0.72</v>
      </c>
      <c r="C418">
        <v>-2.48</v>
      </c>
    </row>
    <row r="419" spans="1:3">
      <c r="A419">
        <v>196110</v>
      </c>
      <c r="B419">
        <v>1.1599999999999999</v>
      </c>
      <c r="C419">
        <v>3.64</v>
      </c>
    </row>
    <row r="420" spans="1:3">
      <c r="A420">
        <v>196111</v>
      </c>
      <c r="B420">
        <v>4.88</v>
      </c>
      <c r="C420">
        <v>8.11</v>
      </c>
    </row>
    <row r="421" spans="1:3">
      <c r="A421">
        <v>196112</v>
      </c>
      <c r="B421">
        <v>3.17</v>
      </c>
      <c r="C421">
        <v>-4.3499999999999996</v>
      </c>
    </row>
    <row r="422" spans="1:3">
      <c r="A422">
        <v>196201</v>
      </c>
      <c r="B422">
        <v>-3.93</v>
      </c>
      <c r="C422">
        <v>-6.3</v>
      </c>
    </row>
    <row r="423" spans="1:3">
      <c r="A423">
        <v>196202</v>
      </c>
      <c r="B423">
        <v>-0.7</v>
      </c>
      <c r="C423">
        <v>1.84</v>
      </c>
    </row>
    <row r="424" spans="1:3">
      <c r="A424">
        <v>196203</v>
      </c>
      <c r="B424">
        <v>-0.85</v>
      </c>
      <c r="C424">
        <v>-2.27</v>
      </c>
    </row>
    <row r="425" spans="1:3">
      <c r="A425">
        <v>196204</v>
      </c>
      <c r="B425">
        <v>-8.52</v>
      </c>
      <c r="C425">
        <v>-4.3</v>
      </c>
    </row>
    <row r="426" spans="1:3">
      <c r="A426">
        <v>196205</v>
      </c>
      <c r="B426">
        <v>-11.2</v>
      </c>
      <c r="C426">
        <v>-10.87</v>
      </c>
    </row>
    <row r="427" spans="1:3">
      <c r="A427">
        <v>196206</v>
      </c>
      <c r="B427">
        <v>-13.96</v>
      </c>
      <c r="C427">
        <v>-5.64</v>
      </c>
    </row>
    <row r="428" spans="1:3">
      <c r="A428">
        <v>196207</v>
      </c>
      <c r="B428">
        <v>8.9600000000000009</v>
      </c>
      <c r="C428">
        <v>6.24</v>
      </c>
    </row>
    <row r="429" spans="1:3">
      <c r="A429">
        <v>196208</v>
      </c>
      <c r="B429">
        <v>5.49</v>
      </c>
      <c r="C429">
        <v>2.6</v>
      </c>
    </row>
    <row r="430" spans="1:3">
      <c r="A430">
        <v>196209</v>
      </c>
      <c r="B430">
        <v>-8</v>
      </c>
      <c r="C430">
        <v>-1.99</v>
      </c>
    </row>
    <row r="431" spans="1:3">
      <c r="A431">
        <v>196210</v>
      </c>
      <c r="B431">
        <v>-1.43</v>
      </c>
      <c r="C431">
        <v>-0.25</v>
      </c>
    </row>
    <row r="432" spans="1:3">
      <c r="A432">
        <v>196211</v>
      </c>
      <c r="B432">
        <v>17.7</v>
      </c>
      <c r="C432">
        <v>8.25</v>
      </c>
    </row>
    <row r="433" spans="1:3">
      <c r="A433">
        <v>196212</v>
      </c>
      <c r="B433">
        <v>-1.69</v>
      </c>
      <c r="C433">
        <v>4.62</v>
      </c>
    </row>
    <row r="434" spans="1:3">
      <c r="A434">
        <v>196301</v>
      </c>
      <c r="B434">
        <v>4.84</v>
      </c>
      <c r="C434">
        <v>3.11</v>
      </c>
    </row>
    <row r="435" spans="1:3">
      <c r="A435">
        <v>196302</v>
      </c>
      <c r="B435">
        <v>-3.76</v>
      </c>
      <c r="C435">
        <v>-1.58</v>
      </c>
    </row>
    <row r="436" spans="1:3">
      <c r="A436">
        <v>196303</v>
      </c>
      <c r="B436">
        <v>2</v>
      </c>
      <c r="C436">
        <v>5.39</v>
      </c>
    </row>
    <row r="437" spans="1:3">
      <c r="A437">
        <v>196304</v>
      </c>
      <c r="B437">
        <v>3.61</v>
      </c>
      <c r="C437">
        <v>5.05</v>
      </c>
    </row>
    <row r="438" spans="1:3">
      <c r="A438">
        <v>196305</v>
      </c>
      <c r="B438">
        <v>3.16</v>
      </c>
      <c r="C438">
        <v>3.13</v>
      </c>
    </row>
    <row r="439" spans="1:3">
      <c r="A439">
        <v>196306</v>
      </c>
      <c r="B439">
        <v>-1.74</v>
      </c>
      <c r="C439">
        <v>-2.12</v>
      </c>
    </row>
    <row r="440" spans="1:3">
      <c r="A440">
        <v>196307</v>
      </c>
      <c r="B440">
        <v>-2.77</v>
      </c>
      <c r="C440">
        <v>0.43</v>
      </c>
    </row>
    <row r="441" spans="1:3">
      <c r="A441">
        <v>196308</v>
      </c>
      <c r="B441">
        <v>6</v>
      </c>
      <c r="C441">
        <v>9.23</v>
      </c>
    </row>
    <row r="442" spans="1:3">
      <c r="A442">
        <v>196309</v>
      </c>
      <c r="B442">
        <v>-3.14</v>
      </c>
      <c r="C442">
        <v>-1.98</v>
      </c>
    </row>
    <row r="443" spans="1:3">
      <c r="A443">
        <v>196310</v>
      </c>
      <c r="B443">
        <v>1.89</v>
      </c>
      <c r="C443">
        <v>5.28</v>
      </c>
    </row>
    <row r="444" spans="1:3">
      <c r="A444">
        <v>196311</v>
      </c>
      <c r="B444">
        <v>7.0000000000000007E-2</v>
      </c>
      <c r="C444">
        <v>-0.08</v>
      </c>
    </row>
    <row r="445" spans="1:3">
      <c r="A445">
        <v>196312</v>
      </c>
      <c r="B445">
        <v>-2.46</v>
      </c>
      <c r="C445">
        <v>0.73</v>
      </c>
    </row>
    <row r="446" spans="1:3">
      <c r="A446">
        <v>196401</v>
      </c>
      <c r="B446">
        <v>0.98</v>
      </c>
      <c r="C446">
        <v>1.95</v>
      </c>
    </row>
    <row r="447" spans="1:3">
      <c r="A447">
        <v>196402</v>
      </c>
      <c r="B447">
        <v>1.77</v>
      </c>
      <c r="C447">
        <v>3.54</v>
      </c>
    </row>
    <row r="448" spans="1:3">
      <c r="A448">
        <v>196403</v>
      </c>
      <c r="B448">
        <v>0.54</v>
      </c>
      <c r="C448">
        <v>3.58</v>
      </c>
    </row>
    <row r="449" spans="1:3">
      <c r="A449">
        <v>196404</v>
      </c>
      <c r="B449">
        <v>-0.56999999999999995</v>
      </c>
      <c r="C449">
        <v>-0.51</v>
      </c>
    </row>
    <row r="450" spans="1:3">
      <c r="A450">
        <v>196405</v>
      </c>
      <c r="B450">
        <v>0.26</v>
      </c>
      <c r="C450">
        <v>3.97</v>
      </c>
    </row>
    <row r="451" spans="1:3">
      <c r="A451">
        <v>196406</v>
      </c>
      <c r="B451">
        <v>1.1200000000000001</v>
      </c>
      <c r="C451">
        <v>0.89</v>
      </c>
    </row>
    <row r="452" spans="1:3">
      <c r="A452">
        <v>196407</v>
      </c>
      <c r="B452">
        <v>1.89</v>
      </c>
      <c r="C452">
        <v>0.72</v>
      </c>
    </row>
    <row r="453" spans="1:3">
      <c r="A453">
        <v>196408</v>
      </c>
      <c r="B453">
        <v>-1.35</v>
      </c>
      <c r="C453">
        <v>-0.91</v>
      </c>
    </row>
    <row r="454" spans="1:3">
      <c r="A454">
        <v>196409</v>
      </c>
      <c r="B454">
        <v>5.77</v>
      </c>
      <c r="C454">
        <v>6.4</v>
      </c>
    </row>
    <row r="455" spans="1:3">
      <c r="A455">
        <v>196410</v>
      </c>
      <c r="B455">
        <v>1.54</v>
      </c>
      <c r="C455">
        <v>0.04</v>
      </c>
    </row>
    <row r="456" spans="1:3">
      <c r="A456">
        <v>196411</v>
      </c>
      <c r="B456">
        <v>-3.05</v>
      </c>
      <c r="C456">
        <v>0.01</v>
      </c>
    </row>
    <row r="457" spans="1:3">
      <c r="A457">
        <v>196412</v>
      </c>
      <c r="B457">
        <v>-0.24</v>
      </c>
      <c r="C457">
        <v>-0.8</v>
      </c>
    </row>
    <row r="458" spans="1:3">
      <c r="A458">
        <v>196501</v>
      </c>
      <c r="B458">
        <v>7.81</v>
      </c>
      <c r="C458">
        <v>4.53</v>
      </c>
    </row>
    <row r="459" spans="1:3">
      <c r="A459">
        <v>196502</v>
      </c>
      <c r="B459">
        <v>2.48</v>
      </c>
      <c r="C459">
        <v>2.82</v>
      </c>
    </row>
    <row r="460" spans="1:3">
      <c r="A460">
        <v>196503</v>
      </c>
      <c r="B460">
        <v>-1.1299999999999999</v>
      </c>
      <c r="C460">
        <v>0.26</v>
      </c>
    </row>
    <row r="461" spans="1:3">
      <c r="A461">
        <v>196504</v>
      </c>
      <c r="B461">
        <v>2.72</v>
      </c>
      <c r="C461">
        <v>5.07</v>
      </c>
    </row>
    <row r="462" spans="1:3">
      <c r="A462">
        <v>196505</v>
      </c>
      <c r="B462">
        <v>-1.22</v>
      </c>
      <c r="C462">
        <v>-0.62</v>
      </c>
    </row>
    <row r="463" spans="1:3">
      <c r="A463">
        <v>196506</v>
      </c>
      <c r="B463">
        <v>-3.42</v>
      </c>
      <c r="C463">
        <v>-9.39</v>
      </c>
    </row>
    <row r="464" spans="1:3">
      <c r="A464">
        <v>196507</v>
      </c>
      <c r="B464">
        <v>0.95</v>
      </c>
      <c r="C464">
        <v>7.48</v>
      </c>
    </row>
    <row r="465" spans="1:3">
      <c r="A465">
        <v>196508</v>
      </c>
      <c r="B465">
        <v>4.66</v>
      </c>
      <c r="C465">
        <v>7.66</v>
      </c>
    </row>
    <row r="466" spans="1:3">
      <c r="A466">
        <v>196509</v>
      </c>
      <c r="B466">
        <v>1.91</v>
      </c>
      <c r="C466">
        <v>5.35</v>
      </c>
    </row>
    <row r="467" spans="1:3">
      <c r="A467">
        <v>196510</v>
      </c>
      <c r="B467">
        <v>3.91</v>
      </c>
      <c r="C467">
        <v>7.89</v>
      </c>
    </row>
    <row r="468" spans="1:3">
      <c r="A468">
        <v>196511</v>
      </c>
      <c r="B468">
        <v>-1.4</v>
      </c>
      <c r="C468">
        <v>8.4700000000000006</v>
      </c>
    </row>
    <row r="469" spans="1:3">
      <c r="A469">
        <v>196512</v>
      </c>
      <c r="B469">
        <v>3.27</v>
      </c>
      <c r="C469">
        <v>4.0599999999999996</v>
      </c>
    </row>
    <row r="470" spans="1:3">
      <c r="A470">
        <v>196601</v>
      </c>
      <c r="B470">
        <v>0.79</v>
      </c>
      <c r="C470">
        <v>9.09</v>
      </c>
    </row>
    <row r="471" spans="1:3">
      <c r="A471">
        <v>196602</v>
      </c>
      <c r="B471">
        <v>-2.54</v>
      </c>
      <c r="C471">
        <v>8.24</v>
      </c>
    </row>
    <row r="472" spans="1:3">
      <c r="A472">
        <v>196603</v>
      </c>
      <c r="B472">
        <v>-3.81</v>
      </c>
      <c r="C472">
        <v>1.05</v>
      </c>
    </row>
    <row r="473" spans="1:3">
      <c r="A473">
        <v>196604</v>
      </c>
      <c r="B473">
        <v>1.87</v>
      </c>
      <c r="C473">
        <v>5.12</v>
      </c>
    </row>
    <row r="474" spans="1:3">
      <c r="A474">
        <v>196605</v>
      </c>
      <c r="B474">
        <v>-3.34</v>
      </c>
      <c r="C474">
        <v>-11.04</v>
      </c>
    </row>
    <row r="475" spans="1:3">
      <c r="A475">
        <v>196606</v>
      </c>
      <c r="B475">
        <v>-1.51</v>
      </c>
      <c r="C475">
        <v>3.6</v>
      </c>
    </row>
    <row r="476" spans="1:3">
      <c r="A476">
        <v>196607</v>
      </c>
      <c r="B476">
        <v>-1.77</v>
      </c>
      <c r="C476">
        <v>-2.15</v>
      </c>
    </row>
    <row r="477" spans="1:3">
      <c r="A477">
        <v>196608</v>
      </c>
      <c r="B477">
        <v>-5.03</v>
      </c>
      <c r="C477">
        <v>-9.06</v>
      </c>
    </row>
    <row r="478" spans="1:3">
      <c r="A478">
        <v>196609</v>
      </c>
      <c r="B478">
        <v>-3.96</v>
      </c>
      <c r="C478">
        <v>-4.92</v>
      </c>
    </row>
    <row r="479" spans="1:3">
      <c r="A479">
        <v>196610</v>
      </c>
      <c r="B479">
        <v>2.33</v>
      </c>
      <c r="C479">
        <v>-5.74</v>
      </c>
    </row>
    <row r="480" spans="1:3">
      <c r="A480">
        <v>196611</v>
      </c>
      <c r="B480">
        <v>-0.86</v>
      </c>
      <c r="C480">
        <v>12.11</v>
      </c>
    </row>
    <row r="481" spans="1:3">
      <c r="A481">
        <v>196612</v>
      </c>
      <c r="B481">
        <v>2.5099999999999998</v>
      </c>
      <c r="C481">
        <v>1.41</v>
      </c>
    </row>
    <row r="482" spans="1:3">
      <c r="A482">
        <v>196701</v>
      </c>
      <c r="B482">
        <v>14.3</v>
      </c>
      <c r="C482">
        <v>8.2799999999999994</v>
      </c>
    </row>
    <row r="483" spans="1:3">
      <c r="A483">
        <v>196702</v>
      </c>
      <c r="B483">
        <v>0.28999999999999998</v>
      </c>
      <c r="C483">
        <v>5.26</v>
      </c>
    </row>
    <row r="484" spans="1:3">
      <c r="A484">
        <v>196703</v>
      </c>
      <c r="B484">
        <v>2.78</v>
      </c>
      <c r="C484">
        <v>6.4</v>
      </c>
    </row>
    <row r="485" spans="1:3">
      <c r="A485">
        <v>196704</v>
      </c>
      <c r="B485">
        <v>6.8</v>
      </c>
      <c r="C485">
        <v>6.42</v>
      </c>
    </row>
    <row r="486" spans="1:3">
      <c r="A486">
        <v>196705</v>
      </c>
      <c r="B486">
        <v>-7</v>
      </c>
      <c r="C486">
        <v>-3.14</v>
      </c>
    </row>
    <row r="487" spans="1:3">
      <c r="A487">
        <v>196706</v>
      </c>
      <c r="B487">
        <v>2.59</v>
      </c>
      <c r="C487">
        <v>8.35</v>
      </c>
    </row>
    <row r="488" spans="1:3">
      <c r="A488">
        <v>196707</v>
      </c>
      <c r="B488">
        <v>9.9499999999999993</v>
      </c>
      <c r="C488">
        <v>7.29</v>
      </c>
    </row>
    <row r="489" spans="1:3">
      <c r="A489">
        <v>196708</v>
      </c>
      <c r="B489">
        <v>-0.57999999999999996</v>
      </c>
      <c r="C489">
        <v>-1.77</v>
      </c>
    </row>
    <row r="490" spans="1:3">
      <c r="A490">
        <v>196709</v>
      </c>
      <c r="B490">
        <v>4.37</v>
      </c>
      <c r="C490">
        <v>4.5</v>
      </c>
    </row>
    <row r="491" spans="1:3">
      <c r="A491">
        <v>196710</v>
      </c>
      <c r="B491">
        <v>-4</v>
      </c>
      <c r="C491">
        <v>0.68</v>
      </c>
    </row>
    <row r="492" spans="1:3">
      <c r="A492">
        <v>196711</v>
      </c>
      <c r="B492">
        <v>1.37</v>
      </c>
      <c r="C492">
        <v>1.1399999999999999</v>
      </c>
    </row>
    <row r="493" spans="1:3">
      <c r="A493">
        <v>196712</v>
      </c>
      <c r="B493">
        <v>2.37</v>
      </c>
      <c r="C493">
        <v>9.07</v>
      </c>
    </row>
    <row r="494" spans="1:3">
      <c r="A494">
        <v>196801</v>
      </c>
      <c r="B494">
        <v>0.05</v>
      </c>
      <c r="C494">
        <v>-7.12</v>
      </c>
    </row>
    <row r="495" spans="1:3">
      <c r="A495">
        <v>196802</v>
      </c>
      <c r="B495">
        <v>-3.59</v>
      </c>
      <c r="C495">
        <v>-9.0299999999999994</v>
      </c>
    </row>
    <row r="496" spans="1:3">
      <c r="A496">
        <v>196803</v>
      </c>
      <c r="B496">
        <v>-1.84</v>
      </c>
      <c r="C496">
        <v>2.74</v>
      </c>
    </row>
    <row r="497" spans="1:3">
      <c r="A497">
        <v>196804</v>
      </c>
      <c r="B497">
        <v>10.94</v>
      </c>
      <c r="C497">
        <v>19.489999999999998</v>
      </c>
    </row>
    <row r="498" spans="1:3">
      <c r="A498">
        <v>196805</v>
      </c>
      <c r="B498">
        <v>1.58</v>
      </c>
      <c r="C498">
        <v>10.220000000000001</v>
      </c>
    </row>
    <row r="499" spans="1:3">
      <c r="A499">
        <v>196806</v>
      </c>
      <c r="B499">
        <v>1.77</v>
      </c>
      <c r="C499">
        <v>0.87</v>
      </c>
    </row>
    <row r="500" spans="1:3">
      <c r="A500">
        <v>196807</v>
      </c>
      <c r="B500">
        <v>-2.3199999999999998</v>
      </c>
      <c r="C500">
        <v>-4.3899999999999997</v>
      </c>
    </row>
    <row r="501" spans="1:3">
      <c r="A501">
        <v>196808</v>
      </c>
      <c r="B501">
        <v>0.86</v>
      </c>
      <c r="C501">
        <v>4.71</v>
      </c>
    </row>
    <row r="502" spans="1:3">
      <c r="A502">
        <v>196809</v>
      </c>
      <c r="B502">
        <v>6.89</v>
      </c>
      <c r="C502">
        <v>10.02</v>
      </c>
    </row>
    <row r="503" spans="1:3">
      <c r="A503">
        <v>196810</v>
      </c>
      <c r="B503">
        <v>1.89</v>
      </c>
      <c r="C503">
        <v>-1.6</v>
      </c>
    </row>
    <row r="504" spans="1:3">
      <c r="A504">
        <v>196811</v>
      </c>
      <c r="B504">
        <v>8.5500000000000007</v>
      </c>
      <c r="C504">
        <v>9.98</v>
      </c>
    </row>
    <row r="505" spans="1:3">
      <c r="A505">
        <v>196812</v>
      </c>
      <c r="B505">
        <v>-4.9400000000000004</v>
      </c>
      <c r="C505">
        <v>-2.86</v>
      </c>
    </row>
    <row r="506" spans="1:3">
      <c r="A506">
        <v>196901</v>
      </c>
      <c r="B506">
        <v>-2.82</v>
      </c>
      <c r="C506">
        <v>-2.0299999999999998</v>
      </c>
    </row>
    <row r="507" spans="1:3">
      <c r="A507">
        <v>196902</v>
      </c>
      <c r="B507">
        <v>-7.82</v>
      </c>
      <c r="C507">
        <v>-9.67</v>
      </c>
    </row>
    <row r="508" spans="1:3">
      <c r="A508">
        <v>196903</v>
      </c>
      <c r="B508">
        <v>-1.1399999999999999</v>
      </c>
      <c r="C508">
        <v>5.77</v>
      </c>
    </row>
    <row r="509" spans="1:3">
      <c r="A509">
        <v>196904</v>
      </c>
      <c r="B509">
        <v>0.42</v>
      </c>
      <c r="C509">
        <v>3.24</v>
      </c>
    </row>
    <row r="510" spans="1:3">
      <c r="A510">
        <v>196905</v>
      </c>
      <c r="B510">
        <v>-2.76</v>
      </c>
      <c r="C510">
        <v>2.6</v>
      </c>
    </row>
    <row r="511" spans="1:3">
      <c r="A511">
        <v>196906</v>
      </c>
      <c r="B511">
        <v>-11.87</v>
      </c>
      <c r="C511">
        <v>-11.55</v>
      </c>
    </row>
    <row r="512" spans="1:3">
      <c r="A512">
        <v>196907</v>
      </c>
      <c r="B512">
        <v>-12.23</v>
      </c>
      <c r="C512">
        <v>-6.92</v>
      </c>
    </row>
    <row r="513" spans="1:3">
      <c r="A513">
        <v>196908</v>
      </c>
      <c r="B513">
        <v>6.39</v>
      </c>
      <c r="C513">
        <v>10.47</v>
      </c>
    </row>
    <row r="514" spans="1:3">
      <c r="A514">
        <v>196909</v>
      </c>
      <c r="B514">
        <v>-4.43</v>
      </c>
      <c r="C514">
        <v>-2.84</v>
      </c>
    </row>
    <row r="515" spans="1:3">
      <c r="A515">
        <v>196910</v>
      </c>
      <c r="B515">
        <v>10.7</v>
      </c>
      <c r="C515">
        <v>6.67</v>
      </c>
    </row>
    <row r="516" spans="1:3">
      <c r="A516">
        <v>196911</v>
      </c>
      <c r="B516">
        <v>-6.86</v>
      </c>
      <c r="C516">
        <v>-0.39</v>
      </c>
    </row>
    <row r="517" spans="1:3">
      <c r="A517">
        <v>196912</v>
      </c>
      <c r="B517">
        <v>-8.09</v>
      </c>
      <c r="C517">
        <v>1.27</v>
      </c>
    </row>
    <row r="518" spans="1:3">
      <c r="A518">
        <v>197001</v>
      </c>
      <c r="B518">
        <v>-6.62</v>
      </c>
      <c r="C518">
        <v>-7.05</v>
      </c>
    </row>
    <row r="519" spans="1:3">
      <c r="A519">
        <v>197002</v>
      </c>
      <c r="B519">
        <v>3.74</v>
      </c>
      <c r="C519">
        <v>3.19</v>
      </c>
    </row>
    <row r="520" spans="1:3">
      <c r="A520">
        <v>197003</v>
      </c>
      <c r="B520">
        <v>-3.85</v>
      </c>
      <c r="C520">
        <v>-2.98</v>
      </c>
    </row>
    <row r="521" spans="1:3">
      <c r="A521">
        <v>197004</v>
      </c>
      <c r="B521">
        <v>-17.45</v>
      </c>
      <c r="C521">
        <v>-11.41</v>
      </c>
    </row>
    <row r="522" spans="1:3">
      <c r="A522">
        <v>197005</v>
      </c>
      <c r="B522">
        <v>-9.68</v>
      </c>
      <c r="C522">
        <v>-6.29</v>
      </c>
    </row>
    <row r="523" spans="1:3">
      <c r="A523">
        <v>197006</v>
      </c>
      <c r="B523">
        <v>-11.57</v>
      </c>
      <c r="C523">
        <v>-0.94</v>
      </c>
    </row>
    <row r="524" spans="1:3">
      <c r="A524">
        <v>197007</v>
      </c>
      <c r="B524">
        <v>5.22</v>
      </c>
      <c r="C524">
        <v>4.43</v>
      </c>
    </row>
    <row r="525" spans="1:3">
      <c r="A525">
        <v>197008</v>
      </c>
      <c r="B525">
        <v>13.09</v>
      </c>
      <c r="C525">
        <v>2.04</v>
      </c>
    </row>
    <row r="526" spans="1:3">
      <c r="A526">
        <v>197009</v>
      </c>
      <c r="B526">
        <v>22.72</v>
      </c>
      <c r="C526">
        <v>4.1100000000000003</v>
      </c>
    </row>
    <row r="527" spans="1:3">
      <c r="A527">
        <v>197010</v>
      </c>
      <c r="B527">
        <v>-14.53</v>
      </c>
      <c r="C527">
        <v>-1.28</v>
      </c>
    </row>
    <row r="528" spans="1:3">
      <c r="A528">
        <v>197011</v>
      </c>
      <c r="B528">
        <v>-1.1599999999999999</v>
      </c>
      <c r="C528">
        <v>5.57</v>
      </c>
    </row>
    <row r="529" spans="1:3">
      <c r="A529">
        <v>197012</v>
      </c>
      <c r="B529">
        <v>5.78</v>
      </c>
      <c r="C529">
        <v>3.45</v>
      </c>
    </row>
    <row r="530" spans="1:3">
      <c r="A530">
        <v>197101</v>
      </c>
      <c r="B530">
        <v>13.36</v>
      </c>
      <c r="C530">
        <v>2.0499999999999998</v>
      </c>
    </row>
    <row r="531" spans="1:3">
      <c r="A531">
        <v>197102</v>
      </c>
      <c r="B531">
        <v>4.67</v>
      </c>
      <c r="C531">
        <v>3.99</v>
      </c>
    </row>
    <row r="532" spans="1:3">
      <c r="A532">
        <v>197103</v>
      </c>
      <c r="B532">
        <v>7.98</v>
      </c>
      <c r="C532">
        <v>5.18</v>
      </c>
    </row>
    <row r="533" spans="1:3">
      <c r="A533">
        <v>197104</v>
      </c>
      <c r="B533">
        <v>3.57</v>
      </c>
      <c r="C533">
        <v>4.97</v>
      </c>
    </row>
    <row r="534" spans="1:3">
      <c r="A534">
        <v>197105</v>
      </c>
      <c r="B534">
        <v>-5.78</v>
      </c>
      <c r="C534">
        <v>-2.96</v>
      </c>
    </row>
    <row r="535" spans="1:3">
      <c r="A535">
        <v>197106</v>
      </c>
      <c r="B535">
        <v>-2.96</v>
      </c>
      <c r="C535">
        <v>2.65</v>
      </c>
    </row>
    <row r="536" spans="1:3">
      <c r="A536">
        <v>197107</v>
      </c>
      <c r="B536">
        <v>-4.97</v>
      </c>
      <c r="C536">
        <v>-6.24</v>
      </c>
    </row>
    <row r="537" spans="1:3">
      <c r="A537">
        <v>197108</v>
      </c>
      <c r="B537">
        <v>2.37</v>
      </c>
      <c r="C537">
        <v>8.81</v>
      </c>
    </row>
    <row r="538" spans="1:3">
      <c r="A538">
        <v>197109</v>
      </c>
      <c r="B538">
        <v>-3.68</v>
      </c>
      <c r="C538">
        <v>0.49</v>
      </c>
    </row>
    <row r="539" spans="1:3">
      <c r="A539">
        <v>197110</v>
      </c>
      <c r="B539">
        <v>-9.19</v>
      </c>
      <c r="C539">
        <v>-4.1100000000000003</v>
      </c>
    </row>
    <row r="540" spans="1:3">
      <c r="A540">
        <v>197111</v>
      </c>
      <c r="B540">
        <v>-3.45</v>
      </c>
      <c r="C540">
        <v>0.97</v>
      </c>
    </row>
    <row r="541" spans="1:3">
      <c r="A541">
        <v>197112</v>
      </c>
      <c r="B541">
        <v>11.78</v>
      </c>
      <c r="C541">
        <v>10.8</v>
      </c>
    </row>
    <row r="542" spans="1:3">
      <c r="A542">
        <v>197201</v>
      </c>
      <c r="B542">
        <v>6.22</v>
      </c>
      <c r="C542">
        <v>6.11</v>
      </c>
    </row>
    <row r="543" spans="1:3">
      <c r="A543">
        <v>197202</v>
      </c>
      <c r="B543">
        <v>4.83</v>
      </c>
      <c r="C543">
        <v>5.67</v>
      </c>
    </row>
    <row r="544" spans="1:3">
      <c r="A544">
        <v>197203</v>
      </c>
      <c r="B544">
        <v>-1.62</v>
      </c>
      <c r="C544">
        <v>1.31</v>
      </c>
    </row>
    <row r="545" spans="1:3">
      <c r="A545">
        <v>197204</v>
      </c>
      <c r="B545">
        <v>-2.2400000000000002</v>
      </c>
      <c r="C545">
        <v>1.27</v>
      </c>
    </row>
    <row r="546" spans="1:3">
      <c r="A546">
        <v>197205</v>
      </c>
      <c r="B546">
        <v>-2.34</v>
      </c>
      <c r="C546">
        <v>5.49</v>
      </c>
    </row>
    <row r="547" spans="1:3">
      <c r="A547">
        <v>197206</v>
      </c>
      <c r="B547">
        <v>-5.9</v>
      </c>
      <c r="C547">
        <v>0.54</v>
      </c>
    </row>
    <row r="548" spans="1:3">
      <c r="A548">
        <v>197207</v>
      </c>
      <c r="B548">
        <v>-4.74</v>
      </c>
      <c r="C548">
        <v>-0.26</v>
      </c>
    </row>
    <row r="549" spans="1:3">
      <c r="A549">
        <v>197208</v>
      </c>
      <c r="B549">
        <v>4.38</v>
      </c>
      <c r="C549">
        <v>-1.55</v>
      </c>
    </row>
    <row r="550" spans="1:3">
      <c r="A550">
        <v>197209</v>
      </c>
      <c r="B550">
        <v>-4.33</v>
      </c>
      <c r="C550">
        <v>0.51</v>
      </c>
    </row>
    <row r="551" spans="1:3">
      <c r="A551">
        <v>197210</v>
      </c>
      <c r="B551">
        <v>-3.38</v>
      </c>
      <c r="C551">
        <v>1.74</v>
      </c>
    </row>
    <row r="552" spans="1:3">
      <c r="A552">
        <v>197211</v>
      </c>
      <c r="B552">
        <v>9.41</v>
      </c>
      <c r="C552">
        <v>1.54</v>
      </c>
    </row>
    <row r="553" spans="1:3">
      <c r="A553">
        <v>197212</v>
      </c>
      <c r="B553">
        <v>-4.29</v>
      </c>
      <c r="C553">
        <v>5.35</v>
      </c>
    </row>
    <row r="554" spans="1:3">
      <c r="A554">
        <v>197301</v>
      </c>
      <c r="B554">
        <v>-10.88</v>
      </c>
      <c r="C554">
        <v>-2.88</v>
      </c>
    </row>
    <row r="555" spans="1:3">
      <c r="A555">
        <v>197302</v>
      </c>
      <c r="B555">
        <v>-9.2799999999999994</v>
      </c>
      <c r="C555">
        <v>-5.1100000000000003</v>
      </c>
    </row>
    <row r="556" spans="1:3">
      <c r="A556">
        <v>197303</v>
      </c>
      <c r="B556">
        <v>-4.1500000000000004</v>
      </c>
      <c r="C556">
        <v>1.79</v>
      </c>
    </row>
    <row r="557" spans="1:3">
      <c r="A557">
        <v>197304</v>
      </c>
      <c r="B557">
        <v>-11.46</v>
      </c>
      <c r="C557">
        <v>-3.08</v>
      </c>
    </row>
    <row r="558" spans="1:3">
      <c r="A558">
        <v>197305</v>
      </c>
      <c r="B558">
        <v>-12.89</v>
      </c>
      <c r="C558">
        <v>-0.21</v>
      </c>
    </row>
    <row r="559" spans="1:3">
      <c r="A559">
        <v>197306</v>
      </c>
      <c r="B559">
        <v>-8.2100000000000009</v>
      </c>
      <c r="C559">
        <v>0.73</v>
      </c>
    </row>
    <row r="560" spans="1:3">
      <c r="A560">
        <v>197307</v>
      </c>
      <c r="B560">
        <v>20.96</v>
      </c>
      <c r="C560">
        <v>2.4300000000000002</v>
      </c>
    </row>
    <row r="561" spans="1:3">
      <c r="A561">
        <v>197308</v>
      </c>
      <c r="B561">
        <v>-7.08</v>
      </c>
      <c r="C561">
        <v>-2.87</v>
      </c>
    </row>
    <row r="562" spans="1:3">
      <c r="A562">
        <v>197309</v>
      </c>
      <c r="B562">
        <v>11</v>
      </c>
      <c r="C562">
        <v>5.27</v>
      </c>
    </row>
    <row r="563" spans="1:3">
      <c r="A563">
        <v>197310</v>
      </c>
      <c r="B563">
        <v>-5.67</v>
      </c>
      <c r="C563">
        <v>4.05</v>
      </c>
    </row>
    <row r="564" spans="1:3">
      <c r="A564">
        <v>197311</v>
      </c>
      <c r="B564">
        <v>-23.17</v>
      </c>
      <c r="C564">
        <v>-9.27</v>
      </c>
    </row>
    <row r="565" spans="1:3">
      <c r="A565">
        <v>197312</v>
      </c>
      <c r="B565">
        <v>-5.95</v>
      </c>
      <c r="C565">
        <v>7.76</v>
      </c>
    </row>
    <row r="566" spans="1:3">
      <c r="A566">
        <v>197401</v>
      </c>
      <c r="B566">
        <v>12.63</v>
      </c>
      <c r="C566">
        <v>-6.04</v>
      </c>
    </row>
    <row r="567" spans="1:3">
      <c r="A567">
        <v>197402</v>
      </c>
      <c r="B567">
        <v>-2.33</v>
      </c>
      <c r="C567">
        <v>1.74</v>
      </c>
    </row>
    <row r="568" spans="1:3">
      <c r="A568">
        <v>197403</v>
      </c>
      <c r="B568">
        <v>0.71</v>
      </c>
      <c r="C568">
        <v>-4.6399999999999997</v>
      </c>
    </row>
    <row r="569" spans="1:3">
      <c r="A569">
        <v>197404</v>
      </c>
      <c r="B569">
        <v>-10.34</v>
      </c>
      <c r="C569">
        <v>-4.13</v>
      </c>
    </row>
    <row r="570" spans="1:3">
      <c r="A570">
        <v>197405</v>
      </c>
      <c r="B570">
        <v>-8.1</v>
      </c>
      <c r="C570">
        <v>-8.7799999999999994</v>
      </c>
    </row>
    <row r="571" spans="1:3">
      <c r="A571">
        <v>197406</v>
      </c>
      <c r="B571">
        <v>-5.26</v>
      </c>
      <c r="C571">
        <v>-1.41</v>
      </c>
    </row>
    <row r="572" spans="1:3">
      <c r="A572">
        <v>197407</v>
      </c>
      <c r="B572">
        <v>-10.78</v>
      </c>
      <c r="C572">
        <v>-3.63</v>
      </c>
    </row>
    <row r="573" spans="1:3">
      <c r="A573">
        <v>197408</v>
      </c>
      <c r="B573">
        <v>-11.93</v>
      </c>
      <c r="C573">
        <v>-8.84</v>
      </c>
    </row>
    <row r="574" spans="1:3">
      <c r="A574">
        <v>197409</v>
      </c>
      <c r="B574">
        <v>-14.08</v>
      </c>
      <c r="C574">
        <v>-9.02</v>
      </c>
    </row>
    <row r="575" spans="1:3">
      <c r="A575">
        <v>197410</v>
      </c>
      <c r="B575">
        <v>14.55</v>
      </c>
      <c r="C575">
        <v>20.399999999999999</v>
      </c>
    </row>
    <row r="576" spans="1:3">
      <c r="A576">
        <v>197411</v>
      </c>
      <c r="B576">
        <v>-2.96</v>
      </c>
      <c r="C576">
        <v>-3.74</v>
      </c>
    </row>
    <row r="577" spans="1:3">
      <c r="A577">
        <v>197412</v>
      </c>
      <c r="B577">
        <v>-4.8899999999999997</v>
      </c>
      <c r="C577">
        <v>-3.48</v>
      </c>
    </row>
    <row r="578" spans="1:3">
      <c r="A578">
        <v>197501</v>
      </c>
      <c r="B578">
        <v>30.93</v>
      </c>
      <c r="C578">
        <v>11.46</v>
      </c>
    </row>
    <row r="579" spans="1:3">
      <c r="A579">
        <v>197502</v>
      </c>
      <c r="B579">
        <v>6.91</v>
      </c>
      <c r="C579">
        <v>4.05</v>
      </c>
    </row>
    <row r="580" spans="1:3">
      <c r="A580">
        <v>197503</v>
      </c>
      <c r="B580">
        <v>7.79</v>
      </c>
      <c r="C580">
        <v>7.14</v>
      </c>
    </row>
    <row r="581" spans="1:3">
      <c r="A581">
        <v>197504</v>
      </c>
      <c r="B581">
        <v>4.51</v>
      </c>
      <c r="C581">
        <v>7.71</v>
      </c>
    </row>
    <row r="582" spans="1:3">
      <c r="A582">
        <v>197505</v>
      </c>
      <c r="B582">
        <v>5.64</v>
      </c>
      <c r="C582">
        <v>4.9400000000000004</v>
      </c>
    </row>
    <row r="583" spans="1:3">
      <c r="A583">
        <v>197506</v>
      </c>
      <c r="B583">
        <v>6.06</v>
      </c>
      <c r="C583">
        <v>5.58</v>
      </c>
    </row>
    <row r="584" spans="1:3">
      <c r="A584">
        <v>197507</v>
      </c>
      <c r="B584">
        <v>-8.08</v>
      </c>
      <c r="C584">
        <v>-4.08</v>
      </c>
    </row>
    <row r="585" spans="1:3">
      <c r="A585">
        <v>197508</v>
      </c>
      <c r="B585">
        <v>-4.5199999999999996</v>
      </c>
      <c r="C585">
        <v>-2.5499999999999998</v>
      </c>
    </row>
    <row r="586" spans="1:3">
      <c r="A586">
        <v>197509</v>
      </c>
      <c r="B586">
        <v>-3.65</v>
      </c>
      <c r="C586">
        <v>-1.79</v>
      </c>
    </row>
    <row r="587" spans="1:3">
      <c r="A587">
        <v>197510</v>
      </c>
      <c r="B587">
        <v>2.23</v>
      </c>
      <c r="C587">
        <v>2.97</v>
      </c>
    </row>
    <row r="588" spans="1:3">
      <c r="A588">
        <v>197511</v>
      </c>
      <c r="B588">
        <v>3.23</v>
      </c>
      <c r="C588">
        <v>1.61</v>
      </c>
    </row>
    <row r="589" spans="1:3">
      <c r="A589">
        <v>197512</v>
      </c>
      <c r="B589">
        <v>-1.61</v>
      </c>
      <c r="C589">
        <v>-1.34</v>
      </c>
    </row>
    <row r="590" spans="1:3">
      <c r="A590">
        <v>197601</v>
      </c>
      <c r="B590">
        <v>9.9</v>
      </c>
      <c r="C590">
        <v>19.14</v>
      </c>
    </row>
    <row r="591" spans="1:3">
      <c r="A591">
        <v>197602</v>
      </c>
      <c r="B591">
        <v>2.4300000000000002</v>
      </c>
      <c r="C591">
        <v>5.21</v>
      </c>
    </row>
    <row r="592" spans="1:3">
      <c r="A592">
        <v>197603</v>
      </c>
      <c r="B592">
        <v>0.5</v>
      </c>
      <c r="C592">
        <v>0.74</v>
      </c>
    </row>
    <row r="593" spans="1:3">
      <c r="A593">
        <v>197604</v>
      </c>
      <c r="B593">
        <v>-3.21</v>
      </c>
      <c r="C593">
        <v>-2.5499999999999998</v>
      </c>
    </row>
    <row r="594" spans="1:3">
      <c r="A594">
        <v>197605</v>
      </c>
      <c r="B594">
        <v>0.18</v>
      </c>
      <c r="C594">
        <v>-2.69</v>
      </c>
    </row>
    <row r="595" spans="1:3">
      <c r="A595">
        <v>197606</v>
      </c>
      <c r="B595">
        <v>7.01</v>
      </c>
      <c r="C595">
        <v>4.6399999999999997</v>
      </c>
    </row>
    <row r="596" spans="1:3">
      <c r="A596">
        <v>197607</v>
      </c>
      <c r="B596">
        <v>-0.98</v>
      </c>
      <c r="C596">
        <v>-1.1399999999999999</v>
      </c>
    </row>
    <row r="597" spans="1:3">
      <c r="A597">
        <v>197608</v>
      </c>
      <c r="B597">
        <v>-1.54</v>
      </c>
      <c r="C597">
        <v>-2.2000000000000002</v>
      </c>
    </row>
    <row r="598" spans="1:3">
      <c r="A598">
        <v>197609</v>
      </c>
      <c r="B598">
        <v>1.91</v>
      </c>
      <c r="C598">
        <v>2.62</v>
      </c>
    </row>
    <row r="599" spans="1:3">
      <c r="A599">
        <v>197610</v>
      </c>
      <c r="B599">
        <v>-3.52</v>
      </c>
      <c r="C599">
        <v>-3.43</v>
      </c>
    </row>
    <row r="600" spans="1:3">
      <c r="A600">
        <v>197611</v>
      </c>
      <c r="B600">
        <v>-0.03</v>
      </c>
      <c r="C600">
        <v>3.16</v>
      </c>
    </row>
    <row r="601" spans="1:3">
      <c r="A601">
        <v>197612</v>
      </c>
      <c r="B601">
        <v>5.12</v>
      </c>
      <c r="C601">
        <v>8.2899999999999991</v>
      </c>
    </row>
    <row r="602" spans="1:3">
      <c r="A602">
        <v>197701</v>
      </c>
      <c r="B602">
        <v>-9.39</v>
      </c>
      <c r="C602">
        <v>2.4900000000000002</v>
      </c>
    </row>
    <row r="603" spans="1:3">
      <c r="A603">
        <v>197702</v>
      </c>
      <c r="B603">
        <v>-1.81</v>
      </c>
      <c r="C603">
        <v>-1.92</v>
      </c>
    </row>
    <row r="604" spans="1:3">
      <c r="A604">
        <v>197703</v>
      </c>
      <c r="B604">
        <v>-2.77</v>
      </c>
      <c r="C604">
        <v>-0.7</v>
      </c>
    </row>
    <row r="605" spans="1:3">
      <c r="A605">
        <v>197704</v>
      </c>
      <c r="B605">
        <v>-4.12</v>
      </c>
      <c r="C605">
        <v>3.97</v>
      </c>
    </row>
    <row r="606" spans="1:3">
      <c r="A606">
        <v>197705</v>
      </c>
      <c r="B606">
        <v>-2.41</v>
      </c>
      <c r="C606">
        <v>0.7</v>
      </c>
    </row>
    <row r="607" spans="1:3">
      <c r="A607">
        <v>197706</v>
      </c>
      <c r="B607">
        <v>5.9</v>
      </c>
      <c r="C607">
        <v>7.01</v>
      </c>
    </row>
    <row r="608" spans="1:3">
      <c r="A608">
        <v>197707</v>
      </c>
      <c r="B608">
        <v>-2.25</v>
      </c>
      <c r="C608">
        <v>-1.0900000000000001</v>
      </c>
    </row>
    <row r="609" spans="1:3">
      <c r="A609">
        <v>197708</v>
      </c>
      <c r="B609">
        <v>2.2200000000000002</v>
      </c>
      <c r="C609">
        <v>-2</v>
      </c>
    </row>
    <row r="610" spans="1:3">
      <c r="A610">
        <v>197709</v>
      </c>
      <c r="B610">
        <v>-2.2200000000000002</v>
      </c>
      <c r="C610">
        <v>1.01</v>
      </c>
    </row>
    <row r="611" spans="1:3">
      <c r="A611">
        <v>197710</v>
      </c>
      <c r="B611">
        <v>-5.25</v>
      </c>
      <c r="C611">
        <v>-4.74</v>
      </c>
    </row>
    <row r="612" spans="1:3">
      <c r="A612">
        <v>197711</v>
      </c>
      <c r="B612">
        <v>3.63</v>
      </c>
      <c r="C612">
        <v>8.58</v>
      </c>
    </row>
    <row r="613" spans="1:3">
      <c r="A613">
        <v>197712</v>
      </c>
      <c r="B613">
        <v>0.13</v>
      </c>
      <c r="C613">
        <v>1.95</v>
      </c>
    </row>
    <row r="614" spans="1:3">
      <c r="A614">
        <v>197801</v>
      </c>
      <c r="B614">
        <v>-5.8</v>
      </c>
      <c r="C614">
        <v>-3.71</v>
      </c>
    </row>
    <row r="615" spans="1:3">
      <c r="A615">
        <v>197802</v>
      </c>
      <c r="B615">
        <v>-4.7300000000000004</v>
      </c>
      <c r="C615">
        <v>1.51</v>
      </c>
    </row>
    <row r="616" spans="1:3">
      <c r="A616">
        <v>197803</v>
      </c>
      <c r="B616">
        <v>3.61</v>
      </c>
      <c r="C616">
        <v>6.48</v>
      </c>
    </row>
    <row r="617" spans="1:3">
      <c r="A617">
        <v>197804</v>
      </c>
      <c r="B617">
        <v>11.53</v>
      </c>
      <c r="C617">
        <v>10.14</v>
      </c>
    </row>
    <row r="618" spans="1:3">
      <c r="A618">
        <v>197805</v>
      </c>
      <c r="B618">
        <v>1.66</v>
      </c>
      <c r="C618">
        <v>8.9600000000000009</v>
      </c>
    </row>
    <row r="619" spans="1:3">
      <c r="A619">
        <v>197806</v>
      </c>
      <c r="B619">
        <v>-4.55</v>
      </c>
      <c r="C619">
        <v>2.2000000000000002</v>
      </c>
    </row>
    <row r="620" spans="1:3">
      <c r="A620">
        <v>197807</v>
      </c>
      <c r="B620">
        <v>5.39</v>
      </c>
      <c r="C620">
        <v>9.9600000000000009</v>
      </c>
    </row>
    <row r="621" spans="1:3">
      <c r="A621">
        <v>197808</v>
      </c>
      <c r="B621">
        <v>4.0999999999999996</v>
      </c>
      <c r="C621">
        <v>10.41</v>
      </c>
    </row>
    <row r="622" spans="1:3">
      <c r="A622">
        <v>197809</v>
      </c>
      <c r="B622">
        <v>0.82</v>
      </c>
      <c r="C622">
        <v>-4.5999999999999996</v>
      </c>
    </row>
    <row r="623" spans="1:3">
      <c r="A623">
        <v>197810</v>
      </c>
      <c r="B623">
        <v>-10.81</v>
      </c>
      <c r="C623">
        <v>-23.09</v>
      </c>
    </row>
    <row r="624" spans="1:3">
      <c r="A624">
        <v>197811</v>
      </c>
      <c r="B624">
        <v>2.73</v>
      </c>
      <c r="C624">
        <v>11.12</v>
      </c>
    </row>
    <row r="625" spans="1:3">
      <c r="A625">
        <v>197812</v>
      </c>
      <c r="B625">
        <v>-2.12</v>
      </c>
      <c r="C625">
        <v>3.56</v>
      </c>
    </row>
    <row r="626" spans="1:3">
      <c r="A626">
        <v>197901</v>
      </c>
      <c r="B626">
        <v>9.6199999999999992</v>
      </c>
      <c r="C626">
        <v>6.7</v>
      </c>
    </row>
    <row r="627" spans="1:3">
      <c r="A627">
        <v>197902</v>
      </c>
      <c r="B627">
        <v>-2.72</v>
      </c>
      <c r="C627">
        <v>-4.29</v>
      </c>
    </row>
    <row r="628" spans="1:3">
      <c r="A628">
        <v>197903</v>
      </c>
      <c r="B628">
        <v>8.4700000000000006</v>
      </c>
      <c r="C628">
        <v>10.57</v>
      </c>
    </row>
    <row r="629" spans="1:3">
      <c r="A629">
        <v>197904</v>
      </c>
      <c r="B629">
        <v>0.53</v>
      </c>
      <c r="C629">
        <v>1.55</v>
      </c>
    </row>
    <row r="630" spans="1:3">
      <c r="A630">
        <v>197905</v>
      </c>
      <c r="B630">
        <v>-2.48</v>
      </c>
      <c r="C630">
        <v>-1.44</v>
      </c>
    </row>
    <row r="631" spans="1:3">
      <c r="A631">
        <v>197906</v>
      </c>
      <c r="B631">
        <v>5.74</v>
      </c>
      <c r="C631">
        <v>6.77</v>
      </c>
    </row>
    <row r="632" spans="1:3">
      <c r="A632">
        <v>197907</v>
      </c>
      <c r="B632">
        <v>2.75</v>
      </c>
      <c r="C632">
        <v>1.73</v>
      </c>
    </row>
    <row r="633" spans="1:3">
      <c r="A633">
        <v>197908</v>
      </c>
      <c r="B633">
        <v>8.31</v>
      </c>
      <c r="C633">
        <v>7.4</v>
      </c>
    </row>
    <row r="634" spans="1:3">
      <c r="A634">
        <v>197909</v>
      </c>
      <c r="B634">
        <v>-3.95</v>
      </c>
      <c r="C634">
        <v>4.3899999999999997</v>
      </c>
    </row>
    <row r="635" spans="1:3">
      <c r="A635">
        <v>197910</v>
      </c>
      <c r="B635">
        <v>-13.06</v>
      </c>
      <c r="C635">
        <v>-6.54</v>
      </c>
    </row>
    <row r="636" spans="1:3">
      <c r="A636">
        <v>197911</v>
      </c>
      <c r="B636">
        <v>2.2000000000000002</v>
      </c>
      <c r="C636">
        <v>12.5</v>
      </c>
    </row>
    <row r="637" spans="1:3">
      <c r="A637">
        <v>197912</v>
      </c>
      <c r="B637">
        <v>2.5</v>
      </c>
      <c r="C637">
        <v>8.92</v>
      </c>
    </row>
    <row r="638" spans="1:3">
      <c r="A638">
        <v>198001</v>
      </c>
      <c r="B638">
        <v>3.96</v>
      </c>
      <c r="C638">
        <v>13.82</v>
      </c>
    </row>
    <row r="639" spans="1:3">
      <c r="A639">
        <v>198002</v>
      </c>
      <c r="B639">
        <v>-5.15</v>
      </c>
      <c r="C639">
        <v>5.13</v>
      </c>
    </row>
    <row r="640" spans="1:3">
      <c r="A640">
        <v>198003</v>
      </c>
      <c r="B640">
        <v>-3.7</v>
      </c>
      <c r="C640">
        <v>-21.25</v>
      </c>
    </row>
    <row r="641" spans="1:3">
      <c r="A641">
        <v>198004</v>
      </c>
      <c r="B641">
        <v>6.85</v>
      </c>
      <c r="C641">
        <v>6.87</v>
      </c>
    </row>
    <row r="642" spans="1:3">
      <c r="A642">
        <v>198005</v>
      </c>
      <c r="B642">
        <v>8.1</v>
      </c>
      <c r="C642">
        <v>3.78</v>
      </c>
    </row>
    <row r="643" spans="1:3">
      <c r="A643">
        <v>198006</v>
      </c>
      <c r="B643">
        <v>4.72</v>
      </c>
      <c r="C643">
        <v>6.28</v>
      </c>
    </row>
    <row r="644" spans="1:3">
      <c r="A644">
        <v>198007</v>
      </c>
      <c r="B644">
        <v>10.23</v>
      </c>
      <c r="C644">
        <v>6.44</v>
      </c>
    </row>
    <row r="645" spans="1:3">
      <c r="A645">
        <v>198008</v>
      </c>
      <c r="B645">
        <v>2.57</v>
      </c>
      <c r="C645">
        <v>5.17</v>
      </c>
    </row>
    <row r="646" spans="1:3">
      <c r="A646">
        <v>198009</v>
      </c>
      <c r="B646">
        <v>0.25</v>
      </c>
      <c r="C646">
        <v>8.33</v>
      </c>
    </row>
    <row r="647" spans="1:3">
      <c r="A647">
        <v>198010</v>
      </c>
      <c r="B647">
        <v>-1.71</v>
      </c>
      <c r="C647">
        <v>5.21</v>
      </c>
    </row>
    <row r="648" spans="1:3">
      <c r="A648">
        <v>198011</v>
      </c>
      <c r="B648">
        <v>0.89</v>
      </c>
      <c r="C648">
        <v>17.21</v>
      </c>
    </row>
    <row r="649" spans="1:3">
      <c r="A649">
        <v>198012</v>
      </c>
      <c r="B649">
        <v>-0.25</v>
      </c>
      <c r="C649">
        <v>-7.4</v>
      </c>
    </row>
    <row r="650" spans="1:3">
      <c r="A650">
        <v>198101</v>
      </c>
      <c r="B650">
        <v>-0.72</v>
      </c>
      <c r="C650">
        <v>-11.25</v>
      </c>
    </row>
    <row r="651" spans="1:3">
      <c r="A651">
        <v>198102</v>
      </c>
      <c r="B651">
        <v>-0.09</v>
      </c>
      <c r="C651">
        <v>-7.0000000000000007E-2</v>
      </c>
    </row>
    <row r="652" spans="1:3">
      <c r="A652">
        <v>198103</v>
      </c>
      <c r="B652">
        <v>10.24</v>
      </c>
      <c r="C652">
        <v>8.4499999999999993</v>
      </c>
    </row>
    <row r="653" spans="1:3">
      <c r="A653">
        <v>198104</v>
      </c>
      <c r="B653">
        <v>-1.39</v>
      </c>
      <c r="C653">
        <v>0.4</v>
      </c>
    </row>
    <row r="654" spans="1:3">
      <c r="A654">
        <v>198105</v>
      </c>
      <c r="B654">
        <v>0.1</v>
      </c>
      <c r="C654">
        <v>6.39</v>
      </c>
    </row>
    <row r="655" spans="1:3">
      <c r="A655">
        <v>198106</v>
      </c>
      <c r="B655">
        <v>4.3499999999999996</v>
      </c>
      <c r="C655">
        <v>-8.43</v>
      </c>
    </row>
    <row r="656" spans="1:3">
      <c r="A656">
        <v>198107</v>
      </c>
      <c r="B656">
        <v>4.6100000000000003</v>
      </c>
      <c r="C656">
        <v>-2.4300000000000002</v>
      </c>
    </row>
    <row r="657" spans="1:3">
      <c r="A657">
        <v>198108</v>
      </c>
      <c r="B657">
        <v>-7.85</v>
      </c>
      <c r="C657">
        <v>-8.52</v>
      </c>
    </row>
    <row r="658" spans="1:3">
      <c r="A658">
        <v>198109</v>
      </c>
      <c r="B658">
        <v>-9.98</v>
      </c>
      <c r="C658">
        <v>-8.74</v>
      </c>
    </row>
    <row r="659" spans="1:3">
      <c r="A659">
        <v>198110</v>
      </c>
      <c r="B659">
        <v>3.53</v>
      </c>
      <c r="C659">
        <v>12.07</v>
      </c>
    </row>
    <row r="660" spans="1:3">
      <c r="A660">
        <v>198111</v>
      </c>
      <c r="B660">
        <v>3.69</v>
      </c>
      <c r="C660">
        <v>2.76</v>
      </c>
    </row>
    <row r="661" spans="1:3">
      <c r="A661">
        <v>198112</v>
      </c>
      <c r="B661">
        <v>-5.25</v>
      </c>
      <c r="C661">
        <v>-2.63</v>
      </c>
    </row>
    <row r="662" spans="1:3">
      <c r="A662">
        <v>198201</v>
      </c>
      <c r="B662">
        <v>-4.82</v>
      </c>
      <c r="C662">
        <v>-3.56</v>
      </c>
    </row>
    <row r="663" spans="1:3">
      <c r="A663">
        <v>198202</v>
      </c>
      <c r="B663">
        <v>-9.2799999999999994</v>
      </c>
      <c r="C663">
        <v>-4.9000000000000004</v>
      </c>
    </row>
    <row r="664" spans="1:3">
      <c r="A664">
        <v>198203</v>
      </c>
      <c r="B664">
        <v>-4.42</v>
      </c>
      <c r="C664">
        <v>-0.52</v>
      </c>
    </row>
    <row r="665" spans="1:3">
      <c r="A665">
        <v>198204</v>
      </c>
      <c r="B665">
        <v>5.75</v>
      </c>
      <c r="C665">
        <v>5.21</v>
      </c>
    </row>
    <row r="666" spans="1:3">
      <c r="A666">
        <v>198205</v>
      </c>
      <c r="B666">
        <v>-6.51</v>
      </c>
      <c r="C666">
        <v>-1.98</v>
      </c>
    </row>
    <row r="667" spans="1:3">
      <c r="A667">
        <v>198206</v>
      </c>
      <c r="B667">
        <v>-9.0500000000000007</v>
      </c>
      <c r="C667">
        <v>0.84</v>
      </c>
    </row>
    <row r="668" spans="1:3">
      <c r="A668">
        <v>198207</v>
      </c>
      <c r="B668">
        <v>-6.7</v>
      </c>
      <c r="C668">
        <v>-0.82</v>
      </c>
    </row>
    <row r="669" spans="1:3">
      <c r="A669">
        <v>198208</v>
      </c>
      <c r="B669">
        <v>10.69</v>
      </c>
      <c r="C669">
        <v>9.69</v>
      </c>
    </row>
    <row r="670" spans="1:3">
      <c r="A670">
        <v>198209</v>
      </c>
      <c r="B670">
        <v>-3.45</v>
      </c>
      <c r="C670">
        <v>4.8</v>
      </c>
    </row>
    <row r="671" spans="1:3">
      <c r="A671">
        <v>198210</v>
      </c>
      <c r="B671">
        <v>13.71</v>
      </c>
      <c r="C671">
        <v>14.12</v>
      </c>
    </row>
    <row r="672" spans="1:3">
      <c r="A672">
        <v>198211</v>
      </c>
      <c r="B672">
        <v>1.63</v>
      </c>
      <c r="C672">
        <v>10.1</v>
      </c>
    </row>
    <row r="673" spans="1:3">
      <c r="A673">
        <v>198212</v>
      </c>
      <c r="B673">
        <v>3.83</v>
      </c>
      <c r="C673">
        <v>0.1</v>
      </c>
    </row>
    <row r="674" spans="1:3">
      <c r="A674">
        <v>198301</v>
      </c>
      <c r="B674">
        <v>7.01</v>
      </c>
      <c r="C674">
        <v>2.5099999999999998</v>
      </c>
    </row>
    <row r="675" spans="1:3">
      <c r="A675">
        <v>198302</v>
      </c>
      <c r="B675">
        <v>-2</v>
      </c>
      <c r="C675">
        <v>6.93</v>
      </c>
    </row>
    <row r="676" spans="1:3">
      <c r="A676">
        <v>198303</v>
      </c>
      <c r="B676">
        <v>2.19</v>
      </c>
      <c r="C676">
        <v>4.8600000000000003</v>
      </c>
    </row>
    <row r="677" spans="1:3">
      <c r="A677">
        <v>198304</v>
      </c>
      <c r="B677">
        <v>6.56</v>
      </c>
      <c r="C677">
        <v>10.64</v>
      </c>
    </row>
    <row r="678" spans="1:3">
      <c r="A678">
        <v>198305</v>
      </c>
      <c r="B678">
        <v>8.81</v>
      </c>
      <c r="C678">
        <v>4.78</v>
      </c>
    </row>
    <row r="679" spans="1:3">
      <c r="A679">
        <v>198306</v>
      </c>
      <c r="B679">
        <v>4.7699999999999996</v>
      </c>
      <c r="C679">
        <v>5.79</v>
      </c>
    </row>
    <row r="680" spans="1:3">
      <c r="A680">
        <v>198307</v>
      </c>
      <c r="B680">
        <v>-2.68</v>
      </c>
      <c r="C680">
        <v>-7.9</v>
      </c>
    </row>
    <row r="681" spans="1:3">
      <c r="A681">
        <v>198308</v>
      </c>
      <c r="B681">
        <v>-0.69</v>
      </c>
      <c r="C681">
        <v>-4.51</v>
      </c>
    </row>
    <row r="682" spans="1:3">
      <c r="A682">
        <v>198309</v>
      </c>
      <c r="B682">
        <v>3.53</v>
      </c>
      <c r="C682">
        <v>1.1599999999999999</v>
      </c>
    </row>
    <row r="683" spans="1:3">
      <c r="A683">
        <v>198310</v>
      </c>
      <c r="B683">
        <v>-1.82</v>
      </c>
      <c r="C683">
        <v>-9.41</v>
      </c>
    </row>
    <row r="684" spans="1:3">
      <c r="A684">
        <v>198311</v>
      </c>
      <c r="B684">
        <v>4.8499999999999996</v>
      </c>
      <c r="C684">
        <v>5.41</v>
      </c>
    </row>
    <row r="685" spans="1:3">
      <c r="A685">
        <v>198312</v>
      </c>
      <c r="B685">
        <v>0.02</v>
      </c>
      <c r="C685">
        <v>-2.7</v>
      </c>
    </row>
    <row r="686" spans="1:3">
      <c r="A686">
        <v>198401</v>
      </c>
      <c r="B686">
        <v>-1.82</v>
      </c>
      <c r="C686">
        <v>-6.71</v>
      </c>
    </row>
    <row r="687" spans="1:3">
      <c r="A687">
        <v>198402</v>
      </c>
      <c r="B687">
        <v>-5.7</v>
      </c>
      <c r="C687">
        <v>-5.93</v>
      </c>
    </row>
    <row r="688" spans="1:3">
      <c r="A688">
        <v>198403</v>
      </c>
      <c r="B688">
        <v>-0.86</v>
      </c>
      <c r="C688">
        <v>2.3199999999999998</v>
      </c>
    </row>
    <row r="689" spans="1:3">
      <c r="A689">
        <v>198404</v>
      </c>
      <c r="B689">
        <v>-0.93</v>
      </c>
      <c r="C689">
        <v>1.65</v>
      </c>
    </row>
    <row r="690" spans="1:3">
      <c r="A690">
        <v>198405</v>
      </c>
      <c r="B690">
        <v>-8.75</v>
      </c>
      <c r="C690">
        <v>-5.47</v>
      </c>
    </row>
    <row r="691" spans="1:3">
      <c r="A691">
        <v>198406</v>
      </c>
      <c r="B691">
        <v>1.32</v>
      </c>
      <c r="C691">
        <v>1.5</v>
      </c>
    </row>
    <row r="692" spans="1:3">
      <c r="A692">
        <v>198407</v>
      </c>
      <c r="B692">
        <v>-6.92</v>
      </c>
      <c r="C692">
        <v>-2.02</v>
      </c>
    </row>
    <row r="693" spans="1:3">
      <c r="A693">
        <v>198408</v>
      </c>
      <c r="B693">
        <v>13.54</v>
      </c>
      <c r="C693">
        <v>8.6999999999999993</v>
      </c>
    </row>
    <row r="694" spans="1:3">
      <c r="A694">
        <v>198409</v>
      </c>
      <c r="B694">
        <v>-3.35</v>
      </c>
      <c r="C694">
        <v>1.31</v>
      </c>
    </row>
    <row r="695" spans="1:3">
      <c r="A695">
        <v>198410</v>
      </c>
      <c r="B695">
        <v>-3.39</v>
      </c>
      <c r="C695">
        <v>0.63</v>
      </c>
    </row>
    <row r="696" spans="1:3">
      <c r="A696">
        <v>198411</v>
      </c>
      <c r="B696">
        <v>-4.59</v>
      </c>
      <c r="C696">
        <v>-1.27</v>
      </c>
    </row>
    <row r="697" spans="1:3">
      <c r="A697">
        <v>198412</v>
      </c>
      <c r="B697">
        <v>0.99</v>
      </c>
      <c r="C697">
        <v>2.66</v>
      </c>
    </row>
    <row r="698" spans="1:3">
      <c r="A698">
        <v>198501</v>
      </c>
      <c r="B698">
        <v>16.510000000000002</v>
      </c>
      <c r="C698">
        <v>6.53</v>
      </c>
    </row>
    <row r="699" spans="1:3">
      <c r="A699">
        <v>198502</v>
      </c>
      <c r="B699">
        <v>0.25</v>
      </c>
      <c r="C699">
        <v>2.96</v>
      </c>
    </row>
    <row r="700" spans="1:3">
      <c r="A700">
        <v>198503</v>
      </c>
      <c r="B700">
        <v>-0.92</v>
      </c>
      <c r="C700">
        <v>-0.54</v>
      </c>
    </row>
    <row r="701" spans="1:3">
      <c r="A701">
        <v>198504</v>
      </c>
      <c r="B701">
        <v>-3.31</v>
      </c>
      <c r="C701">
        <v>-7.0000000000000007E-2</v>
      </c>
    </row>
    <row r="702" spans="1:3">
      <c r="A702">
        <v>198505</v>
      </c>
      <c r="B702">
        <v>-0.64</v>
      </c>
      <c r="C702">
        <v>7.59</v>
      </c>
    </row>
    <row r="703" spans="1:3">
      <c r="A703">
        <v>198506</v>
      </c>
      <c r="B703">
        <v>-1.2</v>
      </c>
      <c r="C703">
        <v>3.8</v>
      </c>
    </row>
    <row r="704" spans="1:3">
      <c r="A704">
        <v>198507</v>
      </c>
      <c r="B704">
        <v>2.77</v>
      </c>
      <c r="C704">
        <v>-1.55</v>
      </c>
    </row>
    <row r="705" spans="1:3">
      <c r="A705">
        <v>198508</v>
      </c>
      <c r="B705">
        <v>-3.18</v>
      </c>
      <c r="C705">
        <v>-0.9</v>
      </c>
    </row>
    <row r="706" spans="1:3">
      <c r="A706">
        <v>198509</v>
      </c>
      <c r="B706">
        <v>-8.81</v>
      </c>
      <c r="C706">
        <v>-5.05</v>
      </c>
    </row>
    <row r="707" spans="1:3">
      <c r="A707">
        <v>198510</v>
      </c>
      <c r="B707">
        <v>0.05</v>
      </c>
      <c r="C707">
        <v>7.48</v>
      </c>
    </row>
    <row r="708" spans="1:3">
      <c r="A708">
        <v>198511</v>
      </c>
      <c r="B708">
        <v>6.75</v>
      </c>
      <c r="C708">
        <v>7.97</v>
      </c>
    </row>
    <row r="709" spans="1:3">
      <c r="A709">
        <v>198512</v>
      </c>
      <c r="B709">
        <v>3.49</v>
      </c>
      <c r="C709">
        <v>3.94</v>
      </c>
    </row>
    <row r="710" spans="1:3">
      <c r="A710">
        <v>198601</v>
      </c>
      <c r="B710">
        <v>-2.0499999999999998</v>
      </c>
      <c r="C710">
        <v>4.63</v>
      </c>
    </row>
    <row r="711" spans="1:3">
      <c r="A711">
        <v>198602</v>
      </c>
      <c r="B711">
        <v>4.58</v>
      </c>
      <c r="C711">
        <v>8.42</v>
      </c>
    </row>
    <row r="712" spans="1:3">
      <c r="A712">
        <v>198603</v>
      </c>
      <c r="B712">
        <v>2.63</v>
      </c>
      <c r="C712">
        <v>5.78</v>
      </c>
    </row>
    <row r="713" spans="1:3">
      <c r="A713">
        <v>198604</v>
      </c>
      <c r="B713">
        <v>-0.79</v>
      </c>
      <c r="C713">
        <v>0.14000000000000001</v>
      </c>
    </row>
    <row r="714" spans="1:3">
      <c r="A714">
        <v>198605</v>
      </c>
      <c r="B714">
        <v>4.96</v>
      </c>
      <c r="C714">
        <v>6.68</v>
      </c>
    </row>
    <row r="715" spans="1:3">
      <c r="A715">
        <v>198606</v>
      </c>
      <c r="B715">
        <v>-4.2</v>
      </c>
      <c r="C715">
        <v>3.16</v>
      </c>
    </row>
    <row r="716" spans="1:3">
      <c r="A716">
        <v>198607</v>
      </c>
      <c r="B716">
        <v>-11.88</v>
      </c>
      <c r="C716">
        <v>-7.69</v>
      </c>
    </row>
    <row r="717" spans="1:3">
      <c r="A717">
        <v>198608</v>
      </c>
      <c r="B717">
        <v>11.12</v>
      </c>
      <c r="C717">
        <v>3.71</v>
      </c>
    </row>
    <row r="718" spans="1:3">
      <c r="A718">
        <v>198609</v>
      </c>
      <c r="B718">
        <v>-1.2</v>
      </c>
      <c r="C718">
        <v>-11.49</v>
      </c>
    </row>
    <row r="719" spans="1:3">
      <c r="A719">
        <v>198610</v>
      </c>
      <c r="B719">
        <v>1.91</v>
      </c>
      <c r="C719">
        <v>7.28</v>
      </c>
    </row>
    <row r="720" spans="1:3">
      <c r="A720">
        <v>198611</v>
      </c>
      <c r="B720">
        <v>0.45</v>
      </c>
      <c r="C720">
        <v>0.53</v>
      </c>
    </row>
    <row r="721" spans="1:3">
      <c r="A721">
        <v>198612</v>
      </c>
      <c r="B721">
        <v>-5.22</v>
      </c>
      <c r="C721">
        <v>-2.2000000000000002</v>
      </c>
    </row>
    <row r="722" spans="1:3">
      <c r="A722">
        <v>198701</v>
      </c>
      <c r="B722">
        <v>14.16</v>
      </c>
      <c r="C722">
        <v>18.260000000000002</v>
      </c>
    </row>
    <row r="723" spans="1:3">
      <c r="A723">
        <v>198702</v>
      </c>
      <c r="B723">
        <v>8.27</v>
      </c>
      <c r="C723">
        <v>5.3</v>
      </c>
    </row>
    <row r="724" spans="1:3">
      <c r="A724">
        <v>198703</v>
      </c>
      <c r="B724">
        <v>0.3</v>
      </c>
      <c r="C724">
        <v>4.1500000000000004</v>
      </c>
    </row>
    <row r="725" spans="1:3">
      <c r="A725">
        <v>198704</v>
      </c>
      <c r="B725">
        <v>-4.95</v>
      </c>
      <c r="C725">
        <v>0.54</v>
      </c>
    </row>
    <row r="726" spans="1:3">
      <c r="A726">
        <v>198705</v>
      </c>
      <c r="B726">
        <v>1.25</v>
      </c>
      <c r="C726">
        <v>0.77</v>
      </c>
    </row>
    <row r="727" spans="1:3">
      <c r="A727">
        <v>198706</v>
      </c>
      <c r="B727">
        <v>2.17</v>
      </c>
      <c r="C727">
        <v>3.81</v>
      </c>
    </row>
    <row r="728" spans="1:3">
      <c r="A728">
        <v>198707</v>
      </c>
      <c r="B728">
        <v>3.04</v>
      </c>
      <c r="C728">
        <v>5.61</v>
      </c>
    </row>
    <row r="729" spans="1:3">
      <c r="A729">
        <v>198708</v>
      </c>
      <c r="B729">
        <v>3.32</v>
      </c>
      <c r="C729">
        <v>4.0999999999999996</v>
      </c>
    </row>
    <row r="730" spans="1:3">
      <c r="A730">
        <v>198709</v>
      </c>
      <c r="B730">
        <v>-3</v>
      </c>
      <c r="C730">
        <v>0.34</v>
      </c>
    </row>
    <row r="731" spans="1:3">
      <c r="A731">
        <v>198710</v>
      </c>
      <c r="B731">
        <v>-23.9</v>
      </c>
      <c r="C731">
        <v>-26.78</v>
      </c>
    </row>
    <row r="732" spans="1:3">
      <c r="A732">
        <v>198711</v>
      </c>
      <c r="B732">
        <v>-5.94</v>
      </c>
      <c r="C732">
        <v>-6.25</v>
      </c>
    </row>
    <row r="733" spans="1:3">
      <c r="A733">
        <v>198712</v>
      </c>
      <c r="B733">
        <v>2.02</v>
      </c>
      <c r="C733">
        <v>8.07</v>
      </c>
    </row>
    <row r="734" spans="1:3">
      <c r="A734">
        <v>198801</v>
      </c>
      <c r="B734">
        <v>7.42</v>
      </c>
      <c r="C734">
        <v>-2.09</v>
      </c>
    </row>
    <row r="735" spans="1:3">
      <c r="A735">
        <v>198802</v>
      </c>
      <c r="B735">
        <v>8.75</v>
      </c>
      <c r="C735">
        <v>7.52</v>
      </c>
    </row>
    <row r="736" spans="1:3">
      <c r="A736">
        <v>198803</v>
      </c>
      <c r="B736">
        <v>0.2</v>
      </c>
      <c r="C736">
        <v>0.17</v>
      </c>
    </row>
    <row r="737" spans="1:3">
      <c r="A737">
        <v>198804</v>
      </c>
      <c r="B737">
        <v>-0.32</v>
      </c>
      <c r="C737">
        <v>1.81</v>
      </c>
    </row>
    <row r="738" spans="1:3">
      <c r="A738">
        <v>198805</v>
      </c>
      <c r="B738">
        <v>-3.05</v>
      </c>
      <c r="C738">
        <v>-0.96</v>
      </c>
    </row>
    <row r="739" spans="1:3">
      <c r="A739">
        <v>198806</v>
      </c>
      <c r="B739">
        <v>9.68</v>
      </c>
      <c r="C739">
        <v>3.79</v>
      </c>
    </row>
    <row r="740" spans="1:3">
      <c r="A740">
        <v>198807</v>
      </c>
      <c r="B740">
        <v>-2.41</v>
      </c>
      <c r="C740">
        <v>-0.99</v>
      </c>
    </row>
    <row r="741" spans="1:3">
      <c r="A741">
        <v>198808</v>
      </c>
      <c r="B741">
        <v>-3.71</v>
      </c>
      <c r="C741">
        <v>-3</v>
      </c>
    </row>
    <row r="742" spans="1:3">
      <c r="A742">
        <v>198809</v>
      </c>
      <c r="B742">
        <v>2.0099999999999998</v>
      </c>
      <c r="C742">
        <v>4.43</v>
      </c>
    </row>
    <row r="743" spans="1:3">
      <c r="A743">
        <v>198810</v>
      </c>
      <c r="B743">
        <v>0.62</v>
      </c>
      <c r="C743">
        <v>1.77</v>
      </c>
    </row>
    <row r="744" spans="1:3">
      <c r="A744">
        <v>198811</v>
      </c>
      <c r="B744">
        <v>-3.93</v>
      </c>
      <c r="C744">
        <v>-2.2200000000000002</v>
      </c>
    </row>
    <row r="745" spans="1:3">
      <c r="A745">
        <v>198812</v>
      </c>
      <c r="B745">
        <v>2.4900000000000002</v>
      </c>
      <c r="C745">
        <v>2.13</v>
      </c>
    </row>
    <row r="746" spans="1:3">
      <c r="A746">
        <v>198901</v>
      </c>
      <c r="B746">
        <v>8.49</v>
      </c>
      <c r="C746">
        <v>6.65</v>
      </c>
    </row>
    <row r="747" spans="1:3">
      <c r="A747">
        <v>198902</v>
      </c>
      <c r="B747">
        <v>-1.71</v>
      </c>
      <c r="C747">
        <v>1.52</v>
      </c>
    </row>
    <row r="748" spans="1:3">
      <c r="A748">
        <v>198903</v>
      </c>
      <c r="B748">
        <v>-1.92</v>
      </c>
      <c r="C748">
        <v>4.54</v>
      </c>
    </row>
    <row r="749" spans="1:3">
      <c r="A749">
        <v>198904</v>
      </c>
      <c r="B749">
        <v>2.19</v>
      </c>
      <c r="C749">
        <v>5.71</v>
      </c>
    </row>
    <row r="750" spans="1:3">
      <c r="A750">
        <v>198905</v>
      </c>
      <c r="B750">
        <v>3.4</v>
      </c>
      <c r="C750">
        <v>5.33</v>
      </c>
    </row>
    <row r="751" spans="1:3">
      <c r="A751">
        <v>198906</v>
      </c>
      <c r="B751">
        <v>-3.45</v>
      </c>
      <c r="C751">
        <v>-0.32</v>
      </c>
    </row>
    <row r="752" spans="1:3">
      <c r="A752">
        <v>198907</v>
      </c>
      <c r="B752">
        <v>-0.84</v>
      </c>
      <c r="C752">
        <v>10.16</v>
      </c>
    </row>
    <row r="753" spans="1:3">
      <c r="A753">
        <v>198908</v>
      </c>
      <c r="B753">
        <v>1</v>
      </c>
      <c r="C753">
        <v>2.1800000000000002</v>
      </c>
    </row>
    <row r="754" spans="1:3">
      <c r="A754">
        <v>198909</v>
      </c>
      <c r="B754">
        <v>-3.14</v>
      </c>
      <c r="C754">
        <v>3.38</v>
      </c>
    </row>
    <row r="755" spans="1:3">
      <c r="A755">
        <v>198910</v>
      </c>
      <c r="B755">
        <v>-9.98</v>
      </c>
      <c r="C755">
        <v>-4.33</v>
      </c>
    </row>
    <row r="756" spans="1:3">
      <c r="A756">
        <v>198911</v>
      </c>
      <c r="B756">
        <v>-2.65</v>
      </c>
      <c r="C756">
        <v>1.25</v>
      </c>
    </row>
    <row r="757" spans="1:3">
      <c r="A757">
        <v>198912</v>
      </c>
      <c r="B757">
        <v>-1.37</v>
      </c>
      <c r="C757">
        <v>-0.44</v>
      </c>
    </row>
    <row r="758" spans="1:3">
      <c r="A758">
        <v>199001</v>
      </c>
      <c r="B758">
        <v>-8.66</v>
      </c>
      <c r="C758">
        <v>-10.97</v>
      </c>
    </row>
    <row r="759" spans="1:3">
      <c r="A759">
        <v>199002</v>
      </c>
      <c r="B759">
        <v>2.98</v>
      </c>
      <c r="C759">
        <v>1.44</v>
      </c>
    </row>
    <row r="760" spans="1:3">
      <c r="A760">
        <v>199003</v>
      </c>
      <c r="B760">
        <v>1.62</v>
      </c>
      <c r="C760">
        <v>3.89</v>
      </c>
    </row>
    <row r="761" spans="1:3">
      <c r="A761">
        <v>199004</v>
      </c>
      <c r="B761">
        <v>-7.65</v>
      </c>
      <c r="C761">
        <v>-1.58</v>
      </c>
    </row>
    <row r="762" spans="1:3">
      <c r="A762">
        <v>199005</v>
      </c>
      <c r="B762">
        <v>4.07</v>
      </c>
      <c r="C762">
        <v>13.03</v>
      </c>
    </row>
    <row r="763" spans="1:3">
      <c r="A763">
        <v>199006</v>
      </c>
      <c r="B763">
        <v>-2.39</v>
      </c>
      <c r="C763">
        <v>1.6</v>
      </c>
    </row>
    <row r="764" spans="1:3">
      <c r="A764">
        <v>199007</v>
      </c>
      <c r="B764">
        <v>-9.27</v>
      </c>
      <c r="C764">
        <v>-1.75</v>
      </c>
    </row>
    <row r="765" spans="1:3">
      <c r="A765">
        <v>199008</v>
      </c>
      <c r="B765">
        <v>-16.73</v>
      </c>
      <c r="C765">
        <v>-10.31</v>
      </c>
    </row>
    <row r="766" spans="1:3">
      <c r="A766">
        <v>199009</v>
      </c>
      <c r="B766">
        <v>-14.08</v>
      </c>
      <c r="C766">
        <v>-6.54</v>
      </c>
    </row>
    <row r="767" spans="1:3">
      <c r="A767">
        <v>199010</v>
      </c>
      <c r="B767">
        <v>-11.17</v>
      </c>
      <c r="C767">
        <v>-0.7</v>
      </c>
    </row>
    <row r="768" spans="1:3">
      <c r="A768">
        <v>199011</v>
      </c>
      <c r="B768">
        <v>13.63</v>
      </c>
      <c r="C768">
        <v>5.52</v>
      </c>
    </row>
    <row r="769" spans="1:3">
      <c r="A769">
        <v>199012</v>
      </c>
      <c r="B769">
        <v>-1.27</v>
      </c>
      <c r="C769">
        <v>1.71</v>
      </c>
    </row>
    <row r="770" spans="1:3">
      <c r="A770">
        <v>199101</v>
      </c>
      <c r="B770">
        <v>8.08</v>
      </c>
      <c r="C770">
        <v>6.06</v>
      </c>
    </row>
    <row r="771" spans="1:3">
      <c r="A771">
        <v>199102</v>
      </c>
      <c r="B771">
        <v>21.69</v>
      </c>
      <c r="C771">
        <v>9.34</v>
      </c>
    </row>
    <row r="772" spans="1:3">
      <c r="A772">
        <v>199103</v>
      </c>
      <c r="B772">
        <v>5.78</v>
      </c>
      <c r="C772">
        <v>6.51</v>
      </c>
    </row>
    <row r="773" spans="1:3">
      <c r="A773">
        <v>199104</v>
      </c>
      <c r="B773">
        <v>-0.2</v>
      </c>
      <c r="C773">
        <v>-1.47</v>
      </c>
    </row>
    <row r="774" spans="1:3">
      <c r="A774">
        <v>199105</v>
      </c>
      <c r="B774">
        <v>2.15</v>
      </c>
      <c r="C774">
        <v>4.0599999999999996</v>
      </c>
    </row>
    <row r="775" spans="1:3">
      <c r="A775">
        <v>199106</v>
      </c>
      <c r="B775">
        <v>-4.0599999999999996</v>
      </c>
      <c r="C775">
        <v>-4.63</v>
      </c>
    </row>
    <row r="776" spans="1:3">
      <c r="A776">
        <v>199107</v>
      </c>
      <c r="B776">
        <v>1.81</v>
      </c>
      <c r="C776">
        <v>7.74</v>
      </c>
    </row>
    <row r="777" spans="1:3">
      <c r="A777">
        <v>199108</v>
      </c>
      <c r="B777">
        <v>5.78</v>
      </c>
      <c r="C777">
        <v>5.81</v>
      </c>
    </row>
    <row r="778" spans="1:3">
      <c r="A778">
        <v>199109</v>
      </c>
      <c r="B778">
        <v>-6.03</v>
      </c>
      <c r="C778">
        <v>0.68</v>
      </c>
    </row>
    <row r="779" spans="1:3">
      <c r="A779">
        <v>199110</v>
      </c>
      <c r="B779">
        <v>0.75</v>
      </c>
      <c r="C779">
        <v>3.71</v>
      </c>
    </row>
    <row r="780" spans="1:3">
      <c r="A780">
        <v>199111</v>
      </c>
      <c r="B780">
        <v>-8.39</v>
      </c>
      <c r="C780">
        <v>-5.41</v>
      </c>
    </row>
    <row r="781" spans="1:3">
      <c r="A781">
        <v>199112</v>
      </c>
      <c r="B781">
        <v>2.58</v>
      </c>
      <c r="C781">
        <v>17.77</v>
      </c>
    </row>
    <row r="782" spans="1:3">
      <c r="A782">
        <v>199201</v>
      </c>
      <c r="B782">
        <v>5.73</v>
      </c>
      <c r="C782">
        <v>2.44</v>
      </c>
    </row>
    <row r="783" spans="1:3">
      <c r="A783">
        <v>199202</v>
      </c>
      <c r="B783">
        <v>1.72</v>
      </c>
      <c r="C783">
        <v>0.83</v>
      </c>
    </row>
    <row r="784" spans="1:3">
      <c r="A784">
        <v>199203</v>
      </c>
      <c r="B784">
        <v>-5.18</v>
      </c>
      <c r="C784">
        <v>-4.07</v>
      </c>
    </row>
    <row r="785" spans="1:3">
      <c r="A785">
        <v>199204</v>
      </c>
      <c r="B785">
        <v>0.28000000000000003</v>
      </c>
      <c r="C785">
        <v>-2.56</v>
      </c>
    </row>
    <row r="786" spans="1:3">
      <c r="A786">
        <v>199205</v>
      </c>
      <c r="B786">
        <v>3.39</v>
      </c>
      <c r="C786">
        <v>2.3199999999999998</v>
      </c>
    </row>
    <row r="787" spans="1:3">
      <c r="A787">
        <v>199206</v>
      </c>
      <c r="B787">
        <v>-6.02</v>
      </c>
      <c r="C787">
        <v>-4.09</v>
      </c>
    </row>
    <row r="788" spans="1:3">
      <c r="A788">
        <v>199207</v>
      </c>
      <c r="B788">
        <v>2.33</v>
      </c>
      <c r="C788">
        <v>4.07</v>
      </c>
    </row>
    <row r="789" spans="1:3">
      <c r="A789">
        <v>199208</v>
      </c>
      <c r="B789">
        <v>-3.55</v>
      </c>
      <c r="C789">
        <v>-4.5599999999999996</v>
      </c>
    </row>
    <row r="790" spans="1:3">
      <c r="A790">
        <v>199209</v>
      </c>
      <c r="B790">
        <v>-0.05</v>
      </c>
      <c r="C790">
        <v>4.26</v>
      </c>
    </row>
    <row r="791" spans="1:3">
      <c r="A791">
        <v>199210</v>
      </c>
      <c r="B791">
        <v>2.35</v>
      </c>
      <c r="C791">
        <v>5.3</v>
      </c>
    </row>
    <row r="792" spans="1:3">
      <c r="A792">
        <v>199211</v>
      </c>
      <c r="B792">
        <v>7.66</v>
      </c>
      <c r="C792">
        <v>8.52</v>
      </c>
    </row>
    <row r="793" spans="1:3">
      <c r="A793">
        <v>199212</v>
      </c>
      <c r="B793">
        <v>-1.6</v>
      </c>
      <c r="C793">
        <v>5.76</v>
      </c>
    </row>
    <row r="794" spans="1:3">
      <c r="A794">
        <v>199301</v>
      </c>
      <c r="B794">
        <v>1.34</v>
      </c>
      <c r="C794">
        <v>6.31</v>
      </c>
    </row>
    <row r="795" spans="1:3">
      <c r="A795">
        <v>199302</v>
      </c>
      <c r="B795">
        <v>-2.34</v>
      </c>
      <c r="C795">
        <v>-0.56999999999999995</v>
      </c>
    </row>
    <row r="796" spans="1:3">
      <c r="A796">
        <v>199303</v>
      </c>
      <c r="B796">
        <v>-2.0699999999999998</v>
      </c>
      <c r="C796">
        <v>4.7</v>
      </c>
    </row>
    <row r="797" spans="1:3">
      <c r="A797">
        <v>199304</v>
      </c>
      <c r="B797">
        <v>-5.97</v>
      </c>
      <c r="C797">
        <v>-3.25</v>
      </c>
    </row>
    <row r="798" spans="1:3">
      <c r="A798">
        <v>199305</v>
      </c>
      <c r="B798">
        <v>5.63</v>
      </c>
      <c r="C798">
        <v>8.06</v>
      </c>
    </row>
    <row r="799" spans="1:3">
      <c r="A799">
        <v>199306</v>
      </c>
      <c r="B799">
        <v>-2.9</v>
      </c>
      <c r="C799">
        <v>2.98</v>
      </c>
    </row>
    <row r="800" spans="1:3">
      <c r="A800">
        <v>199307</v>
      </c>
      <c r="B800">
        <v>-5.46</v>
      </c>
      <c r="C800">
        <v>0.83</v>
      </c>
    </row>
    <row r="801" spans="1:3">
      <c r="A801">
        <v>199308</v>
      </c>
      <c r="B801">
        <v>2.94</v>
      </c>
      <c r="C801">
        <v>8.6</v>
      </c>
    </row>
    <row r="802" spans="1:3">
      <c r="A802">
        <v>199309</v>
      </c>
      <c r="B802">
        <v>-3.06</v>
      </c>
      <c r="C802">
        <v>4.9000000000000004</v>
      </c>
    </row>
    <row r="803" spans="1:3">
      <c r="A803">
        <v>199310</v>
      </c>
      <c r="B803">
        <v>9.52</v>
      </c>
      <c r="C803">
        <v>0.86</v>
      </c>
    </row>
    <row r="804" spans="1:3">
      <c r="A804">
        <v>199311</v>
      </c>
      <c r="B804">
        <v>4.4400000000000004</v>
      </c>
      <c r="C804">
        <v>-4.8099999999999996</v>
      </c>
    </row>
    <row r="805" spans="1:3">
      <c r="A805">
        <v>199312</v>
      </c>
      <c r="B805">
        <v>0.79</v>
      </c>
      <c r="C805">
        <v>3.13</v>
      </c>
    </row>
    <row r="806" spans="1:3">
      <c r="A806">
        <v>199401</v>
      </c>
      <c r="B806">
        <v>6.71</v>
      </c>
      <c r="C806">
        <v>4.9000000000000004</v>
      </c>
    </row>
    <row r="807" spans="1:3">
      <c r="A807">
        <v>199402</v>
      </c>
      <c r="B807">
        <v>-1.51</v>
      </c>
      <c r="C807">
        <v>-1.19</v>
      </c>
    </row>
    <row r="808" spans="1:3">
      <c r="A808">
        <v>199403</v>
      </c>
      <c r="B808">
        <v>-4.8899999999999997</v>
      </c>
      <c r="C808">
        <v>-5.47</v>
      </c>
    </row>
    <row r="809" spans="1:3">
      <c r="A809">
        <v>199404</v>
      </c>
      <c r="B809">
        <v>-1.46</v>
      </c>
      <c r="C809">
        <v>0.34</v>
      </c>
    </row>
    <row r="810" spans="1:3">
      <c r="A810">
        <v>199405</v>
      </c>
      <c r="B810">
        <v>1.53</v>
      </c>
      <c r="C810">
        <v>-2.31</v>
      </c>
    </row>
    <row r="811" spans="1:3">
      <c r="A811">
        <v>199406</v>
      </c>
      <c r="B811">
        <v>-4.3600000000000003</v>
      </c>
      <c r="C811">
        <v>-6.11</v>
      </c>
    </row>
    <row r="812" spans="1:3">
      <c r="A812">
        <v>199407</v>
      </c>
      <c r="B812">
        <v>3.51</v>
      </c>
      <c r="C812">
        <v>2.56</v>
      </c>
    </row>
    <row r="813" spans="1:3">
      <c r="A813">
        <v>199408</v>
      </c>
      <c r="B813">
        <v>5.43</v>
      </c>
      <c r="C813">
        <v>8.4700000000000006</v>
      </c>
    </row>
    <row r="814" spans="1:3">
      <c r="A814">
        <v>199409</v>
      </c>
      <c r="B814">
        <v>-1.18</v>
      </c>
      <c r="C814">
        <v>0.77</v>
      </c>
    </row>
    <row r="815" spans="1:3">
      <c r="A815">
        <v>199410</v>
      </c>
      <c r="B815">
        <v>-0.69</v>
      </c>
      <c r="C815">
        <v>3</v>
      </c>
    </row>
    <row r="816" spans="1:3">
      <c r="A816">
        <v>199411</v>
      </c>
      <c r="B816">
        <v>-3.17</v>
      </c>
      <c r="C816">
        <v>-5.31</v>
      </c>
    </row>
    <row r="817" spans="1:3">
      <c r="A817">
        <v>199412</v>
      </c>
      <c r="B817">
        <v>-1.95</v>
      </c>
      <c r="C817">
        <v>1.76</v>
      </c>
    </row>
    <row r="818" spans="1:3">
      <c r="A818">
        <v>199501</v>
      </c>
      <c r="B818">
        <v>1.68</v>
      </c>
      <c r="C818">
        <v>-1.78</v>
      </c>
    </row>
    <row r="819" spans="1:3">
      <c r="A819">
        <v>199502</v>
      </c>
      <c r="B819">
        <v>3.18</v>
      </c>
      <c r="C819">
        <v>4.32</v>
      </c>
    </row>
    <row r="820" spans="1:3">
      <c r="A820">
        <v>199503</v>
      </c>
      <c r="B820">
        <v>0.37</v>
      </c>
      <c r="C820">
        <v>3.97</v>
      </c>
    </row>
    <row r="821" spans="1:3">
      <c r="A821">
        <v>199504</v>
      </c>
      <c r="B821">
        <v>2.74</v>
      </c>
      <c r="C821">
        <v>4.68</v>
      </c>
    </row>
    <row r="822" spans="1:3">
      <c r="A822">
        <v>199505</v>
      </c>
      <c r="B822">
        <v>2.77</v>
      </c>
      <c r="C822">
        <v>2.66</v>
      </c>
    </row>
    <row r="823" spans="1:3">
      <c r="A823">
        <v>199506</v>
      </c>
      <c r="B823">
        <v>7.13</v>
      </c>
      <c r="C823">
        <v>7.23</v>
      </c>
    </row>
    <row r="824" spans="1:3">
      <c r="A824">
        <v>199507</v>
      </c>
      <c r="B824">
        <v>5.74</v>
      </c>
      <c r="C824">
        <v>6.55</v>
      </c>
    </row>
    <row r="825" spans="1:3">
      <c r="A825">
        <v>199508</v>
      </c>
      <c r="B825">
        <v>1.17</v>
      </c>
      <c r="C825">
        <v>0.76</v>
      </c>
    </row>
    <row r="826" spans="1:3">
      <c r="A826">
        <v>199509</v>
      </c>
      <c r="B826">
        <v>-1.69</v>
      </c>
      <c r="C826">
        <v>3.28</v>
      </c>
    </row>
    <row r="827" spans="1:3">
      <c r="A827">
        <v>199510</v>
      </c>
      <c r="B827">
        <v>-7.38</v>
      </c>
      <c r="C827">
        <v>-0.33</v>
      </c>
    </row>
    <row r="828" spans="1:3">
      <c r="A828">
        <v>199511</v>
      </c>
      <c r="B828">
        <v>4.91</v>
      </c>
      <c r="C828">
        <v>1.31</v>
      </c>
    </row>
    <row r="829" spans="1:3">
      <c r="A829">
        <v>199512</v>
      </c>
      <c r="B829">
        <v>-2.4900000000000002</v>
      </c>
      <c r="C829">
        <v>-1.39</v>
      </c>
    </row>
    <row r="830" spans="1:3">
      <c r="A830">
        <v>199601</v>
      </c>
      <c r="B830">
        <v>0.17</v>
      </c>
      <c r="C830">
        <v>2.7</v>
      </c>
    </row>
    <row r="831" spans="1:3">
      <c r="A831">
        <v>199602</v>
      </c>
      <c r="B831">
        <v>4.33</v>
      </c>
      <c r="C831">
        <v>3.57</v>
      </c>
    </row>
    <row r="832" spans="1:3">
      <c r="A832">
        <v>199603</v>
      </c>
      <c r="B832">
        <v>4.3899999999999997</v>
      </c>
      <c r="C832">
        <v>0.46</v>
      </c>
    </row>
    <row r="833" spans="1:3">
      <c r="A833">
        <v>199604</v>
      </c>
      <c r="B833">
        <v>10.27</v>
      </c>
      <c r="C833">
        <v>6.36</v>
      </c>
    </row>
    <row r="834" spans="1:3">
      <c r="A834">
        <v>199605</v>
      </c>
      <c r="B834">
        <v>1</v>
      </c>
      <c r="C834">
        <v>5.14</v>
      </c>
    </row>
    <row r="835" spans="1:3">
      <c r="A835">
        <v>199606</v>
      </c>
      <c r="B835">
        <v>-6.8</v>
      </c>
      <c r="C835">
        <v>-4.1100000000000003</v>
      </c>
    </row>
    <row r="836" spans="1:3">
      <c r="A836">
        <v>199607</v>
      </c>
      <c r="B836">
        <v>-10.83</v>
      </c>
      <c r="C836">
        <v>-10.82</v>
      </c>
    </row>
    <row r="837" spans="1:3">
      <c r="A837">
        <v>199608</v>
      </c>
      <c r="B837">
        <v>4.58</v>
      </c>
      <c r="C837">
        <v>5.77</v>
      </c>
    </row>
    <row r="838" spans="1:3">
      <c r="A838">
        <v>199609</v>
      </c>
      <c r="B838">
        <v>5.1100000000000003</v>
      </c>
      <c r="C838">
        <v>8.02</v>
      </c>
    </row>
    <row r="839" spans="1:3">
      <c r="A839">
        <v>199610</v>
      </c>
      <c r="B839">
        <v>-7.8</v>
      </c>
      <c r="C839">
        <v>-1.03</v>
      </c>
    </row>
    <row r="840" spans="1:3">
      <c r="A840">
        <v>199611</v>
      </c>
      <c r="B840">
        <v>11.88</v>
      </c>
      <c r="C840">
        <v>1.6</v>
      </c>
    </row>
    <row r="841" spans="1:3">
      <c r="A841">
        <v>199612</v>
      </c>
      <c r="B841">
        <v>0.72</v>
      </c>
      <c r="C841">
        <v>0.88</v>
      </c>
    </row>
    <row r="842" spans="1:3">
      <c r="A842">
        <v>199701</v>
      </c>
      <c r="B842">
        <v>3.08</v>
      </c>
      <c r="C842">
        <v>9.11</v>
      </c>
    </row>
    <row r="843" spans="1:3">
      <c r="A843">
        <v>199702</v>
      </c>
      <c r="B843">
        <v>-2.93</v>
      </c>
      <c r="C843">
        <v>-6.84</v>
      </c>
    </row>
    <row r="844" spans="1:3">
      <c r="A844">
        <v>199703</v>
      </c>
      <c r="B844">
        <v>-7.62</v>
      </c>
      <c r="C844">
        <v>-4.57</v>
      </c>
    </row>
    <row r="845" spans="1:3">
      <c r="A845">
        <v>199704</v>
      </c>
      <c r="B845">
        <v>-2.7</v>
      </c>
      <c r="C845">
        <v>8.94</v>
      </c>
    </row>
    <row r="846" spans="1:3">
      <c r="A846">
        <v>199705</v>
      </c>
      <c r="B846">
        <v>17.420000000000002</v>
      </c>
      <c r="C846">
        <v>6.14</v>
      </c>
    </row>
    <row r="847" spans="1:3">
      <c r="A847">
        <v>199706</v>
      </c>
      <c r="B847">
        <v>1.56</v>
      </c>
      <c r="C847">
        <v>4.5199999999999996</v>
      </c>
    </row>
    <row r="848" spans="1:3">
      <c r="A848">
        <v>199707</v>
      </c>
      <c r="B848">
        <v>4.12</v>
      </c>
      <c r="C848">
        <v>15.2</v>
      </c>
    </row>
    <row r="849" spans="1:3">
      <c r="A849">
        <v>199708</v>
      </c>
      <c r="B849">
        <v>1.47</v>
      </c>
      <c r="C849">
        <v>-2.7</v>
      </c>
    </row>
    <row r="850" spans="1:3">
      <c r="A850">
        <v>199709</v>
      </c>
      <c r="B850">
        <v>4.08</v>
      </c>
      <c r="C850">
        <v>6.91</v>
      </c>
    </row>
    <row r="851" spans="1:3">
      <c r="A851">
        <v>199710</v>
      </c>
      <c r="B851">
        <v>-5.93</v>
      </c>
      <c r="C851">
        <v>-7.85</v>
      </c>
    </row>
    <row r="852" spans="1:3">
      <c r="A852">
        <v>199711</v>
      </c>
      <c r="B852">
        <v>-1.38</v>
      </c>
      <c r="C852">
        <v>1.19</v>
      </c>
    </row>
    <row r="853" spans="1:3">
      <c r="A853">
        <v>199712</v>
      </c>
      <c r="B853">
        <v>-2.84</v>
      </c>
      <c r="C853">
        <v>1.43</v>
      </c>
    </row>
    <row r="854" spans="1:3">
      <c r="A854">
        <v>199801</v>
      </c>
      <c r="B854">
        <v>-0.02</v>
      </c>
      <c r="C854">
        <v>2.67</v>
      </c>
    </row>
    <row r="855" spans="1:3">
      <c r="A855">
        <v>199802</v>
      </c>
      <c r="B855">
        <v>8.49</v>
      </c>
      <c r="C855">
        <v>9.86</v>
      </c>
    </row>
    <row r="856" spans="1:3">
      <c r="A856">
        <v>199803</v>
      </c>
      <c r="B856">
        <v>4.4800000000000004</v>
      </c>
      <c r="C856">
        <v>6.52</v>
      </c>
    </row>
    <row r="857" spans="1:3">
      <c r="A857">
        <v>199804</v>
      </c>
      <c r="B857">
        <v>4.5599999999999996</v>
      </c>
      <c r="C857">
        <v>5.51</v>
      </c>
    </row>
    <row r="858" spans="1:3">
      <c r="A858">
        <v>199805</v>
      </c>
      <c r="B858">
        <v>-8.2899999999999991</v>
      </c>
      <c r="C858">
        <v>-3.49</v>
      </c>
    </row>
    <row r="859" spans="1:3">
      <c r="A859">
        <v>199806</v>
      </c>
      <c r="B859">
        <v>-3.75</v>
      </c>
      <c r="C859">
        <v>9.66</v>
      </c>
    </row>
    <row r="860" spans="1:3">
      <c r="A860">
        <v>199807</v>
      </c>
      <c r="B860">
        <v>-7.28</v>
      </c>
      <c r="C860">
        <v>0.94</v>
      </c>
    </row>
    <row r="861" spans="1:3">
      <c r="A861">
        <v>199808</v>
      </c>
      <c r="B861">
        <v>-21.61</v>
      </c>
      <c r="C861">
        <v>-16.89</v>
      </c>
    </row>
    <row r="862" spans="1:3">
      <c r="A862">
        <v>199809</v>
      </c>
      <c r="B862">
        <v>14.16</v>
      </c>
      <c r="C862">
        <v>8.61</v>
      </c>
    </row>
    <row r="863" spans="1:3">
      <c r="A863">
        <v>199810</v>
      </c>
      <c r="B863">
        <v>13.15</v>
      </c>
      <c r="C863">
        <v>4.0999999999999996</v>
      </c>
    </row>
    <row r="864" spans="1:3">
      <c r="A864">
        <v>199811</v>
      </c>
      <c r="B864">
        <v>3.81</v>
      </c>
      <c r="C864">
        <v>7.54</v>
      </c>
    </row>
    <row r="865" spans="1:3">
      <c r="A865">
        <v>199812</v>
      </c>
      <c r="B865">
        <v>-0.78</v>
      </c>
      <c r="C865">
        <v>13.01</v>
      </c>
    </row>
    <row r="866" spans="1:3">
      <c r="A866">
        <v>199901</v>
      </c>
      <c r="B866">
        <v>2.04</v>
      </c>
      <c r="C866">
        <v>9.0500000000000007</v>
      </c>
    </row>
    <row r="867" spans="1:3">
      <c r="A867">
        <v>199902</v>
      </c>
      <c r="B867">
        <v>-7.01</v>
      </c>
      <c r="C867">
        <v>-4.68</v>
      </c>
    </row>
    <row r="868" spans="1:3">
      <c r="A868">
        <v>199903</v>
      </c>
      <c r="B868">
        <v>10.35</v>
      </c>
      <c r="C868">
        <v>5.77</v>
      </c>
    </row>
    <row r="869" spans="1:3">
      <c r="A869">
        <v>199904</v>
      </c>
      <c r="B869">
        <v>17.95</v>
      </c>
      <c r="C869">
        <v>-0.87</v>
      </c>
    </row>
    <row r="870" spans="1:3">
      <c r="A870">
        <v>199905</v>
      </c>
      <c r="B870">
        <v>7.46</v>
      </c>
      <c r="C870">
        <v>-3.07</v>
      </c>
    </row>
    <row r="871" spans="1:3">
      <c r="A871">
        <v>199906</v>
      </c>
      <c r="B871">
        <v>1.53</v>
      </c>
      <c r="C871">
        <v>8.5399999999999991</v>
      </c>
    </row>
    <row r="872" spans="1:3">
      <c r="A872">
        <v>199907</v>
      </c>
      <c r="B872">
        <v>-4.3</v>
      </c>
      <c r="C872">
        <v>-1.82</v>
      </c>
    </row>
    <row r="873" spans="1:3">
      <c r="A873">
        <v>199908</v>
      </c>
      <c r="B873">
        <v>-5.34</v>
      </c>
      <c r="C873">
        <v>0.9</v>
      </c>
    </row>
    <row r="874" spans="1:3">
      <c r="A874">
        <v>199909</v>
      </c>
      <c r="B874">
        <v>-6.33</v>
      </c>
      <c r="C874">
        <v>0.22</v>
      </c>
    </row>
    <row r="875" spans="1:3">
      <c r="A875">
        <v>199910</v>
      </c>
      <c r="B875">
        <v>-3.93</v>
      </c>
      <c r="C875">
        <v>6.65</v>
      </c>
    </row>
    <row r="876" spans="1:3">
      <c r="A876">
        <v>199911</v>
      </c>
      <c r="B876">
        <v>2.68</v>
      </c>
      <c r="C876">
        <v>10.57</v>
      </c>
    </row>
    <row r="877" spans="1:3">
      <c r="A877">
        <v>199912</v>
      </c>
      <c r="B877">
        <v>-0.28000000000000003</v>
      </c>
      <c r="C877">
        <v>21.79</v>
      </c>
    </row>
    <row r="878" spans="1:3">
      <c r="A878">
        <v>200001</v>
      </c>
      <c r="B878">
        <v>-4.4800000000000004</v>
      </c>
      <c r="C878">
        <v>-2.71</v>
      </c>
    </row>
    <row r="879" spans="1:3">
      <c r="A879">
        <v>200002</v>
      </c>
      <c r="B879">
        <v>-3</v>
      </c>
      <c r="C879">
        <v>20.81</v>
      </c>
    </row>
    <row r="880" spans="1:3">
      <c r="A880">
        <v>200003</v>
      </c>
      <c r="B880">
        <v>8.1999999999999993</v>
      </c>
      <c r="C880">
        <v>-0.67</v>
      </c>
    </row>
    <row r="881" spans="1:3">
      <c r="A881">
        <v>200004</v>
      </c>
      <c r="B881">
        <v>-2.3199999999999998</v>
      </c>
      <c r="C881">
        <v>-8.66</v>
      </c>
    </row>
    <row r="882" spans="1:3">
      <c r="A882">
        <v>200005</v>
      </c>
      <c r="B882">
        <v>1.1399999999999999</v>
      </c>
      <c r="C882">
        <v>-11.62</v>
      </c>
    </row>
    <row r="883" spans="1:3">
      <c r="A883">
        <v>200006</v>
      </c>
      <c r="B883">
        <v>-5.14</v>
      </c>
      <c r="C883">
        <v>13.23</v>
      </c>
    </row>
    <row r="884" spans="1:3">
      <c r="A884">
        <v>200007</v>
      </c>
      <c r="B884">
        <v>-4.68</v>
      </c>
      <c r="C884">
        <v>-3.24</v>
      </c>
    </row>
    <row r="885" spans="1:3">
      <c r="A885">
        <v>200008</v>
      </c>
      <c r="B885">
        <v>6.95</v>
      </c>
      <c r="C885">
        <v>13.87</v>
      </c>
    </row>
    <row r="886" spans="1:3">
      <c r="A886">
        <v>200009</v>
      </c>
      <c r="B886">
        <v>-12.49</v>
      </c>
      <c r="C886">
        <v>-11.78</v>
      </c>
    </row>
    <row r="887" spans="1:3">
      <c r="A887">
        <v>200010</v>
      </c>
      <c r="B887">
        <v>-8.25</v>
      </c>
      <c r="C887">
        <v>-7.57</v>
      </c>
    </row>
    <row r="888" spans="1:3">
      <c r="A888">
        <v>200011</v>
      </c>
      <c r="B888">
        <v>-23.44</v>
      </c>
      <c r="C888">
        <v>-24.3</v>
      </c>
    </row>
    <row r="889" spans="1:3">
      <c r="A889">
        <v>200012</v>
      </c>
      <c r="B889">
        <v>-10.88</v>
      </c>
      <c r="C889">
        <v>5.9</v>
      </c>
    </row>
    <row r="890" spans="1:3">
      <c r="A890">
        <v>200101</v>
      </c>
      <c r="B890">
        <v>35.72</v>
      </c>
      <c r="C890">
        <v>-6.39</v>
      </c>
    </row>
    <row r="891" spans="1:3">
      <c r="A891">
        <v>200102</v>
      </c>
      <c r="B891">
        <v>-19.84</v>
      </c>
      <c r="C891">
        <v>-4.58</v>
      </c>
    </row>
    <row r="892" spans="1:3">
      <c r="A892">
        <v>200103</v>
      </c>
      <c r="B892">
        <v>-17.579999999999998</v>
      </c>
      <c r="C892">
        <v>-2.92</v>
      </c>
    </row>
    <row r="893" spans="1:3">
      <c r="A893">
        <v>200104</v>
      </c>
      <c r="B893">
        <v>14.89</v>
      </c>
      <c r="C893">
        <v>5.68</v>
      </c>
    </row>
    <row r="894" spans="1:3">
      <c r="A894">
        <v>200105</v>
      </c>
      <c r="B894">
        <v>-5.87</v>
      </c>
      <c r="C894">
        <v>3.3</v>
      </c>
    </row>
    <row r="895" spans="1:3">
      <c r="A895">
        <v>200106</v>
      </c>
      <c r="B895">
        <v>0</v>
      </c>
      <c r="C895">
        <v>0.98</v>
      </c>
    </row>
    <row r="896" spans="1:3">
      <c r="A896">
        <v>200107</v>
      </c>
      <c r="B896">
        <v>-6.62</v>
      </c>
      <c r="C896">
        <v>-2.8</v>
      </c>
    </row>
    <row r="897" spans="1:3">
      <c r="A897">
        <v>200108</v>
      </c>
      <c r="B897">
        <v>-14.59</v>
      </c>
      <c r="C897">
        <v>-3.49</v>
      </c>
    </row>
    <row r="898" spans="1:3">
      <c r="A898">
        <v>200109</v>
      </c>
      <c r="B898">
        <v>-22.89</v>
      </c>
      <c r="C898">
        <v>-7.44</v>
      </c>
    </row>
    <row r="899" spans="1:3">
      <c r="A899">
        <v>200110</v>
      </c>
      <c r="B899">
        <v>15.74</v>
      </c>
      <c r="C899">
        <v>1</v>
      </c>
    </row>
    <row r="900" spans="1:3">
      <c r="A900">
        <v>200111</v>
      </c>
      <c r="B900">
        <v>20.48</v>
      </c>
      <c r="C900">
        <v>4.84</v>
      </c>
    </row>
    <row r="901" spans="1:3">
      <c r="A901">
        <v>200112</v>
      </c>
      <c r="B901">
        <v>-0.71</v>
      </c>
      <c r="C901">
        <v>4.84</v>
      </c>
    </row>
    <row r="902" spans="1:3">
      <c r="A902">
        <v>200201</v>
      </c>
      <c r="B902">
        <v>-1.55</v>
      </c>
      <c r="C902">
        <v>-0.23</v>
      </c>
    </row>
    <row r="903" spans="1:3">
      <c r="A903">
        <v>200202</v>
      </c>
      <c r="B903">
        <v>-17.78</v>
      </c>
      <c r="C903">
        <v>-1.93</v>
      </c>
    </row>
    <row r="904" spans="1:3">
      <c r="A904">
        <v>200203</v>
      </c>
      <c r="B904">
        <v>7.45</v>
      </c>
      <c r="C904">
        <v>5.9</v>
      </c>
    </row>
    <row r="905" spans="1:3">
      <c r="A905">
        <v>200204</v>
      </c>
      <c r="B905">
        <v>-14.03</v>
      </c>
      <c r="C905">
        <v>-0.43</v>
      </c>
    </row>
    <row r="906" spans="1:3">
      <c r="A906">
        <v>200205</v>
      </c>
      <c r="B906">
        <v>-7.27</v>
      </c>
      <c r="C906">
        <v>-2.46</v>
      </c>
    </row>
    <row r="907" spans="1:3">
      <c r="A907">
        <v>200206</v>
      </c>
      <c r="B907">
        <v>-13.72</v>
      </c>
      <c r="C907">
        <v>-3.44</v>
      </c>
    </row>
    <row r="908" spans="1:3">
      <c r="A908">
        <v>200207</v>
      </c>
      <c r="B908">
        <v>-6.75</v>
      </c>
      <c r="C908">
        <v>-11.85</v>
      </c>
    </row>
    <row r="909" spans="1:3">
      <c r="A909">
        <v>200208</v>
      </c>
      <c r="B909">
        <v>3.69</v>
      </c>
      <c r="C909">
        <v>1.4</v>
      </c>
    </row>
    <row r="910" spans="1:3">
      <c r="A910">
        <v>200209</v>
      </c>
      <c r="B910">
        <v>-16.38</v>
      </c>
      <c r="C910">
        <v>-3.11</v>
      </c>
    </row>
    <row r="911" spans="1:3">
      <c r="A911">
        <v>200210</v>
      </c>
      <c r="B911">
        <v>19.989999999999998</v>
      </c>
      <c r="C911">
        <v>5.09</v>
      </c>
    </row>
    <row r="912" spans="1:3">
      <c r="A912">
        <v>200211</v>
      </c>
      <c r="B912">
        <v>22.65</v>
      </c>
      <c r="C912">
        <v>2.25</v>
      </c>
    </row>
    <row r="913" spans="1:3">
      <c r="A913">
        <v>200212</v>
      </c>
      <c r="B913">
        <v>-14.72</v>
      </c>
      <c r="C913">
        <v>-1.78</v>
      </c>
    </row>
    <row r="914" spans="1:3">
      <c r="A914">
        <v>200301</v>
      </c>
      <c r="B914">
        <v>-3.66</v>
      </c>
      <c r="C914">
        <v>-1.01</v>
      </c>
    </row>
    <row r="915" spans="1:3">
      <c r="A915">
        <v>200302</v>
      </c>
      <c r="B915">
        <v>1.45</v>
      </c>
      <c r="C915">
        <v>0.38</v>
      </c>
    </row>
    <row r="916" spans="1:3">
      <c r="A916">
        <v>200303</v>
      </c>
      <c r="B916">
        <v>0.35</v>
      </c>
      <c r="C916">
        <v>3.83</v>
      </c>
    </row>
    <row r="917" spans="1:3">
      <c r="A917">
        <v>200304</v>
      </c>
      <c r="B917">
        <v>19.760000000000002</v>
      </c>
      <c r="C917">
        <v>4.62</v>
      </c>
    </row>
    <row r="918" spans="1:3">
      <c r="A918">
        <v>200305</v>
      </c>
      <c r="B918">
        <v>21.91</v>
      </c>
      <c r="C918">
        <v>7.08</v>
      </c>
    </row>
    <row r="919" spans="1:3">
      <c r="A919">
        <v>200306</v>
      </c>
      <c r="B919">
        <v>2.17</v>
      </c>
      <c r="C919">
        <v>1.67</v>
      </c>
    </row>
    <row r="920" spans="1:3">
      <c r="A920">
        <v>200307</v>
      </c>
      <c r="B920">
        <v>5.26</v>
      </c>
      <c r="C920">
        <v>3.44</v>
      </c>
    </row>
    <row r="921" spans="1:3">
      <c r="A921">
        <v>200308</v>
      </c>
      <c r="B921">
        <v>3.76</v>
      </c>
      <c r="C921">
        <v>4.0599999999999996</v>
      </c>
    </row>
    <row r="922" spans="1:3">
      <c r="A922">
        <v>200309</v>
      </c>
      <c r="B922">
        <v>-0.51</v>
      </c>
      <c r="C922">
        <v>-1.47</v>
      </c>
    </row>
    <row r="923" spans="1:3">
      <c r="A923">
        <v>200310</v>
      </c>
      <c r="B923">
        <v>3.84</v>
      </c>
      <c r="C923">
        <v>11.77</v>
      </c>
    </row>
    <row r="924" spans="1:3">
      <c r="A924">
        <v>200311</v>
      </c>
      <c r="B924">
        <v>0.59</v>
      </c>
      <c r="C924">
        <v>3.18</v>
      </c>
    </row>
    <row r="925" spans="1:3">
      <c r="A925">
        <v>200312</v>
      </c>
      <c r="B925">
        <v>8.65</v>
      </c>
      <c r="C925">
        <v>-1.27</v>
      </c>
    </row>
    <row r="926" spans="1:3">
      <c r="A926">
        <v>200401</v>
      </c>
      <c r="B926">
        <v>2.41</v>
      </c>
      <c r="C926">
        <v>3.7</v>
      </c>
    </row>
    <row r="927" spans="1:3">
      <c r="A927">
        <v>200402</v>
      </c>
      <c r="B927">
        <v>1.98</v>
      </c>
      <c r="C927">
        <v>-0.19</v>
      </c>
    </row>
    <row r="928" spans="1:3">
      <c r="A928">
        <v>200403</v>
      </c>
      <c r="B928">
        <v>-1.84</v>
      </c>
      <c r="C928">
        <v>-1.47</v>
      </c>
    </row>
    <row r="929" spans="1:3">
      <c r="A929">
        <v>200404</v>
      </c>
      <c r="B929">
        <v>2.5</v>
      </c>
      <c r="C929">
        <v>-7.79</v>
      </c>
    </row>
    <row r="930" spans="1:3">
      <c r="A930">
        <v>200405</v>
      </c>
      <c r="B930">
        <v>-0.18</v>
      </c>
      <c r="C930">
        <v>2.75</v>
      </c>
    </row>
    <row r="931" spans="1:3">
      <c r="A931">
        <v>200406</v>
      </c>
      <c r="B931">
        <v>1.0900000000000001</v>
      </c>
      <c r="C931">
        <v>1.79</v>
      </c>
    </row>
    <row r="932" spans="1:3">
      <c r="A932">
        <v>200407</v>
      </c>
      <c r="B932">
        <v>-4.33</v>
      </c>
      <c r="C932">
        <v>-8.74</v>
      </c>
    </row>
    <row r="933" spans="1:3">
      <c r="A933">
        <v>200408</v>
      </c>
      <c r="B933">
        <v>-0.05</v>
      </c>
      <c r="C933">
        <v>-2.14</v>
      </c>
    </row>
    <row r="934" spans="1:3">
      <c r="A934">
        <v>200409</v>
      </c>
      <c r="B934">
        <v>2.21</v>
      </c>
      <c r="C934">
        <v>7.35</v>
      </c>
    </row>
    <row r="935" spans="1:3">
      <c r="A935">
        <v>200410</v>
      </c>
      <c r="B935">
        <v>5.59</v>
      </c>
      <c r="C935">
        <v>1.93</v>
      </c>
    </row>
    <row r="936" spans="1:3">
      <c r="A936">
        <v>200411</v>
      </c>
      <c r="B936">
        <v>4.38</v>
      </c>
      <c r="C936">
        <v>9.8800000000000008</v>
      </c>
    </row>
    <row r="937" spans="1:3">
      <c r="A937">
        <v>200412</v>
      </c>
      <c r="B937">
        <v>7.37</v>
      </c>
      <c r="C937">
        <v>2.09</v>
      </c>
    </row>
    <row r="938" spans="1:3">
      <c r="A938">
        <v>200501</v>
      </c>
      <c r="B938">
        <v>-6.81</v>
      </c>
      <c r="C938">
        <v>-4.1100000000000003</v>
      </c>
    </row>
    <row r="939" spans="1:3">
      <c r="A939">
        <v>200502</v>
      </c>
      <c r="B939">
        <v>4.13</v>
      </c>
      <c r="C939">
        <v>5.46</v>
      </c>
    </row>
    <row r="940" spans="1:3">
      <c r="A940">
        <v>200503</v>
      </c>
      <c r="B940">
        <v>-2.9</v>
      </c>
      <c r="C940">
        <v>-1.6</v>
      </c>
    </row>
    <row r="941" spans="1:3">
      <c r="A941">
        <v>200504</v>
      </c>
      <c r="B941">
        <v>-3.26</v>
      </c>
      <c r="C941">
        <v>-6.47</v>
      </c>
    </row>
    <row r="942" spans="1:3">
      <c r="A942">
        <v>200505</v>
      </c>
      <c r="B942">
        <v>5.88</v>
      </c>
      <c r="C942">
        <v>6.55</v>
      </c>
    </row>
    <row r="943" spans="1:3">
      <c r="A943">
        <v>200506</v>
      </c>
      <c r="B943">
        <v>0.26</v>
      </c>
      <c r="C943">
        <v>5.57</v>
      </c>
    </row>
    <row r="944" spans="1:3">
      <c r="A944">
        <v>200507</v>
      </c>
      <c r="B944">
        <v>7.1</v>
      </c>
      <c r="C944">
        <v>6.04</v>
      </c>
    </row>
    <row r="945" spans="1:3">
      <c r="A945">
        <v>200508</v>
      </c>
      <c r="B945">
        <v>-3.06</v>
      </c>
      <c r="C945">
        <v>1.03</v>
      </c>
    </row>
    <row r="946" spans="1:3">
      <c r="A946">
        <v>200509</v>
      </c>
      <c r="B946">
        <v>-2.2000000000000002</v>
      </c>
      <c r="C946">
        <v>3.88</v>
      </c>
    </row>
    <row r="947" spans="1:3">
      <c r="A947">
        <v>200510</v>
      </c>
      <c r="B947">
        <v>-2.25</v>
      </c>
      <c r="C947">
        <v>-2.79</v>
      </c>
    </row>
    <row r="948" spans="1:3">
      <c r="A948">
        <v>200511</v>
      </c>
      <c r="B948">
        <v>3.5</v>
      </c>
      <c r="C948">
        <v>3.16</v>
      </c>
    </row>
    <row r="949" spans="1:3">
      <c r="A949">
        <v>200512</v>
      </c>
      <c r="B949">
        <v>-0.28000000000000003</v>
      </c>
      <c r="C949">
        <v>1.8</v>
      </c>
    </row>
    <row r="950" spans="1:3">
      <c r="A950">
        <v>200601</v>
      </c>
      <c r="B950">
        <v>6.69</v>
      </c>
      <c r="C950">
        <v>9.93</v>
      </c>
    </row>
    <row r="951" spans="1:3">
      <c r="A951">
        <v>200602</v>
      </c>
      <c r="B951">
        <v>-1.08</v>
      </c>
      <c r="C951">
        <v>-5.33</v>
      </c>
    </row>
    <row r="952" spans="1:3">
      <c r="A952">
        <v>200603</v>
      </c>
      <c r="B952">
        <v>1.86</v>
      </c>
      <c r="C952">
        <v>4.59</v>
      </c>
    </row>
    <row r="953" spans="1:3">
      <c r="A953">
        <v>200604</v>
      </c>
      <c r="B953">
        <v>0.87</v>
      </c>
      <c r="C953">
        <v>1.95</v>
      </c>
    </row>
    <row r="954" spans="1:3">
      <c r="A954">
        <v>200605</v>
      </c>
      <c r="B954">
        <v>-1.66</v>
      </c>
      <c r="C954">
        <v>-7.98</v>
      </c>
    </row>
    <row r="955" spans="1:3">
      <c r="A955">
        <v>200606</v>
      </c>
      <c r="B955">
        <v>-0.28999999999999998</v>
      </c>
      <c r="C955">
        <v>-0.7</v>
      </c>
    </row>
    <row r="956" spans="1:3">
      <c r="A956">
        <v>200607</v>
      </c>
      <c r="B956">
        <v>-5.04</v>
      </c>
      <c r="C956">
        <v>-6.31</v>
      </c>
    </row>
    <row r="957" spans="1:3">
      <c r="A957">
        <v>200608</v>
      </c>
      <c r="B957">
        <v>6.68</v>
      </c>
      <c r="C957">
        <v>-2.04</v>
      </c>
    </row>
    <row r="958" spans="1:3">
      <c r="A958">
        <v>200609</v>
      </c>
      <c r="B958">
        <v>2.25</v>
      </c>
      <c r="C958">
        <v>1.94</v>
      </c>
    </row>
    <row r="959" spans="1:3">
      <c r="A959">
        <v>200610</v>
      </c>
      <c r="B959">
        <v>5.73</v>
      </c>
      <c r="C959">
        <v>6.47</v>
      </c>
    </row>
    <row r="960" spans="1:3">
      <c r="A960">
        <v>200611</v>
      </c>
      <c r="B960">
        <v>5.41</v>
      </c>
      <c r="C960">
        <v>2.23</v>
      </c>
    </row>
    <row r="961" spans="1:3">
      <c r="A961">
        <v>200612</v>
      </c>
      <c r="B961">
        <v>-0.81</v>
      </c>
      <c r="C961">
        <v>0.86</v>
      </c>
    </row>
    <row r="962" spans="1:3">
      <c r="A962">
        <v>200701</v>
      </c>
      <c r="B962">
        <v>2.73</v>
      </c>
      <c r="C962">
        <v>3.17</v>
      </c>
    </row>
    <row r="963" spans="1:3">
      <c r="A963">
        <v>200702</v>
      </c>
      <c r="B963">
        <v>-0.28000000000000003</v>
      </c>
      <c r="C963">
        <v>-2.71</v>
      </c>
    </row>
    <row r="964" spans="1:3">
      <c r="A964">
        <v>200703</v>
      </c>
      <c r="B964">
        <v>-1.23</v>
      </c>
      <c r="C964">
        <v>1.95</v>
      </c>
    </row>
    <row r="965" spans="1:3">
      <c r="A965">
        <v>200704</v>
      </c>
      <c r="B965">
        <v>3.87</v>
      </c>
      <c r="C965">
        <v>2.15</v>
      </c>
    </row>
    <row r="966" spans="1:3">
      <c r="A966">
        <v>200705</v>
      </c>
      <c r="B966">
        <v>3.24</v>
      </c>
      <c r="C966">
        <v>5.36</v>
      </c>
    </row>
    <row r="967" spans="1:3">
      <c r="A967">
        <v>200706</v>
      </c>
      <c r="B967">
        <v>-3.03</v>
      </c>
      <c r="C967">
        <v>-1.48</v>
      </c>
    </row>
    <row r="968" spans="1:3">
      <c r="A968">
        <v>200707</v>
      </c>
      <c r="B968">
        <v>-4.4800000000000004</v>
      </c>
      <c r="C968">
        <v>-1.63</v>
      </c>
    </row>
    <row r="969" spans="1:3">
      <c r="A969">
        <v>200708</v>
      </c>
      <c r="B969">
        <v>-1.1000000000000001</v>
      </c>
      <c r="C969">
        <v>1.89</v>
      </c>
    </row>
    <row r="970" spans="1:3">
      <c r="A970">
        <v>200709</v>
      </c>
      <c r="B970">
        <v>1.58</v>
      </c>
      <c r="C970">
        <v>7.97</v>
      </c>
    </row>
    <row r="971" spans="1:3">
      <c r="A971">
        <v>200710</v>
      </c>
      <c r="B971">
        <v>-1.01</v>
      </c>
      <c r="C971">
        <v>7.8</v>
      </c>
    </row>
    <row r="972" spans="1:3">
      <c r="A972">
        <v>200711</v>
      </c>
      <c r="B972">
        <v>-13.44</v>
      </c>
      <c r="C972">
        <v>-6.03</v>
      </c>
    </row>
    <row r="973" spans="1:3">
      <c r="A973">
        <v>200712</v>
      </c>
      <c r="B973">
        <v>-6.9</v>
      </c>
      <c r="C973">
        <v>4.3600000000000003</v>
      </c>
    </row>
    <row r="974" spans="1:3">
      <c r="A974">
        <v>200801</v>
      </c>
      <c r="B974">
        <v>3.93</v>
      </c>
      <c r="C974">
        <v>-13.2</v>
      </c>
    </row>
    <row r="975" spans="1:3">
      <c r="A975">
        <v>200802</v>
      </c>
      <c r="B975">
        <v>-12.55</v>
      </c>
      <c r="C975">
        <v>2.1</v>
      </c>
    </row>
    <row r="976" spans="1:3">
      <c r="A976">
        <v>200803</v>
      </c>
      <c r="B976">
        <v>-10.24</v>
      </c>
      <c r="C976">
        <v>-0.18</v>
      </c>
    </row>
    <row r="977" spans="1:3">
      <c r="A977">
        <v>200804</v>
      </c>
      <c r="B977">
        <v>8.2899999999999991</v>
      </c>
      <c r="C977">
        <v>9.7200000000000006</v>
      </c>
    </row>
    <row r="978" spans="1:3">
      <c r="A978">
        <v>200805</v>
      </c>
      <c r="B978">
        <v>-2.52</v>
      </c>
      <c r="C978">
        <v>6.99</v>
      </c>
    </row>
    <row r="979" spans="1:3">
      <c r="A979">
        <v>200806</v>
      </c>
      <c r="B979">
        <v>-19.47</v>
      </c>
      <c r="C979">
        <v>-0.48</v>
      </c>
    </row>
    <row r="980" spans="1:3">
      <c r="A980">
        <v>200807</v>
      </c>
      <c r="B980">
        <v>0.43</v>
      </c>
      <c r="C980">
        <v>-9.5399999999999991</v>
      </c>
    </row>
    <row r="981" spans="1:3">
      <c r="A981">
        <v>200808</v>
      </c>
      <c r="B981">
        <v>-5.0199999999999996</v>
      </c>
      <c r="C981">
        <v>-2.89</v>
      </c>
    </row>
    <row r="982" spans="1:3">
      <c r="A982">
        <v>200809</v>
      </c>
      <c r="B982">
        <v>-23.46</v>
      </c>
      <c r="C982">
        <v>-15.19</v>
      </c>
    </row>
    <row r="983" spans="1:3">
      <c r="A983">
        <v>200810</v>
      </c>
      <c r="B983">
        <v>-26.01</v>
      </c>
      <c r="C983">
        <v>-14.96</v>
      </c>
    </row>
    <row r="984" spans="1:3">
      <c r="A984">
        <v>200811</v>
      </c>
      <c r="B984">
        <v>-20.2</v>
      </c>
      <c r="C984">
        <v>-8.5299999999999994</v>
      </c>
    </row>
    <row r="985" spans="1:3">
      <c r="A985">
        <v>200812</v>
      </c>
      <c r="B985">
        <v>3.98</v>
      </c>
      <c r="C985">
        <v>0.76</v>
      </c>
    </row>
    <row r="986" spans="1:3">
      <c r="A986">
        <v>200901</v>
      </c>
      <c r="B986">
        <v>-8.2899999999999991</v>
      </c>
      <c r="C986">
        <v>-12.08</v>
      </c>
    </row>
    <row r="987" spans="1:3">
      <c r="A987">
        <v>200902</v>
      </c>
      <c r="B987">
        <v>-26.13</v>
      </c>
      <c r="C987">
        <v>-4.5599999999999996</v>
      </c>
    </row>
    <row r="988" spans="1:3">
      <c r="A988">
        <v>200903</v>
      </c>
      <c r="B988">
        <v>44.49</v>
      </c>
      <c r="C988">
        <v>4.8499999999999996</v>
      </c>
    </row>
    <row r="989" spans="1:3">
      <c r="A989">
        <v>200904</v>
      </c>
      <c r="B989">
        <v>44.89</v>
      </c>
      <c r="C989">
        <v>-0.32</v>
      </c>
    </row>
    <row r="990" spans="1:3">
      <c r="A990">
        <v>200905</v>
      </c>
      <c r="B990">
        <v>21.65</v>
      </c>
      <c r="C990">
        <v>1.8</v>
      </c>
    </row>
    <row r="991" spans="1:3">
      <c r="A991">
        <v>200906</v>
      </c>
      <c r="B991">
        <v>-6.32</v>
      </c>
      <c r="C991">
        <v>3.08</v>
      </c>
    </row>
    <row r="992" spans="1:3">
      <c r="A992">
        <v>200907</v>
      </c>
      <c r="B992">
        <v>12.4</v>
      </c>
      <c r="C992">
        <v>5.66</v>
      </c>
    </row>
    <row r="993" spans="1:3">
      <c r="A993">
        <v>200908</v>
      </c>
      <c r="B993">
        <v>25.98</v>
      </c>
      <c r="C993">
        <v>0.2</v>
      </c>
    </row>
    <row r="994" spans="1:3">
      <c r="A994">
        <v>200909</v>
      </c>
      <c r="B994">
        <v>8.84</v>
      </c>
      <c r="C994">
        <v>5.0199999999999996</v>
      </c>
    </row>
    <row r="995" spans="1:3">
      <c r="A995">
        <v>200910</v>
      </c>
      <c r="B995">
        <v>-13.3</v>
      </c>
      <c r="C995">
        <v>-4.08</v>
      </c>
    </row>
    <row r="996" spans="1:3">
      <c r="A996">
        <v>200911</v>
      </c>
      <c r="B996">
        <v>5.01</v>
      </c>
      <c r="C996">
        <v>6.44</v>
      </c>
    </row>
    <row r="997" spans="1:3">
      <c r="A997">
        <v>200912</v>
      </c>
      <c r="B997">
        <v>1.4</v>
      </c>
      <c r="C997">
        <v>5.45</v>
      </c>
    </row>
    <row r="998" spans="1:3">
      <c r="A998">
        <v>201001</v>
      </c>
      <c r="B998">
        <v>2</v>
      </c>
      <c r="C998">
        <v>-6.48</v>
      </c>
    </row>
    <row r="999" spans="1:3">
      <c r="A999">
        <v>201002</v>
      </c>
      <c r="B999">
        <v>1.42</v>
      </c>
      <c r="C999">
        <v>8.4600000000000009</v>
      </c>
    </row>
    <row r="1000" spans="1:3">
      <c r="A1000">
        <v>201003</v>
      </c>
      <c r="B1000">
        <v>4.88</v>
      </c>
      <c r="C1000">
        <v>8.6300000000000008</v>
      </c>
    </row>
    <row r="1001" spans="1:3">
      <c r="A1001">
        <v>201004</v>
      </c>
      <c r="B1001">
        <v>0.68</v>
      </c>
      <c r="C1001">
        <v>7.05</v>
      </c>
    </row>
    <row r="1002" spans="1:3">
      <c r="A1002">
        <v>201005</v>
      </c>
      <c r="B1002">
        <v>-8.6199999999999992</v>
      </c>
      <c r="C1002">
        <v>-9.9</v>
      </c>
    </row>
    <row r="1003" spans="1:3">
      <c r="A1003">
        <v>201006</v>
      </c>
      <c r="B1003">
        <v>-6.47</v>
      </c>
      <c r="C1003">
        <v>-10.99</v>
      </c>
    </row>
    <row r="1004" spans="1:3">
      <c r="A1004">
        <v>201007</v>
      </c>
      <c r="B1004">
        <v>6.95</v>
      </c>
      <c r="C1004">
        <v>10.15</v>
      </c>
    </row>
    <row r="1005" spans="1:3">
      <c r="A1005">
        <v>201008</v>
      </c>
      <c r="B1005">
        <v>-4.28</v>
      </c>
      <c r="C1005">
        <v>-5.33</v>
      </c>
    </row>
    <row r="1006" spans="1:3">
      <c r="A1006">
        <v>201009</v>
      </c>
      <c r="B1006">
        <v>10.96</v>
      </c>
      <c r="C1006">
        <v>13.76</v>
      </c>
    </row>
    <row r="1007" spans="1:3">
      <c r="A1007">
        <v>201010</v>
      </c>
      <c r="B1007">
        <v>3.89</v>
      </c>
      <c r="C1007">
        <v>5.51</v>
      </c>
    </row>
    <row r="1008" spans="1:3">
      <c r="A1008">
        <v>201011</v>
      </c>
      <c r="B1008">
        <v>-0.99</v>
      </c>
      <c r="C1008">
        <v>6.22</v>
      </c>
    </row>
    <row r="1009" spans="1:3">
      <c r="A1009">
        <v>201012</v>
      </c>
      <c r="B1009">
        <v>13.95</v>
      </c>
      <c r="C1009">
        <v>4.3899999999999997</v>
      </c>
    </row>
    <row r="1010" spans="1:3">
      <c r="A1010">
        <v>201101</v>
      </c>
      <c r="B1010">
        <v>4.1100000000000003</v>
      </c>
      <c r="C1010">
        <v>0.63</v>
      </c>
    </row>
    <row r="1011" spans="1:3">
      <c r="A1011">
        <v>201102</v>
      </c>
      <c r="B1011">
        <v>1.07</v>
      </c>
      <c r="C1011">
        <v>4.01</v>
      </c>
    </row>
    <row r="1012" spans="1:3">
      <c r="A1012">
        <v>201103</v>
      </c>
      <c r="B1012">
        <v>-1.67</v>
      </c>
      <c r="C1012">
        <v>2.91</v>
      </c>
    </row>
    <row r="1013" spans="1:3">
      <c r="A1013">
        <v>201104</v>
      </c>
      <c r="B1013">
        <v>-0.14000000000000001</v>
      </c>
      <c r="C1013">
        <v>3.26</v>
      </c>
    </row>
    <row r="1014" spans="1:3">
      <c r="A1014">
        <v>201105</v>
      </c>
      <c r="B1014">
        <v>-3.57</v>
      </c>
      <c r="C1014">
        <v>-2.91</v>
      </c>
    </row>
    <row r="1015" spans="1:3">
      <c r="A1015">
        <v>201106</v>
      </c>
      <c r="B1015">
        <v>-5.32</v>
      </c>
      <c r="C1015">
        <v>0.02</v>
      </c>
    </row>
    <row r="1016" spans="1:3">
      <c r="A1016">
        <v>201107</v>
      </c>
      <c r="B1016">
        <v>-4.1500000000000004</v>
      </c>
      <c r="C1016">
        <v>-1.56</v>
      </c>
    </row>
    <row r="1017" spans="1:3">
      <c r="A1017">
        <v>201108</v>
      </c>
      <c r="B1017">
        <v>-13.89</v>
      </c>
      <c r="C1017">
        <v>-8.66</v>
      </c>
    </row>
    <row r="1018" spans="1:3">
      <c r="A1018">
        <v>201109</v>
      </c>
      <c r="B1018">
        <v>-11.83</v>
      </c>
      <c r="C1018">
        <v>-15.9</v>
      </c>
    </row>
    <row r="1019" spans="1:3">
      <c r="A1019">
        <v>201110</v>
      </c>
      <c r="B1019">
        <v>15.82</v>
      </c>
      <c r="C1019">
        <v>14.45</v>
      </c>
    </row>
    <row r="1020" spans="1:3">
      <c r="A1020">
        <v>201111</v>
      </c>
      <c r="B1020">
        <v>-7.65</v>
      </c>
      <c r="C1020">
        <v>-1.39</v>
      </c>
    </row>
    <row r="1021" spans="1:3">
      <c r="A1021">
        <v>201112</v>
      </c>
      <c r="B1021">
        <v>-3.12</v>
      </c>
      <c r="C1021">
        <v>-1.06</v>
      </c>
    </row>
    <row r="1022" spans="1:3">
      <c r="A1022">
        <v>201201</v>
      </c>
      <c r="B1022">
        <v>18.43</v>
      </c>
      <c r="C1022">
        <v>2.63</v>
      </c>
    </row>
    <row r="1023" spans="1:3">
      <c r="A1023">
        <v>201202</v>
      </c>
      <c r="B1023">
        <v>6.62</v>
      </c>
      <c r="C1023">
        <v>5.83</v>
      </c>
    </row>
    <row r="1024" spans="1:3">
      <c r="A1024">
        <v>201203</v>
      </c>
      <c r="B1024">
        <v>4.0999999999999996</v>
      </c>
      <c r="C1024">
        <v>5.07</v>
      </c>
    </row>
    <row r="1025" spans="1:3">
      <c r="A1025">
        <v>201204</v>
      </c>
      <c r="B1025">
        <v>-6.31</v>
      </c>
      <c r="C1025">
        <v>0.37</v>
      </c>
    </row>
    <row r="1026" spans="1:3">
      <c r="A1026">
        <v>201205</v>
      </c>
      <c r="B1026">
        <v>-13.1</v>
      </c>
      <c r="C1026">
        <v>-4.84</v>
      </c>
    </row>
    <row r="1027" spans="1:3">
      <c r="A1027">
        <v>201206</v>
      </c>
      <c r="B1027">
        <v>3.48</v>
      </c>
      <c r="C1027">
        <v>1.98</v>
      </c>
    </row>
    <row r="1028" spans="1:3">
      <c r="A1028">
        <v>201207</v>
      </c>
      <c r="B1028">
        <v>-1.98</v>
      </c>
      <c r="C1028">
        <v>2.5299999999999998</v>
      </c>
    </row>
    <row r="1029" spans="1:3">
      <c r="A1029">
        <v>201208</v>
      </c>
      <c r="B1029">
        <v>2.2599999999999998</v>
      </c>
      <c r="C1029">
        <v>3.92</v>
      </c>
    </row>
    <row r="1030" spans="1:3">
      <c r="A1030">
        <v>201209</v>
      </c>
      <c r="B1030">
        <v>3.53</v>
      </c>
      <c r="C1030">
        <v>2.2200000000000002</v>
      </c>
    </row>
    <row r="1031" spans="1:3">
      <c r="A1031">
        <v>201210</v>
      </c>
      <c r="B1031">
        <v>-4.07</v>
      </c>
      <c r="C1031">
        <v>-6</v>
      </c>
    </row>
    <row r="1032" spans="1:3">
      <c r="A1032">
        <v>201211</v>
      </c>
      <c r="B1032">
        <v>-1.65</v>
      </c>
      <c r="C1032">
        <v>1.66</v>
      </c>
    </row>
    <row r="1033" spans="1:3">
      <c r="A1033">
        <v>201212</v>
      </c>
      <c r="B1033">
        <v>6.23</v>
      </c>
      <c r="C1033">
        <v>1.97</v>
      </c>
    </row>
    <row r="1034" spans="1:3">
      <c r="A1034">
        <v>201301</v>
      </c>
      <c r="B1034">
        <v>9.27</v>
      </c>
      <c r="C1034">
        <v>5.9</v>
      </c>
    </row>
    <row r="1035" spans="1:3">
      <c r="A1035">
        <v>201302</v>
      </c>
      <c r="B1035">
        <v>-0.73</v>
      </c>
      <c r="C1035">
        <v>1.86</v>
      </c>
    </row>
    <row r="1036" spans="1:3">
      <c r="A1036">
        <v>201303</v>
      </c>
      <c r="B1036">
        <v>5.71</v>
      </c>
      <c r="C1036">
        <v>5.44</v>
      </c>
    </row>
    <row r="1037" spans="1:3">
      <c r="A1037">
        <v>201304</v>
      </c>
      <c r="B1037">
        <v>0.82</v>
      </c>
      <c r="C1037">
        <v>0.27</v>
      </c>
    </row>
    <row r="1038" spans="1:3">
      <c r="A1038">
        <v>201305</v>
      </c>
      <c r="B1038">
        <v>4.16</v>
      </c>
      <c r="C1038">
        <v>4.67</v>
      </c>
    </row>
    <row r="1039" spans="1:3">
      <c r="A1039">
        <v>201306</v>
      </c>
      <c r="B1039">
        <v>-6.4</v>
      </c>
      <c r="C1039">
        <v>-4.2</v>
      </c>
    </row>
    <row r="1040" spans="1:3">
      <c r="A1040">
        <v>201307</v>
      </c>
      <c r="B1040">
        <v>11.99</v>
      </c>
      <c r="C1040">
        <v>10.050000000000001</v>
      </c>
    </row>
    <row r="1041" spans="1:3">
      <c r="A1041">
        <v>201308</v>
      </c>
      <c r="B1041">
        <v>2.88</v>
      </c>
      <c r="C1041">
        <v>-2.81</v>
      </c>
    </row>
    <row r="1042" spans="1:3">
      <c r="A1042">
        <v>201309</v>
      </c>
      <c r="B1042">
        <v>1.0900000000000001</v>
      </c>
      <c r="C1042">
        <v>7.43</v>
      </c>
    </row>
    <row r="1043" spans="1:3">
      <c r="A1043">
        <v>201310</v>
      </c>
      <c r="B1043">
        <v>3.65</v>
      </c>
      <c r="C1043">
        <v>2.3199999999999998</v>
      </c>
    </row>
    <row r="1044" spans="1:3">
      <c r="A1044">
        <v>201311</v>
      </c>
      <c r="B1044">
        <v>2.99</v>
      </c>
      <c r="C1044">
        <v>3.39</v>
      </c>
    </row>
    <row r="1045" spans="1:3">
      <c r="A1045">
        <v>201312</v>
      </c>
      <c r="B1045">
        <v>2.89</v>
      </c>
      <c r="C1045">
        <v>2.58</v>
      </c>
    </row>
    <row r="1046" spans="1:3">
      <c r="A1046">
        <v>201401</v>
      </c>
      <c r="B1046">
        <v>-3.96</v>
      </c>
      <c r="C1046">
        <v>1.1000000000000001</v>
      </c>
    </row>
    <row r="1047" spans="1:3">
      <c r="A1047">
        <v>201402</v>
      </c>
      <c r="B1047">
        <v>5.17</v>
      </c>
      <c r="C1047">
        <v>6.53</v>
      </c>
    </row>
    <row r="1048" spans="1:3">
      <c r="A1048">
        <v>201403</v>
      </c>
      <c r="B1048">
        <v>1.57</v>
      </c>
      <c r="C1048">
        <v>-6.05</v>
      </c>
    </row>
    <row r="1049" spans="1:3">
      <c r="A1049">
        <v>201404</v>
      </c>
      <c r="B1049">
        <v>0.89</v>
      </c>
      <c r="C1049">
        <v>-3.38</v>
      </c>
    </row>
    <row r="1050" spans="1:3">
      <c r="A1050">
        <v>201405</v>
      </c>
      <c r="B1050">
        <v>1.8</v>
      </c>
      <c r="C1050">
        <v>3.91</v>
      </c>
    </row>
    <row r="1051" spans="1:3">
      <c r="A1051">
        <v>201406</v>
      </c>
      <c r="B1051">
        <v>6.05</v>
      </c>
      <c r="C1051">
        <v>5.64</v>
      </c>
    </row>
    <row r="1052" spans="1:3">
      <c r="A1052">
        <v>201407</v>
      </c>
      <c r="B1052">
        <v>-2.92</v>
      </c>
      <c r="C1052">
        <v>-0.49</v>
      </c>
    </row>
    <row r="1053" spans="1:3">
      <c r="A1053">
        <v>201408</v>
      </c>
      <c r="B1053">
        <v>5.15</v>
      </c>
      <c r="C1053">
        <v>5.43</v>
      </c>
    </row>
    <row r="1054" spans="1:3">
      <c r="A1054">
        <v>201409</v>
      </c>
      <c r="B1054">
        <v>-7.34</v>
      </c>
      <c r="C1054">
        <v>-2.4700000000000002</v>
      </c>
    </row>
    <row r="1055" spans="1:3">
      <c r="A1055">
        <v>201410</v>
      </c>
      <c r="B1055">
        <v>2.2200000000000002</v>
      </c>
      <c r="C1055">
        <v>2.29</v>
      </c>
    </row>
    <row r="1056" spans="1:3">
      <c r="A1056">
        <v>201411</v>
      </c>
      <c r="B1056">
        <v>0.25</v>
      </c>
      <c r="C1056">
        <v>3.96</v>
      </c>
    </row>
    <row r="1057" spans="1:3">
      <c r="A1057">
        <v>201412</v>
      </c>
      <c r="B1057">
        <v>-1.36</v>
      </c>
      <c r="C1057">
        <v>-2.25</v>
      </c>
    </row>
    <row r="1058" spans="1:3">
      <c r="A1058">
        <v>201501</v>
      </c>
      <c r="B1058">
        <v>-7.77</v>
      </c>
      <c r="C1058">
        <v>0.67</v>
      </c>
    </row>
    <row r="1059" spans="1:3">
      <c r="A1059">
        <v>201502</v>
      </c>
      <c r="B1059">
        <v>11.34</v>
      </c>
      <c r="C1059">
        <v>6.21</v>
      </c>
    </row>
    <row r="1060" spans="1:3">
      <c r="A1060">
        <v>201503</v>
      </c>
      <c r="B1060">
        <v>-4.75</v>
      </c>
      <c r="C1060">
        <v>-0.99</v>
      </c>
    </row>
    <row r="1061" spans="1:3">
      <c r="A1061">
        <v>201504</v>
      </c>
      <c r="B1061">
        <v>10.74</v>
      </c>
      <c r="C1061">
        <v>-2.4500000000000002</v>
      </c>
    </row>
    <row r="1062" spans="1:3">
      <c r="A1062">
        <v>201505</v>
      </c>
      <c r="B1062">
        <v>-8.0299999999999994</v>
      </c>
      <c r="C1062">
        <v>4.5999999999999996</v>
      </c>
    </row>
    <row r="1063" spans="1:3">
      <c r="A1063">
        <v>201506</v>
      </c>
      <c r="B1063">
        <v>-5.57</v>
      </c>
      <c r="C1063">
        <v>-0.54</v>
      </c>
    </row>
    <row r="1064" spans="1:3">
      <c r="A1064">
        <v>201507</v>
      </c>
      <c r="B1064">
        <v>-18.170000000000002</v>
      </c>
      <c r="C1064">
        <v>1.93</v>
      </c>
    </row>
    <row r="1065" spans="1:3">
      <c r="A1065">
        <v>201508</v>
      </c>
      <c r="B1065">
        <v>-2.81</v>
      </c>
      <c r="C1065">
        <v>-6.43</v>
      </c>
    </row>
    <row r="1066" spans="1:3">
      <c r="A1066">
        <v>201509</v>
      </c>
      <c r="B1066">
        <v>-15.95</v>
      </c>
      <c r="C1066">
        <v>-3.21</v>
      </c>
    </row>
    <row r="1067" spans="1:3">
      <c r="A1067">
        <v>201510</v>
      </c>
      <c r="B1067">
        <v>12.29</v>
      </c>
      <c r="C1067">
        <v>6.93</v>
      </c>
    </row>
    <row r="1068" spans="1:3">
      <c r="A1068">
        <v>201511</v>
      </c>
      <c r="B1068">
        <v>-4.17</v>
      </c>
      <c r="C1068">
        <v>1.31</v>
      </c>
    </row>
    <row r="1069" spans="1:3">
      <c r="A1069">
        <v>201512</v>
      </c>
      <c r="B1069">
        <v>-4.32</v>
      </c>
      <c r="C1069">
        <v>-1.21</v>
      </c>
    </row>
    <row r="1070" spans="1:3">
      <c r="A1070">
        <v>201601</v>
      </c>
      <c r="B1070">
        <v>-13.18</v>
      </c>
      <c r="C1070">
        <v>-6.24</v>
      </c>
    </row>
    <row r="1071" spans="1:3">
      <c r="A1071">
        <v>201602</v>
      </c>
      <c r="B1071">
        <v>3.36</v>
      </c>
      <c r="C1071">
        <v>-3.23</v>
      </c>
    </row>
    <row r="1072" spans="1:3">
      <c r="A1072">
        <v>201603</v>
      </c>
      <c r="B1072">
        <v>13.94</v>
      </c>
      <c r="C1072">
        <v>5.84</v>
      </c>
    </row>
    <row r="1073" spans="1:3">
      <c r="A1073">
        <v>201604</v>
      </c>
      <c r="B1073">
        <v>18.34</v>
      </c>
      <c r="C1073">
        <v>-1.6</v>
      </c>
    </row>
    <row r="1074" spans="1:3">
      <c r="A1074">
        <v>201605</v>
      </c>
      <c r="B1074">
        <v>-1.69</v>
      </c>
      <c r="C1074">
        <v>3.62</v>
      </c>
    </row>
    <row r="1075" spans="1:3">
      <c r="A1075">
        <v>201606</v>
      </c>
      <c r="B1075">
        <v>-0.15</v>
      </c>
      <c r="C1075">
        <v>0.88</v>
      </c>
    </row>
    <row r="1076" spans="1:3">
      <c r="A1076">
        <v>201607</v>
      </c>
      <c r="B1076">
        <v>7.85</v>
      </c>
      <c r="C1076">
        <v>4.2300000000000004</v>
      </c>
    </row>
    <row r="1077" spans="1:3">
      <c r="A1077">
        <v>201608</v>
      </c>
      <c r="B1077">
        <v>5.03</v>
      </c>
      <c r="C1077">
        <v>-0.99</v>
      </c>
    </row>
    <row r="1078" spans="1:3">
      <c r="A1078">
        <v>201609</v>
      </c>
      <c r="B1078">
        <v>4.82</v>
      </c>
      <c r="C1078">
        <v>3.12</v>
      </c>
    </row>
    <row r="1079" spans="1:3">
      <c r="A1079">
        <v>201610</v>
      </c>
      <c r="B1079">
        <v>-8.7899999999999991</v>
      </c>
      <c r="C1079">
        <v>-5.3</v>
      </c>
    </row>
    <row r="1080" spans="1:3">
      <c r="A1080">
        <v>201611</v>
      </c>
      <c r="B1080">
        <v>8.6999999999999993</v>
      </c>
      <c r="C1080">
        <v>7.54</v>
      </c>
    </row>
    <row r="1081" spans="1:3">
      <c r="A1081">
        <v>201612</v>
      </c>
      <c r="B1081">
        <v>-0.06</v>
      </c>
      <c r="C1081">
        <v>-0.42</v>
      </c>
    </row>
    <row r="1082" spans="1:3">
      <c r="A1082">
        <v>201701</v>
      </c>
      <c r="B1082">
        <v>3.63</v>
      </c>
      <c r="C1082">
        <v>3.65</v>
      </c>
    </row>
    <row r="1083" spans="1:3">
      <c r="A1083">
        <v>201702</v>
      </c>
      <c r="B1083">
        <v>2.67</v>
      </c>
      <c r="C1083">
        <v>0.01</v>
      </c>
    </row>
    <row r="1084" spans="1:3">
      <c r="A1084">
        <v>201703</v>
      </c>
      <c r="B1084">
        <v>-1.83</v>
      </c>
      <c r="C1084">
        <v>0.52</v>
      </c>
    </row>
    <row r="1085" spans="1:3">
      <c r="A1085">
        <v>201704</v>
      </c>
      <c r="B1085">
        <v>1.49</v>
      </c>
      <c r="C1085">
        <v>0.24</v>
      </c>
    </row>
    <row r="1086" spans="1:3">
      <c r="A1086">
        <v>201705</v>
      </c>
      <c r="B1086">
        <v>-4.45</v>
      </c>
      <c r="C1086">
        <v>3.51</v>
      </c>
    </row>
    <row r="1087" spans="1:3">
      <c r="A1087">
        <v>201706</v>
      </c>
      <c r="B1087">
        <v>4.76</v>
      </c>
      <c r="C1087">
        <v>0.85</v>
      </c>
    </row>
    <row r="1088" spans="1:3">
      <c r="A1088">
        <v>201707</v>
      </c>
      <c r="B1088">
        <v>0.92</v>
      </c>
      <c r="C1088">
        <v>2.99</v>
      </c>
    </row>
    <row r="1089" spans="1:3">
      <c r="A1089">
        <v>201708</v>
      </c>
      <c r="B1089">
        <v>-3.22</v>
      </c>
      <c r="C1089">
        <v>0.14000000000000001</v>
      </c>
    </row>
    <row r="1090" spans="1:3">
      <c r="A1090">
        <v>201709</v>
      </c>
      <c r="B1090">
        <v>6.99</v>
      </c>
      <c r="C1090">
        <v>4.2300000000000004</v>
      </c>
    </row>
    <row r="1091" spans="1:3">
      <c r="A1091">
        <v>201710</v>
      </c>
      <c r="B1091">
        <v>-3.17</v>
      </c>
      <c r="C1091">
        <v>5.66</v>
      </c>
    </row>
    <row r="1092" spans="1:3">
      <c r="A1092">
        <v>201711</v>
      </c>
      <c r="B1092">
        <v>10.48</v>
      </c>
      <c r="C1092">
        <v>3</v>
      </c>
    </row>
    <row r="1093" spans="1:3">
      <c r="A1093">
        <v>201712</v>
      </c>
      <c r="B1093">
        <v>1.05</v>
      </c>
      <c r="C1093">
        <v>-0.6</v>
      </c>
    </row>
    <row r="1094" spans="1:3">
      <c r="A1094">
        <v>201801</v>
      </c>
      <c r="B1094">
        <v>-1.1100000000000001</v>
      </c>
      <c r="C1094">
        <v>11.84</v>
      </c>
    </row>
    <row r="1095" spans="1:3">
      <c r="A1095">
        <v>201802</v>
      </c>
      <c r="B1095">
        <v>-7.29</v>
      </c>
      <c r="C1095">
        <v>-1.44</v>
      </c>
    </row>
    <row r="1096" spans="1:3">
      <c r="A1096">
        <v>201803</v>
      </c>
      <c r="B1096">
        <v>-0.8</v>
      </c>
      <c r="C1096">
        <v>-3.19</v>
      </c>
    </row>
    <row r="1097" spans="1:3">
      <c r="A1097">
        <v>201804</v>
      </c>
      <c r="B1097">
        <v>2.93</v>
      </c>
      <c r="C1097">
        <v>1.39</v>
      </c>
    </row>
    <row r="1098" spans="1:3">
      <c r="A1098">
        <v>201805</v>
      </c>
      <c r="B1098">
        <v>0.91</v>
      </c>
      <c r="C1098">
        <v>7.33</v>
      </c>
    </row>
    <row r="1099" spans="1:3">
      <c r="A1099">
        <v>201806</v>
      </c>
      <c r="B1099">
        <v>4.09</v>
      </c>
      <c r="C1099">
        <v>0.49</v>
      </c>
    </row>
    <row r="1100" spans="1:3">
      <c r="A1100">
        <v>201807</v>
      </c>
      <c r="B1100">
        <v>2.38</v>
      </c>
      <c r="C1100">
        <v>0.95</v>
      </c>
    </row>
    <row r="1101" spans="1:3">
      <c r="A1101">
        <v>201808</v>
      </c>
      <c r="B1101">
        <v>7.0000000000000007E-2</v>
      </c>
      <c r="C1101">
        <v>10.01</v>
      </c>
    </row>
    <row r="1102" spans="1:3">
      <c r="A1102">
        <v>201809</v>
      </c>
      <c r="B1102">
        <v>-1.06</v>
      </c>
      <c r="C1102">
        <v>-0.63</v>
      </c>
    </row>
    <row r="1103" spans="1:3">
      <c r="A1103">
        <v>201810</v>
      </c>
      <c r="B1103">
        <v>-8.91</v>
      </c>
      <c r="C1103">
        <v>-15.79</v>
      </c>
    </row>
    <row r="1104" spans="1:3">
      <c r="A1104">
        <v>201811</v>
      </c>
      <c r="B1104">
        <v>-0.8</v>
      </c>
      <c r="C1104">
        <v>1.65</v>
      </c>
    </row>
    <row r="1105" spans="1:3">
      <c r="A1105">
        <v>201812</v>
      </c>
      <c r="B1105">
        <v>-11.91</v>
      </c>
      <c r="C1105">
        <v>-8.34</v>
      </c>
    </row>
    <row r="1106" spans="1:3">
      <c r="A1106">
        <v>201901</v>
      </c>
      <c r="B1106">
        <v>19.73</v>
      </c>
      <c r="C1106">
        <v>10.84</v>
      </c>
    </row>
    <row r="1107" spans="1:3">
      <c r="A1107">
        <v>201902</v>
      </c>
      <c r="B1107">
        <v>7</v>
      </c>
      <c r="C1107">
        <v>4.99</v>
      </c>
    </row>
    <row r="1108" spans="1:3">
      <c r="A1108">
        <v>201903</v>
      </c>
      <c r="B1108">
        <v>2.94</v>
      </c>
      <c r="C1108">
        <v>0.49</v>
      </c>
    </row>
    <row r="1109" spans="1:3">
      <c r="A1109">
        <v>201904</v>
      </c>
      <c r="B1109">
        <v>3.87</v>
      </c>
      <c r="C1109">
        <v>0.79</v>
      </c>
    </row>
    <row r="1110" spans="1:3">
      <c r="A1110">
        <v>201905</v>
      </c>
      <c r="B1110">
        <v>-17.579999999999998</v>
      </c>
      <c r="C1110">
        <v>-3.53</v>
      </c>
    </row>
    <row r="1111" spans="1:3">
      <c r="A1111">
        <v>201906</v>
      </c>
      <c r="B1111">
        <v>10.81</v>
      </c>
      <c r="C1111">
        <v>6.62</v>
      </c>
    </row>
    <row r="1112" spans="1:3">
      <c r="A1112">
        <v>201907</v>
      </c>
      <c r="B1112">
        <v>-4.42</v>
      </c>
      <c r="C1112">
        <v>1.99</v>
      </c>
    </row>
    <row r="1113" spans="1:3">
      <c r="A1113">
        <v>201908</v>
      </c>
      <c r="B1113">
        <v>-13.46</v>
      </c>
      <c r="C1113">
        <v>-0.31</v>
      </c>
    </row>
    <row r="1114" spans="1:3">
      <c r="A1114">
        <v>201909</v>
      </c>
      <c r="B1114">
        <v>5.21</v>
      </c>
      <c r="C1114">
        <v>-3.03</v>
      </c>
    </row>
    <row r="1115" spans="1:3">
      <c r="A1115">
        <v>201910</v>
      </c>
      <c r="B1115">
        <v>-4.16</v>
      </c>
      <c r="C1115">
        <v>-0.55000000000000004</v>
      </c>
    </row>
    <row r="1116" spans="1:3">
      <c r="A1116">
        <v>201911</v>
      </c>
      <c r="B1116">
        <v>5</v>
      </c>
      <c r="C1116">
        <v>3.57</v>
      </c>
    </row>
    <row r="1117" spans="1:3">
      <c r="A1117">
        <v>201912</v>
      </c>
      <c r="B1117">
        <v>10.97</v>
      </c>
      <c r="C1117">
        <v>4.5999999999999996</v>
      </c>
    </row>
    <row r="1118" spans="1:3">
      <c r="A1118">
        <v>202001</v>
      </c>
      <c r="B1118">
        <v>-10.32</v>
      </c>
      <c r="C1118">
        <v>3.3</v>
      </c>
    </row>
    <row r="1119" spans="1:3">
      <c r="A1119">
        <v>202002</v>
      </c>
      <c r="B1119">
        <v>-12.66</v>
      </c>
      <c r="C1119">
        <v>-6.55</v>
      </c>
    </row>
    <row r="1120" spans="1:3">
      <c r="A1120">
        <v>202003</v>
      </c>
      <c r="B1120">
        <v>-28.18</v>
      </c>
      <c r="C1120">
        <v>-9.4600000000000009</v>
      </c>
    </row>
    <row r="1121" spans="1:3">
      <c r="A1121">
        <v>202004</v>
      </c>
      <c r="B1121">
        <v>43.75</v>
      </c>
      <c r="C1121">
        <v>14.72</v>
      </c>
    </row>
    <row r="1122" spans="1:3">
      <c r="A1122">
        <v>202005</v>
      </c>
      <c r="B1122">
        <v>-1.41</v>
      </c>
      <c r="C1122">
        <v>6.66</v>
      </c>
    </row>
    <row r="1123" spans="1:3">
      <c r="A1123">
        <v>202006</v>
      </c>
      <c r="B1123">
        <v>18.62</v>
      </c>
      <c r="C1123">
        <v>8.02</v>
      </c>
    </row>
    <row r="1124" spans="1:3">
      <c r="A1124">
        <v>202007</v>
      </c>
      <c r="B1124">
        <v>-7.12</v>
      </c>
      <c r="C1124">
        <v>7.97</v>
      </c>
    </row>
    <row r="1125" spans="1:3">
      <c r="A1125">
        <v>202008</v>
      </c>
      <c r="B1125">
        <v>4.1500000000000004</v>
      </c>
      <c r="C1125">
        <v>11.46</v>
      </c>
    </row>
    <row r="1126" spans="1:3">
      <c r="A1126">
        <v>202009</v>
      </c>
      <c r="B1126">
        <v>-7.65</v>
      </c>
      <c r="C1126">
        <v>-6.06</v>
      </c>
    </row>
    <row r="1127" spans="1:3">
      <c r="A1127">
        <v>202010</v>
      </c>
      <c r="B1127">
        <v>-4.6500000000000004</v>
      </c>
      <c r="C1127">
        <v>-3.74</v>
      </c>
    </row>
    <row r="1128" spans="1:3">
      <c r="A1128">
        <v>202011</v>
      </c>
      <c r="B1128">
        <v>37.369999999999997</v>
      </c>
      <c r="C1128">
        <v>10.4</v>
      </c>
    </row>
    <row r="1129" spans="1:3">
      <c r="A1129">
        <v>202012</v>
      </c>
      <c r="B1129">
        <v>8.1300000000000008</v>
      </c>
      <c r="C1129">
        <v>6.39</v>
      </c>
    </row>
    <row r="1130" spans="1:3">
      <c r="A1130">
        <v>202101</v>
      </c>
      <c r="B1130">
        <v>6.47</v>
      </c>
      <c r="C1130">
        <v>2.11</v>
      </c>
    </row>
    <row r="1131" spans="1:3">
      <c r="A1131">
        <v>202102</v>
      </c>
      <c r="B1131">
        <v>19.72</v>
      </c>
      <c r="C1131">
        <v>-2.76</v>
      </c>
    </row>
    <row r="1132" spans="1:3">
      <c r="A1132">
        <v>202103</v>
      </c>
      <c r="B1132">
        <v>7.21</v>
      </c>
      <c r="C1132">
        <v>-4.0199999999999996</v>
      </c>
    </row>
    <row r="1133" spans="1:3">
      <c r="A1133">
        <v>202104</v>
      </c>
      <c r="B1133">
        <v>2.1800000000000002</v>
      </c>
      <c r="C1133">
        <v>4.45</v>
      </c>
    </row>
    <row r="1134" spans="1:3">
      <c r="A1134">
        <v>202105</v>
      </c>
      <c r="B1134">
        <v>-0.04</v>
      </c>
      <c r="C1134">
        <v>-4.78</v>
      </c>
    </row>
    <row r="1135" spans="1:3">
      <c r="A1135">
        <v>202106</v>
      </c>
      <c r="B1135">
        <v>2.31</v>
      </c>
      <c r="C1135">
        <v>8.94</v>
      </c>
    </row>
    <row r="1136" spans="1:3">
      <c r="A1136">
        <v>202107</v>
      </c>
      <c r="B1136">
        <v>-0.31</v>
      </c>
      <c r="C1136">
        <v>-0.47</v>
      </c>
    </row>
    <row r="1137" spans="1:3">
      <c r="A1137">
        <v>202108</v>
      </c>
      <c r="B1137">
        <v>-0.27</v>
      </c>
      <c r="C1137">
        <v>2.95</v>
      </c>
    </row>
    <row r="1138" spans="1:3">
      <c r="A1138">
        <v>202109</v>
      </c>
      <c r="B1138">
        <v>-3.5</v>
      </c>
      <c r="C1138">
        <v>-3.2</v>
      </c>
    </row>
    <row r="1139" spans="1:3">
      <c r="A1139">
        <v>202110</v>
      </c>
      <c r="B1139">
        <v>2.76</v>
      </c>
      <c r="C1139">
        <v>3.94</v>
      </c>
    </row>
    <row r="1140" spans="1:3">
      <c r="A1140">
        <v>202111</v>
      </c>
      <c r="B1140">
        <v>-7.7</v>
      </c>
      <c r="C1140">
        <v>-2.5099999999999998</v>
      </c>
    </row>
  </sheetData>
  <mergeCells count="2">
    <mergeCell ref="E21:F21"/>
    <mergeCell ref="E22:F22"/>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D49"/>
  <sheetViews>
    <sheetView workbookViewId="0">
      <selection activeCell="N29" sqref="N29"/>
    </sheetView>
  </sheetViews>
  <sheetFormatPr defaultRowHeight="15"/>
  <sheetData>
    <row r="3" spans="1:4" ht="18">
      <c r="A3" s="3" t="s">
        <v>68</v>
      </c>
      <c r="B3" s="3" t="s">
        <v>67</v>
      </c>
      <c r="C3" s="3" t="s">
        <v>69</v>
      </c>
      <c r="D3" s="3" t="s">
        <v>70</v>
      </c>
    </row>
    <row r="4" spans="1:4">
      <c r="A4">
        <v>80</v>
      </c>
      <c r="B4">
        <f>MAX(A4-100,0)-9.15</f>
        <v>-9.15</v>
      </c>
      <c r="C4">
        <f>MAX(105-A4,0)-9.62</f>
        <v>15.38</v>
      </c>
      <c r="D4">
        <f>B4+C4</f>
        <v>6.23</v>
      </c>
    </row>
    <row r="5" spans="1:4">
      <c r="A5">
        <f>A4+1</f>
        <v>81</v>
      </c>
      <c r="B5">
        <f t="shared" ref="B5:B49" si="0">MAX(A5-100,0)-9.15</f>
        <v>-9.15</v>
      </c>
      <c r="C5">
        <f t="shared" ref="C5:C24" si="1">MAX(105-A5,0)-9.62</f>
        <v>14.38</v>
      </c>
      <c r="D5">
        <f t="shared" ref="D5:D29" si="2">B5+C5</f>
        <v>5.23</v>
      </c>
    </row>
    <row r="6" spans="1:4">
      <c r="A6">
        <f t="shared" ref="A6:A16" si="3">A5+1</f>
        <v>82</v>
      </c>
      <c r="B6">
        <f t="shared" si="0"/>
        <v>-9.15</v>
      </c>
      <c r="C6">
        <f t="shared" si="1"/>
        <v>13.38</v>
      </c>
      <c r="D6">
        <f t="shared" si="2"/>
        <v>4.2300000000000004</v>
      </c>
    </row>
    <row r="7" spans="1:4">
      <c r="A7">
        <f t="shared" si="3"/>
        <v>83</v>
      </c>
      <c r="B7">
        <f t="shared" si="0"/>
        <v>-9.15</v>
      </c>
      <c r="C7">
        <f t="shared" si="1"/>
        <v>12.38</v>
      </c>
      <c r="D7">
        <f t="shared" si="2"/>
        <v>3.2300000000000004</v>
      </c>
    </row>
    <row r="8" spans="1:4">
      <c r="A8">
        <f t="shared" si="3"/>
        <v>84</v>
      </c>
      <c r="B8">
        <f t="shared" si="0"/>
        <v>-9.15</v>
      </c>
      <c r="C8">
        <f t="shared" si="1"/>
        <v>11.38</v>
      </c>
      <c r="D8">
        <f t="shared" si="2"/>
        <v>2.2300000000000004</v>
      </c>
    </row>
    <row r="9" spans="1:4">
      <c r="A9">
        <f t="shared" si="3"/>
        <v>85</v>
      </c>
      <c r="B9">
        <f t="shared" si="0"/>
        <v>-9.15</v>
      </c>
      <c r="C9">
        <f t="shared" si="1"/>
        <v>10.38</v>
      </c>
      <c r="D9">
        <f t="shared" si="2"/>
        <v>1.2300000000000004</v>
      </c>
    </row>
    <row r="10" spans="1:4">
      <c r="A10">
        <f t="shared" si="3"/>
        <v>86</v>
      </c>
      <c r="B10">
        <f t="shared" si="0"/>
        <v>-9.15</v>
      </c>
      <c r="C10">
        <f t="shared" si="1"/>
        <v>9.3800000000000008</v>
      </c>
      <c r="D10">
        <f t="shared" si="2"/>
        <v>0.23000000000000043</v>
      </c>
    </row>
    <row r="11" spans="1:4">
      <c r="A11">
        <f t="shared" si="3"/>
        <v>87</v>
      </c>
      <c r="B11">
        <f t="shared" si="0"/>
        <v>-9.15</v>
      </c>
      <c r="C11">
        <f t="shared" si="1"/>
        <v>8.3800000000000008</v>
      </c>
      <c r="D11">
        <f t="shared" si="2"/>
        <v>-0.76999999999999957</v>
      </c>
    </row>
    <row r="12" spans="1:4">
      <c r="A12">
        <f t="shared" si="3"/>
        <v>88</v>
      </c>
      <c r="B12">
        <f t="shared" si="0"/>
        <v>-9.15</v>
      </c>
      <c r="C12">
        <f t="shared" si="1"/>
        <v>7.3800000000000008</v>
      </c>
      <c r="D12">
        <f t="shared" si="2"/>
        <v>-1.7699999999999996</v>
      </c>
    </row>
    <row r="13" spans="1:4">
      <c r="A13">
        <f t="shared" si="3"/>
        <v>89</v>
      </c>
      <c r="B13">
        <f t="shared" si="0"/>
        <v>-9.15</v>
      </c>
      <c r="C13">
        <f t="shared" si="1"/>
        <v>6.3800000000000008</v>
      </c>
      <c r="D13">
        <f t="shared" si="2"/>
        <v>-2.7699999999999996</v>
      </c>
    </row>
    <row r="14" spans="1:4">
      <c r="A14">
        <f t="shared" si="3"/>
        <v>90</v>
      </c>
      <c r="B14">
        <f t="shared" si="0"/>
        <v>-9.15</v>
      </c>
      <c r="C14">
        <f t="shared" si="1"/>
        <v>5.3800000000000008</v>
      </c>
      <c r="D14">
        <f t="shared" si="2"/>
        <v>-3.7699999999999996</v>
      </c>
    </row>
    <row r="15" spans="1:4">
      <c r="A15">
        <f t="shared" si="3"/>
        <v>91</v>
      </c>
      <c r="B15">
        <f t="shared" si="0"/>
        <v>-9.15</v>
      </c>
      <c r="C15">
        <f t="shared" si="1"/>
        <v>4.3800000000000008</v>
      </c>
      <c r="D15">
        <f t="shared" si="2"/>
        <v>-4.7699999999999996</v>
      </c>
    </row>
    <row r="16" spans="1:4">
      <c r="A16">
        <f t="shared" si="3"/>
        <v>92</v>
      </c>
      <c r="B16">
        <f t="shared" si="0"/>
        <v>-9.15</v>
      </c>
      <c r="C16">
        <f t="shared" si="1"/>
        <v>3.3800000000000008</v>
      </c>
      <c r="D16">
        <f t="shared" si="2"/>
        <v>-5.77</v>
      </c>
    </row>
    <row r="17" spans="1:4">
      <c r="A17">
        <f>A16+1</f>
        <v>93</v>
      </c>
      <c r="B17">
        <f t="shared" si="0"/>
        <v>-9.15</v>
      </c>
      <c r="C17">
        <f t="shared" si="1"/>
        <v>2.3800000000000008</v>
      </c>
      <c r="D17">
        <f t="shared" si="2"/>
        <v>-6.77</v>
      </c>
    </row>
    <row r="18" spans="1:4">
      <c r="A18">
        <f>A17+1</f>
        <v>94</v>
      </c>
      <c r="B18">
        <f t="shared" si="0"/>
        <v>-9.15</v>
      </c>
      <c r="C18">
        <f t="shared" si="1"/>
        <v>1.3800000000000008</v>
      </c>
      <c r="D18">
        <f t="shared" si="2"/>
        <v>-7.77</v>
      </c>
    </row>
    <row r="19" spans="1:4">
      <c r="A19">
        <f>A18+1</f>
        <v>95</v>
      </c>
      <c r="B19">
        <f t="shared" si="0"/>
        <v>-9.15</v>
      </c>
      <c r="C19">
        <f t="shared" si="1"/>
        <v>0.38000000000000078</v>
      </c>
      <c r="D19">
        <f t="shared" si="2"/>
        <v>-8.77</v>
      </c>
    </row>
    <row r="20" spans="1:4">
      <c r="A20">
        <f t="shared" ref="A20:A24" si="4">A19+1</f>
        <v>96</v>
      </c>
      <c r="B20">
        <f t="shared" si="0"/>
        <v>-9.15</v>
      </c>
      <c r="C20">
        <f t="shared" si="1"/>
        <v>-0.61999999999999922</v>
      </c>
      <c r="D20">
        <f t="shared" si="2"/>
        <v>-9.77</v>
      </c>
    </row>
    <row r="21" spans="1:4">
      <c r="A21">
        <f t="shared" si="4"/>
        <v>97</v>
      </c>
      <c r="B21">
        <f t="shared" si="0"/>
        <v>-9.15</v>
      </c>
      <c r="C21">
        <f t="shared" si="1"/>
        <v>-1.6199999999999992</v>
      </c>
      <c r="D21">
        <f t="shared" si="2"/>
        <v>-10.77</v>
      </c>
    </row>
    <row r="22" spans="1:4">
      <c r="A22">
        <f t="shared" si="4"/>
        <v>98</v>
      </c>
      <c r="B22">
        <f t="shared" si="0"/>
        <v>-9.15</v>
      </c>
      <c r="C22">
        <f t="shared" si="1"/>
        <v>-2.6199999999999992</v>
      </c>
      <c r="D22">
        <f t="shared" si="2"/>
        <v>-11.77</v>
      </c>
    </row>
    <row r="23" spans="1:4">
      <c r="A23">
        <f t="shared" si="4"/>
        <v>99</v>
      </c>
      <c r="B23">
        <f t="shared" si="0"/>
        <v>-9.15</v>
      </c>
      <c r="C23">
        <f t="shared" si="1"/>
        <v>-3.6199999999999992</v>
      </c>
      <c r="D23">
        <f t="shared" si="2"/>
        <v>-12.77</v>
      </c>
    </row>
    <row r="24" spans="1:4">
      <c r="A24">
        <f t="shared" si="4"/>
        <v>100</v>
      </c>
      <c r="B24">
        <f t="shared" si="0"/>
        <v>-9.15</v>
      </c>
      <c r="C24">
        <f t="shared" si="1"/>
        <v>-4.6199999999999992</v>
      </c>
      <c r="D24">
        <f t="shared" si="2"/>
        <v>-13.77</v>
      </c>
    </row>
    <row r="25" spans="1:4">
      <c r="A25">
        <f t="shared" ref="A25:A29" si="5">A24+1</f>
        <v>101</v>
      </c>
      <c r="B25">
        <f t="shared" si="0"/>
        <v>-8.15</v>
      </c>
      <c r="C25">
        <f t="shared" ref="C25:C29" si="6">MAX(105-A25,0)-9.62</f>
        <v>-5.6199999999999992</v>
      </c>
      <c r="D25">
        <f t="shared" si="2"/>
        <v>-13.77</v>
      </c>
    </row>
    <row r="26" spans="1:4">
      <c r="A26">
        <f t="shared" si="5"/>
        <v>102</v>
      </c>
      <c r="B26">
        <f t="shared" si="0"/>
        <v>-7.15</v>
      </c>
      <c r="C26">
        <f t="shared" si="6"/>
        <v>-6.6199999999999992</v>
      </c>
      <c r="D26">
        <f t="shared" si="2"/>
        <v>-13.77</v>
      </c>
    </row>
    <row r="27" spans="1:4">
      <c r="A27">
        <f t="shared" si="5"/>
        <v>103</v>
      </c>
      <c r="B27">
        <f t="shared" si="0"/>
        <v>-6.15</v>
      </c>
      <c r="C27">
        <f t="shared" si="6"/>
        <v>-7.6199999999999992</v>
      </c>
      <c r="D27">
        <f t="shared" si="2"/>
        <v>-13.77</v>
      </c>
    </row>
    <row r="28" spans="1:4">
      <c r="A28">
        <f t="shared" si="5"/>
        <v>104</v>
      </c>
      <c r="B28">
        <f t="shared" si="0"/>
        <v>-5.15</v>
      </c>
      <c r="C28">
        <f t="shared" si="6"/>
        <v>-8.6199999999999992</v>
      </c>
      <c r="D28">
        <f t="shared" si="2"/>
        <v>-13.77</v>
      </c>
    </row>
    <row r="29" spans="1:4">
      <c r="A29">
        <f t="shared" si="5"/>
        <v>105</v>
      </c>
      <c r="B29">
        <f t="shared" si="0"/>
        <v>-4.1500000000000004</v>
      </c>
      <c r="C29">
        <f t="shared" si="6"/>
        <v>-9.6199999999999992</v>
      </c>
      <c r="D29">
        <f t="shared" si="2"/>
        <v>-13.77</v>
      </c>
    </row>
    <row r="30" spans="1:4">
      <c r="A30">
        <f t="shared" ref="A30:A44" si="7">A29+1</f>
        <v>106</v>
      </c>
      <c r="B30">
        <f t="shared" si="0"/>
        <v>-3.1500000000000004</v>
      </c>
      <c r="C30">
        <f t="shared" ref="C30:C44" si="8">MAX(105-A30,0)-9.62</f>
        <v>-9.6199999999999992</v>
      </c>
      <c r="D30">
        <f t="shared" ref="D30:D44" si="9">B30+C30</f>
        <v>-12.77</v>
      </c>
    </row>
    <row r="31" spans="1:4">
      <c r="A31">
        <f t="shared" si="7"/>
        <v>107</v>
      </c>
      <c r="B31">
        <f t="shared" si="0"/>
        <v>-2.1500000000000004</v>
      </c>
      <c r="C31">
        <f t="shared" si="8"/>
        <v>-9.6199999999999992</v>
      </c>
      <c r="D31">
        <f t="shared" si="9"/>
        <v>-11.77</v>
      </c>
    </row>
    <row r="32" spans="1:4">
      <c r="A32">
        <f t="shared" si="7"/>
        <v>108</v>
      </c>
      <c r="B32">
        <f t="shared" si="0"/>
        <v>-1.1500000000000004</v>
      </c>
      <c r="C32">
        <f t="shared" si="8"/>
        <v>-9.6199999999999992</v>
      </c>
      <c r="D32">
        <f t="shared" si="9"/>
        <v>-10.77</v>
      </c>
    </row>
    <row r="33" spans="1:4">
      <c r="A33">
        <f t="shared" si="7"/>
        <v>109</v>
      </c>
      <c r="B33">
        <f t="shared" si="0"/>
        <v>-0.15000000000000036</v>
      </c>
      <c r="C33">
        <f t="shared" si="8"/>
        <v>-9.6199999999999992</v>
      </c>
      <c r="D33">
        <f t="shared" si="9"/>
        <v>-9.77</v>
      </c>
    </row>
    <row r="34" spans="1:4">
      <c r="A34">
        <f t="shared" si="7"/>
        <v>110</v>
      </c>
      <c r="B34">
        <f t="shared" si="0"/>
        <v>0.84999999999999964</v>
      </c>
      <c r="C34">
        <f t="shared" si="8"/>
        <v>-9.6199999999999992</v>
      </c>
      <c r="D34">
        <f t="shared" si="9"/>
        <v>-8.77</v>
      </c>
    </row>
    <row r="35" spans="1:4">
      <c r="A35">
        <f t="shared" si="7"/>
        <v>111</v>
      </c>
      <c r="B35">
        <f t="shared" si="0"/>
        <v>1.8499999999999996</v>
      </c>
      <c r="C35">
        <f t="shared" si="8"/>
        <v>-9.6199999999999992</v>
      </c>
      <c r="D35">
        <f t="shared" si="9"/>
        <v>-7.77</v>
      </c>
    </row>
    <row r="36" spans="1:4">
      <c r="A36">
        <f t="shared" si="7"/>
        <v>112</v>
      </c>
      <c r="B36">
        <f t="shared" si="0"/>
        <v>2.8499999999999996</v>
      </c>
      <c r="C36">
        <f t="shared" si="8"/>
        <v>-9.6199999999999992</v>
      </c>
      <c r="D36">
        <f t="shared" si="9"/>
        <v>-6.77</v>
      </c>
    </row>
    <row r="37" spans="1:4">
      <c r="A37">
        <f t="shared" si="7"/>
        <v>113</v>
      </c>
      <c r="B37">
        <f t="shared" si="0"/>
        <v>3.8499999999999996</v>
      </c>
      <c r="C37">
        <f t="shared" si="8"/>
        <v>-9.6199999999999992</v>
      </c>
      <c r="D37">
        <f t="shared" si="9"/>
        <v>-5.77</v>
      </c>
    </row>
    <row r="38" spans="1:4">
      <c r="A38">
        <f t="shared" si="7"/>
        <v>114</v>
      </c>
      <c r="B38">
        <f t="shared" si="0"/>
        <v>4.8499999999999996</v>
      </c>
      <c r="C38">
        <f t="shared" si="8"/>
        <v>-9.6199999999999992</v>
      </c>
      <c r="D38">
        <f t="shared" si="9"/>
        <v>-4.7699999999999996</v>
      </c>
    </row>
    <row r="39" spans="1:4">
      <c r="A39">
        <f t="shared" si="7"/>
        <v>115</v>
      </c>
      <c r="B39">
        <f t="shared" si="0"/>
        <v>5.85</v>
      </c>
      <c r="C39">
        <f t="shared" si="8"/>
        <v>-9.6199999999999992</v>
      </c>
      <c r="D39">
        <f t="shared" si="9"/>
        <v>-3.7699999999999996</v>
      </c>
    </row>
    <row r="40" spans="1:4">
      <c r="A40">
        <f t="shared" si="7"/>
        <v>116</v>
      </c>
      <c r="B40">
        <f t="shared" si="0"/>
        <v>6.85</v>
      </c>
      <c r="C40">
        <f t="shared" si="8"/>
        <v>-9.6199999999999992</v>
      </c>
      <c r="D40">
        <f t="shared" si="9"/>
        <v>-2.7699999999999996</v>
      </c>
    </row>
    <row r="41" spans="1:4">
      <c r="A41">
        <f t="shared" si="7"/>
        <v>117</v>
      </c>
      <c r="B41">
        <f t="shared" si="0"/>
        <v>7.85</v>
      </c>
      <c r="C41">
        <f t="shared" si="8"/>
        <v>-9.6199999999999992</v>
      </c>
      <c r="D41">
        <f t="shared" si="9"/>
        <v>-1.7699999999999996</v>
      </c>
    </row>
    <row r="42" spans="1:4">
      <c r="A42">
        <f t="shared" si="7"/>
        <v>118</v>
      </c>
      <c r="B42">
        <f t="shared" si="0"/>
        <v>8.85</v>
      </c>
      <c r="C42">
        <f t="shared" si="8"/>
        <v>-9.6199999999999992</v>
      </c>
      <c r="D42">
        <f t="shared" si="9"/>
        <v>-0.76999999999999957</v>
      </c>
    </row>
    <row r="43" spans="1:4">
      <c r="A43">
        <f t="shared" si="7"/>
        <v>119</v>
      </c>
      <c r="B43">
        <f t="shared" si="0"/>
        <v>9.85</v>
      </c>
      <c r="C43">
        <f t="shared" si="8"/>
        <v>-9.6199999999999992</v>
      </c>
      <c r="D43">
        <f t="shared" si="9"/>
        <v>0.23000000000000043</v>
      </c>
    </row>
    <row r="44" spans="1:4">
      <c r="A44">
        <f t="shared" si="7"/>
        <v>120</v>
      </c>
      <c r="B44">
        <f t="shared" si="0"/>
        <v>10.85</v>
      </c>
      <c r="C44">
        <f t="shared" si="8"/>
        <v>-9.6199999999999992</v>
      </c>
      <c r="D44">
        <f t="shared" si="9"/>
        <v>1.2300000000000004</v>
      </c>
    </row>
    <row r="45" spans="1:4">
      <c r="A45">
        <f t="shared" ref="A45:A49" si="10">A44+1</f>
        <v>121</v>
      </c>
      <c r="B45">
        <f t="shared" si="0"/>
        <v>11.85</v>
      </c>
      <c r="C45">
        <f t="shared" ref="C45:C49" si="11">MAX(105-A45,0)-9.62</f>
        <v>-9.6199999999999992</v>
      </c>
      <c r="D45">
        <f t="shared" ref="D45:D49" si="12">B45+C45</f>
        <v>2.2300000000000004</v>
      </c>
    </row>
    <row r="46" spans="1:4">
      <c r="A46">
        <f t="shared" si="10"/>
        <v>122</v>
      </c>
      <c r="B46">
        <f t="shared" si="0"/>
        <v>12.85</v>
      </c>
      <c r="C46">
        <f t="shared" si="11"/>
        <v>-9.6199999999999992</v>
      </c>
      <c r="D46">
        <f t="shared" si="12"/>
        <v>3.2300000000000004</v>
      </c>
    </row>
    <row r="47" spans="1:4">
      <c r="A47">
        <f t="shared" si="10"/>
        <v>123</v>
      </c>
      <c r="B47">
        <f t="shared" si="0"/>
        <v>13.85</v>
      </c>
      <c r="C47">
        <f t="shared" si="11"/>
        <v>-9.6199999999999992</v>
      </c>
      <c r="D47">
        <f t="shared" si="12"/>
        <v>4.2300000000000004</v>
      </c>
    </row>
    <row r="48" spans="1:4">
      <c r="A48">
        <f t="shared" si="10"/>
        <v>124</v>
      </c>
      <c r="B48">
        <f t="shared" si="0"/>
        <v>14.85</v>
      </c>
      <c r="C48">
        <f t="shared" si="11"/>
        <v>-9.6199999999999992</v>
      </c>
      <c r="D48">
        <f t="shared" si="12"/>
        <v>5.23</v>
      </c>
    </row>
    <row r="49" spans="1:4">
      <c r="A49">
        <f t="shared" si="10"/>
        <v>125</v>
      </c>
      <c r="B49">
        <f t="shared" si="0"/>
        <v>15.85</v>
      </c>
      <c r="C49">
        <f t="shared" si="11"/>
        <v>-9.6199999999999992</v>
      </c>
      <c r="D49">
        <f t="shared" si="12"/>
        <v>6.23</v>
      </c>
    </row>
  </sheetData>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D44"/>
  <sheetViews>
    <sheetView workbookViewId="0">
      <selection activeCell="G29" sqref="G29"/>
    </sheetView>
  </sheetViews>
  <sheetFormatPr defaultRowHeight="15"/>
  <cols>
    <col min="4" max="4" width="10.5703125" bestFit="1" customWidth="1"/>
  </cols>
  <sheetData>
    <row r="2" spans="1:4">
      <c r="B2" t="s">
        <v>73</v>
      </c>
      <c r="C2" t="s">
        <v>74</v>
      </c>
    </row>
    <row r="3" spans="1:4" ht="18">
      <c r="A3" s="3" t="s">
        <v>68</v>
      </c>
      <c r="B3" s="3" t="s">
        <v>71</v>
      </c>
      <c r="C3" s="3" t="s">
        <v>72</v>
      </c>
      <c r="D3" s="3" t="s">
        <v>77</v>
      </c>
    </row>
    <row r="4" spans="1:4">
      <c r="A4">
        <v>35</v>
      </c>
      <c r="B4">
        <f>MAX(A4-50,0)-7.21</f>
        <v>-7.21</v>
      </c>
      <c r="C4">
        <f>-(MAX(A4-60,0)-2.52)</f>
        <v>2.52</v>
      </c>
      <c r="D4">
        <f>C4+B4</f>
        <v>-4.6899999999999995</v>
      </c>
    </row>
    <row r="5" spans="1:4">
      <c r="A5">
        <f>A4+1</f>
        <v>36</v>
      </c>
      <c r="B5">
        <f t="shared" ref="B5:B44" si="0">MAX(A5-50,0)-7.21</f>
        <v>-7.21</v>
      </c>
      <c r="C5">
        <f t="shared" ref="C5:C44" si="1">-(MAX(A5-60,0)-2.52)</f>
        <v>2.52</v>
      </c>
      <c r="D5">
        <f t="shared" ref="D5:D44" si="2">C5+B5</f>
        <v>-4.6899999999999995</v>
      </c>
    </row>
    <row r="6" spans="1:4">
      <c r="A6">
        <f t="shared" ref="A6:A44" si="3">A5+1</f>
        <v>37</v>
      </c>
      <c r="B6">
        <f t="shared" si="0"/>
        <v>-7.21</v>
      </c>
      <c r="C6">
        <f t="shared" si="1"/>
        <v>2.52</v>
      </c>
      <c r="D6">
        <f t="shared" si="2"/>
        <v>-4.6899999999999995</v>
      </c>
    </row>
    <row r="7" spans="1:4">
      <c r="A7">
        <f t="shared" si="3"/>
        <v>38</v>
      </c>
      <c r="B7">
        <f t="shared" si="0"/>
        <v>-7.21</v>
      </c>
      <c r="C7">
        <f t="shared" si="1"/>
        <v>2.52</v>
      </c>
      <c r="D7">
        <f t="shared" si="2"/>
        <v>-4.6899999999999995</v>
      </c>
    </row>
    <row r="8" spans="1:4">
      <c r="A8">
        <f t="shared" si="3"/>
        <v>39</v>
      </c>
      <c r="B8">
        <f t="shared" si="0"/>
        <v>-7.21</v>
      </c>
      <c r="C8">
        <f t="shared" si="1"/>
        <v>2.52</v>
      </c>
      <c r="D8">
        <f t="shared" si="2"/>
        <v>-4.6899999999999995</v>
      </c>
    </row>
    <row r="9" spans="1:4">
      <c r="A9">
        <f t="shared" si="3"/>
        <v>40</v>
      </c>
      <c r="B9">
        <f t="shared" si="0"/>
        <v>-7.21</v>
      </c>
      <c r="C9">
        <f t="shared" si="1"/>
        <v>2.52</v>
      </c>
      <c r="D9">
        <f t="shared" si="2"/>
        <v>-4.6899999999999995</v>
      </c>
    </row>
    <row r="10" spans="1:4">
      <c r="A10">
        <f t="shared" si="3"/>
        <v>41</v>
      </c>
      <c r="B10">
        <f t="shared" si="0"/>
        <v>-7.21</v>
      </c>
      <c r="C10">
        <f t="shared" si="1"/>
        <v>2.52</v>
      </c>
      <c r="D10">
        <f t="shared" si="2"/>
        <v>-4.6899999999999995</v>
      </c>
    </row>
    <row r="11" spans="1:4">
      <c r="A11">
        <f t="shared" si="3"/>
        <v>42</v>
      </c>
      <c r="B11">
        <f t="shared" si="0"/>
        <v>-7.21</v>
      </c>
      <c r="C11">
        <f t="shared" si="1"/>
        <v>2.52</v>
      </c>
      <c r="D11">
        <f t="shared" si="2"/>
        <v>-4.6899999999999995</v>
      </c>
    </row>
    <row r="12" spans="1:4">
      <c r="A12">
        <f t="shared" si="3"/>
        <v>43</v>
      </c>
      <c r="B12">
        <f t="shared" si="0"/>
        <v>-7.21</v>
      </c>
      <c r="C12">
        <f t="shared" si="1"/>
        <v>2.52</v>
      </c>
      <c r="D12">
        <f t="shared" si="2"/>
        <v>-4.6899999999999995</v>
      </c>
    </row>
    <row r="13" spans="1:4">
      <c r="A13">
        <f t="shared" si="3"/>
        <v>44</v>
      </c>
      <c r="B13">
        <f t="shared" si="0"/>
        <v>-7.21</v>
      </c>
      <c r="C13">
        <f t="shared" si="1"/>
        <v>2.52</v>
      </c>
      <c r="D13">
        <f t="shared" si="2"/>
        <v>-4.6899999999999995</v>
      </c>
    </row>
    <row r="14" spans="1:4">
      <c r="A14">
        <f t="shared" si="3"/>
        <v>45</v>
      </c>
      <c r="B14">
        <f t="shared" si="0"/>
        <v>-7.21</v>
      </c>
      <c r="C14">
        <f t="shared" si="1"/>
        <v>2.52</v>
      </c>
      <c r="D14">
        <f t="shared" si="2"/>
        <v>-4.6899999999999995</v>
      </c>
    </row>
    <row r="15" spans="1:4">
      <c r="A15">
        <f t="shared" si="3"/>
        <v>46</v>
      </c>
      <c r="B15">
        <f t="shared" si="0"/>
        <v>-7.21</v>
      </c>
      <c r="C15">
        <f t="shared" si="1"/>
        <v>2.52</v>
      </c>
      <c r="D15">
        <f t="shared" si="2"/>
        <v>-4.6899999999999995</v>
      </c>
    </row>
    <row r="16" spans="1:4">
      <c r="A16">
        <f t="shared" si="3"/>
        <v>47</v>
      </c>
      <c r="B16">
        <f t="shared" si="0"/>
        <v>-7.21</v>
      </c>
      <c r="C16">
        <f t="shared" si="1"/>
        <v>2.52</v>
      </c>
      <c r="D16">
        <f t="shared" si="2"/>
        <v>-4.6899999999999995</v>
      </c>
    </row>
    <row r="17" spans="1:4">
      <c r="A17">
        <f t="shared" si="3"/>
        <v>48</v>
      </c>
      <c r="B17">
        <f t="shared" si="0"/>
        <v>-7.21</v>
      </c>
      <c r="C17">
        <f t="shared" si="1"/>
        <v>2.52</v>
      </c>
      <c r="D17">
        <f t="shared" si="2"/>
        <v>-4.6899999999999995</v>
      </c>
    </row>
    <row r="18" spans="1:4">
      <c r="A18">
        <f t="shared" si="3"/>
        <v>49</v>
      </c>
      <c r="B18">
        <f t="shared" si="0"/>
        <v>-7.21</v>
      </c>
      <c r="C18">
        <f t="shared" si="1"/>
        <v>2.52</v>
      </c>
      <c r="D18">
        <f t="shared" si="2"/>
        <v>-4.6899999999999995</v>
      </c>
    </row>
    <row r="19" spans="1:4">
      <c r="A19">
        <f t="shared" si="3"/>
        <v>50</v>
      </c>
      <c r="B19">
        <f t="shared" si="0"/>
        <v>-7.21</v>
      </c>
      <c r="C19">
        <f t="shared" si="1"/>
        <v>2.52</v>
      </c>
      <c r="D19">
        <f t="shared" si="2"/>
        <v>-4.6899999999999995</v>
      </c>
    </row>
    <row r="20" spans="1:4">
      <c r="A20">
        <f t="shared" si="3"/>
        <v>51</v>
      </c>
      <c r="B20">
        <f t="shared" si="0"/>
        <v>-6.21</v>
      </c>
      <c r="C20">
        <f t="shared" si="1"/>
        <v>2.52</v>
      </c>
      <c r="D20">
        <f t="shared" si="2"/>
        <v>-3.69</v>
      </c>
    </row>
    <row r="21" spans="1:4">
      <c r="A21">
        <f t="shared" si="3"/>
        <v>52</v>
      </c>
      <c r="B21">
        <f t="shared" si="0"/>
        <v>-5.21</v>
      </c>
      <c r="C21">
        <f t="shared" si="1"/>
        <v>2.52</v>
      </c>
      <c r="D21">
        <f t="shared" si="2"/>
        <v>-2.69</v>
      </c>
    </row>
    <row r="22" spans="1:4">
      <c r="A22">
        <f t="shared" si="3"/>
        <v>53</v>
      </c>
      <c r="B22">
        <f t="shared" si="0"/>
        <v>-4.21</v>
      </c>
      <c r="C22">
        <f t="shared" si="1"/>
        <v>2.52</v>
      </c>
      <c r="D22">
        <f t="shared" si="2"/>
        <v>-1.69</v>
      </c>
    </row>
    <row r="23" spans="1:4">
      <c r="A23">
        <f t="shared" si="3"/>
        <v>54</v>
      </c>
      <c r="B23">
        <f t="shared" si="0"/>
        <v>-3.21</v>
      </c>
      <c r="C23">
        <f t="shared" si="1"/>
        <v>2.52</v>
      </c>
      <c r="D23">
        <f t="shared" si="2"/>
        <v>-0.69</v>
      </c>
    </row>
    <row r="24" spans="1:4">
      <c r="A24">
        <f t="shared" si="3"/>
        <v>55</v>
      </c>
      <c r="B24">
        <f t="shared" si="0"/>
        <v>-2.21</v>
      </c>
      <c r="C24">
        <f t="shared" si="1"/>
        <v>2.52</v>
      </c>
      <c r="D24">
        <f t="shared" si="2"/>
        <v>0.31000000000000005</v>
      </c>
    </row>
    <row r="25" spans="1:4">
      <c r="A25">
        <f t="shared" si="3"/>
        <v>56</v>
      </c>
      <c r="B25">
        <f t="shared" si="0"/>
        <v>-1.21</v>
      </c>
      <c r="C25">
        <f t="shared" si="1"/>
        <v>2.52</v>
      </c>
      <c r="D25">
        <f t="shared" si="2"/>
        <v>1.31</v>
      </c>
    </row>
    <row r="26" spans="1:4">
      <c r="A26">
        <f t="shared" si="3"/>
        <v>57</v>
      </c>
      <c r="B26">
        <f t="shared" si="0"/>
        <v>-0.20999999999999996</v>
      </c>
      <c r="C26">
        <f t="shared" si="1"/>
        <v>2.52</v>
      </c>
      <c r="D26">
        <f t="shared" si="2"/>
        <v>2.31</v>
      </c>
    </row>
    <row r="27" spans="1:4">
      <c r="A27">
        <f t="shared" si="3"/>
        <v>58</v>
      </c>
      <c r="B27">
        <f t="shared" si="0"/>
        <v>0.79</v>
      </c>
      <c r="C27">
        <f t="shared" si="1"/>
        <v>2.52</v>
      </c>
      <c r="D27">
        <f t="shared" si="2"/>
        <v>3.31</v>
      </c>
    </row>
    <row r="28" spans="1:4">
      <c r="A28">
        <f t="shared" si="3"/>
        <v>59</v>
      </c>
      <c r="B28">
        <f t="shared" si="0"/>
        <v>1.79</v>
      </c>
      <c r="C28">
        <f t="shared" si="1"/>
        <v>2.52</v>
      </c>
      <c r="D28">
        <f t="shared" si="2"/>
        <v>4.3100000000000005</v>
      </c>
    </row>
    <row r="29" spans="1:4">
      <c r="A29">
        <f t="shared" si="3"/>
        <v>60</v>
      </c>
      <c r="B29">
        <f t="shared" si="0"/>
        <v>2.79</v>
      </c>
      <c r="C29">
        <f t="shared" si="1"/>
        <v>2.52</v>
      </c>
      <c r="D29">
        <f t="shared" si="2"/>
        <v>5.3100000000000005</v>
      </c>
    </row>
    <row r="30" spans="1:4">
      <c r="A30">
        <f t="shared" si="3"/>
        <v>61</v>
      </c>
      <c r="B30">
        <f t="shared" si="0"/>
        <v>3.79</v>
      </c>
      <c r="C30">
        <f t="shared" si="1"/>
        <v>1.52</v>
      </c>
      <c r="D30">
        <f t="shared" si="2"/>
        <v>5.3100000000000005</v>
      </c>
    </row>
    <row r="31" spans="1:4">
      <c r="A31">
        <f t="shared" si="3"/>
        <v>62</v>
      </c>
      <c r="B31">
        <f t="shared" si="0"/>
        <v>4.79</v>
      </c>
      <c r="C31">
        <f t="shared" si="1"/>
        <v>0.52</v>
      </c>
      <c r="D31">
        <f t="shared" si="2"/>
        <v>5.3100000000000005</v>
      </c>
    </row>
    <row r="32" spans="1:4">
      <c r="A32">
        <f t="shared" si="3"/>
        <v>63</v>
      </c>
      <c r="B32">
        <f t="shared" si="0"/>
        <v>5.79</v>
      </c>
      <c r="C32">
        <f t="shared" si="1"/>
        <v>-0.48</v>
      </c>
      <c r="D32">
        <f t="shared" si="2"/>
        <v>5.3100000000000005</v>
      </c>
    </row>
    <row r="33" spans="1:4">
      <c r="A33">
        <f t="shared" si="3"/>
        <v>64</v>
      </c>
      <c r="B33">
        <f t="shared" si="0"/>
        <v>6.79</v>
      </c>
      <c r="C33">
        <f t="shared" si="1"/>
        <v>-1.48</v>
      </c>
      <c r="D33">
        <f t="shared" si="2"/>
        <v>5.3100000000000005</v>
      </c>
    </row>
    <row r="34" spans="1:4">
      <c r="A34">
        <f t="shared" si="3"/>
        <v>65</v>
      </c>
      <c r="B34">
        <f t="shared" si="0"/>
        <v>7.79</v>
      </c>
      <c r="C34">
        <f t="shared" si="1"/>
        <v>-2.48</v>
      </c>
      <c r="D34">
        <f t="shared" si="2"/>
        <v>5.3100000000000005</v>
      </c>
    </row>
    <row r="35" spans="1:4">
      <c r="A35">
        <f t="shared" si="3"/>
        <v>66</v>
      </c>
      <c r="B35">
        <f t="shared" si="0"/>
        <v>8.7899999999999991</v>
      </c>
      <c r="C35">
        <f t="shared" si="1"/>
        <v>-3.48</v>
      </c>
      <c r="D35">
        <f t="shared" si="2"/>
        <v>5.3099999999999987</v>
      </c>
    </row>
    <row r="36" spans="1:4">
      <c r="A36">
        <f t="shared" si="3"/>
        <v>67</v>
      </c>
      <c r="B36">
        <f t="shared" si="0"/>
        <v>9.7899999999999991</v>
      </c>
      <c r="C36">
        <f t="shared" si="1"/>
        <v>-4.4800000000000004</v>
      </c>
      <c r="D36">
        <f t="shared" si="2"/>
        <v>5.3099999999999987</v>
      </c>
    </row>
    <row r="37" spans="1:4">
      <c r="A37">
        <f t="shared" si="3"/>
        <v>68</v>
      </c>
      <c r="B37">
        <f t="shared" si="0"/>
        <v>10.79</v>
      </c>
      <c r="C37">
        <f t="shared" si="1"/>
        <v>-5.48</v>
      </c>
      <c r="D37">
        <f t="shared" si="2"/>
        <v>5.3099999999999987</v>
      </c>
    </row>
    <row r="38" spans="1:4">
      <c r="A38">
        <f t="shared" si="3"/>
        <v>69</v>
      </c>
      <c r="B38">
        <f t="shared" si="0"/>
        <v>11.79</v>
      </c>
      <c r="C38">
        <f t="shared" si="1"/>
        <v>-6.48</v>
      </c>
      <c r="D38">
        <f t="shared" si="2"/>
        <v>5.3099999999999987</v>
      </c>
    </row>
    <row r="39" spans="1:4">
      <c r="A39">
        <f t="shared" si="3"/>
        <v>70</v>
      </c>
      <c r="B39">
        <f t="shared" si="0"/>
        <v>12.79</v>
      </c>
      <c r="C39">
        <f t="shared" si="1"/>
        <v>-7.48</v>
      </c>
      <c r="D39">
        <f t="shared" si="2"/>
        <v>5.3099999999999987</v>
      </c>
    </row>
    <row r="40" spans="1:4">
      <c r="A40">
        <f t="shared" si="3"/>
        <v>71</v>
      </c>
      <c r="B40">
        <f t="shared" si="0"/>
        <v>13.79</v>
      </c>
      <c r="C40">
        <f t="shared" si="1"/>
        <v>-8.48</v>
      </c>
      <c r="D40">
        <f t="shared" si="2"/>
        <v>5.3099999999999987</v>
      </c>
    </row>
    <row r="41" spans="1:4">
      <c r="A41">
        <f t="shared" si="3"/>
        <v>72</v>
      </c>
      <c r="B41">
        <f t="shared" si="0"/>
        <v>14.79</v>
      </c>
      <c r="C41">
        <f t="shared" si="1"/>
        <v>-9.48</v>
      </c>
      <c r="D41">
        <f t="shared" si="2"/>
        <v>5.3099999999999987</v>
      </c>
    </row>
    <row r="42" spans="1:4">
      <c r="A42">
        <f t="shared" si="3"/>
        <v>73</v>
      </c>
      <c r="B42">
        <f t="shared" si="0"/>
        <v>15.79</v>
      </c>
      <c r="C42">
        <f t="shared" si="1"/>
        <v>-10.48</v>
      </c>
      <c r="D42">
        <f t="shared" si="2"/>
        <v>5.3099999999999987</v>
      </c>
    </row>
    <row r="43" spans="1:4">
      <c r="A43">
        <f t="shared" si="3"/>
        <v>74</v>
      </c>
      <c r="B43">
        <f t="shared" si="0"/>
        <v>16.79</v>
      </c>
      <c r="C43">
        <f t="shared" si="1"/>
        <v>-11.48</v>
      </c>
      <c r="D43">
        <f t="shared" si="2"/>
        <v>5.3099999999999987</v>
      </c>
    </row>
    <row r="44" spans="1:4">
      <c r="A44">
        <f t="shared" si="3"/>
        <v>75</v>
      </c>
      <c r="B44">
        <f t="shared" si="0"/>
        <v>17.79</v>
      </c>
      <c r="C44">
        <f t="shared" si="1"/>
        <v>-12.48</v>
      </c>
      <c r="D44">
        <f t="shared" si="2"/>
        <v>5.3099999999999987</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2:D44"/>
  <sheetViews>
    <sheetView workbookViewId="0">
      <selection activeCell="L30" sqref="L30"/>
    </sheetView>
  </sheetViews>
  <sheetFormatPr defaultRowHeight="15"/>
  <cols>
    <col min="4" max="4" width="11.5703125" bestFit="1" customWidth="1"/>
  </cols>
  <sheetData>
    <row r="2" spans="1:4">
      <c r="B2" t="s">
        <v>74</v>
      </c>
      <c r="C2" t="s">
        <v>73</v>
      </c>
    </row>
    <row r="3" spans="1:4" ht="18">
      <c r="A3" s="3" t="s">
        <v>68</v>
      </c>
      <c r="B3" s="3" t="s">
        <v>75</v>
      </c>
      <c r="C3" s="3" t="s">
        <v>76</v>
      </c>
      <c r="D3" s="3" t="s">
        <v>78</v>
      </c>
    </row>
    <row r="4" spans="1:4">
      <c r="A4">
        <v>5</v>
      </c>
      <c r="B4">
        <f>-(MAX(25-A4,0)-0.51)</f>
        <v>-19.489999999999998</v>
      </c>
      <c r="C4">
        <f>MAX(35-A4,0)-5.74</f>
        <v>24.259999999999998</v>
      </c>
      <c r="D4">
        <f>C4+B4</f>
        <v>4.7699999999999996</v>
      </c>
    </row>
    <row r="5" spans="1:4">
      <c r="A5">
        <f>A4+1</f>
        <v>6</v>
      </c>
      <c r="B5">
        <f t="shared" ref="B5:B44" si="0">-(MAX(25-A5,0)-0.51)</f>
        <v>-18.489999999999998</v>
      </c>
      <c r="C5">
        <f t="shared" ref="C5:C44" si="1">MAX(35-A5,0)-5.74</f>
        <v>23.259999999999998</v>
      </c>
      <c r="D5">
        <f t="shared" ref="D5:D44" si="2">C5+B5</f>
        <v>4.7699999999999996</v>
      </c>
    </row>
    <row r="6" spans="1:4">
      <c r="A6">
        <f t="shared" ref="A6:A44" si="3">A5+1</f>
        <v>7</v>
      </c>
      <c r="B6">
        <f t="shared" si="0"/>
        <v>-17.489999999999998</v>
      </c>
      <c r="C6">
        <f t="shared" si="1"/>
        <v>22.259999999999998</v>
      </c>
      <c r="D6">
        <f t="shared" si="2"/>
        <v>4.7699999999999996</v>
      </c>
    </row>
    <row r="7" spans="1:4">
      <c r="A7">
        <f t="shared" si="3"/>
        <v>8</v>
      </c>
      <c r="B7">
        <f t="shared" si="0"/>
        <v>-16.489999999999998</v>
      </c>
      <c r="C7">
        <f t="shared" si="1"/>
        <v>21.259999999999998</v>
      </c>
      <c r="D7">
        <f t="shared" si="2"/>
        <v>4.7699999999999996</v>
      </c>
    </row>
    <row r="8" spans="1:4">
      <c r="A8">
        <f t="shared" si="3"/>
        <v>9</v>
      </c>
      <c r="B8">
        <f t="shared" si="0"/>
        <v>-15.49</v>
      </c>
      <c r="C8">
        <f t="shared" si="1"/>
        <v>20.259999999999998</v>
      </c>
      <c r="D8">
        <f t="shared" si="2"/>
        <v>4.7699999999999978</v>
      </c>
    </row>
    <row r="9" spans="1:4">
      <c r="A9">
        <f t="shared" si="3"/>
        <v>10</v>
      </c>
      <c r="B9">
        <f t="shared" si="0"/>
        <v>-14.49</v>
      </c>
      <c r="C9">
        <f t="shared" si="1"/>
        <v>19.259999999999998</v>
      </c>
      <c r="D9">
        <f t="shared" si="2"/>
        <v>4.7699999999999978</v>
      </c>
    </row>
    <row r="10" spans="1:4">
      <c r="A10">
        <f t="shared" si="3"/>
        <v>11</v>
      </c>
      <c r="B10">
        <f t="shared" si="0"/>
        <v>-13.49</v>
      </c>
      <c r="C10">
        <f t="shared" si="1"/>
        <v>18.259999999999998</v>
      </c>
      <c r="D10">
        <f t="shared" si="2"/>
        <v>4.7699999999999978</v>
      </c>
    </row>
    <row r="11" spans="1:4">
      <c r="A11">
        <f t="shared" si="3"/>
        <v>12</v>
      </c>
      <c r="B11">
        <f t="shared" si="0"/>
        <v>-12.49</v>
      </c>
      <c r="C11">
        <f t="shared" si="1"/>
        <v>17.259999999999998</v>
      </c>
      <c r="D11">
        <f t="shared" si="2"/>
        <v>4.7699999999999978</v>
      </c>
    </row>
    <row r="12" spans="1:4">
      <c r="A12">
        <f t="shared" si="3"/>
        <v>13</v>
      </c>
      <c r="B12">
        <f t="shared" si="0"/>
        <v>-11.49</v>
      </c>
      <c r="C12">
        <f t="shared" si="1"/>
        <v>16.259999999999998</v>
      </c>
      <c r="D12">
        <f t="shared" si="2"/>
        <v>4.7699999999999978</v>
      </c>
    </row>
    <row r="13" spans="1:4">
      <c r="A13">
        <f t="shared" si="3"/>
        <v>14</v>
      </c>
      <c r="B13">
        <f t="shared" si="0"/>
        <v>-10.49</v>
      </c>
      <c r="C13">
        <f t="shared" si="1"/>
        <v>15.26</v>
      </c>
      <c r="D13">
        <f t="shared" si="2"/>
        <v>4.7699999999999996</v>
      </c>
    </row>
    <row r="14" spans="1:4">
      <c r="A14">
        <f t="shared" si="3"/>
        <v>15</v>
      </c>
      <c r="B14">
        <f t="shared" si="0"/>
        <v>-9.49</v>
      </c>
      <c r="C14">
        <f t="shared" si="1"/>
        <v>14.26</v>
      </c>
      <c r="D14">
        <f t="shared" si="2"/>
        <v>4.7699999999999996</v>
      </c>
    </row>
    <row r="15" spans="1:4">
      <c r="A15">
        <f t="shared" si="3"/>
        <v>16</v>
      </c>
      <c r="B15">
        <f t="shared" si="0"/>
        <v>-8.49</v>
      </c>
      <c r="C15">
        <f t="shared" si="1"/>
        <v>13.26</v>
      </c>
      <c r="D15">
        <f t="shared" si="2"/>
        <v>4.7699999999999996</v>
      </c>
    </row>
    <row r="16" spans="1:4">
      <c r="A16">
        <f t="shared" si="3"/>
        <v>17</v>
      </c>
      <c r="B16">
        <f t="shared" si="0"/>
        <v>-7.49</v>
      </c>
      <c r="C16">
        <f t="shared" si="1"/>
        <v>12.26</v>
      </c>
      <c r="D16">
        <f t="shared" si="2"/>
        <v>4.7699999999999996</v>
      </c>
    </row>
    <row r="17" spans="1:4">
      <c r="A17">
        <f t="shared" si="3"/>
        <v>18</v>
      </c>
      <c r="B17">
        <f t="shared" si="0"/>
        <v>-6.49</v>
      </c>
      <c r="C17">
        <f t="shared" si="1"/>
        <v>11.26</v>
      </c>
      <c r="D17">
        <f t="shared" si="2"/>
        <v>4.7699999999999996</v>
      </c>
    </row>
    <row r="18" spans="1:4">
      <c r="A18">
        <f t="shared" si="3"/>
        <v>19</v>
      </c>
      <c r="B18">
        <f t="shared" si="0"/>
        <v>-5.49</v>
      </c>
      <c r="C18">
        <f t="shared" si="1"/>
        <v>10.26</v>
      </c>
      <c r="D18">
        <f t="shared" si="2"/>
        <v>4.7699999999999996</v>
      </c>
    </row>
    <row r="19" spans="1:4">
      <c r="A19">
        <f t="shared" si="3"/>
        <v>20</v>
      </c>
      <c r="B19">
        <f t="shared" si="0"/>
        <v>-4.49</v>
      </c>
      <c r="C19">
        <f t="shared" si="1"/>
        <v>9.26</v>
      </c>
      <c r="D19">
        <f t="shared" si="2"/>
        <v>4.7699999999999996</v>
      </c>
    </row>
    <row r="20" spans="1:4">
      <c r="A20">
        <f t="shared" si="3"/>
        <v>21</v>
      </c>
      <c r="B20">
        <f t="shared" si="0"/>
        <v>-3.49</v>
      </c>
      <c r="C20">
        <f t="shared" si="1"/>
        <v>8.26</v>
      </c>
      <c r="D20">
        <f t="shared" si="2"/>
        <v>4.7699999999999996</v>
      </c>
    </row>
    <row r="21" spans="1:4">
      <c r="A21">
        <f t="shared" si="3"/>
        <v>22</v>
      </c>
      <c r="B21">
        <f t="shared" si="0"/>
        <v>-2.4900000000000002</v>
      </c>
      <c r="C21">
        <f t="shared" si="1"/>
        <v>7.26</v>
      </c>
      <c r="D21">
        <f t="shared" si="2"/>
        <v>4.7699999999999996</v>
      </c>
    </row>
    <row r="22" spans="1:4">
      <c r="A22">
        <f t="shared" si="3"/>
        <v>23</v>
      </c>
      <c r="B22">
        <f t="shared" si="0"/>
        <v>-1.49</v>
      </c>
      <c r="C22">
        <f t="shared" si="1"/>
        <v>6.26</v>
      </c>
      <c r="D22">
        <f t="shared" si="2"/>
        <v>4.7699999999999996</v>
      </c>
    </row>
    <row r="23" spans="1:4">
      <c r="A23">
        <f t="shared" si="3"/>
        <v>24</v>
      </c>
      <c r="B23">
        <f t="shared" si="0"/>
        <v>-0.49</v>
      </c>
      <c r="C23">
        <f t="shared" si="1"/>
        <v>5.26</v>
      </c>
      <c r="D23">
        <f t="shared" si="2"/>
        <v>4.7699999999999996</v>
      </c>
    </row>
    <row r="24" spans="1:4">
      <c r="A24">
        <f t="shared" si="3"/>
        <v>25</v>
      </c>
      <c r="B24">
        <f t="shared" si="0"/>
        <v>0.51</v>
      </c>
      <c r="C24">
        <f t="shared" si="1"/>
        <v>4.26</v>
      </c>
      <c r="D24">
        <f t="shared" si="2"/>
        <v>4.7699999999999996</v>
      </c>
    </row>
    <row r="25" spans="1:4">
      <c r="A25">
        <f t="shared" si="3"/>
        <v>26</v>
      </c>
      <c r="B25">
        <f t="shared" si="0"/>
        <v>0.51</v>
      </c>
      <c r="C25">
        <f t="shared" si="1"/>
        <v>3.26</v>
      </c>
      <c r="D25">
        <f t="shared" si="2"/>
        <v>3.7699999999999996</v>
      </c>
    </row>
    <row r="26" spans="1:4">
      <c r="A26">
        <f t="shared" si="3"/>
        <v>27</v>
      </c>
      <c r="B26">
        <f t="shared" si="0"/>
        <v>0.51</v>
      </c>
      <c r="C26">
        <f t="shared" si="1"/>
        <v>2.2599999999999998</v>
      </c>
      <c r="D26">
        <f t="shared" si="2"/>
        <v>2.7699999999999996</v>
      </c>
    </row>
    <row r="27" spans="1:4">
      <c r="A27">
        <f t="shared" si="3"/>
        <v>28</v>
      </c>
      <c r="B27">
        <f t="shared" si="0"/>
        <v>0.51</v>
      </c>
      <c r="C27">
        <f t="shared" si="1"/>
        <v>1.2599999999999998</v>
      </c>
      <c r="D27">
        <f t="shared" si="2"/>
        <v>1.7699999999999998</v>
      </c>
    </row>
    <row r="28" spans="1:4">
      <c r="A28">
        <f t="shared" si="3"/>
        <v>29</v>
      </c>
      <c r="B28">
        <f t="shared" si="0"/>
        <v>0.51</v>
      </c>
      <c r="C28">
        <f t="shared" si="1"/>
        <v>0.25999999999999979</v>
      </c>
      <c r="D28">
        <f t="shared" si="2"/>
        <v>0.7699999999999998</v>
      </c>
    </row>
    <row r="29" spans="1:4">
      <c r="A29">
        <f t="shared" si="3"/>
        <v>30</v>
      </c>
      <c r="B29">
        <f t="shared" si="0"/>
        <v>0.51</v>
      </c>
      <c r="C29">
        <f t="shared" si="1"/>
        <v>-0.74000000000000021</v>
      </c>
      <c r="D29">
        <f t="shared" si="2"/>
        <v>-0.2300000000000002</v>
      </c>
    </row>
    <row r="30" spans="1:4">
      <c r="A30">
        <f t="shared" si="3"/>
        <v>31</v>
      </c>
      <c r="B30">
        <f t="shared" si="0"/>
        <v>0.51</v>
      </c>
      <c r="C30">
        <f t="shared" si="1"/>
        <v>-1.7400000000000002</v>
      </c>
      <c r="D30">
        <f t="shared" si="2"/>
        <v>-1.2300000000000002</v>
      </c>
    </row>
    <row r="31" spans="1:4">
      <c r="A31">
        <f t="shared" si="3"/>
        <v>32</v>
      </c>
      <c r="B31">
        <f t="shared" si="0"/>
        <v>0.51</v>
      </c>
      <c r="C31">
        <f t="shared" si="1"/>
        <v>-2.74</v>
      </c>
      <c r="D31">
        <f t="shared" si="2"/>
        <v>-2.2300000000000004</v>
      </c>
    </row>
    <row r="32" spans="1:4">
      <c r="A32">
        <f t="shared" si="3"/>
        <v>33</v>
      </c>
      <c r="B32">
        <f t="shared" si="0"/>
        <v>0.51</v>
      </c>
      <c r="C32">
        <f t="shared" si="1"/>
        <v>-3.74</v>
      </c>
      <c r="D32">
        <f t="shared" si="2"/>
        <v>-3.2300000000000004</v>
      </c>
    </row>
    <row r="33" spans="1:4">
      <c r="A33">
        <f t="shared" si="3"/>
        <v>34</v>
      </c>
      <c r="B33">
        <f t="shared" si="0"/>
        <v>0.51</v>
      </c>
      <c r="C33">
        <f t="shared" si="1"/>
        <v>-4.74</v>
      </c>
      <c r="D33">
        <f t="shared" si="2"/>
        <v>-4.2300000000000004</v>
      </c>
    </row>
    <row r="34" spans="1:4">
      <c r="A34">
        <f t="shared" si="3"/>
        <v>35</v>
      </c>
      <c r="B34">
        <f t="shared" si="0"/>
        <v>0.51</v>
      </c>
      <c r="C34">
        <f t="shared" si="1"/>
        <v>-5.74</v>
      </c>
      <c r="D34">
        <f t="shared" si="2"/>
        <v>-5.23</v>
      </c>
    </row>
    <row r="35" spans="1:4">
      <c r="A35">
        <f t="shared" si="3"/>
        <v>36</v>
      </c>
      <c r="B35">
        <f t="shared" si="0"/>
        <v>0.51</v>
      </c>
      <c r="C35">
        <f t="shared" si="1"/>
        <v>-5.74</v>
      </c>
      <c r="D35">
        <f t="shared" si="2"/>
        <v>-5.23</v>
      </c>
    </row>
    <row r="36" spans="1:4">
      <c r="A36">
        <f t="shared" si="3"/>
        <v>37</v>
      </c>
      <c r="B36">
        <f t="shared" si="0"/>
        <v>0.51</v>
      </c>
      <c r="C36">
        <f t="shared" si="1"/>
        <v>-5.74</v>
      </c>
      <c r="D36">
        <f t="shared" si="2"/>
        <v>-5.23</v>
      </c>
    </row>
    <row r="37" spans="1:4">
      <c r="A37">
        <f t="shared" si="3"/>
        <v>38</v>
      </c>
      <c r="B37">
        <f t="shared" si="0"/>
        <v>0.51</v>
      </c>
      <c r="C37">
        <f t="shared" si="1"/>
        <v>-5.74</v>
      </c>
      <c r="D37">
        <f t="shared" si="2"/>
        <v>-5.23</v>
      </c>
    </row>
    <row r="38" spans="1:4">
      <c r="A38">
        <f t="shared" si="3"/>
        <v>39</v>
      </c>
      <c r="B38">
        <f t="shared" si="0"/>
        <v>0.51</v>
      </c>
      <c r="C38">
        <f t="shared" si="1"/>
        <v>-5.74</v>
      </c>
      <c r="D38">
        <f t="shared" si="2"/>
        <v>-5.23</v>
      </c>
    </row>
    <row r="39" spans="1:4">
      <c r="A39">
        <f t="shared" si="3"/>
        <v>40</v>
      </c>
      <c r="B39">
        <f t="shared" si="0"/>
        <v>0.51</v>
      </c>
      <c r="C39">
        <f t="shared" si="1"/>
        <v>-5.74</v>
      </c>
      <c r="D39">
        <f t="shared" si="2"/>
        <v>-5.23</v>
      </c>
    </row>
    <row r="40" spans="1:4">
      <c r="A40">
        <f t="shared" si="3"/>
        <v>41</v>
      </c>
      <c r="B40">
        <f t="shared" si="0"/>
        <v>0.51</v>
      </c>
      <c r="C40">
        <f t="shared" si="1"/>
        <v>-5.74</v>
      </c>
      <c r="D40">
        <f t="shared" si="2"/>
        <v>-5.23</v>
      </c>
    </row>
    <row r="41" spans="1:4">
      <c r="A41">
        <f t="shared" si="3"/>
        <v>42</v>
      </c>
      <c r="B41">
        <f t="shared" si="0"/>
        <v>0.51</v>
      </c>
      <c r="C41">
        <f t="shared" si="1"/>
        <v>-5.74</v>
      </c>
      <c r="D41">
        <f t="shared" si="2"/>
        <v>-5.23</v>
      </c>
    </row>
    <row r="42" spans="1:4">
      <c r="A42">
        <f t="shared" si="3"/>
        <v>43</v>
      </c>
      <c r="B42">
        <f t="shared" si="0"/>
        <v>0.51</v>
      </c>
      <c r="C42">
        <f t="shared" si="1"/>
        <v>-5.74</v>
      </c>
      <c r="D42">
        <f t="shared" si="2"/>
        <v>-5.23</v>
      </c>
    </row>
    <row r="43" spans="1:4">
      <c r="A43">
        <f t="shared" si="3"/>
        <v>44</v>
      </c>
      <c r="B43">
        <f t="shared" si="0"/>
        <v>0.51</v>
      </c>
      <c r="C43">
        <f t="shared" si="1"/>
        <v>-5.74</v>
      </c>
      <c r="D43">
        <f t="shared" si="2"/>
        <v>-5.23</v>
      </c>
    </row>
    <row r="44" spans="1:4">
      <c r="A44">
        <f t="shared" si="3"/>
        <v>45</v>
      </c>
      <c r="B44">
        <f t="shared" si="0"/>
        <v>0.51</v>
      </c>
      <c r="C44">
        <f t="shared" si="1"/>
        <v>-5.74</v>
      </c>
      <c r="D44">
        <f t="shared" si="2"/>
        <v>-5.23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80F1-6D08-42A1-B173-7F82B9C8AB4E}">
  <dimension ref="A1:E70"/>
  <sheetViews>
    <sheetView topLeftCell="A39" workbookViewId="0">
      <selection activeCell="A62" sqref="A62:C75"/>
    </sheetView>
  </sheetViews>
  <sheetFormatPr defaultRowHeight="15"/>
  <cols>
    <col min="1" max="2" width="12" customWidth="1"/>
    <col min="3" max="3" width="9.7109375" bestFit="1" customWidth="1"/>
  </cols>
  <sheetData>
    <row r="1" spans="1:3">
      <c r="A1" t="s">
        <v>31</v>
      </c>
      <c r="B1" s="8" t="s">
        <v>0</v>
      </c>
      <c r="C1" s="8" t="s">
        <v>6</v>
      </c>
    </row>
    <row r="2" spans="1:3">
      <c r="A2" t="s">
        <v>82</v>
      </c>
      <c r="B2">
        <v>5.1388423267246498E-2</v>
      </c>
      <c r="C2">
        <v>1.9800000000000002E-2</v>
      </c>
    </row>
    <row r="3" spans="1:3">
      <c r="A3" t="s">
        <v>83</v>
      </c>
      <c r="B3">
        <v>3.85160182031885E-2</v>
      </c>
      <c r="C3">
        <v>3.6099999999999903E-2</v>
      </c>
    </row>
    <row r="4" spans="1:3">
      <c r="A4" t="s">
        <v>84</v>
      </c>
      <c r="B4">
        <v>-3.1586713627368597E-2</v>
      </c>
      <c r="C4">
        <v>2E-3</v>
      </c>
    </row>
    <row r="5" spans="1:3">
      <c r="A5" t="s">
        <v>85</v>
      </c>
      <c r="B5">
        <v>-7.9533940251066901E-2</v>
      </c>
      <c r="C5">
        <v>1.14E-2</v>
      </c>
    </row>
    <row r="6" spans="1:3">
      <c r="A6" t="s">
        <v>86</v>
      </c>
      <c r="B6">
        <v>-3.8486586189144599E-2</v>
      </c>
      <c r="C6">
        <v>1.12E-2</v>
      </c>
    </row>
    <row r="7" spans="1:3">
      <c r="A7" t="s">
        <v>87</v>
      </c>
      <c r="B7">
        <v>7.8621253287678404E-3</v>
      </c>
      <c r="C7">
        <v>8.3999999999999995E-3</v>
      </c>
    </row>
    <row r="8" spans="1:3">
      <c r="A8" t="s">
        <v>88</v>
      </c>
      <c r="B8">
        <v>-5.9546051896818698E-2</v>
      </c>
      <c r="C8">
        <v>1.9400000000000001E-2</v>
      </c>
    </row>
    <row r="9" spans="1:3">
      <c r="A9" t="s">
        <v>89</v>
      </c>
      <c r="B9">
        <v>-8.9038933076213101E-4</v>
      </c>
      <c r="C9">
        <v>2.5000000000000001E-3</v>
      </c>
    </row>
    <row r="10" spans="1:3">
      <c r="A10" t="s">
        <v>90</v>
      </c>
      <c r="B10">
        <v>1.43327526987091E-2</v>
      </c>
      <c r="C10">
        <v>2.5999999999999999E-2</v>
      </c>
    </row>
    <row r="11" spans="1:3">
      <c r="A11" t="s">
        <v>91</v>
      </c>
      <c r="B11">
        <v>6.1896583050251801E-2</v>
      </c>
      <c r="C11">
        <v>2.3400000000000001E-2</v>
      </c>
    </row>
    <row r="12" spans="1:3">
      <c r="A12" t="s">
        <v>92</v>
      </c>
      <c r="B12">
        <v>9.4054817028776903E-3</v>
      </c>
      <c r="C12">
        <v>3.2000000000000001E-2</v>
      </c>
    </row>
    <row r="13" spans="1:3">
      <c r="A13" t="s">
        <v>93</v>
      </c>
      <c r="B13">
        <v>-3.5721274152494798E-3</v>
      </c>
      <c r="C13">
        <v>1.15E-2</v>
      </c>
    </row>
    <row r="14" spans="1:3">
      <c r="A14" t="s">
        <v>94</v>
      </c>
      <c r="B14">
        <v>6.7005627186340094E-2</v>
      </c>
      <c r="C14">
        <v>5.6899999999999999E-2</v>
      </c>
    </row>
    <row r="15" spans="1:3">
      <c r="A15" t="s">
        <v>95</v>
      </c>
      <c r="B15">
        <v>-3.87033623099984E-2</v>
      </c>
      <c r="C15">
        <v>-3.5400000000000001E-2</v>
      </c>
    </row>
    <row r="16" spans="1:3">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5">
      <c r="A49" t="s">
        <v>129</v>
      </c>
      <c r="B49">
        <v>1.9106268708126699E-2</v>
      </c>
      <c r="C49">
        <v>4.6399999999999997E-2</v>
      </c>
    </row>
    <row r="50" spans="1:5">
      <c r="A50" t="s">
        <v>130</v>
      </c>
      <c r="B50">
        <v>-5.3781434156484599E-2</v>
      </c>
      <c r="C50">
        <v>-2.9999999999999997E-4</v>
      </c>
    </row>
    <row r="51" spans="1:5">
      <c r="A51" t="s">
        <v>131</v>
      </c>
      <c r="B51">
        <v>1.18314414028388E-2</v>
      </c>
      <c r="C51">
        <v>2.7799999999999998E-2</v>
      </c>
    </row>
    <row r="52" spans="1:5">
      <c r="A52" t="s">
        <v>132</v>
      </c>
      <c r="B52">
        <v>0.120491111390693</v>
      </c>
      <c r="C52">
        <v>3.0800000000000001E-2</v>
      </c>
    </row>
    <row r="53" spans="1:5">
      <c r="A53" t="s">
        <v>133</v>
      </c>
      <c r="B53">
        <v>6.4685559815085905E-2</v>
      </c>
      <c r="C53">
        <v>4.9299999999999997E-2</v>
      </c>
    </row>
    <row r="54" spans="1:5">
      <c r="A54" t="s">
        <v>134</v>
      </c>
      <c r="B54">
        <v>2.4429357670230099E-2</v>
      </c>
      <c r="C54">
        <v>2.8999999999999998E-3</v>
      </c>
    </row>
    <row r="55" spans="1:5">
      <c r="A55" t="s">
        <v>135</v>
      </c>
      <c r="B55">
        <v>1.9827391542668101E-2</v>
      </c>
      <c r="C55">
        <v>2.75E-2</v>
      </c>
    </row>
    <row r="56" spans="1:5">
      <c r="A56" t="s">
        <v>136</v>
      </c>
      <c r="B56">
        <v>-3.8406380833571598E-2</v>
      </c>
      <c r="C56">
        <v>1.2699999999999999E-2</v>
      </c>
    </row>
    <row r="57" spans="1:5">
      <c r="A57" t="s">
        <v>137</v>
      </c>
      <c r="B57">
        <v>7.06378682017594E-3</v>
      </c>
      <c r="C57">
        <v>2.8999999999999901E-2</v>
      </c>
    </row>
    <row r="58" spans="1:5">
      <c r="A58" t="s">
        <v>138</v>
      </c>
      <c r="B58">
        <v>-1.00470631595045E-2</v>
      </c>
      <c r="C58">
        <v>-4.3700000000000003E-2</v>
      </c>
    </row>
    <row r="59" spans="1:5">
      <c r="A59" t="s">
        <v>139</v>
      </c>
      <c r="B59">
        <v>-9.9546513084460705E-2</v>
      </c>
      <c r="C59">
        <v>6.6500000000000004E-2</v>
      </c>
    </row>
    <row r="60" spans="1:5">
      <c r="A60" t="s">
        <v>140</v>
      </c>
      <c r="B60">
        <v>-7.8250983122879394E-3</v>
      </c>
      <c r="C60">
        <v>-1.55E-2</v>
      </c>
    </row>
    <row r="62" spans="1:5">
      <c r="A62" s="4"/>
      <c r="E62" s="29"/>
    </row>
    <row r="63" spans="1:5">
      <c r="A63" s="4"/>
    </row>
    <row r="64" spans="1:5">
      <c r="A64" s="4"/>
    </row>
    <row r="65" spans="1:3">
      <c r="A65" s="4"/>
      <c r="C65" s="31"/>
    </row>
    <row r="66" spans="1:3">
      <c r="A66" s="4"/>
      <c r="C66" s="51"/>
    </row>
    <row r="67" spans="1:3">
      <c r="A67" s="4"/>
    </row>
    <row r="68" spans="1:3">
      <c r="A68" s="4"/>
    </row>
    <row r="69" spans="1:3">
      <c r="A69" s="4"/>
    </row>
    <row r="70" spans="1:3">
      <c r="A70" s="4"/>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9"/>
  <sheetViews>
    <sheetView workbookViewId="0">
      <selection activeCell="D19" sqref="D19"/>
    </sheetView>
  </sheetViews>
  <sheetFormatPr defaultRowHeight="15"/>
  <cols>
    <col min="1" max="1" width="14.140625" bestFit="1" customWidth="1"/>
    <col min="2" max="2" width="16.85546875" bestFit="1" customWidth="1"/>
    <col min="3" max="3" width="17.28515625" customWidth="1"/>
    <col min="4" max="4" width="15" customWidth="1"/>
    <col min="7" max="7" width="18" customWidth="1"/>
  </cols>
  <sheetData>
    <row r="1" spans="1:16">
      <c r="A1" s="84"/>
      <c r="B1" s="84"/>
      <c r="C1" s="84"/>
      <c r="D1" s="3"/>
    </row>
    <row r="3" spans="1:16">
      <c r="A3" t="s">
        <v>80</v>
      </c>
      <c r="B3" t="s">
        <v>81</v>
      </c>
      <c r="C3" t="s">
        <v>42</v>
      </c>
    </row>
    <row r="4" spans="1:16">
      <c r="A4">
        <v>1</v>
      </c>
      <c r="B4">
        <v>18</v>
      </c>
      <c r="C4">
        <v>415</v>
      </c>
    </row>
    <row r="5" spans="1:16">
      <c r="A5">
        <v>2</v>
      </c>
      <c r="B5">
        <v>19</v>
      </c>
      <c r="C5">
        <v>331</v>
      </c>
    </row>
    <row r="6" spans="1:16">
      <c r="A6">
        <v>3</v>
      </c>
      <c r="B6">
        <v>14</v>
      </c>
      <c r="C6">
        <v>273</v>
      </c>
      <c r="K6" s="27"/>
      <c r="L6" s="27"/>
    </row>
    <row r="7" spans="1:16">
      <c r="A7">
        <v>4</v>
      </c>
      <c r="B7">
        <v>32</v>
      </c>
      <c r="C7">
        <v>521</v>
      </c>
    </row>
    <row r="8" spans="1:16">
      <c r="A8">
        <v>5</v>
      </c>
      <c r="B8">
        <v>55</v>
      </c>
      <c r="C8">
        <v>586</v>
      </c>
    </row>
    <row r="9" spans="1:16">
      <c r="A9">
        <v>6</v>
      </c>
      <c r="B9">
        <v>31</v>
      </c>
      <c r="C9">
        <v>398</v>
      </c>
    </row>
    <row r="10" spans="1:16">
      <c r="A10">
        <v>7</v>
      </c>
      <c r="B10">
        <v>28</v>
      </c>
      <c r="C10">
        <v>311</v>
      </c>
    </row>
    <row r="11" spans="1:16">
      <c r="A11">
        <v>8</v>
      </c>
      <c r="B11">
        <v>27</v>
      </c>
      <c r="C11">
        <v>322</v>
      </c>
    </row>
    <row r="12" spans="1:16">
      <c r="A12">
        <v>9</v>
      </c>
      <c r="B12">
        <v>20</v>
      </c>
      <c r="C12">
        <v>337</v>
      </c>
    </row>
    <row r="13" spans="1:16">
      <c r="A13">
        <v>10</v>
      </c>
      <c r="B13">
        <v>37</v>
      </c>
      <c r="C13">
        <v>596</v>
      </c>
    </row>
    <row r="14" spans="1:16">
      <c r="A14">
        <v>11</v>
      </c>
      <c r="B14">
        <v>51</v>
      </c>
      <c r="C14">
        <v>431</v>
      </c>
      <c r="K14" s="22"/>
      <c r="L14" s="22"/>
      <c r="M14" s="22"/>
      <c r="N14" s="22"/>
      <c r="O14" s="22"/>
      <c r="P14" s="22"/>
    </row>
    <row r="15" spans="1:16">
      <c r="A15">
        <v>12</v>
      </c>
      <c r="B15">
        <v>28</v>
      </c>
      <c r="C15">
        <v>355</v>
      </c>
    </row>
    <row r="16" spans="1:16">
      <c r="A16">
        <v>13</v>
      </c>
      <c r="B16">
        <v>24</v>
      </c>
      <c r="C16">
        <v>312</v>
      </c>
    </row>
    <row r="18" spans="4:17">
      <c r="D18" s="13"/>
    </row>
    <row r="19" spans="4:17">
      <c r="D19" s="13"/>
      <c r="K19" s="22"/>
      <c r="L19" s="22"/>
      <c r="M19" s="22"/>
      <c r="N19" s="22"/>
      <c r="O19" s="22"/>
      <c r="P19" s="22"/>
      <c r="Q19" s="22"/>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70"/>
  <sheetViews>
    <sheetView workbookViewId="0">
      <selection activeCell="B1" sqref="B1"/>
    </sheetView>
  </sheetViews>
  <sheetFormatPr defaultRowHeight="15"/>
  <cols>
    <col min="1" max="2" width="12" customWidth="1"/>
    <col min="3" max="3" width="9.7109375" bestFit="1" customWidth="1"/>
    <col min="5" max="5" width="12" bestFit="1" customWidth="1"/>
    <col min="8" max="8" width="12.7109375" bestFit="1" customWidth="1"/>
  </cols>
  <sheetData>
    <row r="1" spans="1:9">
      <c r="A1" t="s">
        <v>31</v>
      </c>
      <c r="B1" s="8" t="s">
        <v>0</v>
      </c>
      <c r="C1" s="8" t="s">
        <v>6</v>
      </c>
    </row>
    <row r="2" spans="1:9">
      <c r="A2" t="s">
        <v>82</v>
      </c>
      <c r="B2">
        <v>5.1388423267246498E-2</v>
      </c>
      <c r="C2">
        <v>1.9800000000000002E-2</v>
      </c>
      <c r="H2" s="2"/>
    </row>
    <row r="3" spans="1:9">
      <c r="A3" t="s">
        <v>83</v>
      </c>
      <c r="B3">
        <v>3.85160182031885E-2</v>
      </c>
      <c r="C3">
        <v>3.6099999999999903E-2</v>
      </c>
      <c r="H3" s="2"/>
    </row>
    <row r="4" spans="1:9">
      <c r="A4" t="s">
        <v>84</v>
      </c>
      <c r="B4">
        <v>-3.1586713627368597E-2</v>
      </c>
      <c r="C4">
        <v>2E-3</v>
      </c>
    </row>
    <row r="5" spans="1:9">
      <c r="A5" t="s">
        <v>85</v>
      </c>
      <c r="B5">
        <v>-7.9533940251066901E-2</v>
      </c>
      <c r="C5">
        <v>1.14E-2</v>
      </c>
      <c r="H5" s="2"/>
    </row>
    <row r="6" spans="1:9">
      <c r="A6" t="s">
        <v>86</v>
      </c>
      <c r="B6">
        <v>-3.8486586189144599E-2</v>
      </c>
      <c r="C6">
        <v>1.12E-2</v>
      </c>
      <c r="H6" s="5"/>
      <c r="I6" s="6"/>
    </row>
    <row r="7" spans="1:9">
      <c r="A7" t="s">
        <v>87</v>
      </c>
      <c r="B7">
        <v>7.8621253287678404E-3</v>
      </c>
      <c r="C7">
        <v>8.3999999999999995E-3</v>
      </c>
      <c r="I7" s="6"/>
    </row>
    <row r="8" spans="1:9">
      <c r="A8" t="s">
        <v>88</v>
      </c>
      <c r="B8">
        <v>-5.9546051896818698E-2</v>
      </c>
      <c r="C8">
        <v>1.9400000000000001E-2</v>
      </c>
    </row>
    <row r="9" spans="1:9">
      <c r="A9" t="s">
        <v>89</v>
      </c>
      <c r="B9">
        <v>-8.9038933076213101E-4</v>
      </c>
      <c r="C9">
        <v>2.5000000000000001E-3</v>
      </c>
    </row>
    <row r="10" spans="1:9">
      <c r="A10" t="s">
        <v>90</v>
      </c>
      <c r="B10">
        <v>1.43327526987091E-2</v>
      </c>
      <c r="C10">
        <v>2.5999999999999999E-2</v>
      </c>
    </row>
    <row r="11" spans="1:9">
      <c r="A11" t="s">
        <v>91</v>
      </c>
      <c r="B11">
        <v>6.1896583050251801E-2</v>
      </c>
      <c r="C11">
        <v>2.3400000000000001E-2</v>
      </c>
    </row>
    <row r="12" spans="1:9">
      <c r="A12" t="s">
        <v>92</v>
      </c>
      <c r="B12">
        <v>9.4054817028776903E-3</v>
      </c>
      <c r="C12">
        <v>3.2000000000000001E-2</v>
      </c>
    </row>
    <row r="13" spans="1:9">
      <c r="A13" t="s">
        <v>93</v>
      </c>
      <c r="B13">
        <v>-3.5721274152494798E-3</v>
      </c>
      <c r="C13">
        <v>1.15E-2</v>
      </c>
    </row>
    <row r="14" spans="1:9">
      <c r="A14" t="s">
        <v>94</v>
      </c>
      <c r="B14">
        <v>6.7005627186340094E-2</v>
      </c>
      <c r="C14">
        <v>5.6899999999999999E-2</v>
      </c>
    </row>
    <row r="15" spans="1:9">
      <c r="A15" t="s">
        <v>95</v>
      </c>
      <c r="B15">
        <v>-3.87033623099984E-2</v>
      </c>
      <c r="C15">
        <v>-3.5400000000000001E-2</v>
      </c>
    </row>
    <row r="16" spans="1:9">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3">
      <c r="A49" t="s">
        <v>129</v>
      </c>
      <c r="B49">
        <v>1.9106268708126699E-2</v>
      </c>
      <c r="C49">
        <v>4.6399999999999997E-2</v>
      </c>
    </row>
    <row r="50" spans="1:3">
      <c r="A50" t="s">
        <v>130</v>
      </c>
      <c r="B50">
        <v>-5.3781434156484599E-2</v>
      </c>
      <c r="C50">
        <v>-2.9999999999999997E-4</v>
      </c>
    </row>
    <row r="51" spans="1:3">
      <c r="A51" t="s">
        <v>131</v>
      </c>
      <c r="B51">
        <v>1.18314414028388E-2</v>
      </c>
      <c r="C51">
        <v>2.7799999999999998E-2</v>
      </c>
    </row>
    <row r="52" spans="1:3">
      <c r="A52" t="s">
        <v>132</v>
      </c>
      <c r="B52">
        <v>0.120491111390693</v>
      </c>
      <c r="C52">
        <v>3.0800000000000001E-2</v>
      </c>
    </row>
    <row r="53" spans="1:3">
      <c r="A53" t="s">
        <v>133</v>
      </c>
      <c r="B53">
        <v>6.4685559815085905E-2</v>
      </c>
      <c r="C53">
        <v>4.9299999999999997E-2</v>
      </c>
    </row>
    <row r="54" spans="1:3">
      <c r="A54" t="s">
        <v>134</v>
      </c>
      <c r="B54">
        <v>2.4429357670230099E-2</v>
      </c>
      <c r="C54">
        <v>2.8999999999999998E-3</v>
      </c>
    </row>
    <row r="55" spans="1:3">
      <c r="A55" t="s">
        <v>135</v>
      </c>
      <c r="B55">
        <v>1.9827391542668101E-2</v>
      </c>
      <c r="C55">
        <v>2.75E-2</v>
      </c>
    </row>
    <row r="56" spans="1:3">
      <c r="A56" t="s">
        <v>136</v>
      </c>
      <c r="B56">
        <v>-3.8406380833571598E-2</v>
      </c>
      <c r="C56">
        <v>1.2699999999999999E-2</v>
      </c>
    </row>
    <row r="57" spans="1:3">
      <c r="A57" t="s">
        <v>137</v>
      </c>
      <c r="B57">
        <v>7.06378682017594E-3</v>
      </c>
      <c r="C57">
        <v>2.8999999999999901E-2</v>
      </c>
    </row>
    <row r="58" spans="1:3">
      <c r="A58" t="s">
        <v>138</v>
      </c>
      <c r="B58">
        <v>-1.00470631595045E-2</v>
      </c>
      <c r="C58">
        <v>-4.3700000000000003E-2</v>
      </c>
    </row>
    <row r="59" spans="1:3">
      <c r="A59" t="s">
        <v>139</v>
      </c>
      <c r="B59">
        <v>-9.9546513084460705E-2</v>
      </c>
      <c r="C59">
        <v>6.6500000000000004E-2</v>
      </c>
    </row>
    <row r="60" spans="1:3">
      <c r="A60" t="s">
        <v>140</v>
      </c>
      <c r="B60">
        <v>-7.8250983122879394E-3</v>
      </c>
      <c r="C60">
        <v>-1.55E-2</v>
      </c>
    </row>
    <row r="62" spans="1:3">
      <c r="A62" s="4"/>
    </row>
    <row r="63" spans="1:3">
      <c r="A63" s="4"/>
    </row>
    <row r="64" spans="1:3">
      <c r="A64" s="4"/>
    </row>
    <row r="65" spans="1:1">
      <c r="A65" s="4"/>
    </row>
    <row r="66" spans="1:1">
      <c r="A66" s="4"/>
    </row>
    <row r="67" spans="1:1">
      <c r="A67" s="4"/>
    </row>
    <row r="68" spans="1:1">
      <c r="A68" s="4"/>
    </row>
    <row r="69" spans="1:1">
      <c r="A69" s="4"/>
    </row>
    <row r="70" spans="1:1">
      <c r="A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399"/>
  <sheetViews>
    <sheetView workbookViewId="0">
      <selection activeCell="G35" sqref="G35"/>
    </sheetView>
  </sheetViews>
  <sheetFormatPr defaultRowHeight="15"/>
  <cols>
    <col min="1" max="1" width="14.5703125" style="3" bestFit="1" customWidth="1"/>
    <col min="2" max="2" width="8.7109375" style="3" bestFit="1" customWidth="1"/>
    <col min="3" max="5" width="11.140625" customWidth="1"/>
    <col min="7" max="7" width="12.140625" style="9" customWidth="1"/>
    <col min="8" max="8" width="12" bestFit="1" customWidth="1"/>
    <col min="9" max="9" width="13.7109375" bestFit="1" customWidth="1"/>
    <col min="10" max="11" width="12" bestFit="1" customWidth="1"/>
    <col min="12" max="12" width="13.5703125" bestFit="1" customWidth="1"/>
    <col min="13" max="13" width="10.7109375" bestFit="1" customWidth="1"/>
    <col min="14" max="14" width="12.140625" bestFit="1" customWidth="1"/>
    <col min="15" max="15" width="12.28515625" bestFit="1" customWidth="1"/>
    <col min="250" max="250" width="12.5703125" customWidth="1"/>
    <col min="251" max="251" width="25.140625" customWidth="1"/>
    <col min="259" max="259" width="14.5703125" bestFit="1" customWidth="1"/>
    <col min="260" max="260" width="8.7109375" bestFit="1" customWidth="1"/>
    <col min="261" max="261" width="11.140625" customWidth="1"/>
    <col min="264" max="264" width="12" bestFit="1" customWidth="1"/>
    <col min="265" max="265" width="13.7109375" bestFit="1" customWidth="1"/>
    <col min="266" max="267" width="12" bestFit="1" customWidth="1"/>
    <col min="268" max="268" width="13.5703125" bestFit="1" customWidth="1"/>
    <col min="269" max="269" width="10.7109375" bestFit="1" customWidth="1"/>
    <col min="270" max="270" width="12.140625" bestFit="1" customWidth="1"/>
    <col min="271" max="271" width="12.28515625" bestFit="1" customWidth="1"/>
    <col min="506" max="506" width="12.5703125" customWidth="1"/>
    <col min="507" max="507" width="25.140625" customWidth="1"/>
    <col min="515" max="515" width="14.5703125" bestFit="1" customWidth="1"/>
    <col min="516" max="516" width="8.7109375" bestFit="1" customWidth="1"/>
    <col min="517" max="517" width="11.140625" customWidth="1"/>
    <col min="520" max="520" width="12" bestFit="1" customWidth="1"/>
    <col min="521" max="521" width="13.7109375" bestFit="1" customWidth="1"/>
    <col min="522" max="523" width="12" bestFit="1" customWidth="1"/>
    <col min="524" max="524" width="13.5703125" bestFit="1" customWidth="1"/>
    <col min="525" max="525" width="10.7109375" bestFit="1" customWidth="1"/>
    <col min="526" max="526" width="12.140625" bestFit="1" customWidth="1"/>
    <col min="527" max="527" width="12.28515625" bestFit="1" customWidth="1"/>
    <col min="762" max="762" width="12.5703125" customWidth="1"/>
    <col min="763" max="763" width="25.140625" customWidth="1"/>
    <col min="771" max="771" width="14.5703125" bestFit="1" customWidth="1"/>
    <col min="772" max="772" width="8.7109375" bestFit="1" customWidth="1"/>
    <col min="773" max="773" width="11.140625" customWidth="1"/>
    <col min="776" max="776" width="12" bestFit="1" customWidth="1"/>
    <col min="777" max="777" width="13.7109375" bestFit="1" customWidth="1"/>
    <col min="778" max="779" width="12" bestFit="1" customWidth="1"/>
    <col min="780" max="780" width="13.5703125" bestFit="1" customWidth="1"/>
    <col min="781" max="781" width="10.7109375" bestFit="1" customWidth="1"/>
    <col min="782" max="782" width="12.140625" bestFit="1" customWidth="1"/>
    <col min="783" max="783" width="12.28515625" bestFit="1" customWidth="1"/>
    <col min="1018" max="1018" width="12.5703125" customWidth="1"/>
    <col min="1019" max="1019" width="25.140625" customWidth="1"/>
    <col min="1027" max="1027" width="14.5703125" bestFit="1" customWidth="1"/>
    <col min="1028" max="1028" width="8.7109375" bestFit="1" customWidth="1"/>
    <col min="1029" max="1029" width="11.140625" customWidth="1"/>
    <col min="1032" max="1032" width="12" bestFit="1" customWidth="1"/>
    <col min="1033" max="1033" width="13.7109375" bestFit="1" customWidth="1"/>
    <col min="1034" max="1035" width="12" bestFit="1" customWidth="1"/>
    <col min="1036" max="1036" width="13.5703125" bestFit="1" customWidth="1"/>
    <col min="1037" max="1037" width="10.7109375" bestFit="1" customWidth="1"/>
    <col min="1038" max="1038" width="12.140625" bestFit="1" customWidth="1"/>
    <col min="1039" max="1039" width="12.28515625" bestFit="1" customWidth="1"/>
    <col min="1274" max="1274" width="12.5703125" customWidth="1"/>
    <col min="1275" max="1275" width="25.140625" customWidth="1"/>
    <col min="1283" max="1283" width="14.5703125" bestFit="1" customWidth="1"/>
    <col min="1284" max="1284" width="8.7109375" bestFit="1" customWidth="1"/>
    <col min="1285" max="1285" width="11.140625" customWidth="1"/>
    <col min="1288" max="1288" width="12" bestFit="1" customWidth="1"/>
    <col min="1289" max="1289" width="13.7109375" bestFit="1" customWidth="1"/>
    <col min="1290" max="1291" width="12" bestFit="1" customWidth="1"/>
    <col min="1292" max="1292" width="13.5703125" bestFit="1" customWidth="1"/>
    <col min="1293" max="1293" width="10.7109375" bestFit="1" customWidth="1"/>
    <col min="1294" max="1294" width="12.140625" bestFit="1" customWidth="1"/>
    <col min="1295" max="1295" width="12.28515625" bestFit="1" customWidth="1"/>
    <col min="1530" max="1530" width="12.5703125" customWidth="1"/>
    <col min="1531" max="1531" width="25.140625" customWidth="1"/>
    <col min="1539" max="1539" width="14.5703125" bestFit="1" customWidth="1"/>
    <col min="1540" max="1540" width="8.7109375" bestFit="1" customWidth="1"/>
    <col min="1541" max="1541" width="11.140625" customWidth="1"/>
    <col min="1544" max="1544" width="12" bestFit="1" customWidth="1"/>
    <col min="1545" max="1545" width="13.7109375" bestFit="1" customWidth="1"/>
    <col min="1546" max="1547" width="12" bestFit="1" customWidth="1"/>
    <col min="1548" max="1548" width="13.5703125" bestFit="1" customWidth="1"/>
    <col min="1549" max="1549" width="10.7109375" bestFit="1" customWidth="1"/>
    <col min="1550" max="1550" width="12.140625" bestFit="1" customWidth="1"/>
    <col min="1551" max="1551" width="12.28515625" bestFit="1" customWidth="1"/>
    <col min="1786" max="1786" width="12.5703125" customWidth="1"/>
    <col min="1787" max="1787" width="25.140625" customWidth="1"/>
    <col min="1795" max="1795" width="14.5703125" bestFit="1" customWidth="1"/>
    <col min="1796" max="1796" width="8.7109375" bestFit="1" customWidth="1"/>
    <col min="1797" max="1797" width="11.140625" customWidth="1"/>
    <col min="1800" max="1800" width="12" bestFit="1" customWidth="1"/>
    <col min="1801" max="1801" width="13.7109375" bestFit="1" customWidth="1"/>
    <col min="1802" max="1803" width="12" bestFit="1" customWidth="1"/>
    <col min="1804" max="1804" width="13.5703125" bestFit="1" customWidth="1"/>
    <col min="1805" max="1805" width="10.7109375" bestFit="1" customWidth="1"/>
    <col min="1806" max="1806" width="12.140625" bestFit="1" customWidth="1"/>
    <col min="1807" max="1807" width="12.28515625" bestFit="1" customWidth="1"/>
    <col min="2042" max="2042" width="12.5703125" customWidth="1"/>
    <col min="2043" max="2043" width="25.140625" customWidth="1"/>
    <col min="2051" max="2051" width="14.5703125" bestFit="1" customWidth="1"/>
    <col min="2052" max="2052" width="8.7109375" bestFit="1" customWidth="1"/>
    <col min="2053" max="2053" width="11.140625" customWidth="1"/>
    <col min="2056" max="2056" width="12" bestFit="1" customWidth="1"/>
    <col min="2057" max="2057" width="13.7109375" bestFit="1" customWidth="1"/>
    <col min="2058" max="2059" width="12" bestFit="1" customWidth="1"/>
    <col min="2060" max="2060" width="13.5703125" bestFit="1" customWidth="1"/>
    <col min="2061" max="2061" width="10.7109375" bestFit="1" customWidth="1"/>
    <col min="2062" max="2062" width="12.140625" bestFit="1" customWidth="1"/>
    <col min="2063" max="2063" width="12.28515625" bestFit="1" customWidth="1"/>
    <col min="2298" max="2298" width="12.5703125" customWidth="1"/>
    <col min="2299" max="2299" width="25.140625" customWidth="1"/>
    <col min="2307" max="2307" width="14.5703125" bestFit="1" customWidth="1"/>
    <col min="2308" max="2308" width="8.7109375" bestFit="1" customWidth="1"/>
    <col min="2309" max="2309" width="11.140625" customWidth="1"/>
    <col min="2312" max="2312" width="12" bestFit="1" customWidth="1"/>
    <col min="2313" max="2313" width="13.7109375" bestFit="1" customWidth="1"/>
    <col min="2314" max="2315" width="12" bestFit="1" customWidth="1"/>
    <col min="2316" max="2316" width="13.5703125" bestFit="1" customWidth="1"/>
    <col min="2317" max="2317" width="10.7109375" bestFit="1" customWidth="1"/>
    <col min="2318" max="2318" width="12.140625" bestFit="1" customWidth="1"/>
    <col min="2319" max="2319" width="12.28515625" bestFit="1" customWidth="1"/>
    <col min="2554" max="2554" width="12.5703125" customWidth="1"/>
    <col min="2555" max="2555" width="25.140625" customWidth="1"/>
    <col min="2563" max="2563" width="14.5703125" bestFit="1" customWidth="1"/>
    <col min="2564" max="2564" width="8.7109375" bestFit="1" customWidth="1"/>
    <col min="2565" max="2565" width="11.140625" customWidth="1"/>
    <col min="2568" max="2568" width="12" bestFit="1" customWidth="1"/>
    <col min="2569" max="2569" width="13.7109375" bestFit="1" customWidth="1"/>
    <col min="2570" max="2571" width="12" bestFit="1" customWidth="1"/>
    <col min="2572" max="2572" width="13.5703125" bestFit="1" customWidth="1"/>
    <col min="2573" max="2573" width="10.7109375" bestFit="1" customWidth="1"/>
    <col min="2574" max="2574" width="12.140625" bestFit="1" customWidth="1"/>
    <col min="2575" max="2575" width="12.28515625" bestFit="1" customWidth="1"/>
    <col min="2810" max="2810" width="12.5703125" customWidth="1"/>
    <col min="2811" max="2811" width="25.140625" customWidth="1"/>
    <col min="2819" max="2819" width="14.5703125" bestFit="1" customWidth="1"/>
    <col min="2820" max="2820" width="8.7109375" bestFit="1" customWidth="1"/>
    <col min="2821" max="2821" width="11.140625" customWidth="1"/>
    <col min="2824" max="2824" width="12" bestFit="1" customWidth="1"/>
    <col min="2825" max="2825" width="13.7109375" bestFit="1" customWidth="1"/>
    <col min="2826" max="2827" width="12" bestFit="1" customWidth="1"/>
    <col min="2828" max="2828" width="13.5703125" bestFit="1" customWidth="1"/>
    <col min="2829" max="2829" width="10.7109375" bestFit="1" customWidth="1"/>
    <col min="2830" max="2830" width="12.140625" bestFit="1" customWidth="1"/>
    <col min="2831" max="2831" width="12.28515625" bestFit="1" customWidth="1"/>
    <col min="3066" max="3066" width="12.5703125" customWidth="1"/>
    <col min="3067" max="3067" width="25.140625" customWidth="1"/>
    <col min="3075" max="3075" width="14.5703125" bestFit="1" customWidth="1"/>
    <col min="3076" max="3076" width="8.7109375" bestFit="1" customWidth="1"/>
    <col min="3077" max="3077" width="11.140625" customWidth="1"/>
    <col min="3080" max="3080" width="12" bestFit="1" customWidth="1"/>
    <col min="3081" max="3081" width="13.7109375" bestFit="1" customWidth="1"/>
    <col min="3082" max="3083" width="12" bestFit="1" customWidth="1"/>
    <col min="3084" max="3084" width="13.5703125" bestFit="1" customWidth="1"/>
    <col min="3085" max="3085" width="10.7109375" bestFit="1" customWidth="1"/>
    <col min="3086" max="3086" width="12.140625" bestFit="1" customWidth="1"/>
    <col min="3087" max="3087" width="12.28515625" bestFit="1" customWidth="1"/>
    <col min="3322" max="3322" width="12.5703125" customWidth="1"/>
    <col min="3323" max="3323" width="25.140625" customWidth="1"/>
    <col min="3331" max="3331" width="14.5703125" bestFit="1" customWidth="1"/>
    <col min="3332" max="3332" width="8.7109375" bestFit="1" customWidth="1"/>
    <col min="3333" max="3333" width="11.140625" customWidth="1"/>
    <col min="3336" max="3336" width="12" bestFit="1" customWidth="1"/>
    <col min="3337" max="3337" width="13.7109375" bestFit="1" customWidth="1"/>
    <col min="3338" max="3339" width="12" bestFit="1" customWidth="1"/>
    <col min="3340" max="3340" width="13.5703125" bestFit="1" customWidth="1"/>
    <col min="3341" max="3341" width="10.7109375" bestFit="1" customWidth="1"/>
    <col min="3342" max="3342" width="12.140625" bestFit="1" customWidth="1"/>
    <col min="3343" max="3343" width="12.28515625" bestFit="1" customWidth="1"/>
    <col min="3578" max="3578" width="12.5703125" customWidth="1"/>
    <col min="3579" max="3579" width="25.140625" customWidth="1"/>
    <col min="3587" max="3587" width="14.5703125" bestFit="1" customWidth="1"/>
    <col min="3588" max="3588" width="8.7109375" bestFit="1" customWidth="1"/>
    <col min="3589" max="3589" width="11.140625" customWidth="1"/>
    <col min="3592" max="3592" width="12" bestFit="1" customWidth="1"/>
    <col min="3593" max="3593" width="13.7109375" bestFit="1" customWidth="1"/>
    <col min="3594" max="3595" width="12" bestFit="1" customWidth="1"/>
    <col min="3596" max="3596" width="13.5703125" bestFit="1" customWidth="1"/>
    <col min="3597" max="3597" width="10.7109375" bestFit="1" customWidth="1"/>
    <col min="3598" max="3598" width="12.140625" bestFit="1" customWidth="1"/>
    <col min="3599" max="3599" width="12.28515625" bestFit="1" customWidth="1"/>
    <col min="3834" max="3834" width="12.5703125" customWidth="1"/>
    <col min="3835" max="3835" width="25.140625" customWidth="1"/>
    <col min="3843" max="3843" width="14.5703125" bestFit="1" customWidth="1"/>
    <col min="3844" max="3844" width="8.7109375" bestFit="1" customWidth="1"/>
    <col min="3845" max="3845" width="11.140625" customWidth="1"/>
    <col min="3848" max="3848" width="12" bestFit="1" customWidth="1"/>
    <col min="3849" max="3849" width="13.7109375" bestFit="1" customWidth="1"/>
    <col min="3850" max="3851" width="12" bestFit="1" customWidth="1"/>
    <col min="3852" max="3852" width="13.5703125" bestFit="1" customWidth="1"/>
    <col min="3853" max="3853" width="10.7109375" bestFit="1" customWidth="1"/>
    <col min="3854" max="3854" width="12.140625" bestFit="1" customWidth="1"/>
    <col min="3855" max="3855" width="12.28515625" bestFit="1" customWidth="1"/>
    <col min="4090" max="4090" width="12.5703125" customWidth="1"/>
    <col min="4091" max="4091" width="25.140625" customWidth="1"/>
    <col min="4099" max="4099" width="14.5703125" bestFit="1" customWidth="1"/>
    <col min="4100" max="4100" width="8.7109375" bestFit="1" customWidth="1"/>
    <col min="4101" max="4101" width="11.140625" customWidth="1"/>
    <col min="4104" max="4104" width="12" bestFit="1" customWidth="1"/>
    <col min="4105" max="4105" width="13.7109375" bestFit="1" customWidth="1"/>
    <col min="4106" max="4107" width="12" bestFit="1" customWidth="1"/>
    <col min="4108" max="4108" width="13.5703125" bestFit="1" customWidth="1"/>
    <col min="4109" max="4109" width="10.7109375" bestFit="1" customWidth="1"/>
    <col min="4110" max="4110" width="12.140625" bestFit="1" customWidth="1"/>
    <col min="4111" max="4111" width="12.28515625" bestFit="1" customWidth="1"/>
    <col min="4346" max="4346" width="12.5703125" customWidth="1"/>
    <col min="4347" max="4347" width="25.140625" customWidth="1"/>
    <col min="4355" max="4355" width="14.5703125" bestFit="1" customWidth="1"/>
    <col min="4356" max="4356" width="8.7109375" bestFit="1" customWidth="1"/>
    <col min="4357" max="4357" width="11.140625" customWidth="1"/>
    <col min="4360" max="4360" width="12" bestFit="1" customWidth="1"/>
    <col min="4361" max="4361" width="13.7109375" bestFit="1" customWidth="1"/>
    <col min="4362" max="4363" width="12" bestFit="1" customWidth="1"/>
    <col min="4364" max="4364" width="13.5703125" bestFit="1" customWidth="1"/>
    <col min="4365" max="4365" width="10.7109375" bestFit="1" customWidth="1"/>
    <col min="4366" max="4366" width="12.140625" bestFit="1" customWidth="1"/>
    <col min="4367" max="4367" width="12.28515625" bestFit="1" customWidth="1"/>
    <col min="4602" max="4602" width="12.5703125" customWidth="1"/>
    <col min="4603" max="4603" width="25.140625" customWidth="1"/>
    <col min="4611" max="4611" width="14.5703125" bestFit="1" customWidth="1"/>
    <col min="4612" max="4612" width="8.7109375" bestFit="1" customWidth="1"/>
    <col min="4613" max="4613" width="11.140625" customWidth="1"/>
    <col min="4616" max="4616" width="12" bestFit="1" customWidth="1"/>
    <col min="4617" max="4617" width="13.7109375" bestFit="1" customWidth="1"/>
    <col min="4618" max="4619" width="12" bestFit="1" customWidth="1"/>
    <col min="4620" max="4620" width="13.5703125" bestFit="1" customWidth="1"/>
    <col min="4621" max="4621" width="10.7109375" bestFit="1" customWidth="1"/>
    <col min="4622" max="4622" width="12.140625" bestFit="1" customWidth="1"/>
    <col min="4623" max="4623" width="12.28515625" bestFit="1" customWidth="1"/>
    <col min="4858" max="4858" width="12.5703125" customWidth="1"/>
    <col min="4859" max="4859" width="25.140625" customWidth="1"/>
    <col min="4867" max="4867" width="14.5703125" bestFit="1" customWidth="1"/>
    <col min="4868" max="4868" width="8.7109375" bestFit="1" customWidth="1"/>
    <col min="4869" max="4869" width="11.140625" customWidth="1"/>
    <col min="4872" max="4872" width="12" bestFit="1" customWidth="1"/>
    <col min="4873" max="4873" width="13.7109375" bestFit="1" customWidth="1"/>
    <col min="4874" max="4875" width="12" bestFit="1" customWidth="1"/>
    <col min="4876" max="4876" width="13.5703125" bestFit="1" customWidth="1"/>
    <col min="4877" max="4877" width="10.7109375" bestFit="1" customWidth="1"/>
    <col min="4878" max="4878" width="12.140625" bestFit="1" customWidth="1"/>
    <col min="4879" max="4879" width="12.28515625" bestFit="1" customWidth="1"/>
    <col min="5114" max="5114" width="12.5703125" customWidth="1"/>
    <col min="5115" max="5115" width="25.140625" customWidth="1"/>
    <col min="5123" max="5123" width="14.5703125" bestFit="1" customWidth="1"/>
    <col min="5124" max="5124" width="8.7109375" bestFit="1" customWidth="1"/>
    <col min="5125" max="5125" width="11.140625" customWidth="1"/>
    <col min="5128" max="5128" width="12" bestFit="1" customWidth="1"/>
    <col min="5129" max="5129" width="13.7109375" bestFit="1" customWidth="1"/>
    <col min="5130" max="5131" width="12" bestFit="1" customWidth="1"/>
    <col min="5132" max="5132" width="13.5703125" bestFit="1" customWidth="1"/>
    <col min="5133" max="5133" width="10.7109375" bestFit="1" customWidth="1"/>
    <col min="5134" max="5134" width="12.140625" bestFit="1" customWidth="1"/>
    <col min="5135" max="5135" width="12.28515625" bestFit="1" customWidth="1"/>
    <col min="5370" max="5370" width="12.5703125" customWidth="1"/>
    <col min="5371" max="5371" width="25.140625" customWidth="1"/>
    <col min="5379" max="5379" width="14.5703125" bestFit="1" customWidth="1"/>
    <col min="5380" max="5380" width="8.7109375" bestFit="1" customWidth="1"/>
    <col min="5381" max="5381" width="11.140625" customWidth="1"/>
    <col min="5384" max="5384" width="12" bestFit="1" customWidth="1"/>
    <col min="5385" max="5385" width="13.7109375" bestFit="1" customWidth="1"/>
    <col min="5386" max="5387" width="12" bestFit="1" customWidth="1"/>
    <col min="5388" max="5388" width="13.5703125" bestFit="1" customWidth="1"/>
    <col min="5389" max="5389" width="10.7109375" bestFit="1" customWidth="1"/>
    <col min="5390" max="5390" width="12.140625" bestFit="1" customWidth="1"/>
    <col min="5391" max="5391" width="12.28515625" bestFit="1" customWidth="1"/>
    <col min="5626" max="5626" width="12.5703125" customWidth="1"/>
    <col min="5627" max="5627" width="25.140625" customWidth="1"/>
    <col min="5635" max="5635" width="14.5703125" bestFit="1" customWidth="1"/>
    <col min="5636" max="5636" width="8.7109375" bestFit="1" customWidth="1"/>
    <col min="5637" max="5637" width="11.140625" customWidth="1"/>
    <col min="5640" max="5640" width="12" bestFit="1" customWidth="1"/>
    <col min="5641" max="5641" width="13.7109375" bestFit="1" customWidth="1"/>
    <col min="5642" max="5643" width="12" bestFit="1" customWidth="1"/>
    <col min="5644" max="5644" width="13.5703125" bestFit="1" customWidth="1"/>
    <col min="5645" max="5645" width="10.7109375" bestFit="1" customWidth="1"/>
    <col min="5646" max="5646" width="12.140625" bestFit="1" customWidth="1"/>
    <col min="5647" max="5647" width="12.28515625" bestFit="1" customWidth="1"/>
    <col min="5882" max="5882" width="12.5703125" customWidth="1"/>
    <col min="5883" max="5883" width="25.140625" customWidth="1"/>
    <col min="5891" max="5891" width="14.5703125" bestFit="1" customWidth="1"/>
    <col min="5892" max="5892" width="8.7109375" bestFit="1" customWidth="1"/>
    <col min="5893" max="5893" width="11.140625" customWidth="1"/>
    <col min="5896" max="5896" width="12" bestFit="1" customWidth="1"/>
    <col min="5897" max="5897" width="13.7109375" bestFit="1" customWidth="1"/>
    <col min="5898" max="5899" width="12" bestFit="1" customWidth="1"/>
    <col min="5900" max="5900" width="13.5703125" bestFit="1" customWidth="1"/>
    <col min="5901" max="5901" width="10.7109375" bestFit="1" customWidth="1"/>
    <col min="5902" max="5902" width="12.140625" bestFit="1" customWidth="1"/>
    <col min="5903" max="5903" width="12.28515625" bestFit="1" customWidth="1"/>
    <col min="6138" max="6138" width="12.5703125" customWidth="1"/>
    <col min="6139" max="6139" width="25.140625" customWidth="1"/>
    <col min="6147" max="6147" width="14.5703125" bestFit="1" customWidth="1"/>
    <col min="6148" max="6148" width="8.7109375" bestFit="1" customWidth="1"/>
    <col min="6149" max="6149" width="11.140625" customWidth="1"/>
    <col min="6152" max="6152" width="12" bestFit="1" customWidth="1"/>
    <col min="6153" max="6153" width="13.7109375" bestFit="1" customWidth="1"/>
    <col min="6154" max="6155" width="12" bestFit="1" customWidth="1"/>
    <col min="6156" max="6156" width="13.5703125" bestFit="1" customWidth="1"/>
    <col min="6157" max="6157" width="10.7109375" bestFit="1" customWidth="1"/>
    <col min="6158" max="6158" width="12.140625" bestFit="1" customWidth="1"/>
    <col min="6159" max="6159" width="12.28515625" bestFit="1" customWidth="1"/>
    <col min="6394" max="6394" width="12.5703125" customWidth="1"/>
    <col min="6395" max="6395" width="25.140625" customWidth="1"/>
    <col min="6403" max="6403" width="14.5703125" bestFit="1" customWidth="1"/>
    <col min="6404" max="6404" width="8.7109375" bestFit="1" customWidth="1"/>
    <col min="6405" max="6405" width="11.140625" customWidth="1"/>
    <col min="6408" max="6408" width="12" bestFit="1" customWidth="1"/>
    <col min="6409" max="6409" width="13.7109375" bestFit="1" customWidth="1"/>
    <col min="6410" max="6411" width="12" bestFit="1" customWidth="1"/>
    <col min="6412" max="6412" width="13.5703125" bestFit="1" customWidth="1"/>
    <col min="6413" max="6413" width="10.7109375" bestFit="1" customWidth="1"/>
    <col min="6414" max="6414" width="12.140625" bestFit="1" customWidth="1"/>
    <col min="6415" max="6415" width="12.28515625" bestFit="1" customWidth="1"/>
    <col min="6650" max="6650" width="12.5703125" customWidth="1"/>
    <col min="6651" max="6651" width="25.140625" customWidth="1"/>
    <col min="6659" max="6659" width="14.5703125" bestFit="1" customWidth="1"/>
    <col min="6660" max="6660" width="8.7109375" bestFit="1" customWidth="1"/>
    <col min="6661" max="6661" width="11.140625" customWidth="1"/>
    <col min="6664" max="6664" width="12" bestFit="1" customWidth="1"/>
    <col min="6665" max="6665" width="13.7109375" bestFit="1" customWidth="1"/>
    <col min="6666" max="6667" width="12" bestFit="1" customWidth="1"/>
    <col min="6668" max="6668" width="13.5703125" bestFit="1" customWidth="1"/>
    <col min="6669" max="6669" width="10.7109375" bestFit="1" customWidth="1"/>
    <col min="6670" max="6670" width="12.140625" bestFit="1" customWidth="1"/>
    <col min="6671" max="6671" width="12.28515625" bestFit="1" customWidth="1"/>
    <col min="6906" max="6906" width="12.5703125" customWidth="1"/>
    <col min="6907" max="6907" width="25.140625" customWidth="1"/>
    <col min="6915" max="6915" width="14.5703125" bestFit="1" customWidth="1"/>
    <col min="6916" max="6916" width="8.7109375" bestFit="1" customWidth="1"/>
    <col min="6917" max="6917" width="11.140625" customWidth="1"/>
    <col min="6920" max="6920" width="12" bestFit="1" customWidth="1"/>
    <col min="6921" max="6921" width="13.7109375" bestFit="1" customWidth="1"/>
    <col min="6922" max="6923" width="12" bestFit="1" customWidth="1"/>
    <col min="6924" max="6924" width="13.5703125" bestFit="1" customWidth="1"/>
    <col min="6925" max="6925" width="10.7109375" bestFit="1" customWidth="1"/>
    <col min="6926" max="6926" width="12.140625" bestFit="1" customWidth="1"/>
    <col min="6927" max="6927" width="12.28515625" bestFit="1" customWidth="1"/>
    <col min="7162" max="7162" width="12.5703125" customWidth="1"/>
    <col min="7163" max="7163" width="25.140625" customWidth="1"/>
    <col min="7171" max="7171" width="14.5703125" bestFit="1" customWidth="1"/>
    <col min="7172" max="7172" width="8.7109375" bestFit="1" customWidth="1"/>
    <col min="7173" max="7173" width="11.140625" customWidth="1"/>
    <col min="7176" max="7176" width="12" bestFit="1" customWidth="1"/>
    <col min="7177" max="7177" width="13.7109375" bestFit="1" customWidth="1"/>
    <col min="7178" max="7179" width="12" bestFit="1" customWidth="1"/>
    <col min="7180" max="7180" width="13.5703125" bestFit="1" customWidth="1"/>
    <col min="7181" max="7181" width="10.7109375" bestFit="1" customWidth="1"/>
    <col min="7182" max="7182" width="12.140625" bestFit="1" customWidth="1"/>
    <col min="7183" max="7183" width="12.28515625" bestFit="1" customWidth="1"/>
    <col min="7418" max="7418" width="12.5703125" customWidth="1"/>
    <col min="7419" max="7419" width="25.140625" customWidth="1"/>
    <col min="7427" max="7427" width="14.5703125" bestFit="1" customWidth="1"/>
    <col min="7428" max="7428" width="8.7109375" bestFit="1" customWidth="1"/>
    <col min="7429" max="7429" width="11.140625" customWidth="1"/>
    <col min="7432" max="7432" width="12" bestFit="1" customWidth="1"/>
    <col min="7433" max="7433" width="13.7109375" bestFit="1" customWidth="1"/>
    <col min="7434" max="7435" width="12" bestFit="1" customWidth="1"/>
    <col min="7436" max="7436" width="13.5703125" bestFit="1" customWidth="1"/>
    <col min="7437" max="7437" width="10.7109375" bestFit="1" customWidth="1"/>
    <col min="7438" max="7438" width="12.140625" bestFit="1" customWidth="1"/>
    <col min="7439" max="7439" width="12.28515625" bestFit="1" customWidth="1"/>
    <col min="7674" max="7674" width="12.5703125" customWidth="1"/>
    <col min="7675" max="7675" width="25.140625" customWidth="1"/>
    <col min="7683" max="7683" width="14.5703125" bestFit="1" customWidth="1"/>
    <col min="7684" max="7684" width="8.7109375" bestFit="1" customWidth="1"/>
    <col min="7685" max="7685" width="11.140625" customWidth="1"/>
    <col min="7688" max="7688" width="12" bestFit="1" customWidth="1"/>
    <col min="7689" max="7689" width="13.7109375" bestFit="1" customWidth="1"/>
    <col min="7690" max="7691" width="12" bestFit="1" customWidth="1"/>
    <col min="7692" max="7692" width="13.5703125" bestFit="1" customWidth="1"/>
    <col min="7693" max="7693" width="10.7109375" bestFit="1" customWidth="1"/>
    <col min="7694" max="7694" width="12.140625" bestFit="1" customWidth="1"/>
    <col min="7695" max="7695" width="12.28515625" bestFit="1" customWidth="1"/>
    <col min="7930" max="7930" width="12.5703125" customWidth="1"/>
    <col min="7931" max="7931" width="25.140625" customWidth="1"/>
    <col min="7939" max="7939" width="14.5703125" bestFit="1" customWidth="1"/>
    <col min="7940" max="7940" width="8.7109375" bestFit="1" customWidth="1"/>
    <col min="7941" max="7941" width="11.140625" customWidth="1"/>
    <col min="7944" max="7944" width="12" bestFit="1" customWidth="1"/>
    <col min="7945" max="7945" width="13.7109375" bestFit="1" customWidth="1"/>
    <col min="7946" max="7947" width="12" bestFit="1" customWidth="1"/>
    <col min="7948" max="7948" width="13.5703125" bestFit="1" customWidth="1"/>
    <col min="7949" max="7949" width="10.7109375" bestFit="1" customWidth="1"/>
    <col min="7950" max="7950" width="12.140625" bestFit="1" customWidth="1"/>
    <col min="7951" max="7951" width="12.28515625" bestFit="1" customWidth="1"/>
    <col min="8186" max="8186" width="12.5703125" customWidth="1"/>
    <col min="8187" max="8187" width="25.140625" customWidth="1"/>
    <col min="8195" max="8195" width="14.5703125" bestFit="1" customWidth="1"/>
    <col min="8196" max="8196" width="8.7109375" bestFit="1" customWidth="1"/>
    <col min="8197" max="8197" width="11.140625" customWidth="1"/>
    <col min="8200" max="8200" width="12" bestFit="1" customWidth="1"/>
    <col min="8201" max="8201" width="13.7109375" bestFit="1" customWidth="1"/>
    <col min="8202" max="8203" width="12" bestFit="1" customWidth="1"/>
    <col min="8204" max="8204" width="13.5703125" bestFit="1" customWidth="1"/>
    <col min="8205" max="8205" width="10.7109375" bestFit="1" customWidth="1"/>
    <col min="8206" max="8206" width="12.140625" bestFit="1" customWidth="1"/>
    <col min="8207" max="8207" width="12.28515625" bestFit="1" customWidth="1"/>
    <col min="8442" max="8442" width="12.5703125" customWidth="1"/>
    <col min="8443" max="8443" width="25.140625" customWidth="1"/>
    <col min="8451" max="8451" width="14.5703125" bestFit="1" customWidth="1"/>
    <col min="8452" max="8452" width="8.7109375" bestFit="1" customWidth="1"/>
    <col min="8453" max="8453" width="11.140625" customWidth="1"/>
    <col min="8456" max="8456" width="12" bestFit="1" customWidth="1"/>
    <col min="8457" max="8457" width="13.7109375" bestFit="1" customWidth="1"/>
    <col min="8458" max="8459" width="12" bestFit="1" customWidth="1"/>
    <col min="8460" max="8460" width="13.5703125" bestFit="1" customWidth="1"/>
    <col min="8461" max="8461" width="10.7109375" bestFit="1" customWidth="1"/>
    <col min="8462" max="8462" width="12.140625" bestFit="1" customWidth="1"/>
    <col min="8463" max="8463" width="12.28515625" bestFit="1" customWidth="1"/>
    <col min="8698" max="8698" width="12.5703125" customWidth="1"/>
    <col min="8699" max="8699" width="25.140625" customWidth="1"/>
    <col min="8707" max="8707" width="14.5703125" bestFit="1" customWidth="1"/>
    <col min="8708" max="8708" width="8.7109375" bestFit="1" customWidth="1"/>
    <col min="8709" max="8709" width="11.140625" customWidth="1"/>
    <col min="8712" max="8712" width="12" bestFit="1" customWidth="1"/>
    <col min="8713" max="8713" width="13.7109375" bestFit="1" customWidth="1"/>
    <col min="8714" max="8715" width="12" bestFit="1" customWidth="1"/>
    <col min="8716" max="8716" width="13.5703125" bestFit="1" customWidth="1"/>
    <col min="8717" max="8717" width="10.7109375" bestFit="1" customWidth="1"/>
    <col min="8718" max="8718" width="12.140625" bestFit="1" customWidth="1"/>
    <col min="8719" max="8719" width="12.28515625" bestFit="1" customWidth="1"/>
    <col min="8954" max="8954" width="12.5703125" customWidth="1"/>
    <col min="8955" max="8955" width="25.140625" customWidth="1"/>
    <col min="8963" max="8963" width="14.5703125" bestFit="1" customWidth="1"/>
    <col min="8964" max="8964" width="8.7109375" bestFit="1" customWidth="1"/>
    <col min="8965" max="8965" width="11.140625" customWidth="1"/>
    <col min="8968" max="8968" width="12" bestFit="1" customWidth="1"/>
    <col min="8969" max="8969" width="13.7109375" bestFit="1" customWidth="1"/>
    <col min="8970" max="8971" width="12" bestFit="1" customWidth="1"/>
    <col min="8972" max="8972" width="13.5703125" bestFit="1" customWidth="1"/>
    <col min="8973" max="8973" width="10.7109375" bestFit="1" customWidth="1"/>
    <col min="8974" max="8974" width="12.140625" bestFit="1" customWidth="1"/>
    <col min="8975" max="8975" width="12.28515625" bestFit="1" customWidth="1"/>
    <col min="9210" max="9210" width="12.5703125" customWidth="1"/>
    <col min="9211" max="9211" width="25.140625" customWidth="1"/>
    <col min="9219" max="9219" width="14.5703125" bestFit="1" customWidth="1"/>
    <col min="9220" max="9220" width="8.7109375" bestFit="1" customWidth="1"/>
    <col min="9221" max="9221" width="11.140625" customWidth="1"/>
    <col min="9224" max="9224" width="12" bestFit="1" customWidth="1"/>
    <col min="9225" max="9225" width="13.7109375" bestFit="1" customWidth="1"/>
    <col min="9226" max="9227" width="12" bestFit="1" customWidth="1"/>
    <col min="9228" max="9228" width="13.5703125" bestFit="1" customWidth="1"/>
    <col min="9229" max="9229" width="10.7109375" bestFit="1" customWidth="1"/>
    <col min="9230" max="9230" width="12.140625" bestFit="1" customWidth="1"/>
    <col min="9231" max="9231" width="12.28515625" bestFit="1" customWidth="1"/>
    <col min="9466" max="9466" width="12.5703125" customWidth="1"/>
    <col min="9467" max="9467" width="25.140625" customWidth="1"/>
    <col min="9475" max="9475" width="14.5703125" bestFit="1" customWidth="1"/>
    <col min="9476" max="9476" width="8.7109375" bestFit="1" customWidth="1"/>
    <col min="9477" max="9477" width="11.140625" customWidth="1"/>
    <col min="9480" max="9480" width="12" bestFit="1" customWidth="1"/>
    <col min="9481" max="9481" width="13.7109375" bestFit="1" customWidth="1"/>
    <col min="9482" max="9483" width="12" bestFit="1" customWidth="1"/>
    <col min="9484" max="9484" width="13.5703125" bestFit="1" customWidth="1"/>
    <col min="9485" max="9485" width="10.7109375" bestFit="1" customWidth="1"/>
    <col min="9486" max="9486" width="12.140625" bestFit="1" customWidth="1"/>
    <col min="9487" max="9487" width="12.28515625" bestFit="1" customWidth="1"/>
    <col min="9722" max="9722" width="12.5703125" customWidth="1"/>
    <col min="9723" max="9723" width="25.140625" customWidth="1"/>
    <col min="9731" max="9731" width="14.5703125" bestFit="1" customWidth="1"/>
    <col min="9732" max="9732" width="8.7109375" bestFit="1" customWidth="1"/>
    <col min="9733" max="9733" width="11.140625" customWidth="1"/>
    <col min="9736" max="9736" width="12" bestFit="1" customWidth="1"/>
    <col min="9737" max="9737" width="13.7109375" bestFit="1" customWidth="1"/>
    <col min="9738" max="9739" width="12" bestFit="1" customWidth="1"/>
    <col min="9740" max="9740" width="13.5703125" bestFit="1" customWidth="1"/>
    <col min="9741" max="9741" width="10.7109375" bestFit="1" customWidth="1"/>
    <col min="9742" max="9742" width="12.140625" bestFit="1" customWidth="1"/>
    <col min="9743" max="9743" width="12.28515625" bestFit="1" customWidth="1"/>
    <col min="9978" max="9978" width="12.5703125" customWidth="1"/>
    <col min="9979" max="9979" width="25.140625" customWidth="1"/>
    <col min="9987" max="9987" width="14.5703125" bestFit="1" customWidth="1"/>
    <col min="9988" max="9988" width="8.7109375" bestFit="1" customWidth="1"/>
    <col min="9989" max="9989" width="11.140625" customWidth="1"/>
    <col min="9992" max="9992" width="12" bestFit="1" customWidth="1"/>
    <col min="9993" max="9993" width="13.7109375" bestFit="1" customWidth="1"/>
    <col min="9994" max="9995" width="12" bestFit="1" customWidth="1"/>
    <col min="9996" max="9996" width="13.5703125" bestFit="1" customWidth="1"/>
    <col min="9997" max="9997" width="10.7109375" bestFit="1" customWidth="1"/>
    <col min="9998" max="9998" width="12.140625" bestFit="1" customWidth="1"/>
    <col min="9999" max="9999" width="12.28515625" bestFit="1" customWidth="1"/>
    <col min="10234" max="10234" width="12.5703125" customWidth="1"/>
    <col min="10235" max="10235" width="25.140625" customWidth="1"/>
    <col min="10243" max="10243" width="14.5703125" bestFit="1" customWidth="1"/>
    <col min="10244" max="10244" width="8.7109375" bestFit="1" customWidth="1"/>
    <col min="10245" max="10245" width="11.140625" customWidth="1"/>
    <col min="10248" max="10248" width="12" bestFit="1" customWidth="1"/>
    <col min="10249" max="10249" width="13.7109375" bestFit="1" customWidth="1"/>
    <col min="10250" max="10251" width="12" bestFit="1" customWidth="1"/>
    <col min="10252" max="10252" width="13.5703125" bestFit="1" customWidth="1"/>
    <col min="10253" max="10253" width="10.7109375" bestFit="1" customWidth="1"/>
    <col min="10254" max="10254" width="12.140625" bestFit="1" customWidth="1"/>
    <col min="10255" max="10255" width="12.28515625" bestFit="1" customWidth="1"/>
    <col min="10490" max="10490" width="12.5703125" customWidth="1"/>
    <col min="10491" max="10491" width="25.140625" customWidth="1"/>
    <col min="10499" max="10499" width="14.5703125" bestFit="1" customWidth="1"/>
    <col min="10500" max="10500" width="8.7109375" bestFit="1" customWidth="1"/>
    <col min="10501" max="10501" width="11.140625" customWidth="1"/>
    <col min="10504" max="10504" width="12" bestFit="1" customWidth="1"/>
    <col min="10505" max="10505" width="13.7109375" bestFit="1" customWidth="1"/>
    <col min="10506" max="10507" width="12" bestFit="1" customWidth="1"/>
    <col min="10508" max="10508" width="13.5703125" bestFit="1" customWidth="1"/>
    <col min="10509" max="10509" width="10.7109375" bestFit="1" customWidth="1"/>
    <col min="10510" max="10510" width="12.140625" bestFit="1" customWidth="1"/>
    <col min="10511" max="10511" width="12.28515625" bestFit="1" customWidth="1"/>
    <col min="10746" max="10746" width="12.5703125" customWidth="1"/>
    <col min="10747" max="10747" width="25.140625" customWidth="1"/>
    <col min="10755" max="10755" width="14.5703125" bestFit="1" customWidth="1"/>
    <col min="10756" max="10756" width="8.7109375" bestFit="1" customWidth="1"/>
    <col min="10757" max="10757" width="11.140625" customWidth="1"/>
    <col min="10760" max="10760" width="12" bestFit="1" customWidth="1"/>
    <col min="10761" max="10761" width="13.7109375" bestFit="1" customWidth="1"/>
    <col min="10762" max="10763" width="12" bestFit="1" customWidth="1"/>
    <col min="10764" max="10764" width="13.5703125" bestFit="1" customWidth="1"/>
    <col min="10765" max="10765" width="10.7109375" bestFit="1" customWidth="1"/>
    <col min="10766" max="10766" width="12.140625" bestFit="1" customWidth="1"/>
    <col min="10767" max="10767" width="12.28515625" bestFit="1" customWidth="1"/>
    <col min="11002" max="11002" width="12.5703125" customWidth="1"/>
    <col min="11003" max="11003" width="25.140625" customWidth="1"/>
    <col min="11011" max="11011" width="14.5703125" bestFit="1" customWidth="1"/>
    <col min="11012" max="11012" width="8.7109375" bestFit="1" customWidth="1"/>
    <col min="11013" max="11013" width="11.140625" customWidth="1"/>
    <col min="11016" max="11016" width="12" bestFit="1" customWidth="1"/>
    <col min="11017" max="11017" width="13.7109375" bestFit="1" customWidth="1"/>
    <col min="11018" max="11019" width="12" bestFit="1" customWidth="1"/>
    <col min="11020" max="11020" width="13.5703125" bestFit="1" customWidth="1"/>
    <col min="11021" max="11021" width="10.7109375" bestFit="1" customWidth="1"/>
    <col min="11022" max="11022" width="12.140625" bestFit="1" customWidth="1"/>
    <col min="11023" max="11023" width="12.28515625" bestFit="1" customWidth="1"/>
    <col min="11258" max="11258" width="12.5703125" customWidth="1"/>
    <col min="11259" max="11259" width="25.140625" customWidth="1"/>
    <col min="11267" max="11267" width="14.5703125" bestFit="1" customWidth="1"/>
    <col min="11268" max="11268" width="8.7109375" bestFit="1" customWidth="1"/>
    <col min="11269" max="11269" width="11.140625" customWidth="1"/>
    <col min="11272" max="11272" width="12" bestFit="1" customWidth="1"/>
    <col min="11273" max="11273" width="13.7109375" bestFit="1" customWidth="1"/>
    <col min="11274" max="11275" width="12" bestFit="1" customWidth="1"/>
    <col min="11276" max="11276" width="13.5703125" bestFit="1" customWidth="1"/>
    <col min="11277" max="11277" width="10.7109375" bestFit="1" customWidth="1"/>
    <col min="11278" max="11278" width="12.140625" bestFit="1" customWidth="1"/>
    <col min="11279" max="11279" width="12.28515625" bestFit="1" customWidth="1"/>
    <col min="11514" max="11514" width="12.5703125" customWidth="1"/>
    <col min="11515" max="11515" width="25.140625" customWidth="1"/>
    <col min="11523" max="11523" width="14.5703125" bestFit="1" customWidth="1"/>
    <col min="11524" max="11524" width="8.7109375" bestFit="1" customWidth="1"/>
    <col min="11525" max="11525" width="11.140625" customWidth="1"/>
    <col min="11528" max="11528" width="12" bestFit="1" customWidth="1"/>
    <col min="11529" max="11529" width="13.7109375" bestFit="1" customWidth="1"/>
    <col min="11530" max="11531" width="12" bestFit="1" customWidth="1"/>
    <col min="11532" max="11532" width="13.5703125" bestFit="1" customWidth="1"/>
    <col min="11533" max="11533" width="10.7109375" bestFit="1" customWidth="1"/>
    <col min="11534" max="11534" width="12.140625" bestFit="1" customWidth="1"/>
    <col min="11535" max="11535" width="12.28515625" bestFit="1" customWidth="1"/>
    <col min="11770" max="11770" width="12.5703125" customWidth="1"/>
    <col min="11771" max="11771" width="25.140625" customWidth="1"/>
    <col min="11779" max="11779" width="14.5703125" bestFit="1" customWidth="1"/>
    <col min="11780" max="11780" width="8.7109375" bestFit="1" customWidth="1"/>
    <col min="11781" max="11781" width="11.140625" customWidth="1"/>
    <col min="11784" max="11784" width="12" bestFit="1" customWidth="1"/>
    <col min="11785" max="11785" width="13.7109375" bestFit="1" customWidth="1"/>
    <col min="11786" max="11787" width="12" bestFit="1" customWidth="1"/>
    <col min="11788" max="11788" width="13.5703125" bestFit="1" customWidth="1"/>
    <col min="11789" max="11789" width="10.7109375" bestFit="1" customWidth="1"/>
    <col min="11790" max="11790" width="12.140625" bestFit="1" customWidth="1"/>
    <col min="11791" max="11791" width="12.28515625" bestFit="1" customWidth="1"/>
    <col min="12026" max="12026" width="12.5703125" customWidth="1"/>
    <col min="12027" max="12027" width="25.140625" customWidth="1"/>
    <col min="12035" max="12035" width="14.5703125" bestFit="1" customWidth="1"/>
    <col min="12036" max="12036" width="8.7109375" bestFit="1" customWidth="1"/>
    <col min="12037" max="12037" width="11.140625" customWidth="1"/>
    <col min="12040" max="12040" width="12" bestFit="1" customWidth="1"/>
    <col min="12041" max="12041" width="13.7109375" bestFit="1" customWidth="1"/>
    <col min="12042" max="12043" width="12" bestFit="1" customWidth="1"/>
    <col min="12044" max="12044" width="13.5703125" bestFit="1" customWidth="1"/>
    <col min="12045" max="12045" width="10.7109375" bestFit="1" customWidth="1"/>
    <col min="12046" max="12046" width="12.140625" bestFit="1" customWidth="1"/>
    <col min="12047" max="12047" width="12.28515625" bestFit="1" customWidth="1"/>
    <col min="12282" max="12282" width="12.5703125" customWidth="1"/>
    <col min="12283" max="12283" width="25.140625" customWidth="1"/>
    <col min="12291" max="12291" width="14.5703125" bestFit="1" customWidth="1"/>
    <col min="12292" max="12292" width="8.7109375" bestFit="1" customWidth="1"/>
    <col min="12293" max="12293" width="11.140625" customWidth="1"/>
    <col min="12296" max="12296" width="12" bestFit="1" customWidth="1"/>
    <col min="12297" max="12297" width="13.7109375" bestFit="1" customWidth="1"/>
    <col min="12298" max="12299" width="12" bestFit="1" customWidth="1"/>
    <col min="12300" max="12300" width="13.5703125" bestFit="1" customWidth="1"/>
    <col min="12301" max="12301" width="10.7109375" bestFit="1" customWidth="1"/>
    <col min="12302" max="12302" width="12.140625" bestFit="1" customWidth="1"/>
    <col min="12303" max="12303" width="12.28515625" bestFit="1" customWidth="1"/>
    <col min="12538" max="12538" width="12.5703125" customWidth="1"/>
    <col min="12539" max="12539" width="25.140625" customWidth="1"/>
    <col min="12547" max="12547" width="14.5703125" bestFit="1" customWidth="1"/>
    <col min="12548" max="12548" width="8.7109375" bestFit="1" customWidth="1"/>
    <col min="12549" max="12549" width="11.140625" customWidth="1"/>
    <col min="12552" max="12552" width="12" bestFit="1" customWidth="1"/>
    <col min="12553" max="12553" width="13.7109375" bestFit="1" customWidth="1"/>
    <col min="12554" max="12555" width="12" bestFit="1" customWidth="1"/>
    <col min="12556" max="12556" width="13.5703125" bestFit="1" customWidth="1"/>
    <col min="12557" max="12557" width="10.7109375" bestFit="1" customWidth="1"/>
    <col min="12558" max="12558" width="12.140625" bestFit="1" customWidth="1"/>
    <col min="12559" max="12559" width="12.28515625" bestFit="1" customWidth="1"/>
    <col min="12794" max="12794" width="12.5703125" customWidth="1"/>
    <col min="12795" max="12795" width="25.140625" customWidth="1"/>
    <col min="12803" max="12803" width="14.5703125" bestFit="1" customWidth="1"/>
    <col min="12804" max="12804" width="8.7109375" bestFit="1" customWidth="1"/>
    <col min="12805" max="12805" width="11.140625" customWidth="1"/>
    <col min="12808" max="12808" width="12" bestFit="1" customWidth="1"/>
    <col min="12809" max="12809" width="13.7109375" bestFit="1" customWidth="1"/>
    <col min="12810" max="12811" width="12" bestFit="1" customWidth="1"/>
    <col min="12812" max="12812" width="13.5703125" bestFit="1" customWidth="1"/>
    <col min="12813" max="12813" width="10.7109375" bestFit="1" customWidth="1"/>
    <col min="12814" max="12814" width="12.140625" bestFit="1" customWidth="1"/>
    <col min="12815" max="12815" width="12.28515625" bestFit="1" customWidth="1"/>
    <col min="13050" max="13050" width="12.5703125" customWidth="1"/>
    <col min="13051" max="13051" width="25.140625" customWidth="1"/>
    <col min="13059" max="13059" width="14.5703125" bestFit="1" customWidth="1"/>
    <col min="13060" max="13060" width="8.7109375" bestFit="1" customWidth="1"/>
    <col min="13061" max="13061" width="11.140625" customWidth="1"/>
    <col min="13064" max="13064" width="12" bestFit="1" customWidth="1"/>
    <col min="13065" max="13065" width="13.7109375" bestFit="1" customWidth="1"/>
    <col min="13066" max="13067" width="12" bestFit="1" customWidth="1"/>
    <col min="13068" max="13068" width="13.5703125" bestFit="1" customWidth="1"/>
    <col min="13069" max="13069" width="10.7109375" bestFit="1" customWidth="1"/>
    <col min="13070" max="13070" width="12.140625" bestFit="1" customWidth="1"/>
    <col min="13071" max="13071" width="12.28515625" bestFit="1" customWidth="1"/>
    <col min="13306" max="13306" width="12.5703125" customWidth="1"/>
    <col min="13307" max="13307" width="25.140625" customWidth="1"/>
    <col min="13315" max="13315" width="14.5703125" bestFit="1" customWidth="1"/>
    <col min="13316" max="13316" width="8.7109375" bestFit="1" customWidth="1"/>
    <col min="13317" max="13317" width="11.140625" customWidth="1"/>
    <col min="13320" max="13320" width="12" bestFit="1" customWidth="1"/>
    <col min="13321" max="13321" width="13.7109375" bestFit="1" customWidth="1"/>
    <col min="13322" max="13323" width="12" bestFit="1" customWidth="1"/>
    <col min="13324" max="13324" width="13.5703125" bestFit="1" customWidth="1"/>
    <col min="13325" max="13325" width="10.7109375" bestFit="1" customWidth="1"/>
    <col min="13326" max="13326" width="12.140625" bestFit="1" customWidth="1"/>
    <col min="13327" max="13327" width="12.28515625" bestFit="1" customWidth="1"/>
    <col min="13562" max="13562" width="12.5703125" customWidth="1"/>
    <col min="13563" max="13563" width="25.140625" customWidth="1"/>
    <col min="13571" max="13571" width="14.5703125" bestFit="1" customWidth="1"/>
    <col min="13572" max="13572" width="8.7109375" bestFit="1" customWidth="1"/>
    <col min="13573" max="13573" width="11.140625" customWidth="1"/>
    <col min="13576" max="13576" width="12" bestFit="1" customWidth="1"/>
    <col min="13577" max="13577" width="13.7109375" bestFit="1" customWidth="1"/>
    <col min="13578" max="13579" width="12" bestFit="1" customWidth="1"/>
    <col min="13580" max="13580" width="13.5703125" bestFit="1" customWidth="1"/>
    <col min="13581" max="13581" width="10.7109375" bestFit="1" customWidth="1"/>
    <col min="13582" max="13582" width="12.140625" bestFit="1" customWidth="1"/>
    <col min="13583" max="13583" width="12.28515625" bestFit="1" customWidth="1"/>
    <col min="13818" max="13818" width="12.5703125" customWidth="1"/>
    <col min="13819" max="13819" width="25.140625" customWidth="1"/>
    <col min="13827" max="13827" width="14.5703125" bestFit="1" customWidth="1"/>
    <col min="13828" max="13828" width="8.7109375" bestFit="1" customWidth="1"/>
    <col min="13829" max="13829" width="11.140625" customWidth="1"/>
    <col min="13832" max="13832" width="12" bestFit="1" customWidth="1"/>
    <col min="13833" max="13833" width="13.7109375" bestFit="1" customWidth="1"/>
    <col min="13834" max="13835" width="12" bestFit="1" customWidth="1"/>
    <col min="13836" max="13836" width="13.5703125" bestFit="1" customWidth="1"/>
    <col min="13837" max="13837" width="10.7109375" bestFit="1" customWidth="1"/>
    <col min="13838" max="13838" width="12.140625" bestFit="1" customWidth="1"/>
    <col min="13839" max="13839" width="12.28515625" bestFit="1" customWidth="1"/>
    <col min="14074" max="14074" width="12.5703125" customWidth="1"/>
    <col min="14075" max="14075" width="25.140625" customWidth="1"/>
    <col min="14083" max="14083" width="14.5703125" bestFit="1" customWidth="1"/>
    <col min="14084" max="14084" width="8.7109375" bestFit="1" customWidth="1"/>
    <col min="14085" max="14085" width="11.140625" customWidth="1"/>
    <col min="14088" max="14088" width="12" bestFit="1" customWidth="1"/>
    <col min="14089" max="14089" width="13.7109375" bestFit="1" customWidth="1"/>
    <col min="14090" max="14091" width="12" bestFit="1" customWidth="1"/>
    <col min="14092" max="14092" width="13.5703125" bestFit="1" customWidth="1"/>
    <col min="14093" max="14093" width="10.7109375" bestFit="1" customWidth="1"/>
    <col min="14094" max="14094" width="12.140625" bestFit="1" customWidth="1"/>
    <col min="14095" max="14095" width="12.28515625" bestFit="1" customWidth="1"/>
    <col min="14330" max="14330" width="12.5703125" customWidth="1"/>
    <col min="14331" max="14331" width="25.140625" customWidth="1"/>
    <col min="14339" max="14339" width="14.5703125" bestFit="1" customWidth="1"/>
    <col min="14340" max="14340" width="8.7109375" bestFit="1" customWidth="1"/>
    <col min="14341" max="14341" width="11.140625" customWidth="1"/>
    <col min="14344" max="14344" width="12" bestFit="1" customWidth="1"/>
    <col min="14345" max="14345" width="13.7109375" bestFit="1" customWidth="1"/>
    <col min="14346" max="14347" width="12" bestFit="1" customWidth="1"/>
    <col min="14348" max="14348" width="13.5703125" bestFit="1" customWidth="1"/>
    <col min="14349" max="14349" width="10.7109375" bestFit="1" customWidth="1"/>
    <col min="14350" max="14350" width="12.140625" bestFit="1" customWidth="1"/>
    <col min="14351" max="14351" width="12.28515625" bestFit="1" customWidth="1"/>
    <col min="14586" max="14586" width="12.5703125" customWidth="1"/>
    <col min="14587" max="14587" width="25.140625" customWidth="1"/>
    <col min="14595" max="14595" width="14.5703125" bestFit="1" customWidth="1"/>
    <col min="14596" max="14596" width="8.7109375" bestFit="1" customWidth="1"/>
    <col min="14597" max="14597" width="11.140625" customWidth="1"/>
    <col min="14600" max="14600" width="12" bestFit="1" customWidth="1"/>
    <col min="14601" max="14601" width="13.7109375" bestFit="1" customWidth="1"/>
    <col min="14602" max="14603" width="12" bestFit="1" customWidth="1"/>
    <col min="14604" max="14604" width="13.5703125" bestFit="1" customWidth="1"/>
    <col min="14605" max="14605" width="10.7109375" bestFit="1" customWidth="1"/>
    <col min="14606" max="14606" width="12.140625" bestFit="1" customWidth="1"/>
    <col min="14607" max="14607" width="12.28515625" bestFit="1" customWidth="1"/>
    <col min="14842" max="14842" width="12.5703125" customWidth="1"/>
    <col min="14843" max="14843" width="25.140625" customWidth="1"/>
    <col min="14851" max="14851" width="14.5703125" bestFit="1" customWidth="1"/>
    <col min="14852" max="14852" width="8.7109375" bestFit="1" customWidth="1"/>
    <col min="14853" max="14853" width="11.140625" customWidth="1"/>
    <col min="14856" max="14856" width="12" bestFit="1" customWidth="1"/>
    <col min="14857" max="14857" width="13.7109375" bestFit="1" customWidth="1"/>
    <col min="14858" max="14859" width="12" bestFit="1" customWidth="1"/>
    <col min="14860" max="14860" width="13.5703125" bestFit="1" customWidth="1"/>
    <col min="14861" max="14861" width="10.7109375" bestFit="1" customWidth="1"/>
    <col min="14862" max="14862" width="12.140625" bestFit="1" customWidth="1"/>
    <col min="14863" max="14863" width="12.28515625" bestFit="1" customWidth="1"/>
    <col min="15098" max="15098" width="12.5703125" customWidth="1"/>
    <col min="15099" max="15099" width="25.140625" customWidth="1"/>
    <col min="15107" max="15107" width="14.5703125" bestFit="1" customWidth="1"/>
    <col min="15108" max="15108" width="8.7109375" bestFit="1" customWidth="1"/>
    <col min="15109" max="15109" width="11.140625" customWidth="1"/>
    <col min="15112" max="15112" width="12" bestFit="1" customWidth="1"/>
    <col min="15113" max="15113" width="13.7109375" bestFit="1" customWidth="1"/>
    <col min="15114" max="15115" width="12" bestFit="1" customWidth="1"/>
    <col min="15116" max="15116" width="13.5703125" bestFit="1" customWidth="1"/>
    <col min="15117" max="15117" width="10.7109375" bestFit="1" customWidth="1"/>
    <col min="15118" max="15118" width="12.140625" bestFit="1" customWidth="1"/>
    <col min="15119" max="15119" width="12.28515625" bestFit="1" customWidth="1"/>
    <col min="15354" max="15354" width="12.5703125" customWidth="1"/>
    <col min="15355" max="15355" width="25.140625" customWidth="1"/>
    <col min="15363" max="15363" width="14.5703125" bestFit="1" customWidth="1"/>
    <col min="15364" max="15364" width="8.7109375" bestFit="1" customWidth="1"/>
    <col min="15365" max="15365" width="11.140625" customWidth="1"/>
    <col min="15368" max="15368" width="12" bestFit="1" customWidth="1"/>
    <col min="15369" max="15369" width="13.7109375" bestFit="1" customWidth="1"/>
    <col min="15370" max="15371" width="12" bestFit="1" customWidth="1"/>
    <col min="15372" max="15372" width="13.5703125" bestFit="1" customWidth="1"/>
    <col min="15373" max="15373" width="10.7109375" bestFit="1" customWidth="1"/>
    <col min="15374" max="15374" width="12.140625" bestFit="1" customWidth="1"/>
    <col min="15375" max="15375" width="12.28515625" bestFit="1" customWidth="1"/>
    <col min="15610" max="15610" width="12.5703125" customWidth="1"/>
    <col min="15611" max="15611" width="25.140625" customWidth="1"/>
    <col min="15619" max="15619" width="14.5703125" bestFit="1" customWidth="1"/>
    <col min="15620" max="15620" width="8.7109375" bestFit="1" customWidth="1"/>
    <col min="15621" max="15621" width="11.140625" customWidth="1"/>
    <col min="15624" max="15624" width="12" bestFit="1" customWidth="1"/>
    <col min="15625" max="15625" width="13.7109375" bestFit="1" customWidth="1"/>
    <col min="15626" max="15627" width="12" bestFit="1" customWidth="1"/>
    <col min="15628" max="15628" width="13.5703125" bestFit="1" customWidth="1"/>
    <col min="15629" max="15629" width="10.7109375" bestFit="1" customWidth="1"/>
    <col min="15630" max="15630" width="12.140625" bestFit="1" customWidth="1"/>
    <col min="15631" max="15631" width="12.28515625" bestFit="1" customWidth="1"/>
    <col min="15866" max="15866" width="12.5703125" customWidth="1"/>
    <col min="15867" max="15867" width="25.140625" customWidth="1"/>
    <col min="15875" max="15875" width="14.5703125" bestFit="1" customWidth="1"/>
    <col min="15876" max="15876" width="8.7109375" bestFit="1" customWidth="1"/>
    <col min="15877" max="15877" width="11.140625" customWidth="1"/>
    <col min="15880" max="15880" width="12" bestFit="1" customWidth="1"/>
    <col min="15881" max="15881" width="13.7109375" bestFit="1" customWidth="1"/>
    <col min="15882" max="15883" width="12" bestFit="1" customWidth="1"/>
    <col min="15884" max="15884" width="13.5703125" bestFit="1" customWidth="1"/>
    <col min="15885" max="15885" width="10.7109375" bestFit="1" customWidth="1"/>
    <col min="15886" max="15886" width="12.140625" bestFit="1" customWidth="1"/>
    <col min="15887" max="15887" width="12.28515625" bestFit="1" customWidth="1"/>
    <col min="16122" max="16122" width="12.5703125" customWidth="1"/>
    <col min="16123" max="16123" width="25.140625" customWidth="1"/>
    <col min="16131" max="16131" width="14.5703125" bestFit="1" customWidth="1"/>
    <col min="16132" max="16132" width="8.7109375" bestFit="1" customWidth="1"/>
    <col min="16133" max="16133" width="11.140625" customWidth="1"/>
    <col min="16136" max="16136" width="12" bestFit="1" customWidth="1"/>
    <col min="16137" max="16137" width="13.7109375" bestFit="1" customWidth="1"/>
    <col min="16138" max="16139" width="12" bestFit="1" customWidth="1"/>
    <col min="16140" max="16140" width="13.5703125" bestFit="1" customWidth="1"/>
    <col min="16141" max="16141" width="10.7109375" bestFit="1" customWidth="1"/>
    <col min="16142" max="16142" width="12.140625" bestFit="1" customWidth="1"/>
    <col min="16143" max="16143" width="12.28515625" bestFit="1" customWidth="1"/>
  </cols>
  <sheetData>
    <row r="1" spans="1:12">
      <c r="A1" s="7" t="s">
        <v>7</v>
      </c>
      <c r="B1" s="7" t="s">
        <v>8</v>
      </c>
      <c r="C1" s="8" t="s">
        <v>9</v>
      </c>
      <c r="D1" s="8"/>
      <c r="E1" s="8"/>
    </row>
    <row r="2" spans="1:12">
      <c r="A2" s="10">
        <v>18</v>
      </c>
      <c r="B2" s="3">
        <v>8</v>
      </c>
      <c r="C2">
        <v>3504</v>
      </c>
    </row>
    <row r="3" spans="1:12">
      <c r="A3" s="10">
        <v>15</v>
      </c>
      <c r="B3" s="3">
        <v>8</v>
      </c>
      <c r="C3">
        <v>3693</v>
      </c>
      <c r="G3" s="8"/>
    </row>
    <row r="4" spans="1:12">
      <c r="A4" s="10">
        <v>18</v>
      </c>
      <c r="B4" s="3">
        <v>8</v>
      </c>
      <c r="C4">
        <v>3436</v>
      </c>
      <c r="G4"/>
    </row>
    <row r="5" spans="1:12">
      <c r="A5" s="10">
        <v>16</v>
      </c>
      <c r="B5" s="3">
        <v>8</v>
      </c>
      <c r="C5">
        <v>3433</v>
      </c>
      <c r="G5" s="55"/>
      <c r="H5" s="55"/>
    </row>
    <row r="6" spans="1:12">
      <c r="A6" s="10">
        <v>17</v>
      </c>
      <c r="B6" s="3">
        <v>8</v>
      </c>
      <c r="C6">
        <v>3449</v>
      </c>
      <c r="G6"/>
    </row>
    <row r="7" spans="1:12">
      <c r="A7" s="10">
        <v>15</v>
      </c>
      <c r="B7" s="3">
        <v>8</v>
      </c>
      <c r="C7">
        <v>4341</v>
      </c>
      <c r="G7"/>
    </row>
    <row r="8" spans="1:12">
      <c r="A8" s="10">
        <v>14</v>
      </c>
      <c r="B8" s="3">
        <v>8</v>
      </c>
      <c r="C8">
        <v>4354</v>
      </c>
      <c r="G8"/>
    </row>
    <row r="9" spans="1:12">
      <c r="A9" s="10">
        <v>14</v>
      </c>
      <c r="B9" s="3">
        <v>8</v>
      </c>
      <c r="C9">
        <v>4312</v>
      </c>
      <c r="G9"/>
    </row>
    <row r="10" spans="1:12">
      <c r="A10" s="10">
        <v>14</v>
      </c>
      <c r="B10" s="3">
        <v>8</v>
      </c>
      <c r="C10">
        <v>4425</v>
      </c>
      <c r="G10"/>
    </row>
    <row r="11" spans="1:12">
      <c r="A11" s="10">
        <v>15</v>
      </c>
      <c r="B11" s="3">
        <v>8</v>
      </c>
      <c r="C11">
        <v>3850</v>
      </c>
      <c r="G11"/>
    </row>
    <row r="12" spans="1:12">
      <c r="A12" s="10">
        <v>15</v>
      </c>
      <c r="B12" s="3">
        <v>8</v>
      </c>
      <c r="C12">
        <v>3563</v>
      </c>
      <c r="G12"/>
    </row>
    <row r="13" spans="1:12">
      <c r="A13" s="10">
        <v>14</v>
      </c>
      <c r="B13" s="3">
        <v>8</v>
      </c>
      <c r="C13">
        <v>3609</v>
      </c>
      <c r="G13" s="56"/>
      <c r="H13" s="56"/>
      <c r="I13" s="56"/>
      <c r="J13" s="56"/>
      <c r="K13" s="56"/>
      <c r="L13" s="56"/>
    </row>
    <row r="14" spans="1:12">
      <c r="A14" s="10">
        <v>15</v>
      </c>
      <c r="B14" s="3">
        <v>8</v>
      </c>
      <c r="C14">
        <v>3761</v>
      </c>
      <c r="G14"/>
    </row>
    <row r="15" spans="1:12">
      <c r="A15" s="10">
        <v>14</v>
      </c>
      <c r="B15" s="3">
        <v>8</v>
      </c>
      <c r="C15">
        <v>3086</v>
      </c>
      <c r="G15"/>
    </row>
    <row r="16" spans="1:12">
      <c r="A16" s="10">
        <v>24</v>
      </c>
      <c r="B16" s="3">
        <v>4</v>
      </c>
      <c r="C16">
        <v>2372</v>
      </c>
      <c r="G16"/>
    </row>
    <row r="17" spans="1:15">
      <c r="A17" s="10">
        <v>22</v>
      </c>
      <c r="B17" s="3">
        <v>6</v>
      </c>
      <c r="C17">
        <v>2833</v>
      </c>
      <c r="G17"/>
    </row>
    <row r="18" spans="1:15">
      <c r="A18" s="10">
        <v>18</v>
      </c>
      <c r="B18" s="3">
        <v>6</v>
      </c>
      <c r="C18">
        <v>2774</v>
      </c>
      <c r="G18" s="56"/>
      <c r="H18" s="56"/>
      <c r="I18" s="56"/>
      <c r="J18" s="56"/>
      <c r="K18" s="56"/>
      <c r="L18" s="56"/>
      <c r="M18" s="56"/>
      <c r="N18" s="56"/>
      <c r="O18" s="56"/>
    </row>
    <row r="19" spans="1:15">
      <c r="A19" s="10">
        <v>21</v>
      </c>
      <c r="B19" s="3">
        <v>6</v>
      </c>
      <c r="C19">
        <v>2587</v>
      </c>
      <c r="G19"/>
      <c r="H19" s="11"/>
      <c r="I19" s="11"/>
      <c r="J19" s="11"/>
      <c r="K19" s="11"/>
      <c r="L19" s="11"/>
      <c r="M19" s="11"/>
      <c r="N19" s="11"/>
      <c r="O19" s="11"/>
    </row>
    <row r="20" spans="1:15">
      <c r="A20" s="10">
        <v>27</v>
      </c>
      <c r="B20" s="3">
        <v>4</v>
      </c>
      <c r="C20">
        <v>2130</v>
      </c>
      <c r="G20"/>
      <c r="H20" s="11"/>
      <c r="I20" s="11"/>
      <c r="J20" s="11"/>
      <c r="K20" s="11"/>
      <c r="L20" s="11"/>
      <c r="M20" s="11"/>
      <c r="N20" s="11"/>
      <c r="O20" s="11"/>
    </row>
    <row r="21" spans="1:15">
      <c r="A21" s="10">
        <v>26</v>
      </c>
      <c r="B21" s="3">
        <v>4</v>
      </c>
      <c r="C21">
        <v>1835</v>
      </c>
      <c r="G21"/>
      <c r="H21" s="11"/>
      <c r="I21" s="11"/>
      <c r="J21" s="11"/>
      <c r="K21" s="11"/>
      <c r="L21" s="11"/>
      <c r="M21" s="11"/>
      <c r="N21" s="11"/>
      <c r="O21" s="11"/>
    </row>
    <row r="22" spans="1:15">
      <c r="A22" s="10">
        <v>25</v>
      </c>
      <c r="B22" s="3">
        <v>4</v>
      </c>
      <c r="C22">
        <v>2672</v>
      </c>
      <c r="G22"/>
    </row>
    <row r="23" spans="1:15">
      <c r="A23" s="10">
        <v>24</v>
      </c>
      <c r="B23" s="3">
        <v>4</v>
      </c>
      <c r="C23">
        <v>2430</v>
      </c>
      <c r="G23"/>
    </row>
    <row r="24" spans="1:15">
      <c r="A24" s="10">
        <v>25</v>
      </c>
      <c r="B24" s="3">
        <v>4</v>
      </c>
      <c r="C24">
        <v>2375</v>
      </c>
      <c r="G24"/>
    </row>
    <row r="25" spans="1:15">
      <c r="A25" s="10">
        <v>26</v>
      </c>
      <c r="B25" s="3">
        <v>4</v>
      </c>
      <c r="C25">
        <v>2234</v>
      </c>
    </row>
    <row r="26" spans="1:15">
      <c r="A26" s="10">
        <v>21</v>
      </c>
      <c r="B26" s="3">
        <v>6</v>
      </c>
      <c r="C26">
        <v>2648</v>
      </c>
    </row>
    <row r="27" spans="1:15">
      <c r="A27" s="10">
        <v>10</v>
      </c>
      <c r="B27" s="3">
        <v>8</v>
      </c>
      <c r="C27">
        <v>4615</v>
      </c>
    </row>
    <row r="28" spans="1:15">
      <c r="A28" s="10">
        <v>10</v>
      </c>
      <c r="B28" s="3">
        <v>8</v>
      </c>
      <c r="C28">
        <v>4376</v>
      </c>
    </row>
    <row r="29" spans="1:15">
      <c r="A29" s="10">
        <v>11</v>
      </c>
      <c r="B29" s="3">
        <v>8</v>
      </c>
      <c r="C29">
        <v>4382</v>
      </c>
    </row>
    <row r="30" spans="1:15">
      <c r="A30" s="10">
        <v>9</v>
      </c>
      <c r="B30" s="3">
        <v>8</v>
      </c>
      <c r="C30">
        <v>4732</v>
      </c>
    </row>
    <row r="31" spans="1:15">
      <c r="A31" s="10">
        <v>27</v>
      </c>
      <c r="B31" s="3">
        <v>4</v>
      </c>
      <c r="C31">
        <v>2130</v>
      </c>
    </row>
    <row r="32" spans="1:15">
      <c r="A32" s="10">
        <v>28</v>
      </c>
      <c r="B32" s="3">
        <v>4</v>
      </c>
      <c r="C32">
        <v>2264</v>
      </c>
    </row>
    <row r="33" spans="1:3">
      <c r="A33" s="10">
        <v>25</v>
      </c>
      <c r="B33" s="3">
        <v>4</v>
      </c>
      <c r="C33">
        <v>2228</v>
      </c>
    </row>
    <row r="34" spans="1:3">
      <c r="A34" s="10">
        <v>25</v>
      </c>
      <c r="B34" s="3">
        <v>4</v>
      </c>
      <c r="C34">
        <v>2046</v>
      </c>
    </row>
    <row r="35" spans="1:3">
      <c r="A35" s="10">
        <v>19</v>
      </c>
      <c r="B35" s="3">
        <v>6</v>
      </c>
      <c r="C35">
        <v>2634</v>
      </c>
    </row>
    <row r="36" spans="1:3">
      <c r="A36" s="10">
        <v>16</v>
      </c>
      <c r="B36" s="3">
        <v>6</v>
      </c>
      <c r="C36">
        <v>3439</v>
      </c>
    </row>
    <row r="37" spans="1:3">
      <c r="A37" s="10">
        <v>17</v>
      </c>
      <c r="B37" s="3">
        <v>6</v>
      </c>
      <c r="C37">
        <v>3329</v>
      </c>
    </row>
    <row r="38" spans="1:3">
      <c r="A38" s="10">
        <v>19</v>
      </c>
      <c r="B38" s="3">
        <v>6</v>
      </c>
      <c r="C38">
        <v>3302</v>
      </c>
    </row>
    <row r="39" spans="1:3">
      <c r="A39" s="10">
        <v>18</v>
      </c>
      <c r="B39" s="3">
        <v>6</v>
      </c>
      <c r="C39">
        <v>3288</v>
      </c>
    </row>
    <row r="40" spans="1:3">
      <c r="A40" s="10">
        <v>14</v>
      </c>
      <c r="B40" s="3">
        <v>8</v>
      </c>
      <c r="C40">
        <v>4209</v>
      </c>
    </row>
    <row r="41" spans="1:3">
      <c r="A41" s="10">
        <v>14</v>
      </c>
      <c r="B41" s="3">
        <v>8</v>
      </c>
      <c r="C41">
        <v>4464</v>
      </c>
    </row>
    <row r="42" spans="1:3">
      <c r="A42" s="10">
        <v>14</v>
      </c>
      <c r="B42" s="3">
        <v>8</v>
      </c>
      <c r="C42">
        <v>4154</v>
      </c>
    </row>
    <row r="43" spans="1:3">
      <c r="A43" s="10">
        <v>14</v>
      </c>
      <c r="B43" s="3">
        <v>8</v>
      </c>
      <c r="C43">
        <v>4096</v>
      </c>
    </row>
    <row r="44" spans="1:3">
      <c r="A44" s="10">
        <v>12</v>
      </c>
      <c r="B44" s="3">
        <v>8</v>
      </c>
      <c r="C44">
        <v>4955</v>
      </c>
    </row>
    <row r="45" spans="1:3">
      <c r="A45" s="10">
        <v>13</v>
      </c>
      <c r="B45" s="3">
        <v>8</v>
      </c>
      <c r="C45">
        <v>4746</v>
      </c>
    </row>
    <row r="46" spans="1:3">
      <c r="A46" s="10">
        <v>13</v>
      </c>
      <c r="B46" s="3">
        <v>8</v>
      </c>
      <c r="C46">
        <v>5140</v>
      </c>
    </row>
    <row r="47" spans="1:3">
      <c r="A47" s="10">
        <v>18</v>
      </c>
      <c r="B47" s="3">
        <v>6</v>
      </c>
      <c r="C47">
        <v>2962</v>
      </c>
    </row>
    <row r="48" spans="1:3">
      <c r="A48" s="10">
        <v>22</v>
      </c>
      <c r="B48" s="3">
        <v>4</v>
      </c>
      <c r="C48">
        <v>2408</v>
      </c>
    </row>
    <row r="49" spans="1:3">
      <c r="A49" s="10">
        <v>19</v>
      </c>
      <c r="B49" s="3">
        <v>6</v>
      </c>
      <c r="C49">
        <v>3282</v>
      </c>
    </row>
    <row r="50" spans="1:3">
      <c r="A50" s="10">
        <v>18</v>
      </c>
      <c r="B50" s="3">
        <v>6</v>
      </c>
      <c r="C50">
        <v>3139</v>
      </c>
    </row>
    <row r="51" spans="1:3">
      <c r="A51" s="10">
        <v>23</v>
      </c>
      <c r="B51" s="3">
        <v>4</v>
      </c>
      <c r="C51">
        <v>2220</v>
      </c>
    </row>
    <row r="52" spans="1:3">
      <c r="A52" s="10">
        <v>28</v>
      </c>
      <c r="B52" s="3">
        <v>4</v>
      </c>
      <c r="C52">
        <v>2123</v>
      </c>
    </row>
    <row r="53" spans="1:3">
      <c r="A53" s="10">
        <v>30</v>
      </c>
      <c r="B53" s="3">
        <v>4</v>
      </c>
      <c r="C53">
        <v>2074</v>
      </c>
    </row>
    <row r="54" spans="1:3">
      <c r="A54" s="10">
        <v>30</v>
      </c>
      <c r="B54" s="3">
        <v>4</v>
      </c>
      <c r="C54">
        <v>2065</v>
      </c>
    </row>
    <row r="55" spans="1:3">
      <c r="A55" s="10">
        <v>31</v>
      </c>
      <c r="B55" s="3">
        <v>4</v>
      </c>
      <c r="C55">
        <v>1773</v>
      </c>
    </row>
    <row r="56" spans="1:3">
      <c r="A56" s="10">
        <v>35</v>
      </c>
      <c r="B56" s="3">
        <v>4</v>
      </c>
      <c r="C56">
        <v>1613</v>
      </c>
    </row>
    <row r="57" spans="1:3">
      <c r="A57" s="10">
        <v>27</v>
      </c>
      <c r="B57" s="3">
        <v>4</v>
      </c>
      <c r="C57">
        <v>1834</v>
      </c>
    </row>
    <row r="58" spans="1:3">
      <c r="A58" s="10">
        <v>26</v>
      </c>
      <c r="B58" s="3">
        <v>4</v>
      </c>
      <c r="C58">
        <v>1955</v>
      </c>
    </row>
    <row r="59" spans="1:3">
      <c r="A59" s="10">
        <v>24</v>
      </c>
      <c r="B59" s="3">
        <v>4</v>
      </c>
      <c r="C59">
        <v>2278</v>
      </c>
    </row>
    <row r="60" spans="1:3">
      <c r="A60" s="10">
        <v>25</v>
      </c>
      <c r="B60" s="3">
        <v>4</v>
      </c>
      <c r="C60">
        <v>2126</v>
      </c>
    </row>
    <row r="61" spans="1:3">
      <c r="A61" s="10">
        <v>23</v>
      </c>
      <c r="B61" s="3">
        <v>4</v>
      </c>
      <c r="C61">
        <v>2254</v>
      </c>
    </row>
    <row r="62" spans="1:3">
      <c r="A62" s="10">
        <v>20</v>
      </c>
      <c r="B62" s="3">
        <v>4</v>
      </c>
      <c r="C62">
        <v>2408</v>
      </c>
    </row>
    <row r="63" spans="1:3">
      <c r="A63" s="10">
        <v>21</v>
      </c>
      <c r="B63" s="3">
        <v>4</v>
      </c>
      <c r="C63">
        <v>2226</v>
      </c>
    </row>
    <row r="64" spans="1:3">
      <c r="A64" s="10">
        <v>13</v>
      </c>
      <c r="B64" s="3">
        <v>8</v>
      </c>
      <c r="C64">
        <v>4274</v>
      </c>
    </row>
    <row r="65" spans="1:3">
      <c r="A65" s="10">
        <v>14</v>
      </c>
      <c r="B65" s="3">
        <v>8</v>
      </c>
      <c r="C65">
        <v>4385</v>
      </c>
    </row>
    <row r="66" spans="1:3">
      <c r="A66" s="10">
        <v>15</v>
      </c>
      <c r="B66" s="3">
        <v>8</v>
      </c>
      <c r="C66">
        <v>4135</v>
      </c>
    </row>
    <row r="67" spans="1:3">
      <c r="A67" s="10">
        <v>14</v>
      </c>
      <c r="B67" s="3">
        <v>8</v>
      </c>
      <c r="C67">
        <v>4129</v>
      </c>
    </row>
    <row r="68" spans="1:3">
      <c r="A68" s="10">
        <v>17</v>
      </c>
      <c r="B68" s="3">
        <v>8</v>
      </c>
      <c r="C68">
        <v>3672</v>
      </c>
    </row>
    <row r="69" spans="1:3">
      <c r="A69" s="10">
        <v>11</v>
      </c>
      <c r="B69" s="3">
        <v>8</v>
      </c>
      <c r="C69">
        <v>4633</v>
      </c>
    </row>
    <row r="70" spans="1:3">
      <c r="A70" s="10">
        <v>13</v>
      </c>
      <c r="B70" s="3">
        <v>8</v>
      </c>
      <c r="C70">
        <v>4502</v>
      </c>
    </row>
    <row r="71" spans="1:3">
      <c r="A71" s="10">
        <v>12</v>
      </c>
      <c r="B71" s="3">
        <v>8</v>
      </c>
      <c r="C71">
        <v>4456</v>
      </c>
    </row>
    <row r="72" spans="1:3">
      <c r="A72" s="10">
        <v>13</v>
      </c>
      <c r="B72" s="3">
        <v>8</v>
      </c>
      <c r="C72">
        <v>4422</v>
      </c>
    </row>
    <row r="73" spans="1:3">
      <c r="A73" s="10">
        <v>19</v>
      </c>
      <c r="B73" s="3">
        <v>3</v>
      </c>
      <c r="C73">
        <v>2330</v>
      </c>
    </row>
    <row r="74" spans="1:3">
      <c r="A74" s="10">
        <v>15</v>
      </c>
      <c r="B74" s="3">
        <v>8</v>
      </c>
      <c r="C74">
        <v>3892</v>
      </c>
    </row>
    <row r="75" spans="1:3">
      <c r="A75" s="10">
        <v>13</v>
      </c>
      <c r="B75" s="3">
        <v>8</v>
      </c>
      <c r="C75">
        <v>4098</v>
      </c>
    </row>
    <row r="76" spans="1:3">
      <c r="A76" s="10">
        <v>13</v>
      </c>
      <c r="B76" s="3">
        <v>8</v>
      </c>
      <c r="C76">
        <v>4294</v>
      </c>
    </row>
    <row r="77" spans="1:3">
      <c r="A77" s="10">
        <v>14</v>
      </c>
      <c r="B77" s="3">
        <v>8</v>
      </c>
      <c r="C77">
        <v>4077</v>
      </c>
    </row>
    <row r="78" spans="1:3">
      <c r="A78" s="10">
        <v>18</v>
      </c>
      <c r="B78" s="3">
        <v>4</v>
      </c>
      <c r="C78">
        <v>2933</v>
      </c>
    </row>
    <row r="79" spans="1:3">
      <c r="A79" s="10">
        <v>22</v>
      </c>
      <c r="B79" s="3">
        <v>4</v>
      </c>
      <c r="C79">
        <v>2511</v>
      </c>
    </row>
    <row r="80" spans="1:3">
      <c r="A80" s="10">
        <v>21</v>
      </c>
      <c r="B80" s="3">
        <v>4</v>
      </c>
      <c r="C80">
        <v>2979</v>
      </c>
    </row>
    <row r="81" spans="1:3">
      <c r="A81" s="10">
        <v>26</v>
      </c>
      <c r="B81" s="3">
        <v>4</v>
      </c>
      <c r="C81">
        <v>2189</v>
      </c>
    </row>
    <row r="82" spans="1:3">
      <c r="A82" s="10">
        <v>22</v>
      </c>
      <c r="B82" s="3">
        <v>4</v>
      </c>
      <c r="C82">
        <v>2395</v>
      </c>
    </row>
    <row r="83" spans="1:3">
      <c r="A83" s="10">
        <v>28</v>
      </c>
      <c r="B83" s="3">
        <v>4</v>
      </c>
      <c r="C83">
        <v>2288</v>
      </c>
    </row>
    <row r="84" spans="1:3">
      <c r="A84" s="10">
        <v>23</v>
      </c>
      <c r="B84" s="3">
        <v>4</v>
      </c>
      <c r="C84">
        <v>2506</v>
      </c>
    </row>
    <row r="85" spans="1:3">
      <c r="A85" s="10">
        <v>28</v>
      </c>
      <c r="B85" s="3">
        <v>4</v>
      </c>
      <c r="C85">
        <v>2164</v>
      </c>
    </row>
    <row r="86" spans="1:3">
      <c r="A86" s="10">
        <v>27</v>
      </c>
      <c r="B86" s="3">
        <v>4</v>
      </c>
      <c r="C86">
        <v>2100</v>
      </c>
    </row>
    <row r="87" spans="1:3">
      <c r="A87" s="10">
        <v>13</v>
      </c>
      <c r="B87" s="3">
        <v>8</v>
      </c>
      <c r="C87">
        <v>4100</v>
      </c>
    </row>
    <row r="88" spans="1:3">
      <c r="A88" s="10">
        <v>14</v>
      </c>
      <c r="B88" s="3">
        <v>8</v>
      </c>
      <c r="C88">
        <v>3672</v>
      </c>
    </row>
    <row r="89" spans="1:3">
      <c r="A89" s="10">
        <v>13</v>
      </c>
      <c r="B89" s="3">
        <v>8</v>
      </c>
      <c r="C89">
        <v>3988</v>
      </c>
    </row>
    <row r="90" spans="1:3">
      <c r="A90" s="10">
        <v>14</v>
      </c>
      <c r="B90" s="3">
        <v>8</v>
      </c>
      <c r="C90">
        <v>4042</v>
      </c>
    </row>
    <row r="91" spans="1:3">
      <c r="A91" s="10">
        <v>15</v>
      </c>
      <c r="B91" s="3">
        <v>8</v>
      </c>
      <c r="C91">
        <v>3777</v>
      </c>
    </row>
    <row r="92" spans="1:3">
      <c r="A92" s="10">
        <v>12</v>
      </c>
      <c r="B92" s="3">
        <v>8</v>
      </c>
      <c r="C92">
        <v>4952</v>
      </c>
    </row>
    <row r="93" spans="1:3">
      <c r="A93" s="10">
        <v>13</v>
      </c>
      <c r="B93" s="3">
        <v>8</v>
      </c>
      <c r="C93">
        <v>4464</v>
      </c>
    </row>
    <row r="94" spans="1:3">
      <c r="A94" s="10">
        <v>13</v>
      </c>
      <c r="B94" s="3">
        <v>8</v>
      </c>
      <c r="C94">
        <v>4363</v>
      </c>
    </row>
    <row r="95" spans="1:3">
      <c r="A95" s="10">
        <v>14</v>
      </c>
      <c r="B95" s="3">
        <v>8</v>
      </c>
      <c r="C95">
        <v>4237</v>
      </c>
    </row>
    <row r="96" spans="1:3">
      <c r="A96" s="10">
        <v>13</v>
      </c>
      <c r="B96" s="3">
        <v>8</v>
      </c>
      <c r="C96">
        <v>4735</v>
      </c>
    </row>
    <row r="97" spans="1:3">
      <c r="A97" s="10">
        <v>12</v>
      </c>
      <c r="B97" s="3">
        <v>8</v>
      </c>
      <c r="C97">
        <v>4951</v>
      </c>
    </row>
    <row r="98" spans="1:3">
      <c r="A98" s="10">
        <v>13</v>
      </c>
      <c r="B98" s="3">
        <v>8</v>
      </c>
      <c r="C98">
        <v>3821</v>
      </c>
    </row>
    <row r="99" spans="1:3">
      <c r="A99" s="10">
        <v>18</v>
      </c>
      <c r="B99" s="3">
        <v>6</v>
      </c>
      <c r="C99">
        <v>3121</v>
      </c>
    </row>
    <row r="100" spans="1:3">
      <c r="A100" s="10">
        <v>16</v>
      </c>
      <c r="B100" s="3">
        <v>6</v>
      </c>
      <c r="C100">
        <v>3278</v>
      </c>
    </row>
    <row r="101" spans="1:3">
      <c r="A101" s="10">
        <v>18</v>
      </c>
      <c r="B101" s="3">
        <v>6</v>
      </c>
      <c r="C101">
        <v>2945</v>
      </c>
    </row>
    <row r="102" spans="1:3">
      <c r="A102" s="10">
        <v>18</v>
      </c>
      <c r="B102" s="3">
        <v>6</v>
      </c>
      <c r="C102">
        <v>3021</v>
      </c>
    </row>
    <row r="103" spans="1:3">
      <c r="A103" s="10">
        <v>23</v>
      </c>
      <c r="B103" s="3">
        <v>6</v>
      </c>
      <c r="C103">
        <v>2904</v>
      </c>
    </row>
    <row r="104" spans="1:3">
      <c r="A104" s="10">
        <v>26</v>
      </c>
      <c r="B104" s="3">
        <v>4</v>
      </c>
      <c r="C104">
        <v>1950</v>
      </c>
    </row>
    <row r="105" spans="1:3">
      <c r="A105" s="10">
        <v>11</v>
      </c>
      <c r="B105" s="3">
        <v>8</v>
      </c>
      <c r="C105">
        <v>4997</v>
      </c>
    </row>
    <row r="106" spans="1:3">
      <c r="A106" s="10">
        <v>12</v>
      </c>
      <c r="B106" s="3">
        <v>8</v>
      </c>
      <c r="C106">
        <v>4906</v>
      </c>
    </row>
    <row r="107" spans="1:3">
      <c r="A107" s="10">
        <v>13</v>
      </c>
      <c r="B107" s="3">
        <v>8</v>
      </c>
      <c r="C107">
        <v>4654</v>
      </c>
    </row>
    <row r="108" spans="1:3">
      <c r="A108" s="10">
        <v>12</v>
      </c>
      <c r="B108" s="3">
        <v>8</v>
      </c>
      <c r="C108">
        <v>4499</v>
      </c>
    </row>
    <row r="109" spans="1:3">
      <c r="A109" s="10">
        <v>18</v>
      </c>
      <c r="B109" s="3">
        <v>6</v>
      </c>
      <c r="C109">
        <v>2789</v>
      </c>
    </row>
    <row r="110" spans="1:3">
      <c r="A110" s="10">
        <v>20</v>
      </c>
      <c r="B110" s="3">
        <v>4</v>
      </c>
      <c r="C110">
        <v>2279</v>
      </c>
    </row>
    <row r="111" spans="1:3">
      <c r="A111" s="10">
        <v>21</v>
      </c>
      <c r="B111" s="3">
        <v>4</v>
      </c>
      <c r="C111">
        <v>2401</v>
      </c>
    </row>
    <row r="112" spans="1:3">
      <c r="A112" s="10">
        <v>22</v>
      </c>
      <c r="B112" s="3">
        <v>4</v>
      </c>
      <c r="C112">
        <v>2379</v>
      </c>
    </row>
    <row r="113" spans="1:3">
      <c r="A113" s="10">
        <v>18</v>
      </c>
      <c r="B113" s="3">
        <v>3</v>
      </c>
      <c r="C113">
        <v>2124</v>
      </c>
    </row>
    <row r="114" spans="1:3">
      <c r="A114" s="10">
        <v>19</v>
      </c>
      <c r="B114" s="3">
        <v>4</v>
      </c>
      <c r="C114">
        <v>2310</v>
      </c>
    </row>
    <row r="115" spans="1:3">
      <c r="A115" s="10">
        <v>21</v>
      </c>
      <c r="B115" s="3">
        <v>6</v>
      </c>
      <c r="C115">
        <v>2472</v>
      </c>
    </row>
    <row r="116" spans="1:3">
      <c r="A116" s="10">
        <v>26</v>
      </c>
      <c r="B116" s="3">
        <v>4</v>
      </c>
      <c r="C116">
        <v>2265</v>
      </c>
    </row>
    <row r="117" spans="1:3">
      <c r="A117" s="10">
        <v>15</v>
      </c>
      <c r="B117" s="3">
        <v>8</v>
      </c>
      <c r="C117">
        <v>4082</v>
      </c>
    </row>
    <row r="118" spans="1:3">
      <c r="A118" s="10">
        <v>16</v>
      </c>
      <c r="B118" s="3">
        <v>8</v>
      </c>
      <c r="C118">
        <v>4278</v>
      </c>
    </row>
    <row r="119" spans="1:3">
      <c r="A119" s="10">
        <v>29</v>
      </c>
      <c r="B119" s="3">
        <v>4</v>
      </c>
      <c r="C119">
        <v>1867</v>
      </c>
    </row>
    <row r="120" spans="1:3">
      <c r="A120" s="10">
        <v>24</v>
      </c>
      <c r="B120" s="3">
        <v>4</v>
      </c>
      <c r="C120">
        <v>2158</v>
      </c>
    </row>
    <row r="121" spans="1:3">
      <c r="A121" s="10">
        <v>20</v>
      </c>
      <c r="B121" s="3">
        <v>4</v>
      </c>
      <c r="C121">
        <v>2582</v>
      </c>
    </row>
    <row r="122" spans="1:3">
      <c r="A122" s="10">
        <v>19</v>
      </c>
      <c r="B122" s="3">
        <v>4</v>
      </c>
      <c r="C122">
        <v>2868</v>
      </c>
    </row>
    <row r="123" spans="1:3">
      <c r="A123" s="10">
        <v>15</v>
      </c>
      <c r="B123" s="3">
        <v>8</v>
      </c>
      <c r="C123">
        <v>3399</v>
      </c>
    </row>
    <row r="124" spans="1:3">
      <c r="A124" s="10">
        <v>24</v>
      </c>
      <c r="B124" s="3">
        <v>4</v>
      </c>
      <c r="C124">
        <v>2660</v>
      </c>
    </row>
    <row r="125" spans="1:3">
      <c r="A125" s="10">
        <v>20</v>
      </c>
      <c r="B125" s="3">
        <v>6</v>
      </c>
      <c r="C125">
        <v>2807</v>
      </c>
    </row>
    <row r="126" spans="1:3">
      <c r="A126" s="10">
        <v>11</v>
      </c>
      <c r="B126" s="3">
        <v>8</v>
      </c>
      <c r="C126">
        <v>3664</v>
      </c>
    </row>
    <row r="127" spans="1:3">
      <c r="A127" s="10">
        <v>20</v>
      </c>
      <c r="B127" s="3">
        <v>6</v>
      </c>
      <c r="C127">
        <v>3102</v>
      </c>
    </row>
    <row r="128" spans="1:3">
      <c r="A128" s="10">
        <v>21</v>
      </c>
      <c r="B128" s="3">
        <v>6</v>
      </c>
      <c r="C128">
        <v>2875</v>
      </c>
    </row>
    <row r="129" spans="1:3">
      <c r="A129" s="10">
        <v>19</v>
      </c>
      <c r="B129" s="3">
        <v>6</v>
      </c>
      <c r="C129">
        <v>2901</v>
      </c>
    </row>
    <row r="130" spans="1:3">
      <c r="A130" s="10">
        <v>15</v>
      </c>
      <c r="B130" s="3">
        <v>6</v>
      </c>
      <c r="C130">
        <v>3336</v>
      </c>
    </row>
    <row r="131" spans="1:3">
      <c r="A131" s="10">
        <v>31</v>
      </c>
      <c r="B131" s="3">
        <v>4</v>
      </c>
      <c r="C131">
        <v>1950</v>
      </c>
    </row>
    <row r="132" spans="1:3">
      <c r="A132" s="10">
        <v>26</v>
      </c>
      <c r="B132" s="3">
        <v>4</v>
      </c>
      <c r="C132">
        <v>2451</v>
      </c>
    </row>
    <row r="133" spans="1:3">
      <c r="A133" s="10">
        <v>32</v>
      </c>
      <c r="B133" s="3">
        <v>4</v>
      </c>
      <c r="C133">
        <v>1836</v>
      </c>
    </row>
    <row r="134" spans="1:3">
      <c r="A134" s="10">
        <v>25</v>
      </c>
      <c r="B134" s="3">
        <v>4</v>
      </c>
      <c r="C134">
        <v>2542</v>
      </c>
    </row>
    <row r="135" spans="1:3">
      <c r="A135" s="10">
        <v>16</v>
      </c>
      <c r="B135" s="3">
        <v>6</v>
      </c>
      <c r="C135">
        <v>3781</v>
      </c>
    </row>
    <row r="136" spans="1:3">
      <c r="A136" s="10">
        <v>16</v>
      </c>
      <c r="B136" s="3">
        <v>6</v>
      </c>
      <c r="C136">
        <v>3632</v>
      </c>
    </row>
    <row r="137" spans="1:3">
      <c r="A137" s="10">
        <v>18</v>
      </c>
      <c r="B137" s="3">
        <v>6</v>
      </c>
      <c r="C137">
        <v>3613</v>
      </c>
    </row>
    <row r="138" spans="1:3">
      <c r="A138" s="10">
        <v>16</v>
      </c>
      <c r="B138" s="3">
        <v>8</v>
      </c>
      <c r="C138">
        <v>4141</v>
      </c>
    </row>
    <row r="139" spans="1:3">
      <c r="A139" s="10">
        <v>13</v>
      </c>
      <c r="B139" s="3">
        <v>8</v>
      </c>
      <c r="C139">
        <v>4699</v>
      </c>
    </row>
    <row r="140" spans="1:3">
      <c r="A140" s="10">
        <v>14</v>
      </c>
      <c r="B140" s="3">
        <v>8</v>
      </c>
      <c r="C140">
        <v>4457</v>
      </c>
    </row>
    <row r="141" spans="1:3">
      <c r="A141" s="10">
        <v>14</v>
      </c>
      <c r="B141" s="3">
        <v>8</v>
      </c>
      <c r="C141">
        <v>4638</v>
      </c>
    </row>
    <row r="142" spans="1:3">
      <c r="A142" s="10">
        <v>14</v>
      </c>
      <c r="B142" s="3">
        <v>8</v>
      </c>
      <c r="C142">
        <v>4257</v>
      </c>
    </row>
    <row r="143" spans="1:3">
      <c r="A143" s="10">
        <v>29</v>
      </c>
      <c r="B143" s="3">
        <v>4</v>
      </c>
      <c r="C143">
        <v>2219</v>
      </c>
    </row>
    <row r="144" spans="1:3">
      <c r="A144" s="10">
        <v>26</v>
      </c>
      <c r="B144" s="3">
        <v>4</v>
      </c>
      <c r="C144">
        <v>1963</v>
      </c>
    </row>
    <row r="145" spans="1:3">
      <c r="A145" s="10">
        <v>26</v>
      </c>
      <c r="B145" s="3">
        <v>4</v>
      </c>
      <c r="C145">
        <v>2300</v>
      </c>
    </row>
    <row r="146" spans="1:3">
      <c r="A146" s="10">
        <v>31</v>
      </c>
      <c r="B146" s="3">
        <v>4</v>
      </c>
      <c r="C146">
        <v>1649</v>
      </c>
    </row>
    <row r="147" spans="1:3">
      <c r="A147" s="10">
        <v>32</v>
      </c>
      <c r="B147" s="3">
        <v>4</v>
      </c>
      <c r="C147">
        <v>2003</v>
      </c>
    </row>
    <row r="148" spans="1:3">
      <c r="A148" s="10">
        <v>28</v>
      </c>
      <c r="B148" s="3">
        <v>4</v>
      </c>
      <c r="C148">
        <v>2125</v>
      </c>
    </row>
    <row r="149" spans="1:3">
      <c r="A149" s="10">
        <v>24</v>
      </c>
      <c r="B149" s="3">
        <v>4</v>
      </c>
      <c r="C149">
        <v>2108</v>
      </c>
    </row>
    <row r="150" spans="1:3">
      <c r="A150" s="10">
        <v>26</v>
      </c>
      <c r="B150" s="3">
        <v>4</v>
      </c>
      <c r="C150">
        <v>2246</v>
      </c>
    </row>
    <row r="151" spans="1:3">
      <c r="A151" s="10">
        <v>24</v>
      </c>
      <c r="B151" s="3">
        <v>4</v>
      </c>
      <c r="C151">
        <v>2489</v>
      </c>
    </row>
    <row r="152" spans="1:3">
      <c r="A152" s="10">
        <v>26</v>
      </c>
      <c r="B152" s="3">
        <v>4</v>
      </c>
      <c r="C152">
        <v>2391</v>
      </c>
    </row>
    <row r="153" spans="1:3">
      <c r="A153" s="10">
        <v>31</v>
      </c>
      <c r="B153" s="3">
        <v>4</v>
      </c>
      <c r="C153">
        <v>2000</v>
      </c>
    </row>
    <row r="154" spans="1:3">
      <c r="A154" s="10">
        <v>19</v>
      </c>
      <c r="B154" s="3">
        <v>6</v>
      </c>
      <c r="C154">
        <v>3264</v>
      </c>
    </row>
    <row r="155" spans="1:3">
      <c r="A155" s="10">
        <v>18</v>
      </c>
      <c r="B155" s="3">
        <v>6</v>
      </c>
      <c r="C155">
        <v>3459</v>
      </c>
    </row>
    <row r="156" spans="1:3">
      <c r="A156" s="10">
        <v>15</v>
      </c>
      <c r="B156" s="3">
        <v>6</v>
      </c>
      <c r="C156">
        <v>3432</v>
      </c>
    </row>
    <row r="157" spans="1:3">
      <c r="A157" s="10">
        <v>15</v>
      </c>
      <c r="B157" s="3">
        <v>6</v>
      </c>
      <c r="C157">
        <v>3158</v>
      </c>
    </row>
    <row r="158" spans="1:3">
      <c r="A158" s="10">
        <v>16</v>
      </c>
      <c r="B158" s="3">
        <v>8</v>
      </c>
      <c r="C158">
        <v>4668</v>
      </c>
    </row>
    <row r="159" spans="1:3">
      <c r="A159" s="10">
        <v>15</v>
      </c>
      <c r="B159" s="3">
        <v>8</v>
      </c>
      <c r="C159">
        <v>4440</v>
      </c>
    </row>
    <row r="160" spans="1:3">
      <c r="A160" s="10">
        <v>16</v>
      </c>
      <c r="B160" s="3">
        <v>8</v>
      </c>
      <c r="C160">
        <v>4498</v>
      </c>
    </row>
    <row r="161" spans="1:3">
      <c r="A161" s="10">
        <v>14</v>
      </c>
      <c r="B161" s="3">
        <v>8</v>
      </c>
      <c r="C161">
        <v>4657</v>
      </c>
    </row>
    <row r="162" spans="1:3">
      <c r="A162" s="10">
        <v>17</v>
      </c>
      <c r="B162" s="3">
        <v>6</v>
      </c>
      <c r="C162">
        <v>3907</v>
      </c>
    </row>
    <row r="163" spans="1:3">
      <c r="A163" s="10">
        <v>16</v>
      </c>
      <c r="B163" s="3">
        <v>6</v>
      </c>
      <c r="C163">
        <v>3897</v>
      </c>
    </row>
    <row r="164" spans="1:3">
      <c r="A164" s="10">
        <v>15</v>
      </c>
      <c r="B164" s="3">
        <v>6</v>
      </c>
      <c r="C164">
        <v>3730</v>
      </c>
    </row>
    <row r="165" spans="1:3">
      <c r="A165" s="10">
        <v>18</v>
      </c>
      <c r="B165" s="3">
        <v>6</v>
      </c>
      <c r="C165">
        <v>3785</v>
      </c>
    </row>
    <row r="166" spans="1:3">
      <c r="A166" s="10">
        <v>21</v>
      </c>
      <c r="B166" s="3">
        <v>6</v>
      </c>
      <c r="C166">
        <v>3039</v>
      </c>
    </row>
    <row r="167" spans="1:3">
      <c r="A167" s="10">
        <v>20</v>
      </c>
      <c r="B167" s="3">
        <v>8</v>
      </c>
      <c r="C167">
        <v>3221</v>
      </c>
    </row>
    <row r="168" spans="1:3">
      <c r="A168" s="10">
        <v>13</v>
      </c>
      <c r="B168" s="3">
        <v>8</v>
      </c>
      <c r="C168">
        <v>3169</v>
      </c>
    </row>
    <row r="169" spans="1:3">
      <c r="A169" s="10">
        <v>29</v>
      </c>
      <c r="B169" s="3">
        <v>4</v>
      </c>
      <c r="C169">
        <v>2171</v>
      </c>
    </row>
    <row r="170" spans="1:3">
      <c r="A170" s="10">
        <v>23</v>
      </c>
      <c r="B170" s="3">
        <v>4</v>
      </c>
      <c r="C170">
        <v>2639</v>
      </c>
    </row>
    <row r="171" spans="1:3">
      <c r="A171" s="10">
        <v>20</v>
      </c>
      <c r="B171" s="3">
        <v>6</v>
      </c>
      <c r="C171">
        <v>2914</v>
      </c>
    </row>
    <row r="172" spans="1:3">
      <c r="A172" s="10">
        <v>23</v>
      </c>
      <c r="B172" s="3">
        <v>4</v>
      </c>
      <c r="C172">
        <v>2592</v>
      </c>
    </row>
    <row r="173" spans="1:3">
      <c r="A173" s="10">
        <v>24</v>
      </c>
      <c r="B173" s="3">
        <v>4</v>
      </c>
      <c r="C173">
        <v>2702</v>
      </c>
    </row>
    <row r="174" spans="1:3">
      <c r="A174" s="10">
        <v>25</v>
      </c>
      <c r="B174" s="3">
        <v>4</v>
      </c>
      <c r="C174">
        <v>2223</v>
      </c>
    </row>
    <row r="175" spans="1:3">
      <c r="A175" s="10">
        <v>24</v>
      </c>
      <c r="B175" s="3">
        <v>4</v>
      </c>
      <c r="C175">
        <v>2545</v>
      </c>
    </row>
    <row r="176" spans="1:3">
      <c r="A176" s="10">
        <v>18</v>
      </c>
      <c r="B176" s="3">
        <v>6</v>
      </c>
      <c r="C176">
        <v>2984</v>
      </c>
    </row>
    <row r="177" spans="1:3">
      <c r="A177" s="10">
        <v>29</v>
      </c>
      <c r="B177" s="3">
        <v>4</v>
      </c>
      <c r="C177">
        <v>1937</v>
      </c>
    </row>
    <row r="178" spans="1:3">
      <c r="A178" s="10">
        <v>19</v>
      </c>
      <c r="B178" s="3">
        <v>6</v>
      </c>
      <c r="C178">
        <v>3211</v>
      </c>
    </row>
    <row r="179" spans="1:3">
      <c r="A179" s="10">
        <v>23</v>
      </c>
      <c r="B179" s="3">
        <v>4</v>
      </c>
      <c r="C179">
        <v>2694</v>
      </c>
    </row>
    <row r="180" spans="1:3">
      <c r="A180" s="10">
        <v>23</v>
      </c>
      <c r="B180" s="3">
        <v>4</v>
      </c>
      <c r="C180">
        <v>2957</v>
      </c>
    </row>
    <row r="181" spans="1:3">
      <c r="A181" s="10">
        <v>22</v>
      </c>
      <c r="B181" s="3">
        <v>4</v>
      </c>
      <c r="C181">
        <v>2945</v>
      </c>
    </row>
    <row r="182" spans="1:3">
      <c r="A182" s="10">
        <v>25</v>
      </c>
      <c r="B182" s="3">
        <v>4</v>
      </c>
      <c r="C182">
        <v>2671</v>
      </c>
    </row>
    <row r="183" spans="1:3">
      <c r="A183" s="10">
        <v>33</v>
      </c>
      <c r="B183" s="3">
        <v>4</v>
      </c>
      <c r="C183">
        <v>1795</v>
      </c>
    </row>
    <row r="184" spans="1:3">
      <c r="A184" s="10">
        <v>28</v>
      </c>
      <c r="B184" s="3">
        <v>4</v>
      </c>
      <c r="C184">
        <v>2464</v>
      </c>
    </row>
    <row r="185" spans="1:3">
      <c r="A185" s="10">
        <v>25</v>
      </c>
      <c r="B185" s="3">
        <v>4</v>
      </c>
      <c r="C185">
        <v>2220</v>
      </c>
    </row>
    <row r="186" spans="1:3">
      <c r="A186" s="10">
        <v>25</v>
      </c>
      <c r="B186" s="3">
        <v>4</v>
      </c>
      <c r="C186">
        <v>2572</v>
      </c>
    </row>
    <row r="187" spans="1:3">
      <c r="A187" s="10">
        <v>26</v>
      </c>
      <c r="B187" s="3">
        <v>4</v>
      </c>
      <c r="C187">
        <v>2255</v>
      </c>
    </row>
    <row r="188" spans="1:3">
      <c r="A188" s="10">
        <v>27</v>
      </c>
      <c r="B188" s="3">
        <v>4</v>
      </c>
      <c r="C188">
        <v>2202</v>
      </c>
    </row>
    <row r="189" spans="1:3">
      <c r="A189" s="10">
        <v>17.5</v>
      </c>
      <c r="B189" s="3">
        <v>8</v>
      </c>
      <c r="C189">
        <v>4215</v>
      </c>
    </row>
    <row r="190" spans="1:3">
      <c r="A190" s="10">
        <v>16</v>
      </c>
      <c r="B190" s="3">
        <v>8</v>
      </c>
      <c r="C190">
        <v>4190</v>
      </c>
    </row>
    <row r="191" spans="1:3">
      <c r="A191" s="10">
        <v>15.5</v>
      </c>
      <c r="B191" s="3">
        <v>8</v>
      </c>
      <c r="C191">
        <v>3962</v>
      </c>
    </row>
    <row r="192" spans="1:3">
      <c r="A192" s="10">
        <v>14.5</v>
      </c>
      <c r="B192" s="3">
        <v>8</v>
      </c>
      <c r="C192">
        <v>4215</v>
      </c>
    </row>
    <row r="193" spans="1:3">
      <c r="A193" s="10">
        <v>22</v>
      </c>
      <c r="B193" s="3">
        <v>6</v>
      </c>
      <c r="C193">
        <v>3233</v>
      </c>
    </row>
    <row r="194" spans="1:3">
      <c r="A194" s="10">
        <v>22</v>
      </c>
      <c r="B194" s="3">
        <v>6</v>
      </c>
      <c r="C194">
        <v>3353</v>
      </c>
    </row>
    <row r="195" spans="1:3">
      <c r="A195" s="10">
        <v>24</v>
      </c>
      <c r="B195" s="3">
        <v>6</v>
      </c>
      <c r="C195">
        <v>3012</v>
      </c>
    </row>
    <row r="196" spans="1:3">
      <c r="A196" s="10">
        <v>22.5</v>
      </c>
      <c r="B196" s="3">
        <v>6</v>
      </c>
      <c r="C196">
        <v>3085</v>
      </c>
    </row>
    <row r="197" spans="1:3">
      <c r="A197" s="10">
        <v>29</v>
      </c>
      <c r="B197" s="3">
        <v>4</v>
      </c>
      <c r="C197">
        <v>2035</v>
      </c>
    </row>
    <row r="198" spans="1:3">
      <c r="A198" s="10">
        <v>24.5</v>
      </c>
      <c r="B198" s="3">
        <v>4</v>
      </c>
      <c r="C198">
        <v>2164</v>
      </c>
    </row>
    <row r="199" spans="1:3">
      <c r="A199" s="10">
        <v>29</v>
      </c>
      <c r="B199" s="3">
        <v>4</v>
      </c>
      <c r="C199">
        <v>1937</v>
      </c>
    </row>
    <row r="200" spans="1:3">
      <c r="A200" s="10">
        <v>33</v>
      </c>
      <c r="B200" s="3">
        <v>4</v>
      </c>
      <c r="C200">
        <v>1795</v>
      </c>
    </row>
    <row r="201" spans="1:3">
      <c r="A201" s="10">
        <v>20</v>
      </c>
      <c r="B201" s="3">
        <v>6</v>
      </c>
      <c r="C201">
        <v>3651</v>
      </c>
    </row>
    <row r="202" spans="1:3">
      <c r="A202" s="10">
        <v>18</v>
      </c>
      <c r="B202" s="3">
        <v>6</v>
      </c>
      <c r="C202">
        <v>3574</v>
      </c>
    </row>
    <row r="203" spans="1:3">
      <c r="A203" s="10">
        <v>18.5</v>
      </c>
      <c r="B203" s="3">
        <v>6</v>
      </c>
      <c r="C203">
        <v>3645</v>
      </c>
    </row>
    <row r="204" spans="1:3">
      <c r="A204" s="10">
        <v>17.5</v>
      </c>
      <c r="B204" s="3">
        <v>6</v>
      </c>
      <c r="C204">
        <v>3193</v>
      </c>
    </row>
    <row r="205" spans="1:3">
      <c r="A205" s="10">
        <v>29.5</v>
      </c>
      <c r="B205" s="3">
        <v>4</v>
      </c>
      <c r="C205">
        <v>1825</v>
      </c>
    </row>
    <row r="206" spans="1:3">
      <c r="A206" s="10">
        <v>32</v>
      </c>
      <c r="B206" s="3">
        <v>4</v>
      </c>
      <c r="C206">
        <v>1990</v>
      </c>
    </row>
    <row r="207" spans="1:3">
      <c r="A207" s="10">
        <v>28</v>
      </c>
      <c r="B207" s="3">
        <v>4</v>
      </c>
      <c r="C207">
        <v>2155</v>
      </c>
    </row>
    <row r="208" spans="1:3">
      <c r="A208" s="10">
        <v>26.5</v>
      </c>
      <c r="B208" s="3">
        <v>4</v>
      </c>
      <c r="C208">
        <v>2565</v>
      </c>
    </row>
    <row r="209" spans="1:3">
      <c r="A209" s="10">
        <v>20</v>
      </c>
      <c r="B209" s="3">
        <v>4</v>
      </c>
      <c r="C209">
        <v>3150</v>
      </c>
    </row>
    <row r="210" spans="1:3">
      <c r="A210" s="10">
        <v>13</v>
      </c>
      <c r="B210" s="3">
        <v>8</v>
      </c>
      <c r="C210">
        <v>3940</v>
      </c>
    </row>
    <row r="211" spans="1:3">
      <c r="A211" s="10">
        <v>19</v>
      </c>
      <c r="B211" s="3">
        <v>4</v>
      </c>
      <c r="C211">
        <v>3270</v>
      </c>
    </row>
    <row r="212" spans="1:3">
      <c r="A212" s="10">
        <v>19</v>
      </c>
      <c r="B212" s="3">
        <v>6</v>
      </c>
      <c r="C212">
        <v>2930</v>
      </c>
    </row>
    <row r="213" spans="1:3">
      <c r="A213" s="10">
        <v>16.5</v>
      </c>
      <c r="B213" s="3">
        <v>6</v>
      </c>
      <c r="C213">
        <v>3820</v>
      </c>
    </row>
    <row r="214" spans="1:3">
      <c r="A214" s="10">
        <v>16.5</v>
      </c>
      <c r="B214" s="3">
        <v>8</v>
      </c>
      <c r="C214">
        <v>4380</v>
      </c>
    </row>
    <row r="215" spans="1:3">
      <c r="A215" s="10">
        <v>13</v>
      </c>
      <c r="B215" s="3">
        <v>8</v>
      </c>
      <c r="C215">
        <v>4055</v>
      </c>
    </row>
    <row r="216" spans="1:3">
      <c r="A216" s="10">
        <v>13</v>
      </c>
      <c r="B216" s="3">
        <v>8</v>
      </c>
      <c r="C216">
        <v>3870</v>
      </c>
    </row>
    <row r="217" spans="1:3">
      <c r="A217" s="10">
        <v>13</v>
      </c>
      <c r="B217" s="3">
        <v>8</v>
      </c>
      <c r="C217">
        <v>3755</v>
      </c>
    </row>
    <row r="218" spans="1:3">
      <c r="A218" s="10">
        <v>31.5</v>
      </c>
      <c r="B218" s="3">
        <v>4</v>
      </c>
      <c r="C218">
        <v>2045</v>
      </c>
    </row>
    <row r="219" spans="1:3">
      <c r="A219" s="10">
        <v>30</v>
      </c>
      <c r="B219" s="3">
        <v>4</v>
      </c>
      <c r="C219">
        <v>2155</v>
      </c>
    </row>
    <row r="220" spans="1:3">
      <c r="A220" s="10">
        <v>36</v>
      </c>
      <c r="B220" s="3">
        <v>4</v>
      </c>
      <c r="C220">
        <v>1825</v>
      </c>
    </row>
    <row r="221" spans="1:3">
      <c r="A221" s="10">
        <v>25.5</v>
      </c>
      <c r="B221" s="3">
        <v>4</v>
      </c>
      <c r="C221">
        <v>2300</v>
      </c>
    </row>
    <row r="222" spans="1:3">
      <c r="A222" s="10">
        <v>33.5</v>
      </c>
      <c r="B222" s="3">
        <v>4</v>
      </c>
      <c r="C222">
        <v>1945</v>
      </c>
    </row>
    <row r="223" spans="1:3">
      <c r="A223" s="10">
        <v>17.5</v>
      </c>
      <c r="B223" s="3">
        <v>8</v>
      </c>
      <c r="C223">
        <v>3880</v>
      </c>
    </row>
    <row r="224" spans="1:3">
      <c r="A224" s="10">
        <v>17</v>
      </c>
      <c r="B224" s="3">
        <v>8</v>
      </c>
      <c r="C224">
        <v>4060</v>
      </c>
    </row>
    <row r="225" spans="1:3">
      <c r="A225" s="10">
        <v>15.5</v>
      </c>
      <c r="B225" s="3">
        <v>8</v>
      </c>
      <c r="C225">
        <v>4140</v>
      </c>
    </row>
    <row r="226" spans="1:3">
      <c r="A226" s="10">
        <v>15</v>
      </c>
      <c r="B226" s="3">
        <v>8</v>
      </c>
      <c r="C226">
        <v>4295</v>
      </c>
    </row>
    <row r="227" spans="1:3">
      <c r="A227" s="10">
        <v>17.5</v>
      </c>
      <c r="B227" s="3">
        <v>6</v>
      </c>
      <c r="C227">
        <v>3520</v>
      </c>
    </row>
    <row r="228" spans="1:3">
      <c r="A228" s="10">
        <v>20.5</v>
      </c>
      <c r="B228" s="3">
        <v>6</v>
      </c>
      <c r="C228">
        <v>3425</v>
      </c>
    </row>
    <row r="229" spans="1:3">
      <c r="A229" s="10">
        <v>19</v>
      </c>
      <c r="B229" s="3">
        <v>6</v>
      </c>
      <c r="C229">
        <v>3630</v>
      </c>
    </row>
    <row r="230" spans="1:3">
      <c r="A230" s="10">
        <v>18.5</v>
      </c>
      <c r="B230" s="3">
        <v>6</v>
      </c>
      <c r="C230">
        <v>3525</v>
      </c>
    </row>
    <row r="231" spans="1:3">
      <c r="A231" s="10">
        <v>16</v>
      </c>
      <c r="B231" s="3">
        <v>8</v>
      </c>
      <c r="C231">
        <v>4220</v>
      </c>
    </row>
    <row r="232" spans="1:3">
      <c r="A232" s="10">
        <v>15.5</v>
      </c>
      <c r="B232" s="3">
        <v>8</v>
      </c>
      <c r="C232">
        <v>4165</v>
      </c>
    </row>
    <row r="233" spans="1:3">
      <c r="A233" s="10">
        <v>15.5</v>
      </c>
      <c r="B233" s="3">
        <v>8</v>
      </c>
      <c r="C233">
        <v>4325</v>
      </c>
    </row>
    <row r="234" spans="1:3">
      <c r="A234" s="10">
        <v>16</v>
      </c>
      <c r="B234" s="3">
        <v>8</v>
      </c>
      <c r="C234">
        <v>4335</v>
      </c>
    </row>
    <row r="235" spans="1:3">
      <c r="A235" s="10">
        <v>29</v>
      </c>
      <c r="B235" s="3">
        <v>4</v>
      </c>
      <c r="C235">
        <v>1940</v>
      </c>
    </row>
    <row r="236" spans="1:3">
      <c r="A236" s="10">
        <v>24.5</v>
      </c>
      <c r="B236" s="3">
        <v>4</v>
      </c>
      <c r="C236">
        <v>2740</v>
      </c>
    </row>
    <row r="237" spans="1:3">
      <c r="A237" s="10">
        <v>26</v>
      </c>
      <c r="B237" s="3">
        <v>4</v>
      </c>
      <c r="C237">
        <v>2265</v>
      </c>
    </row>
    <row r="238" spans="1:3">
      <c r="A238" s="10">
        <v>25.5</v>
      </c>
      <c r="B238" s="3">
        <v>4</v>
      </c>
      <c r="C238">
        <v>2755</v>
      </c>
    </row>
    <row r="239" spans="1:3">
      <c r="A239" s="10">
        <v>30.5</v>
      </c>
      <c r="B239" s="3">
        <v>4</v>
      </c>
      <c r="C239">
        <v>2051</v>
      </c>
    </row>
    <row r="240" spans="1:3">
      <c r="A240" s="10">
        <v>33.5</v>
      </c>
      <c r="B240" s="3">
        <v>4</v>
      </c>
      <c r="C240">
        <v>2075</v>
      </c>
    </row>
    <row r="241" spans="1:3">
      <c r="A241" s="10">
        <v>30</v>
      </c>
      <c r="B241" s="3">
        <v>4</v>
      </c>
      <c r="C241">
        <v>1985</v>
      </c>
    </row>
    <row r="242" spans="1:3">
      <c r="A242" s="10">
        <v>30.5</v>
      </c>
      <c r="B242" s="3">
        <v>4</v>
      </c>
      <c r="C242">
        <v>2190</v>
      </c>
    </row>
    <row r="243" spans="1:3">
      <c r="A243" s="10">
        <v>22</v>
      </c>
      <c r="B243" s="3">
        <v>6</v>
      </c>
      <c r="C243">
        <v>2815</v>
      </c>
    </row>
    <row r="244" spans="1:3">
      <c r="A244" s="10">
        <v>21.5</v>
      </c>
      <c r="B244" s="3">
        <v>4</v>
      </c>
      <c r="C244">
        <v>2600</v>
      </c>
    </row>
    <row r="245" spans="1:3">
      <c r="A245" s="10">
        <v>21.5</v>
      </c>
      <c r="B245" s="3">
        <v>3</v>
      </c>
      <c r="C245">
        <v>2720</v>
      </c>
    </row>
    <row r="246" spans="1:3">
      <c r="A246" s="10">
        <v>43.1</v>
      </c>
      <c r="B246" s="3">
        <v>4</v>
      </c>
      <c r="C246">
        <v>1985</v>
      </c>
    </row>
    <row r="247" spans="1:3">
      <c r="A247" s="10">
        <v>36.1</v>
      </c>
      <c r="B247" s="3">
        <v>4</v>
      </c>
      <c r="C247">
        <v>1800</v>
      </c>
    </row>
    <row r="248" spans="1:3">
      <c r="A248" s="10">
        <v>32.799999999999997</v>
      </c>
      <c r="B248" s="3">
        <v>4</v>
      </c>
      <c r="C248">
        <v>1985</v>
      </c>
    </row>
    <row r="249" spans="1:3">
      <c r="A249" s="10">
        <v>39.4</v>
      </c>
      <c r="B249" s="3">
        <v>4</v>
      </c>
      <c r="C249">
        <v>2070</v>
      </c>
    </row>
    <row r="250" spans="1:3">
      <c r="A250" s="10">
        <v>36.1</v>
      </c>
      <c r="B250" s="3">
        <v>4</v>
      </c>
      <c r="C250">
        <v>1800</v>
      </c>
    </row>
    <row r="251" spans="1:3">
      <c r="A251" s="10">
        <v>19.899999999999999</v>
      </c>
      <c r="B251" s="3">
        <v>8</v>
      </c>
      <c r="C251">
        <v>3365</v>
      </c>
    </row>
    <row r="252" spans="1:3">
      <c r="A252" s="10">
        <v>19.399999999999999</v>
      </c>
      <c r="B252" s="3">
        <v>8</v>
      </c>
      <c r="C252">
        <v>3735</v>
      </c>
    </row>
    <row r="253" spans="1:3">
      <c r="A253" s="10">
        <v>20.2</v>
      </c>
      <c r="B253" s="3">
        <v>8</v>
      </c>
      <c r="C253">
        <v>3570</v>
      </c>
    </row>
    <row r="254" spans="1:3">
      <c r="A254" s="10">
        <v>19.2</v>
      </c>
      <c r="B254" s="3">
        <v>6</v>
      </c>
      <c r="C254">
        <v>3535</v>
      </c>
    </row>
    <row r="255" spans="1:3">
      <c r="A255" s="10">
        <v>20.5</v>
      </c>
      <c r="B255" s="3">
        <v>6</v>
      </c>
      <c r="C255">
        <v>3155</v>
      </c>
    </row>
    <row r="256" spans="1:3">
      <c r="A256" s="10">
        <v>20.2</v>
      </c>
      <c r="B256" s="3">
        <v>6</v>
      </c>
      <c r="C256">
        <v>2965</v>
      </c>
    </row>
    <row r="257" spans="1:3">
      <c r="A257" s="10">
        <v>25.1</v>
      </c>
      <c r="B257" s="3">
        <v>4</v>
      </c>
      <c r="C257">
        <v>2720</v>
      </c>
    </row>
    <row r="258" spans="1:3">
      <c r="A258" s="10">
        <v>20.5</v>
      </c>
      <c r="B258" s="3">
        <v>6</v>
      </c>
      <c r="C258">
        <v>3430</v>
      </c>
    </row>
    <row r="259" spans="1:3">
      <c r="A259" s="10">
        <v>19.399999999999999</v>
      </c>
      <c r="B259" s="3">
        <v>6</v>
      </c>
      <c r="C259">
        <v>3210</v>
      </c>
    </row>
    <row r="260" spans="1:3">
      <c r="A260" s="10">
        <v>20.6</v>
      </c>
      <c r="B260" s="3">
        <v>6</v>
      </c>
      <c r="C260">
        <v>3380</v>
      </c>
    </row>
    <row r="261" spans="1:3">
      <c r="A261" s="10">
        <v>20.8</v>
      </c>
      <c r="B261" s="3">
        <v>6</v>
      </c>
      <c r="C261">
        <v>3070</v>
      </c>
    </row>
    <row r="262" spans="1:3">
      <c r="A262" s="10">
        <v>18.600000000000001</v>
      </c>
      <c r="B262" s="3">
        <v>6</v>
      </c>
      <c r="C262">
        <v>3620</v>
      </c>
    </row>
    <row r="263" spans="1:3">
      <c r="A263" s="10">
        <v>18.100000000000001</v>
      </c>
      <c r="B263" s="3">
        <v>6</v>
      </c>
      <c r="C263">
        <v>3410</v>
      </c>
    </row>
    <row r="264" spans="1:3">
      <c r="A264" s="10">
        <v>19.2</v>
      </c>
      <c r="B264" s="3">
        <v>8</v>
      </c>
      <c r="C264">
        <v>3425</v>
      </c>
    </row>
    <row r="265" spans="1:3">
      <c r="A265" s="10">
        <v>17.7</v>
      </c>
      <c r="B265" s="3">
        <v>6</v>
      </c>
      <c r="C265">
        <v>3445</v>
      </c>
    </row>
    <row r="266" spans="1:3">
      <c r="A266" s="10">
        <v>18.100000000000001</v>
      </c>
      <c r="B266" s="3">
        <v>8</v>
      </c>
      <c r="C266">
        <v>3205</v>
      </c>
    </row>
    <row r="267" spans="1:3">
      <c r="A267" s="10">
        <v>17.5</v>
      </c>
      <c r="B267" s="3">
        <v>8</v>
      </c>
      <c r="C267">
        <v>4080</v>
      </c>
    </row>
    <row r="268" spans="1:3">
      <c r="A268" s="10">
        <v>30</v>
      </c>
      <c r="B268" s="3">
        <v>4</v>
      </c>
      <c r="C268">
        <v>2155</v>
      </c>
    </row>
    <row r="269" spans="1:3">
      <c r="A269" s="10">
        <v>27.5</v>
      </c>
      <c r="B269" s="3">
        <v>4</v>
      </c>
      <c r="C269">
        <v>2560</v>
      </c>
    </row>
    <row r="270" spans="1:3">
      <c r="A270" s="10">
        <v>27.2</v>
      </c>
      <c r="B270" s="3">
        <v>4</v>
      </c>
      <c r="C270">
        <v>2300</v>
      </c>
    </row>
    <row r="271" spans="1:3">
      <c r="A271" s="10">
        <v>30.9</v>
      </c>
      <c r="B271" s="3">
        <v>4</v>
      </c>
      <c r="C271">
        <v>2230</v>
      </c>
    </row>
    <row r="272" spans="1:3">
      <c r="A272" s="10">
        <v>21.1</v>
      </c>
      <c r="B272" s="3">
        <v>4</v>
      </c>
      <c r="C272">
        <v>2515</v>
      </c>
    </row>
    <row r="273" spans="1:3">
      <c r="A273" s="10">
        <v>23.2</v>
      </c>
      <c r="B273" s="3">
        <v>4</v>
      </c>
      <c r="C273">
        <v>2745</v>
      </c>
    </row>
    <row r="274" spans="1:3">
      <c r="A274" s="10">
        <v>23.8</v>
      </c>
      <c r="B274" s="3">
        <v>4</v>
      </c>
      <c r="C274">
        <v>2855</v>
      </c>
    </row>
    <row r="275" spans="1:3">
      <c r="A275" s="10">
        <v>23.9</v>
      </c>
      <c r="B275" s="3">
        <v>4</v>
      </c>
      <c r="C275">
        <v>2405</v>
      </c>
    </row>
    <row r="276" spans="1:3">
      <c r="A276" s="10">
        <v>20.3</v>
      </c>
      <c r="B276" s="3">
        <v>5</v>
      </c>
      <c r="C276">
        <v>2830</v>
      </c>
    </row>
    <row r="277" spans="1:3">
      <c r="A277" s="10">
        <v>17</v>
      </c>
      <c r="B277" s="3">
        <v>6</v>
      </c>
      <c r="C277">
        <v>3140</v>
      </c>
    </row>
    <row r="278" spans="1:3">
      <c r="A278" s="10">
        <v>21.6</v>
      </c>
      <c r="B278" s="3">
        <v>4</v>
      </c>
      <c r="C278">
        <v>2795</v>
      </c>
    </row>
    <row r="279" spans="1:3">
      <c r="A279" s="10">
        <v>16.2</v>
      </c>
      <c r="B279" s="3">
        <v>6</v>
      </c>
      <c r="C279">
        <v>3410</v>
      </c>
    </row>
    <row r="280" spans="1:3">
      <c r="A280" s="10">
        <v>31.5</v>
      </c>
      <c r="B280" s="3">
        <v>4</v>
      </c>
      <c r="C280">
        <v>1990</v>
      </c>
    </row>
    <row r="281" spans="1:3">
      <c r="A281" s="10">
        <v>29.5</v>
      </c>
      <c r="B281" s="3">
        <v>4</v>
      </c>
      <c r="C281">
        <v>2135</v>
      </c>
    </row>
    <row r="282" spans="1:3">
      <c r="A282" s="10">
        <v>21.5</v>
      </c>
      <c r="B282" s="3">
        <v>6</v>
      </c>
      <c r="C282">
        <v>3245</v>
      </c>
    </row>
    <row r="283" spans="1:3">
      <c r="A283" s="10">
        <v>19.8</v>
      </c>
      <c r="B283" s="3">
        <v>6</v>
      </c>
      <c r="C283">
        <v>2990</v>
      </c>
    </row>
    <row r="284" spans="1:3">
      <c r="A284" s="10">
        <v>22.3</v>
      </c>
      <c r="B284" s="3">
        <v>4</v>
      </c>
      <c r="C284">
        <v>2890</v>
      </c>
    </row>
    <row r="285" spans="1:3">
      <c r="A285" s="10">
        <v>20.2</v>
      </c>
      <c r="B285" s="3">
        <v>6</v>
      </c>
      <c r="C285">
        <v>3265</v>
      </c>
    </row>
    <row r="286" spans="1:3">
      <c r="A286" s="10">
        <v>20.6</v>
      </c>
      <c r="B286" s="3">
        <v>6</v>
      </c>
      <c r="C286">
        <v>3360</v>
      </c>
    </row>
    <row r="287" spans="1:3">
      <c r="A287" s="10">
        <v>17</v>
      </c>
      <c r="B287" s="3">
        <v>8</v>
      </c>
      <c r="C287">
        <v>3840</v>
      </c>
    </row>
    <row r="288" spans="1:3">
      <c r="A288" s="10">
        <v>17.600000000000001</v>
      </c>
      <c r="B288" s="3">
        <v>8</v>
      </c>
      <c r="C288">
        <v>3725</v>
      </c>
    </row>
    <row r="289" spans="1:3">
      <c r="A289" s="10">
        <v>16.5</v>
      </c>
      <c r="B289" s="3">
        <v>8</v>
      </c>
      <c r="C289">
        <v>3955</v>
      </c>
    </row>
    <row r="290" spans="1:3">
      <c r="A290" s="10">
        <v>18.2</v>
      </c>
      <c r="B290" s="3">
        <v>8</v>
      </c>
      <c r="C290">
        <v>3830</v>
      </c>
    </row>
    <row r="291" spans="1:3">
      <c r="A291" s="10">
        <v>16.899999999999999</v>
      </c>
      <c r="B291" s="3">
        <v>8</v>
      </c>
      <c r="C291">
        <v>4360</v>
      </c>
    </row>
    <row r="292" spans="1:3">
      <c r="A292" s="10">
        <v>15.5</v>
      </c>
      <c r="B292" s="3">
        <v>8</v>
      </c>
      <c r="C292">
        <v>4054</v>
      </c>
    </row>
    <row r="293" spans="1:3">
      <c r="A293" s="10">
        <v>19.2</v>
      </c>
      <c r="B293" s="3">
        <v>8</v>
      </c>
      <c r="C293">
        <v>3605</v>
      </c>
    </row>
    <row r="294" spans="1:3">
      <c r="A294" s="10">
        <v>18.5</v>
      </c>
      <c r="B294" s="3">
        <v>8</v>
      </c>
      <c r="C294">
        <v>3940</v>
      </c>
    </row>
    <row r="295" spans="1:3">
      <c r="A295" s="10">
        <v>31.9</v>
      </c>
      <c r="B295" s="3">
        <v>4</v>
      </c>
      <c r="C295">
        <v>1925</v>
      </c>
    </row>
    <row r="296" spans="1:3">
      <c r="A296" s="10">
        <v>34.1</v>
      </c>
      <c r="B296" s="3">
        <v>4</v>
      </c>
      <c r="C296">
        <v>1975</v>
      </c>
    </row>
    <row r="297" spans="1:3">
      <c r="A297" s="10">
        <v>35.700000000000003</v>
      </c>
      <c r="B297" s="3">
        <v>4</v>
      </c>
      <c r="C297">
        <v>1915</v>
      </c>
    </row>
    <row r="298" spans="1:3">
      <c r="A298" s="10">
        <v>27.4</v>
      </c>
      <c r="B298" s="3">
        <v>4</v>
      </c>
      <c r="C298">
        <v>2670</v>
      </c>
    </row>
    <row r="299" spans="1:3">
      <c r="A299" s="10">
        <v>25.4</v>
      </c>
      <c r="B299" s="3">
        <v>5</v>
      </c>
      <c r="C299">
        <v>3530</v>
      </c>
    </row>
    <row r="300" spans="1:3">
      <c r="A300" s="10">
        <v>23</v>
      </c>
      <c r="B300" s="3">
        <v>8</v>
      </c>
      <c r="C300">
        <v>3900</v>
      </c>
    </row>
    <row r="301" spans="1:3">
      <c r="A301" s="10">
        <v>27.2</v>
      </c>
      <c r="B301" s="3">
        <v>4</v>
      </c>
      <c r="C301">
        <v>3190</v>
      </c>
    </row>
    <row r="302" spans="1:3">
      <c r="A302" s="10">
        <v>23.9</v>
      </c>
      <c r="B302" s="3">
        <v>8</v>
      </c>
      <c r="C302">
        <v>3420</v>
      </c>
    </row>
    <row r="303" spans="1:3">
      <c r="A303" s="10">
        <v>34.200000000000003</v>
      </c>
      <c r="B303" s="3">
        <v>4</v>
      </c>
      <c r="C303">
        <v>2200</v>
      </c>
    </row>
    <row r="304" spans="1:3">
      <c r="A304" s="10">
        <v>34.5</v>
      </c>
      <c r="B304" s="3">
        <v>4</v>
      </c>
      <c r="C304">
        <v>2150</v>
      </c>
    </row>
    <row r="305" spans="1:3">
      <c r="A305" s="10">
        <v>31.8</v>
      </c>
      <c r="B305" s="3">
        <v>4</v>
      </c>
      <c r="C305">
        <v>2020</v>
      </c>
    </row>
    <row r="306" spans="1:3">
      <c r="A306" s="10">
        <v>37.299999999999997</v>
      </c>
      <c r="B306" s="3">
        <v>4</v>
      </c>
      <c r="C306">
        <v>2130</v>
      </c>
    </row>
    <row r="307" spans="1:3">
      <c r="A307" s="10">
        <v>28.4</v>
      </c>
      <c r="B307" s="3">
        <v>4</v>
      </c>
      <c r="C307">
        <v>2670</v>
      </c>
    </row>
    <row r="308" spans="1:3">
      <c r="A308" s="10">
        <v>28.8</v>
      </c>
      <c r="B308" s="3">
        <v>6</v>
      </c>
      <c r="C308">
        <v>2595</v>
      </c>
    </row>
    <row r="309" spans="1:3">
      <c r="A309" s="10">
        <v>26.8</v>
      </c>
      <c r="B309" s="3">
        <v>6</v>
      </c>
      <c r="C309">
        <v>2700</v>
      </c>
    </row>
    <row r="310" spans="1:3">
      <c r="A310" s="10">
        <v>33.5</v>
      </c>
      <c r="B310" s="3">
        <v>4</v>
      </c>
      <c r="C310">
        <v>2556</v>
      </c>
    </row>
    <row r="311" spans="1:3">
      <c r="A311" s="10">
        <v>41.5</v>
      </c>
      <c r="B311" s="3">
        <v>4</v>
      </c>
      <c r="C311">
        <v>2144</v>
      </c>
    </row>
    <row r="312" spans="1:3">
      <c r="A312" s="10">
        <v>38.1</v>
      </c>
      <c r="B312" s="3">
        <v>4</v>
      </c>
      <c r="C312">
        <v>1968</v>
      </c>
    </row>
    <row r="313" spans="1:3">
      <c r="A313" s="10">
        <v>32.1</v>
      </c>
      <c r="B313" s="3">
        <v>4</v>
      </c>
      <c r="C313">
        <v>2120</v>
      </c>
    </row>
    <row r="314" spans="1:3">
      <c r="A314" s="10">
        <v>37.200000000000003</v>
      </c>
      <c r="B314" s="3">
        <v>4</v>
      </c>
      <c r="C314">
        <v>2019</v>
      </c>
    </row>
    <row r="315" spans="1:3">
      <c r="A315" s="10">
        <v>28</v>
      </c>
      <c r="B315" s="3">
        <v>4</v>
      </c>
      <c r="C315">
        <v>2678</v>
      </c>
    </row>
    <row r="316" spans="1:3">
      <c r="A316" s="10">
        <v>26.4</v>
      </c>
      <c r="B316" s="3">
        <v>4</v>
      </c>
      <c r="C316">
        <v>2870</v>
      </c>
    </row>
    <row r="317" spans="1:3">
      <c r="A317" s="10">
        <v>24.3</v>
      </c>
      <c r="B317" s="3">
        <v>4</v>
      </c>
      <c r="C317">
        <v>3003</v>
      </c>
    </row>
    <row r="318" spans="1:3">
      <c r="A318" s="10">
        <v>19.100000000000001</v>
      </c>
      <c r="B318" s="3">
        <v>6</v>
      </c>
      <c r="C318">
        <v>3381</v>
      </c>
    </row>
    <row r="319" spans="1:3">
      <c r="A319" s="10">
        <v>34.299999999999997</v>
      </c>
      <c r="B319" s="3">
        <v>4</v>
      </c>
      <c r="C319">
        <v>2188</v>
      </c>
    </row>
    <row r="320" spans="1:3">
      <c r="A320" s="10">
        <v>29.8</v>
      </c>
      <c r="B320" s="3">
        <v>4</v>
      </c>
      <c r="C320">
        <v>2711</v>
      </c>
    </row>
    <row r="321" spans="1:3">
      <c r="A321" s="10">
        <v>31.3</v>
      </c>
      <c r="B321" s="3">
        <v>4</v>
      </c>
      <c r="C321">
        <v>2542</v>
      </c>
    </row>
    <row r="322" spans="1:3">
      <c r="A322" s="10">
        <v>37</v>
      </c>
      <c r="B322" s="3">
        <v>4</v>
      </c>
      <c r="C322">
        <v>2434</v>
      </c>
    </row>
    <row r="323" spans="1:3">
      <c r="A323" s="10">
        <v>32.200000000000003</v>
      </c>
      <c r="B323" s="3">
        <v>4</v>
      </c>
      <c r="C323">
        <v>2265</v>
      </c>
    </row>
    <row r="324" spans="1:3">
      <c r="A324" s="10">
        <v>46.6</v>
      </c>
      <c r="B324" s="3">
        <v>4</v>
      </c>
      <c r="C324">
        <v>2110</v>
      </c>
    </row>
    <row r="325" spans="1:3">
      <c r="A325" s="10">
        <v>27.9</v>
      </c>
      <c r="B325" s="3">
        <v>4</v>
      </c>
      <c r="C325">
        <v>2800</v>
      </c>
    </row>
    <row r="326" spans="1:3">
      <c r="A326" s="10">
        <v>40.799999999999997</v>
      </c>
      <c r="B326" s="3">
        <v>4</v>
      </c>
      <c r="C326">
        <v>2110</v>
      </c>
    </row>
    <row r="327" spans="1:3">
      <c r="A327" s="10">
        <v>44.3</v>
      </c>
      <c r="B327" s="3">
        <v>4</v>
      </c>
      <c r="C327">
        <v>2085</v>
      </c>
    </row>
    <row r="328" spans="1:3">
      <c r="A328" s="10">
        <v>43.4</v>
      </c>
      <c r="B328" s="3">
        <v>4</v>
      </c>
      <c r="C328">
        <v>2335</v>
      </c>
    </row>
    <row r="329" spans="1:3">
      <c r="A329" s="10">
        <v>36.4</v>
      </c>
      <c r="B329" s="3">
        <v>5</v>
      </c>
      <c r="C329">
        <v>2950</v>
      </c>
    </row>
    <row r="330" spans="1:3">
      <c r="A330" s="10">
        <v>30</v>
      </c>
      <c r="B330" s="3">
        <v>4</v>
      </c>
      <c r="C330">
        <v>3250</v>
      </c>
    </row>
    <row r="331" spans="1:3">
      <c r="A331" s="10">
        <v>44.6</v>
      </c>
      <c r="B331" s="3">
        <v>4</v>
      </c>
      <c r="C331">
        <v>1850</v>
      </c>
    </row>
    <row r="332" spans="1:3">
      <c r="A332" s="10">
        <v>40.9</v>
      </c>
      <c r="B332" s="3">
        <v>4</v>
      </c>
      <c r="C332">
        <v>1835</v>
      </c>
    </row>
    <row r="333" spans="1:3">
      <c r="A333" s="10">
        <v>33.799999999999997</v>
      </c>
      <c r="B333" s="3">
        <v>4</v>
      </c>
      <c r="C333">
        <v>2145</v>
      </c>
    </row>
    <row r="334" spans="1:3">
      <c r="A334" s="10">
        <v>29.8</v>
      </c>
      <c r="B334" s="3">
        <v>4</v>
      </c>
      <c r="C334">
        <v>1845</v>
      </c>
    </row>
    <row r="335" spans="1:3">
      <c r="A335" s="10">
        <v>32.700000000000003</v>
      </c>
      <c r="B335" s="3">
        <v>6</v>
      </c>
      <c r="C335">
        <v>2910</v>
      </c>
    </row>
    <row r="336" spans="1:3">
      <c r="A336" s="10">
        <v>23.7</v>
      </c>
      <c r="B336" s="3">
        <v>3</v>
      </c>
      <c r="C336">
        <v>2420</v>
      </c>
    </row>
    <row r="337" spans="1:3">
      <c r="A337" s="10">
        <v>35</v>
      </c>
      <c r="B337" s="3">
        <v>4</v>
      </c>
      <c r="C337">
        <v>2500</v>
      </c>
    </row>
    <row r="338" spans="1:3">
      <c r="A338" s="10">
        <v>23.6</v>
      </c>
      <c r="B338" s="3">
        <v>4</v>
      </c>
      <c r="C338">
        <v>2905</v>
      </c>
    </row>
    <row r="339" spans="1:3">
      <c r="A339" s="10">
        <v>32.4</v>
      </c>
      <c r="B339" s="3">
        <v>4</v>
      </c>
      <c r="C339">
        <v>2290</v>
      </c>
    </row>
    <row r="340" spans="1:3">
      <c r="A340" s="10">
        <v>27.2</v>
      </c>
      <c r="B340" s="3">
        <v>4</v>
      </c>
      <c r="C340">
        <v>2490</v>
      </c>
    </row>
    <row r="341" spans="1:3">
      <c r="A341" s="10">
        <v>26.6</v>
      </c>
      <c r="B341" s="3">
        <v>4</v>
      </c>
      <c r="C341">
        <v>2635</v>
      </c>
    </row>
    <row r="342" spans="1:3">
      <c r="A342" s="10">
        <v>25.8</v>
      </c>
      <c r="B342" s="3">
        <v>4</v>
      </c>
      <c r="C342">
        <v>2620</v>
      </c>
    </row>
    <row r="343" spans="1:3">
      <c r="A343" s="10">
        <v>23.5</v>
      </c>
      <c r="B343" s="3">
        <v>6</v>
      </c>
      <c r="C343">
        <v>2725</v>
      </c>
    </row>
    <row r="344" spans="1:3">
      <c r="A344" s="10">
        <v>30</v>
      </c>
      <c r="B344" s="3">
        <v>4</v>
      </c>
      <c r="C344">
        <v>2385</v>
      </c>
    </row>
    <row r="345" spans="1:3">
      <c r="A345" s="10">
        <v>39.1</v>
      </c>
      <c r="B345" s="3">
        <v>4</v>
      </c>
      <c r="C345">
        <v>1755</v>
      </c>
    </row>
    <row r="346" spans="1:3">
      <c r="A346" s="10">
        <v>39</v>
      </c>
      <c r="B346" s="3">
        <v>4</v>
      </c>
      <c r="C346">
        <v>1875</v>
      </c>
    </row>
    <row r="347" spans="1:3">
      <c r="A347" s="10">
        <v>35.1</v>
      </c>
      <c r="B347" s="3">
        <v>4</v>
      </c>
      <c r="C347">
        <v>1760</v>
      </c>
    </row>
    <row r="348" spans="1:3">
      <c r="A348" s="10">
        <v>32.299999999999997</v>
      </c>
      <c r="B348" s="3">
        <v>4</v>
      </c>
      <c r="C348">
        <v>2065</v>
      </c>
    </row>
    <row r="349" spans="1:3">
      <c r="A349" s="10">
        <v>37</v>
      </c>
      <c r="B349" s="3">
        <v>4</v>
      </c>
      <c r="C349">
        <v>1975</v>
      </c>
    </row>
    <row r="350" spans="1:3">
      <c r="A350" s="10">
        <v>37.700000000000003</v>
      </c>
      <c r="B350" s="3">
        <v>4</v>
      </c>
      <c r="C350">
        <v>2050</v>
      </c>
    </row>
    <row r="351" spans="1:3">
      <c r="A351" s="10">
        <v>34.1</v>
      </c>
      <c r="B351" s="3">
        <v>4</v>
      </c>
      <c r="C351">
        <v>1985</v>
      </c>
    </row>
    <row r="352" spans="1:3">
      <c r="A352" s="10">
        <v>34.700000000000003</v>
      </c>
      <c r="B352" s="3">
        <v>4</v>
      </c>
      <c r="C352">
        <v>2215</v>
      </c>
    </row>
    <row r="353" spans="1:3">
      <c r="A353" s="10">
        <v>34.4</v>
      </c>
      <c r="B353" s="3">
        <v>4</v>
      </c>
      <c r="C353">
        <v>2045</v>
      </c>
    </row>
    <row r="354" spans="1:3">
      <c r="A354" s="10">
        <v>29.9</v>
      </c>
      <c r="B354" s="3">
        <v>4</v>
      </c>
      <c r="C354">
        <v>2380</v>
      </c>
    </row>
    <row r="355" spans="1:3">
      <c r="A355" s="10">
        <v>33</v>
      </c>
      <c r="B355" s="3">
        <v>4</v>
      </c>
      <c r="C355">
        <v>2190</v>
      </c>
    </row>
    <row r="356" spans="1:3">
      <c r="A356" s="10">
        <v>34.5</v>
      </c>
      <c r="B356" s="3">
        <v>4</v>
      </c>
      <c r="C356">
        <v>2320</v>
      </c>
    </row>
    <row r="357" spans="1:3">
      <c r="A357" s="10">
        <v>33.700000000000003</v>
      </c>
      <c r="B357" s="3">
        <v>4</v>
      </c>
      <c r="C357">
        <v>2210</v>
      </c>
    </row>
    <row r="358" spans="1:3">
      <c r="A358" s="10">
        <v>32.4</v>
      </c>
      <c r="B358" s="3">
        <v>4</v>
      </c>
      <c r="C358">
        <v>2350</v>
      </c>
    </row>
    <row r="359" spans="1:3">
      <c r="A359" s="10">
        <v>32.9</v>
      </c>
      <c r="B359" s="3">
        <v>4</v>
      </c>
      <c r="C359">
        <v>2615</v>
      </c>
    </row>
    <row r="360" spans="1:3">
      <c r="A360" s="10">
        <v>31.6</v>
      </c>
      <c r="B360" s="3">
        <v>4</v>
      </c>
      <c r="C360">
        <v>2635</v>
      </c>
    </row>
    <row r="361" spans="1:3">
      <c r="A361" s="10">
        <v>28.1</v>
      </c>
      <c r="B361" s="3">
        <v>4</v>
      </c>
      <c r="C361">
        <v>3230</v>
      </c>
    </row>
    <row r="362" spans="1:3">
      <c r="A362" s="10">
        <v>30.7</v>
      </c>
      <c r="B362" s="3">
        <v>6</v>
      </c>
      <c r="C362">
        <v>3160</v>
      </c>
    </row>
    <row r="363" spans="1:3">
      <c r="A363" s="10">
        <v>25.4</v>
      </c>
      <c r="B363" s="3">
        <v>6</v>
      </c>
      <c r="C363">
        <v>2900</v>
      </c>
    </row>
    <row r="364" spans="1:3">
      <c r="A364" s="10">
        <v>24.2</v>
      </c>
      <c r="B364" s="3">
        <v>6</v>
      </c>
      <c r="C364">
        <v>2930</v>
      </c>
    </row>
    <row r="365" spans="1:3">
      <c r="A365" s="10">
        <v>22.4</v>
      </c>
      <c r="B365" s="3">
        <v>6</v>
      </c>
      <c r="C365">
        <v>3415</v>
      </c>
    </row>
    <row r="366" spans="1:3">
      <c r="A366" s="10">
        <v>26.6</v>
      </c>
      <c r="B366" s="3">
        <v>8</v>
      </c>
      <c r="C366">
        <v>3725</v>
      </c>
    </row>
    <row r="367" spans="1:3">
      <c r="A367" s="10">
        <v>20.2</v>
      </c>
      <c r="B367" s="3">
        <v>6</v>
      </c>
      <c r="C367">
        <v>3060</v>
      </c>
    </row>
    <row r="368" spans="1:3">
      <c r="A368" s="10">
        <v>17.600000000000001</v>
      </c>
      <c r="B368" s="3">
        <v>6</v>
      </c>
      <c r="C368">
        <v>3465</v>
      </c>
    </row>
    <row r="369" spans="1:3">
      <c r="A369" s="10">
        <v>28</v>
      </c>
      <c r="B369" s="3">
        <v>4</v>
      </c>
      <c r="C369">
        <v>2605</v>
      </c>
    </row>
    <row r="370" spans="1:3">
      <c r="A370" s="10">
        <v>27</v>
      </c>
      <c r="B370" s="3">
        <v>4</v>
      </c>
      <c r="C370">
        <v>2640</v>
      </c>
    </row>
    <row r="371" spans="1:3">
      <c r="A371" s="10">
        <v>34</v>
      </c>
      <c r="B371" s="3">
        <v>4</v>
      </c>
      <c r="C371">
        <v>2395</v>
      </c>
    </row>
    <row r="372" spans="1:3">
      <c r="A372" s="10">
        <v>31</v>
      </c>
      <c r="B372" s="3">
        <v>4</v>
      </c>
      <c r="C372">
        <v>2575</v>
      </c>
    </row>
    <row r="373" spans="1:3">
      <c r="A373" s="10">
        <v>29</v>
      </c>
      <c r="B373" s="3">
        <v>4</v>
      </c>
      <c r="C373">
        <v>2525</v>
      </c>
    </row>
    <row r="374" spans="1:3">
      <c r="A374" s="10">
        <v>27</v>
      </c>
      <c r="B374" s="3">
        <v>4</v>
      </c>
      <c r="C374">
        <v>2735</v>
      </c>
    </row>
    <row r="375" spans="1:3">
      <c r="A375" s="10">
        <v>24</v>
      </c>
      <c r="B375" s="3">
        <v>4</v>
      </c>
      <c r="C375">
        <v>2865</v>
      </c>
    </row>
    <row r="376" spans="1:3">
      <c r="A376" s="10">
        <v>23</v>
      </c>
      <c r="B376" s="3">
        <v>4</v>
      </c>
      <c r="C376">
        <v>3035</v>
      </c>
    </row>
    <row r="377" spans="1:3">
      <c r="A377" s="10">
        <v>36</v>
      </c>
      <c r="B377" s="3">
        <v>4</v>
      </c>
      <c r="C377">
        <v>1980</v>
      </c>
    </row>
    <row r="378" spans="1:3">
      <c r="A378" s="10">
        <v>37</v>
      </c>
      <c r="B378" s="3">
        <v>4</v>
      </c>
      <c r="C378">
        <v>2025</v>
      </c>
    </row>
    <row r="379" spans="1:3">
      <c r="A379" s="10">
        <v>31</v>
      </c>
      <c r="B379" s="3">
        <v>4</v>
      </c>
      <c r="C379">
        <v>1970</v>
      </c>
    </row>
    <row r="380" spans="1:3">
      <c r="A380" s="10">
        <v>38</v>
      </c>
      <c r="B380" s="3">
        <v>4</v>
      </c>
      <c r="C380">
        <v>2125</v>
      </c>
    </row>
    <row r="381" spans="1:3">
      <c r="A381" s="10">
        <v>36</v>
      </c>
      <c r="B381" s="3">
        <v>4</v>
      </c>
      <c r="C381">
        <v>2125</v>
      </c>
    </row>
    <row r="382" spans="1:3">
      <c r="A382" s="10">
        <v>36</v>
      </c>
      <c r="B382" s="3">
        <v>4</v>
      </c>
      <c r="C382">
        <v>2160</v>
      </c>
    </row>
    <row r="383" spans="1:3">
      <c r="A383" s="10">
        <v>36</v>
      </c>
      <c r="B383" s="3">
        <v>4</v>
      </c>
      <c r="C383">
        <v>2205</v>
      </c>
    </row>
    <row r="384" spans="1:3">
      <c r="A384" s="10">
        <v>34</v>
      </c>
      <c r="B384" s="3">
        <v>4</v>
      </c>
      <c r="C384">
        <v>2245</v>
      </c>
    </row>
    <row r="385" spans="1:3">
      <c r="A385" s="10">
        <v>38</v>
      </c>
      <c r="B385" s="3">
        <v>4</v>
      </c>
      <c r="C385">
        <v>1965</v>
      </c>
    </row>
    <row r="386" spans="1:3">
      <c r="A386" s="10">
        <v>32</v>
      </c>
      <c r="B386" s="3">
        <v>4</v>
      </c>
      <c r="C386">
        <v>1965</v>
      </c>
    </row>
    <row r="387" spans="1:3">
      <c r="A387" s="10">
        <v>38</v>
      </c>
      <c r="B387" s="3">
        <v>4</v>
      </c>
      <c r="C387">
        <v>1995</v>
      </c>
    </row>
    <row r="388" spans="1:3">
      <c r="A388" s="10">
        <v>25</v>
      </c>
      <c r="B388" s="3">
        <v>6</v>
      </c>
      <c r="C388">
        <v>2945</v>
      </c>
    </row>
    <row r="389" spans="1:3">
      <c r="A389" s="10">
        <v>38</v>
      </c>
      <c r="B389" s="3">
        <v>6</v>
      </c>
      <c r="C389">
        <v>3015</v>
      </c>
    </row>
    <row r="390" spans="1:3">
      <c r="A390" s="10">
        <v>26</v>
      </c>
      <c r="B390" s="3">
        <v>4</v>
      </c>
      <c r="C390">
        <v>2585</v>
      </c>
    </row>
    <row r="391" spans="1:3">
      <c r="A391" s="10">
        <v>22</v>
      </c>
      <c r="B391" s="3">
        <v>6</v>
      </c>
      <c r="C391">
        <v>2835</v>
      </c>
    </row>
    <row r="392" spans="1:3">
      <c r="A392" s="10">
        <v>32</v>
      </c>
      <c r="B392" s="3">
        <v>4</v>
      </c>
      <c r="C392">
        <v>2665</v>
      </c>
    </row>
    <row r="393" spans="1:3">
      <c r="A393" s="10">
        <v>36</v>
      </c>
      <c r="B393" s="3">
        <v>4</v>
      </c>
      <c r="C393">
        <v>2370</v>
      </c>
    </row>
    <row r="394" spans="1:3">
      <c r="A394" s="10">
        <v>27</v>
      </c>
      <c r="B394" s="3">
        <v>4</v>
      </c>
      <c r="C394">
        <v>2950</v>
      </c>
    </row>
    <row r="395" spans="1:3">
      <c r="A395" s="10">
        <v>27</v>
      </c>
      <c r="B395" s="3">
        <v>4</v>
      </c>
      <c r="C395">
        <v>2790</v>
      </c>
    </row>
    <row r="396" spans="1:3">
      <c r="A396" s="10">
        <v>44</v>
      </c>
      <c r="B396" s="3">
        <v>4</v>
      </c>
      <c r="C396">
        <v>2130</v>
      </c>
    </row>
    <row r="397" spans="1:3">
      <c r="A397" s="10">
        <v>32</v>
      </c>
      <c r="B397" s="3">
        <v>4</v>
      </c>
      <c r="C397">
        <v>2295</v>
      </c>
    </row>
    <row r="398" spans="1:3">
      <c r="A398" s="10">
        <v>28</v>
      </c>
      <c r="B398" s="3">
        <v>4</v>
      </c>
      <c r="C398">
        <v>2625</v>
      </c>
    </row>
    <row r="399" spans="1:3">
      <c r="A399" s="10">
        <v>31</v>
      </c>
      <c r="B399" s="3">
        <v>4</v>
      </c>
      <c r="C399">
        <v>2720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22"/>
  <sheetViews>
    <sheetView workbookViewId="0">
      <selection activeCell="F8" sqref="F8"/>
    </sheetView>
  </sheetViews>
  <sheetFormatPr defaultRowHeight="15"/>
  <cols>
    <col min="1" max="1" width="19.28515625" customWidth="1"/>
    <col min="2" max="2" width="12.7109375" bestFit="1" customWidth="1"/>
    <col min="3" max="3" width="14.140625" bestFit="1" customWidth="1"/>
    <col min="5" max="5" width="11.85546875" customWidth="1"/>
    <col min="10" max="10" width="11.28515625" customWidth="1"/>
  </cols>
  <sheetData>
    <row r="1" spans="1:14">
      <c r="A1" t="s">
        <v>31</v>
      </c>
    </row>
    <row r="2" spans="1:14">
      <c r="B2" s="8" t="s">
        <v>141</v>
      </c>
      <c r="C2" s="8" t="s">
        <v>6</v>
      </c>
      <c r="D2" t="s">
        <v>10</v>
      </c>
      <c r="F2" s="8"/>
      <c r="G2" s="8"/>
    </row>
    <row r="3" spans="1:14">
      <c r="A3" t="s">
        <v>82</v>
      </c>
      <c r="B3">
        <v>6.4866307602047701E-2</v>
      </c>
      <c r="C3">
        <v>1.9800000000000002E-2</v>
      </c>
      <c r="D3">
        <v>4.0000000000000002E-4</v>
      </c>
    </row>
    <row r="4" spans="1:14">
      <c r="A4" t="s">
        <v>83</v>
      </c>
      <c r="B4">
        <v>-5.6229105788024702E-2</v>
      </c>
      <c r="C4">
        <v>3.6099999999999903E-2</v>
      </c>
      <c r="D4">
        <v>4.0000000000000002E-4</v>
      </c>
    </row>
    <row r="5" spans="1:14">
      <c r="A5" t="s">
        <v>84</v>
      </c>
      <c r="B5">
        <v>-3.5923048355754897E-2</v>
      </c>
      <c r="C5">
        <v>2E-3</v>
      </c>
      <c r="D5">
        <v>4.0000000000000002E-4</v>
      </c>
      <c r="I5" s="27"/>
      <c r="J5" s="27"/>
    </row>
    <row r="6" spans="1:14">
      <c r="A6" t="s">
        <v>85</v>
      </c>
      <c r="B6">
        <v>2.5788689791674299E-2</v>
      </c>
      <c r="C6">
        <v>1.14E-2</v>
      </c>
      <c r="D6">
        <v>4.0000000000000002E-4</v>
      </c>
    </row>
    <row r="7" spans="1:14">
      <c r="A7" t="s">
        <v>86</v>
      </c>
      <c r="B7">
        <v>1.00563692259671E-2</v>
      </c>
      <c r="C7">
        <v>1.12E-2</v>
      </c>
      <c r="D7">
        <v>4.0000000000000002E-4</v>
      </c>
    </row>
    <row r="8" spans="1:14">
      <c r="A8" t="s">
        <v>87</v>
      </c>
      <c r="B8">
        <v>-5.0134142872694201E-2</v>
      </c>
      <c r="C8">
        <v>8.3999999999999995E-3</v>
      </c>
      <c r="D8">
        <v>4.0000000000000002E-4</v>
      </c>
    </row>
    <row r="9" spans="1:14">
      <c r="A9" t="s">
        <v>88</v>
      </c>
      <c r="B9">
        <v>0.14757654605544099</v>
      </c>
      <c r="C9">
        <v>1.9400000000000001E-2</v>
      </c>
      <c r="D9">
        <v>4.0000000000000002E-4</v>
      </c>
    </row>
    <row r="10" spans="1:14">
      <c r="A10" t="s">
        <v>89</v>
      </c>
      <c r="B10">
        <v>3.1477088117668202E-2</v>
      </c>
      <c r="C10">
        <v>2.5000000000000001E-3</v>
      </c>
      <c r="D10">
        <v>4.0000000000000002E-4</v>
      </c>
    </row>
    <row r="11" spans="1:14">
      <c r="A11" t="s">
        <v>90</v>
      </c>
      <c r="B11">
        <v>-1.9731415387035E-2</v>
      </c>
      <c r="C11">
        <v>2.5999999999999999E-2</v>
      </c>
      <c r="D11">
        <v>4.0000000000000002E-4</v>
      </c>
    </row>
    <row r="12" spans="1:14">
      <c r="A12" t="s">
        <v>91</v>
      </c>
      <c r="B12">
        <v>-3.5990327994765703E-2</v>
      </c>
      <c r="C12">
        <v>2.3400000000000001E-2</v>
      </c>
      <c r="D12">
        <v>4.0000000000000002E-4</v>
      </c>
    </row>
    <row r="13" spans="1:14">
      <c r="A13" t="s">
        <v>92</v>
      </c>
      <c r="B13">
        <v>2.2953371581870299E-2</v>
      </c>
      <c r="C13">
        <v>3.2000000000000001E-2</v>
      </c>
      <c r="D13">
        <v>4.0000000000000002E-4</v>
      </c>
      <c r="I13" s="22"/>
      <c r="J13" s="22"/>
      <c r="K13" s="22"/>
      <c r="L13" s="22"/>
      <c r="M13" s="22"/>
      <c r="N13" s="22"/>
    </row>
    <row r="14" spans="1:14">
      <c r="A14" t="s">
        <v>93</v>
      </c>
      <c r="B14">
        <v>1.64561644730267E-2</v>
      </c>
      <c r="C14">
        <v>1.15E-2</v>
      </c>
      <c r="D14">
        <v>4.0000000000000002E-4</v>
      </c>
    </row>
    <row r="15" spans="1:14">
      <c r="A15" t="s">
        <v>94</v>
      </c>
      <c r="B15">
        <v>7.9690690261837893E-2</v>
      </c>
      <c r="C15">
        <v>5.6899999999999999E-2</v>
      </c>
      <c r="D15">
        <v>4.0000000000000002E-4</v>
      </c>
    </row>
    <row r="16" spans="1:14">
      <c r="A16" t="s">
        <v>95</v>
      </c>
      <c r="B16">
        <v>-5.70230443972852E-2</v>
      </c>
      <c r="C16">
        <v>-3.5400000000000001E-2</v>
      </c>
      <c r="D16">
        <v>4.0000000000000002E-4</v>
      </c>
    </row>
    <row r="17" spans="1:17">
      <c r="A17" t="s">
        <v>96</v>
      </c>
      <c r="B17">
        <v>2.6474006665860798E-2</v>
      </c>
      <c r="C17">
        <v>-2.23E-2</v>
      </c>
      <c r="D17">
        <v>4.0000000000000002E-4</v>
      </c>
    </row>
    <row r="18" spans="1:17">
      <c r="A18" t="s">
        <v>97</v>
      </c>
      <c r="B18">
        <v>5.6308188866951402E-3</v>
      </c>
      <c r="C18">
        <v>4.3E-3</v>
      </c>
      <c r="D18">
        <v>4.0000000000000002E-4</v>
      </c>
      <c r="I18" s="22"/>
      <c r="J18" s="22"/>
      <c r="K18" s="22"/>
      <c r="L18" s="22"/>
      <c r="M18" s="22"/>
      <c r="N18" s="22"/>
      <c r="O18" s="22"/>
      <c r="P18" s="22"/>
      <c r="Q18" s="22"/>
    </row>
    <row r="19" spans="1:17">
      <c r="A19" t="s">
        <v>98</v>
      </c>
      <c r="B19">
        <v>-9.1624946708016505E-3</v>
      </c>
      <c r="C19">
        <v>2.7900000000000001E-2</v>
      </c>
      <c r="D19">
        <v>4.0000000000000002E-4</v>
      </c>
    </row>
    <row r="20" spans="1:17">
      <c r="A20" t="s">
        <v>99</v>
      </c>
      <c r="B20">
        <v>-2.78076203626395E-2</v>
      </c>
      <c r="C20">
        <v>6.1999999999999998E-3</v>
      </c>
      <c r="D20">
        <v>4.0000000000000002E-4</v>
      </c>
    </row>
    <row r="21" spans="1:17">
      <c r="A21" t="s">
        <v>100</v>
      </c>
      <c r="B21">
        <v>-2.7313706471706199E-2</v>
      </c>
      <c r="C21">
        <v>3.3499999999999898E-2</v>
      </c>
      <c r="D21">
        <v>4.0000000000000002E-4</v>
      </c>
    </row>
    <row r="22" spans="1:17">
      <c r="A22" t="s">
        <v>101</v>
      </c>
      <c r="B22">
        <v>-0.15403497506762601</v>
      </c>
      <c r="C22">
        <v>3.5999999999999997E-2</v>
      </c>
      <c r="D22">
        <v>4.0000000000000002E-4</v>
      </c>
    </row>
    <row r="23" spans="1:17">
      <c r="A23" t="s">
        <v>102</v>
      </c>
      <c r="B23">
        <v>-2.2128099528309901E-2</v>
      </c>
      <c r="C23">
        <v>2.0999999999999999E-3</v>
      </c>
      <c r="D23">
        <v>4.0000000000000002E-4</v>
      </c>
    </row>
    <row r="24" spans="1:17">
      <c r="A24" t="s">
        <v>103</v>
      </c>
      <c r="B24">
        <v>2.38410827669766E-2</v>
      </c>
      <c r="C24">
        <v>-7.4899999999999994E-2</v>
      </c>
      <c r="D24">
        <v>4.0000000000000002E-4</v>
      </c>
    </row>
    <row r="25" spans="1:17">
      <c r="A25" t="s">
        <v>104</v>
      </c>
      <c r="B25">
        <v>4.5924911048642603E-2</v>
      </c>
      <c r="C25">
        <v>1.8699999999999901E-2</v>
      </c>
      <c r="D25">
        <v>4.0000000000000002E-4</v>
      </c>
    </row>
    <row r="26" spans="1:17">
      <c r="A26" t="s">
        <v>105</v>
      </c>
      <c r="B26">
        <v>7.5886311532593995E-2</v>
      </c>
      <c r="C26">
        <v>-9.3600000000000003E-2</v>
      </c>
      <c r="D26">
        <v>4.0000000000000002E-4</v>
      </c>
    </row>
    <row r="27" spans="1:17">
      <c r="A27" t="s">
        <v>106</v>
      </c>
      <c r="B27">
        <v>-1.55843742712467E-2</v>
      </c>
      <c r="C27">
        <v>8.6199999999999999E-2</v>
      </c>
      <c r="D27">
        <v>4.0000000000000002E-4</v>
      </c>
    </row>
    <row r="28" spans="1:17">
      <c r="A28" t="s">
        <v>107</v>
      </c>
      <c r="B28">
        <v>2.9298292681767502E-4</v>
      </c>
      <c r="C28">
        <v>3.5799999999999998E-2</v>
      </c>
      <c r="D28">
        <v>4.0000000000000002E-4</v>
      </c>
    </row>
    <row r="29" spans="1:17">
      <c r="A29" t="s">
        <v>108</v>
      </c>
      <c r="B29">
        <v>5.2630460513611997E-2</v>
      </c>
      <c r="C29">
        <v>1.29E-2</v>
      </c>
      <c r="D29">
        <v>4.0000000000000002E-4</v>
      </c>
    </row>
    <row r="30" spans="1:17">
      <c r="A30" t="s">
        <v>109</v>
      </c>
      <c r="B30">
        <v>-0.110021899625336</v>
      </c>
      <c r="C30">
        <v>4.1699999999999897E-2</v>
      </c>
      <c r="D30">
        <v>4.0000000000000002E-4</v>
      </c>
    </row>
    <row r="31" spans="1:17">
      <c r="A31" t="s">
        <v>110</v>
      </c>
      <c r="B31">
        <v>6.5357435367483493E-2</v>
      </c>
      <c r="C31">
        <v>-6.7299999999999999E-2</v>
      </c>
      <c r="D31">
        <v>4.0000000000000002E-4</v>
      </c>
    </row>
    <row r="32" spans="1:17">
      <c r="A32" t="s">
        <v>111</v>
      </c>
      <c r="B32">
        <v>0.16734330833654401</v>
      </c>
      <c r="C32">
        <v>7.1099999999999997E-2</v>
      </c>
      <c r="D32">
        <v>4.0000000000000002E-4</v>
      </c>
    </row>
    <row r="33" spans="1:4">
      <c r="A33" t="s">
        <v>112</v>
      </c>
      <c r="B33">
        <v>-5.0688933987610402E-2</v>
      </c>
      <c r="C33">
        <v>1.38E-2</v>
      </c>
      <c r="D33">
        <v>4.0000000000000002E-4</v>
      </c>
    </row>
    <row r="34" spans="1:4">
      <c r="A34" t="s">
        <v>113</v>
      </c>
      <c r="B34">
        <v>9.2278367182569099E-2</v>
      </c>
      <c r="C34">
        <v>-2.4199999999999999E-2</v>
      </c>
      <c r="D34">
        <v>4.0000000000000002E-4</v>
      </c>
    </row>
    <row r="35" spans="1:4">
      <c r="A35" t="s">
        <v>114</v>
      </c>
      <c r="B35">
        <v>-4.5885317869611399E-2</v>
      </c>
      <c r="C35">
        <v>1.61E-2</v>
      </c>
      <c r="D35">
        <v>4.0000000000000002E-4</v>
      </c>
    </row>
    <row r="36" spans="1:4">
      <c r="A36" t="s">
        <v>115</v>
      </c>
      <c r="B36">
        <v>4.7731836978929902E-2</v>
      </c>
      <c r="C36">
        <v>2.2100000000000002E-2</v>
      </c>
      <c r="D36">
        <v>4.0000000000000002E-4</v>
      </c>
    </row>
    <row r="37" spans="1:4">
      <c r="A37" t="s">
        <v>116</v>
      </c>
      <c r="B37">
        <v>-3.34758466478891E-2</v>
      </c>
      <c r="C37">
        <v>3.9899999999999998E-2</v>
      </c>
      <c r="D37">
        <v>4.0000000000000002E-4</v>
      </c>
    </row>
    <row r="38" spans="1:4">
      <c r="A38" t="s">
        <v>117</v>
      </c>
      <c r="B38">
        <v>0.13554731793558999</v>
      </c>
      <c r="C38">
        <v>2.9100000000000001E-2</v>
      </c>
      <c r="D38">
        <v>4.0000000000000002E-4</v>
      </c>
    </row>
    <row r="39" spans="1:4">
      <c r="A39" t="s">
        <v>118</v>
      </c>
      <c r="B39">
        <v>3.7054041004549398E-2</v>
      </c>
      <c r="C39">
        <v>1.9999999999999901E-4</v>
      </c>
      <c r="D39">
        <v>4.0000000000000002E-4</v>
      </c>
    </row>
    <row r="40" spans="1:4">
      <c r="A40" t="s">
        <v>119</v>
      </c>
      <c r="B40">
        <v>-9.5426037917339893E-3</v>
      </c>
      <c r="C40">
        <v>-8.0100000000000005E-2</v>
      </c>
      <c r="D40">
        <v>4.0000000000000002E-4</v>
      </c>
    </row>
    <row r="41" spans="1:4">
      <c r="A41" t="s">
        <v>120</v>
      </c>
      <c r="B41">
        <v>1.74282497938162E-2</v>
      </c>
      <c r="C41">
        <v>-0.1326</v>
      </c>
      <c r="D41">
        <v>4.0000000000000002E-4</v>
      </c>
    </row>
    <row r="42" spans="1:4">
      <c r="A42" t="s">
        <v>121</v>
      </c>
      <c r="B42">
        <v>0.31360428791198502</v>
      </c>
      <c r="C42">
        <v>0.13650000000000001</v>
      </c>
      <c r="D42">
        <v>4.0000000000000002E-4</v>
      </c>
    </row>
    <row r="43" spans="1:4">
      <c r="A43" t="s">
        <v>122</v>
      </c>
      <c r="B43">
        <v>-1.6980517247070899E-2</v>
      </c>
      <c r="C43">
        <v>5.5899999999999998E-2</v>
      </c>
      <c r="D43">
        <v>4.0000000000000002E-4</v>
      </c>
    </row>
    <row r="44" spans="1:4">
      <c r="A44" t="s">
        <v>123</v>
      </c>
      <c r="B44">
        <v>6.0460314231563998E-2</v>
      </c>
      <c r="C44">
        <v>2.47E-2</v>
      </c>
      <c r="D44">
        <v>4.0000000000000002E-4</v>
      </c>
    </row>
    <row r="45" spans="1:4">
      <c r="A45" t="s">
        <v>124</v>
      </c>
      <c r="B45">
        <v>0.120829414911962</v>
      </c>
      <c r="C45">
        <v>5.7799999999999997E-2</v>
      </c>
      <c r="D45">
        <v>4.0000000000000002E-4</v>
      </c>
    </row>
    <row r="46" spans="1:4">
      <c r="A46" t="s">
        <v>125</v>
      </c>
      <c r="B46">
        <v>-2.7745762794123399E-2</v>
      </c>
      <c r="C46">
        <v>7.6399999999999996E-2</v>
      </c>
      <c r="D46">
        <v>4.0000000000000002E-4</v>
      </c>
    </row>
    <row r="47" spans="1:4">
      <c r="A47" t="s">
        <v>126</v>
      </c>
      <c r="B47">
        <v>-5.3327892287739799E-2</v>
      </c>
      <c r="C47">
        <v>-3.6199999999999899E-2</v>
      </c>
      <c r="D47">
        <v>4.0000000000000002E-4</v>
      </c>
    </row>
    <row r="48" spans="1:4">
      <c r="A48" t="s">
        <v>127</v>
      </c>
      <c r="B48">
        <v>-9.61383881561295E-3</v>
      </c>
      <c r="C48">
        <v>-2.0899999999999998E-2</v>
      </c>
      <c r="D48">
        <v>4.0000000000000002E-4</v>
      </c>
    </row>
    <row r="49" spans="1:4">
      <c r="A49" t="s">
        <v>128</v>
      </c>
      <c r="B49">
        <v>-6.39720293584745E-2</v>
      </c>
      <c r="C49">
        <v>0.12479999999999999</v>
      </c>
      <c r="D49">
        <v>4.0000000000000002E-4</v>
      </c>
    </row>
    <row r="50" spans="1:4">
      <c r="A50" t="s">
        <v>129</v>
      </c>
      <c r="B50">
        <v>2.5026848918797601E-2</v>
      </c>
      <c r="C50">
        <v>4.6399999999999997E-2</v>
      </c>
      <c r="D50">
        <v>4.0000000000000002E-4</v>
      </c>
    </row>
    <row r="51" spans="1:4">
      <c r="A51" t="s">
        <v>130</v>
      </c>
      <c r="B51">
        <v>-4.8422411968439497E-3</v>
      </c>
      <c r="C51">
        <v>-2.9999999999999997E-4</v>
      </c>
      <c r="D51">
        <v>4.0000000000000002E-4</v>
      </c>
    </row>
    <row r="52" spans="1:4">
      <c r="A52" t="s">
        <v>131</v>
      </c>
      <c r="B52">
        <v>-8.7583849112124898E-2</v>
      </c>
      <c r="C52">
        <v>2.7799999999999998E-2</v>
      </c>
      <c r="D52">
        <v>4.0000000000000002E-4</v>
      </c>
    </row>
    <row r="53" spans="1:4">
      <c r="A53" t="s">
        <v>132</v>
      </c>
      <c r="B53">
        <v>0.119148634313926</v>
      </c>
      <c r="C53">
        <v>3.0800000000000001E-2</v>
      </c>
      <c r="D53">
        <v>4.0000000000000002E-4</v>
      </c>
    </row>
    <row r="54" spans="1:4">
      <c r="A54" t="s">
        <v>133</v>
      </c>
      <c r="B54">
        <v>3.5506926841813502E-2</v>
      </c>
      <c r="C54">
        <v>4.9299999999999997E-2</v>
      </c>
      <c r="D54">
        <v>4.0000000000000002E-4</v>
      </c>
    </row>
    <row r="55" spans="1:4">
      <c r="A55" t="s">
        <v>134</v>
      </c>
      <c r="B55">
        <v>0.17737547249163099</v>
      </c>
      <c r="C55">
        <v>2.8999999999999998E-3</v>
      </c>
      <c r="D55">
        <v>4.0000000000000002E-4</v>
      </c>
    </row>
    <row r="56" spans="1:4">
      <c r="A56" t="s">
        <v>135</v>
      </c>
      <c r="B56">
        <v>-0.13098918466689299</v>
      </c>
      <c r="C56">
        <v>2.75E-2</v>
      </c>
      <c r="D56">
        <v>4.0000000000000002E-4</v>
      </c>
    </row>
    <row r="57" spans="1:4">
      <c r="A57" t="s">
        <v>136</v>
      </c>
      <c r="B57">
        <v>-8.8355984843687604E-3</v>
      </c>
      <c r="C57">
        <v>1.2699999999999999E-2</v>
      </c>
      <c r="D57">
        <v>4.0000000000000002E-4</v>
      </c>
    </row>
    <row r="58" spans="1:4">
      <c r="A58" t="s">
        <v>137</v>
      </c>
      <c r="B58">
        <v>-7.6886304412868298E-2</v>
      </c>
      <c r="C58">
        <v>2.8999999999999901E-2</v>
      </c>
      <c r="D58">
        <v>4.0000000000000002E-4</v>
      </c>
    </row>
    <row r="59" spans="1:4">
      <c r="A59" t="s">
        <v>138</v>
      </c>
      <c r="B59">
        <v>-5.47108326127436E-2</v>
      </c>
      <c r="C59">
        <v>-4.3700000000000003E-2</v>
      </c>
      <c r="D59">
        <v>4.0000000000000002E-4</v>
      </c>
    </row>
    <row r="60" spans="1:4">
      <c r="A60" t="s">
        <v>139</v>
      </c>
      <c r="B60">
        <v>-5.5248512956150801E-3</v>
      </c>
      <c r="C60">
        <v>6.6500000000000004E-2</v>
      </c>
      <c r="D60">
        <v>4.0000000000000002E-4</v>
      </c>
    </row>
    <row r="61" spans="1:4">
      <c r="A61" t="s">
        <v>140</v>
      </c>
      <c r="B61">
        <v>1.7037023244957199E-2</v>
      </c>
      <c r="C61">
        <v>-1.55E-2</v>
      </c>
      <c r="D61">
        <v>4.0000000000000002E-4</v>
      </c>
    </row>
    <row r="62" spans="1:4">
      <c r="B62" s="3"/>
      <c r="C62" s="3"/>
    </row>
    <row r="63" spans="1:4">
      <c r="B63" s="23"/>
      <c r="C63" s="23"/>
    </row>
    <row r="64" spans="1:4">
      <c r="A64" s="8"/>
      <c r="B64" s="23"/>
      <c r="C64" s="15"/>
    </row>
    <row r="65" spans="1:3">
      <c r="A65" s="8"/>
      <c r="B65" s="23"/>
      <c r="C65" s="23"/>
    </row>
    <row r="66" spans="1:3">
      <c r="B66" s="24"/>
      <c r="C66" s="23"/>
    </row>
    <row r="68" spans="1:3">
      <c r="B68" s="23"/>
      <c r="C68" s="25"/>
    </row>
    <row r="69" spans="1:3">
      <c r="B69" s="23"/>
      <c r="C69" s="23"/>
    </row>
    <row r="70" spans="1:3">
      <c r="B70" s="23"/>
      <c r="C70" s="15"/>
    </row>
    <row r="71" spans="1:3">
      <c r="B71" s="23"/>
      <c r="C71" s="26"/>
    </row>
    <row r="72" spans="1:3">
      <c r="B72" s="23"/>
      <c r="C72" s="15"/>
    </row>
    <row r="73" spans="1:3">
      <c r="B73" s="23"/>
      <c r="C73" s="23"/>
    </row>
    <row r="74" spans="1:3">
      <c r="B74" s="23"/>
      <c r="C74" s="23"/>
    </row>
    <row r="75" spans="1:3">
      <c r="B75" s="23"/>
      <c r="C75" s="23"/>
    </row>
    <row r="76" spans="1:3">
      <c r="B76" s="23"/>
      <c r="C76" s="23"/>
    </row>
    <row r="77" spans="1:3">
      <c r="B77" s="23"/>
      <c r="C77" s="23"/>
    </row>
    <row r="78" spans="1:3">
      <c r="B78" s="23"/>
      <c r="C78" s="23"/>
    </row>
    <row r="79" spans="1:3">
      <c r="B79" s="23"/>
      <c r="C79" s="23"/>
    </row>
    <row r="80" spans="1:3">
      <c r="B80" s="23"/>
      <c r="C80" s="23"/>
    </row>
    <row r="81" spans="2:3">
      <c r="B81" s="23"/>
      <c r="C81" s="23"/>
    </row>
    <row r="82" spans="2:3">
      <c r="B82" s="23"/>
      <c r="C82" s="23"/>
    </row>
    <row r="83" spans="2:3">
      <c r="B83" s="23"/>
      <c r="C83" s="23"/>
    </row>
    <row r="84" spans="2:3">
      <c r="B84" s="23"/>
      <c r="C84" s="23"/>
    </row>
    <row r="85" spans="2:3">
      <c r="B85" s="23"/>
      <c r="C85" s="23"/>
    </row>
    <row r="86" spans="2:3">
      <c r="B86" s="23"/>
      <c r="C86" s="23"/>
    </row>
    <row r="87" spans="2:3">
      <c r="B87" s="23"/>
      <c r="C87" s="23"/>
    </row>
    <row r="88" spans="2:3">
      <c r="B88" s="23"/>
      <c r="C88" s="23"/>
    </row>
    <row r="89" spans="2:3">
      <c r="B89" s="23"/>
      <c r="C89" s="23"/>
    </row>
    <row r="90" spans="2:3">
      <c r="B90" s="23"/>
      <c r="C90" s="23"/>
    </row>
    <row r="91" spans="2:3">
      <c r="B91" s="23"/>
      <c r="C91" s="23"/>
    </row>
    <row r="92" spans="2:3">
      <c r="B92" s="23"/>
      <c r="C92" s="23"/>
    </row>
    <row r="93" spans="2:3">
      <c r="B93" s="23"/>
      <c r="C93" s="23"/>
    </row>
    <row r="94" spans="2:3">
      <c r="B94" s="23"/>
      <c r="C94" s="23"/>
    </row>
    <row r="95" spans="2:3">
      <c r="B95" s="23"/>
      <c r="C95" s="23"/>
    </row>
    <row r="96" spans="2:3">
      <c r="B96" s="23"/>
      <c r="C96" s="23"/>
    </row>
    <row r="97" spans="2:3">
      <c r="B97" s="23"/>
      <c r="C97" s="23"/>
    </row>
    <row r="98" spans="2:3">
      <c r="B98" s="23"/>
      <c r="C98" s="23"/>
    </row>
    <row r="99" spans="2:3">
      <c r="B99" s="23"/>
      <c r="C99" s="23"/>
    </row>
    <row r="100" spans="2:3">
      <c r="B100" s="23"/>
      <c r="C100" s="23"/>
    </row>
    <row r="101" spans="2:3">
      <c r="B101" s="23"/>
      <c r="C101" s="23"/>
    </row>
    <row r="102" spans="2:3">
      <c r="B102" s="23"/>
      <c r="C102" s="23"/>
    </row>
    <row r="103" spans="2:3">
      <c r="B103" s="23"/>
      <c r="C103" s="23"/>
    </row>
    <row r="104" spans="2:3">
      <c r="B104" s="23"/>
      <c r="C104" s="23"/>
    </row>
    <row r="105" spans="2:3">
      <c r="B105" s="23"/>
      <c r="C105" s="23"/>
    </row>
    <row r="106" spans="2:3">
      <c r="B106" s="23"/>
      <c r="C106" s="23"/>
    </row>
    <row r="107" spans="2:3">
      <c r="B107" s="23"/>
      <c r="C107" s="23"/>
    </row>
    <row r="108" spans="2:3">
      <c r="B108" s="23"/>
      <c r="C108" s="23"/>
    </row>
    <row r="109" spans="2:3">
      <c r="B109" s="23"/>
      <c r="C109" s="23"/>
    </row>
    <row r="110" spans="2:3">
      <c r="B110" s="23"/>
      <c r="C110" s="23"/>
    </row>
    <row r="111" spans="2:3">
      <c r="B111" s="23"/>
      <c r="C111" s="23"/>
    </row>
    <row r="112" spans="2:3">
      <c r="B112" s="23"/>
      <c r="C112" s="23"/>
    </row>
    <row r="113" spans="2:3">
      <c r="B113" s="23"/>
      <c r="C113" s="23"/>
    </row>
    <row r="114" spans="2:3">
      <c r="B114" s="23"/>
      <c r="C114" s="23"/>
    </row>
    <row r="115" spans="2:3">
      <c r="B115" s="23"/>
      <c r="C115" s="23"/>
    </row>
    <row r="116" spans="2:3">
      <c r="B116" s="23"/>
      <c r="C116" s="23"/>
    </row>
    <row r="117" spans="2:3">
      <c r="B117" s="23"/>
      <c r="C117" s="23"/>
    </row>
    <row r="118" spans="2:3">
      <c r="B118" s="23"/>
      <c r="C118" s="23"/>
    </row>
    <row r="119" spans="2:3">
      <c r="B119" s="23"/>
      <c r="C119" s="23"/>
    </row>
    <row r="120" spans="2:3">
      <c r="B120" s="23"/>
      <c r="C120" s="23"/>
    </row>
    <row r="121" spans="2:3">
      <c r="B121" s="23"/>
      <c r="C121" s="23"/>
    </row>
    <row r="122" spans="2:3">
      <c r="B122" s="23"/>
      <c r="C12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5-Three Stocks</vt:lpstr>
      <vt:lpstr>5-Exxon</vt:lpstr>
      <vt:lpstr>5-IBM &amp; Ford</vt:lpstr>
      <vt:lpstr>5-Momentum</vt:lpstr>
      <vt:lpstr>7-Var</vt:lpstr>
      <vt:lpstr>7-Football</vt:lpstr>
      <vt:lpstr>7-IBM</vt:lpstr>
      <vt:lpstr>7-Cars</vt:lpstr>
      <vt:lpstr>7-Newmont</vt:lpstr>
      <vt:lpstr>7-smallcap</vt:lpstr>
      <vt:lpstr>7-AAPL</vt:lpstr>
      <vt:lpstr>8-Var0</vt:lpstr>
      <vt:lpstr>8-Var</vt:lpstr>
      <vt:lpstr>8-Eff1</vt:lpstr>
      <vt:lpstr>8-Eff2</vt:lpstr>
      <vt:lpstr>8-Eff3</vt:lpstr>
      <vt:lpstr>8-Eff4</vt:lpstr>
      <vt:lpstr>8-Eff5</vt:lpstr>
      <vt:lpstr>8-endowment</vt:lpstr>
      <vt:lpstr>8-Sharpe1</vt:lpstr>
      <vt:lpstr>8-Sharpe2</vt:lpstr>
      <vt:lpstr>8-Sharpe3</vt:lpstr>
      <vt:lpstr>8-active portfolio</vt:lpstr>
      <vt:lpstr>8-Merk</vt:lpstr>
      <vt:lpstr>8-Tesla</vt:lpstr>
      <vt:lpstr>9-sim1</vt:lpstr>
      <vt:lpstr>9-sim2</vt:lpstr>
      <vt:lpstr>9-sim3</vt:lpstr>
      <vt:lpstr>9-Max Corr</vt:lpstr>
      <vt:lpstr>9-GE</vt:lpstr>
      <vt:lpstr>9-alphatest</vt:lpstr>
      <vt:lpstr>10-CAPM</vt:lpstr>
      <vt:lpstr>10-T-weights6</vt:lpstr>
      <vt:lpstr>10-alphas6</vt:lpstr>
      <vt:lpstr>10-Diversify</vt:lpstr>
      <vt:lpstr>11-anom1</vt:lpstr>
      <vt:lpstr>13-Consensus Model</vt:lpstr>
      <vt:lpstr>14-alpha and leverage</vt:lpstr>
      <vt:lpstr>14-Tracking Error</vt:lpstr>
      <vt:lpstr>16-Strangle</vt:lpstr>
      <vt:lpstr>16-BullSpread</vt:lpstr>
      <vt:lpstr>16-BearSpread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Cooper</dc:creator>
  <cp:lastModifiedBy>Brian Boyer</cp:lastModifiedBy>
  <dcterms:created xsi:type="dcterms:W3CDTF">2015-07-19T00:18:41Z</dcterms:created>
  <dcterms:modified xsi:type="dcterms:W3CDTF">2025-02-26T14:15:17Z</dcterms:modified>
</cp:coreProperties>
</file>