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Ледокол\Desktop\хнеу\3 курс\1 семестр\Основи математичного моделювання\"/>
    </mc:Choice>
  </mc:AlternateContent>
  <bookViews>
    <workbookView xWindow="0" yWindow="0" windowWidth="21570" windowHeight="8085" activeTab="1"/>
  </bookViews>
  <sheets>
    <sheet name="Аркуш1" sheetId="1" r:id="rId1"/>
    <sheet name="Аркуш2" sheetId="3" r:id="rId2"/>
  </sheets>
  <calcPr calcId="162913"/>
</workbook>
</file>

<file path=xl/calcChain.xml><?xml version="1.0" encoding="utf-8"?>
<calcChain xmlns="http://schemas.openxmlformats.org/spreadsheetml/2006/main">
  <c r="C22" i="3" l="1"/>
  <c r="H9" i="3" s="1"/>
  <c r="B22" i="3"/>
  <c r="A22" i="3"/>
  <c r="F12" i="3" s="1"/>
  <c r="C21" i="3"/>
  <c r="B21" i="3"/>
  <c r="G8" i="3" s="1"/>
  <c r="A21" i="3"/>
  <c r="F9" i="3" s="1"/>
  <c r="G12" i="3"/>
  <c r="G11" i="3"/>
  <c r="F10" i="3"/>
  <c r="F8" i="3"/>
  <c r="F6" i="3"/>
  <c r="G5" i="3"/>
  <c r="F5" i="3"/>
  <c r="F4" i="3"/>
  <c r="F2" i="3"/>
  <c r="K23" i="1"/>
  <c r="C22" i="1"/>
  <c r="H19" i="1" s="1"/>
  <c r="B22" i="1"/>
  <c r="A22" i="1"/>
  <c r="C21" i="1"/>
  <c r="B21" i="1"/>
  <c r="G17" i="1" s="1"/>
  <c r="A21" i="1"/>
  <c r="F19" i="1" s="1"/>
  <c r="F18" i="1"/>
  <c r="H17" i="1"/>
  <c r="H14" i="1"/>
  <c r="H13" i="1"/>
  <c r="H10" i="1"/>
  <c r="F10" i="1"/>
  <c r="H7" i="1"/>
  <c r="H6" i="1"/>
  <c r="F4" i="1"/>
  <c r="H3" i="1"/>
  <c r="H2" i="1"/>
  <c r="H8" i="3" l="1"/>
  <c r="H6" i="3"/>
  <c r="F2" i="1"/>
  <c r="H4" i="1"/>
  <c r="H8" i="1"/>
  <c r="H11" i="1"/>
  <c r="H15" i="1"/>
  <c r="H18" i="1"/>
  <c r="H5" i="1"/>
  <c r="H9" i="1"/>
  <c r="H12" i="1"/>
  <c r="H16" i="1"/>
  <c r="G16" i="1"/>
  <c r="G2" i="3"/>
  <c r="F3" i="3"/>
  <c r="G4" i="3"/>
  <c r="H5" i="3"/>
  <c r="F7" i="3"/>
  <c r="G10" i="3"/>
  <c r="H11" i="3"/>
  <c r="H12" i="3"/>
  <c r="G2" i="1"/>
  <c r="F3" i="1"/>
  <c r="G4" i="1"/>
  <c r="F7" i="1"/>
  <c r="F9" i="1"/>
  <c r="G10" i="1"/>
  <c r="F17" i="1"/>
  <c r="G18" i="1"/>
  <c r="G3" i="1"/>
  <c r="F6" i="1"/>
  <c r="G7" i="1"/>
  <c r="F8" i="1"/>
  <c r="G9" i="1"/>
  <c r="F14" i="1"/>
  <c r="F16" i="1"/>
  <c r="H2" i="3"/>
  <c r="G3" i="3"/>
  <c r="H4" i="3"/>
  <c r="G7" i="3"/>
  <c r="G9" i="3"/>
  <c r="H10" i="3"/>
  <c r="G5" i="1"/>
  <c r="G11" i="1"/>
  <c r="G12" i="1"/>
  <c r="G13" i="1"/>
  <c r="G15" i="1"/>
  <c r="G19" i="1"/>
  <c r="F5" i="1"/>
  <c r="G6" i="1"/>
  <c r="G8" i="1"/>
  <c r="F11" i="1"/>
  <c r="F12" i="1"/>
  <c r="F13" i="1"/>
  <c r="G14" i="1"/>
  <c r="F15" i="1"/>
  <c r="H3" i="3"/>
  <c r="G6" i="3"/>
  <c r="H7" i="3"/>
  <c r="F11" i="3"/>
  <c r="K2" i="3" l="1" a="1"/>
  <c r="K4" i="3" s="1"/>
  <c r="K2" i="1" a="1"/>
  <c r="L4" i="1" s="1"/>
  <c r="M4" i="3" l="1"/>
  <c r="L3" i="3"/>
  <c r="K2" i="3"/>
  <c r="O11" i="3" s="1"/>
  <c r="K3" i="3"/>
  <c r="L2" i="3"/>
  <c r="M2" i="3"/>
  <c r="L4" i="3"/>
  <c r="M3" i="3"/>
  <c r="M2" i="1"/>
  <c r="K2" i="1"/>
  <c r="K4" i="1"/>
  <c r="K3" i="1"/>
  <c r="M3" i="1"/>
  <c r="M4" i="1"/>
  <c r="L2" i="1"/>
  <c r="L3" i="1"/>
  <c r="K7" i="3" a="1"/>
  <c r="O11" i="1"/>
  <c r="K7" i="1" s="1" a="1"/>
  <c r="K9" i="1" l="1"/>
  <c r="M7" i="1"/>
  <c r="L9" i="1"/>
  <c r="K8" i="1"/>
  <c r="K7" i="1"/>
  <c r="M8" i="1"/>
  <c r="L7" i="1"/>
  <c r="M9" i="1"/>
  <c r="L8" i="1"/>
  <c r="K9" i="3"/>
  <c r="M7" i="3"/>
  <c r="M8" i="3"/>
  <c r="L7" i="3"/>
  <c r="L9" i="3"/>
  <c r="K8" i="3"/>
  <c r="K7" i="3"/>
  <c r="K12" i="3" s="1"/>
  <c r="M9" i="3"/>
  <c r="L8" i="3"/>
  <c r="K14" i="1" l="1" a="1"/>
  <c r="K12" i="1"/>
  <c r="M15" i="1" l="1"/>
  <c r="L14" i="1"/>
  <c r="K16" i="1"/>
  <c r="M14" i="1"/>
  <c r="M16" i="1"/>
  <c r="K21" i="1" s="1"/>
  <c r="L15" i="1"/>
  <c r="K20" i="1" s="1"/>
  <c r="L16" i="1"/>
  <c r="K15" i="1"/>
  <c r="K14" i="1"/>
  <c r="K19" i="1" s="1"/>
</calcChain>
</file>

<file path=xl/sharedStrings.xml><?xml version="1.0" encoding="utf-8"?>
<sst xmlns="http://schemas.openxmlformats.org/spreadsheetml/2006/main" count="31" uniqueCount="20">
  <si>
    <r>
      <rPr>
        <sz val="14"/>
        <color theme="1"/>
        <rFont val="Times New Roman"/>
        <family val="1"/>
        <charset val="204"/>
      </rPr>
      <t>х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</si>
  <si>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rPr>
        <sz val="14"/>
        <color theme="1"/>
        <rFont val="Times New Roman"/>
        <family val="1"/>
        <charset val="204"/>
      </rPr>
      <t>х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</si>
  <si>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rPr>
        <sz val="14"/>
        <color theme="1"/>
        <rFont val="Times New Roman"/>
        <family val="1"/>
        <charset val="204"/>
      </rPr>
      <t>х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</si>
  <si>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х</t>
    </r>
    <r>
      <rPr>
        <vertAlign val="subscript"/>
        <sz val="14"/>
        <color theme="1"/>
        <rFont val="Times New Roman"/>
        <family val="1"/>
        <charset val="204"/>
      </rPr>
      <t>1*</t>
    </r>
  </si>
  <si>
    <r>
      <t>х</t>
    </r>
    <r>
      <rPr>
        <vertAlign val="subscript"/>
        <sz val="14"/>
        <color theme="1"/>
        <rFont val="Times New Roman"/>
        <family val="1"/>
        <charset val="204"/>
      </rPr>
      <t>2*</t>
    </r>
  </si>
  <si>
    <r>
      <t>х</t>
    </r>
    <r>
      <rPr>
        <vertAlign val="subscript"/>
        <sz val="14"/>
        <color theme="1"/>
        <rFont val="Times New Roman"/>
        <family val="1"/>
        <charset val="204"/>
      </rPr>
      <t>3*</t>
    </r>
  </si>
  <si>
    <t>R =</t>
  </si>
  <si>
    <t>R+ =</t>
  </si>
  <si>
    <t>Det R =</t>
  </si>
  <si>
    <t>С=R^-1</t>
  </si>
  <si>
    <t>Fk1 =</t>
  </si>
  <si>
    <t>Fk2 =</t>
  </si>
  <si>
    <t>математичне очікування</t>
  </si>
  <si>
    <t>Fk3 =</t>
  </si>
  <si>
    <t>дисперсія</t>
  </si>
  <si>
    <t>F табл =</t>
  </si>
  <si>
    <r>
      <t>F</t>
    </r>
    <r>
      <rPr>
        <b/>
        <i/>
        <vertAlign val="subscript"/>
        <sz val="11"/>
        <color theme="1"/>
        <rFont val="Times New Roman"/>
        <family val="1"/>
        <charset val="204"/>
      </rPr>
      <t>к1</t>
    </r>
    <r>
      <rPr>
        <b/>
        <i/>
        <sz val="11"/>
        <color theme="1"/>
        <rFont val="Times New Roman"/>
        <family val="1"/>
        <charset val="204"/>
      </rPr>
      <t>&lt;F</t>
    </r>
    <r>
      <rPr>
        <b/>
        <i/>
        <vertAlign val="subscript"/>
        <sz val="11"/>
        <color theme="1"/>
        <rFont val="Times New Roman"/>
        <family val="1"/>
        <charset val="204"/>
      </rPr>
      <t>табл.</t>
    </r>
    <r>
      <rPr>
        <b/>
        <i/>
        <sz val="11"/>
        <color theme="1"/>
        <rFont val="Times New Roman"/>
        <family val="1"/>
        <charset val="204"/>
      </rPr>
      <t>, F</t>
    </r>
    <r>
      <rPr>
        <b/>
        <i/>
        <vertAlign val="subscript"/>
        <sz val="11"/>
        <color theme="1"/>
        <rFont val="Times New Roman"/>
        <family val="1"/>
        <charset val="204"/>
      </rPr>
      <t>к2</t>
    </r>
    <r>
      <rPr>
        <b/>
        <i/>
        <sz val="11"/>
        <color theme="1"/>
        <rFont val="Times New Roman"/>
        <family val="1"/>
        <charset val="204"/>
      </rPr>
      <t>&lt;F</t>
    </r>
    <r>
      <rPr>
        <b/>
        <i/>
        <vertAlign val="subscript"/>
        <sz val="11"/>
        <color theme="1"/>
        <rFont val="Times New Roman"/>
        <family val="1"/>
        <charset val="204"/>
      </rPr>
      <t>табл</t>
    </r>
    <r>
      <rPr>
        <b/>
        <i/>
        <sz val="11"/>
        <color theme="1"/>
        <rFont val="Times New Roman"/>
        <family val="1"/>
        <charset val="204"/>
      </rPr>
      <t>, F</t>
    </r>
    <r>
      <rPr>
        <b/>
        <i/>
        <vertAlign val="subscript"/>
        <sz val="11"/>
        <color theme="1"/>
        <rFont val="Times New Roman"/>
        <family val="1"/>
        <charset val="204"/>
      </rPr>
      <t>к3&gt;</t>
    </r>
    <r>
      <rPr>
        <b/>
        <i/>
        <sz val="11"/>
        <color theme="1"/>
        <rFont val="Times New Roman"/>
        <family val="1"/>
        <charset val="204"/>
      </rPr>
      <t>F</t>
    </r>
    <r>
      <rPr>
        <b/>
        <i/>
        <vertAlign val="subscript"/>
        <sz val="11"/>
        <color theme="1"/>
        <rFont val="Times New Roman"/>
        <family val="1"/>
        <charset val="204"/>
      </rPr>
      <t>табл</t>
    </r>
  </si>
  <si>
    <t>8,36 &lt; 19,43; 14,05 &lt; 19,43; 20,64 &gt; 19,43</t>
  </si>
  <si>
    <t>Тобто між незалежними змінними мультиколінеарності не існує</t>
  </si>
  <si>
    <t>Так як детермінант дорівнює 0, подальші дії не можливі!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</si>
</sst>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b/>
      <i/>
      <vertAlign val="subscript"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4" borderId="0" xfId="0" applyFont="1" applyFill="1" applyAlignment="1">
      <alignment horizontal="center" vertical="top" wrapText="1"/>
    </xf>
    <xf numFmtId="0" fontId="3" fillId="6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/>
    <xf numFmtId="0" fontId="2" fillId="9" borderId="0" xfId="0" applyFont="1" applyFill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/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164" fontId="2" fillId="0" borderId="2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3" fillId="0" borderId="0" xfId="0" applyFont="1" applyFill="1"/>
    <xf numFmtId="2" fontId="2" fillId="0" borderId="2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2" fontId="0" fillId="0" borderId="0" xfId="0" applyNumberFormat="1" applyFill="1"/>
    <xf numFmtId="2" fontId="2" fillId="0" borderId="0" xfId="0" applyNumberFormat="1" applyFont="1" applyFill="1"/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7" borderId="3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85725</xdr:rowOff>
    </xdr:from>
    <xdr:to>
      <xdr:col>15</xdr:col>
      <xdr:colOff>381000</xdr:colOff>
      <xdr:row>3</xdr:row>
      <xdr:rowOff>171450</xdr:rowOff>
    </xdr:to>
    <xdr:pic>
      <xdr:nvPicPr>
        <xdr:cNvPr id="2" name="Рисунок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53825" y="390525"/>
          <a:ext cx="129540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504825</xdr:colOff>
      <xdr:row>5</xdr:row>
      <xdr:rowOff>9525</xdr:rowOff>
    </xdr:from>
    <xdr:to>
      <xdr:col>17</xdr:col>
      <xdr:colOff>314325</xdr:colOff>
      <xdr:row>8</xdr:row>
      <xdr:rowOff>209550</xdr:rowOff>
    </xdr:to>
    <xdr:pic>
      <xdr:nvPicPr>
        <xdr:cNvPr id="3" name="Рисунок 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01425" y="1304925"/>
          <a:ext cx="2581275" cy="942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11</xdr:col>
      <xdr:colOff>371475</xdr:colOff>
      <xdr:row>18</xdr:row>
      <xdr:rowOff>190500</xdr:rowOff>
    </xdr:from>
    <xdr:to>
      <xdr:col>12</xdr:col>
      <xdr:colOff>647700</xdr:colOff>
      <xdr:row>20</xdr:row>
      <xdr:rowOff>142875</xdr:rowOff>
    </xdr:to>
    <xdr:pic>
      <xdr:nvPicPr>
        <xdr:cNvPr id="4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401175" y="4705350"/>
          <a:ext cx="1209675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85725</xdr:rowOff>
    </xdr:from>
    <xdr:to>
      <xdr:col>15</xdr:col>
      <xdr:colOff>381000</xdr:colOff>
      <xdr:row>3</xdr:row>
      <xdr:rowOff>171450</xdr:rowOff>
    </xdr:to>
    <xdr:pic>
      <xdr:nvPicPr>
        <xdr:cNvPr id="2" name="Рисунок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53825" y="381000"/>
          <a:ext cx="1295400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504825</xdr:colOff>
      <xdr:row>5</xdr:row>
      <xdr:rowOff>9525</xdr:rowOff>
    </xdr:from>
    <xdr:to>
      <xdr:col>17</xdr:col>
      <xdr:colOff>314325</xdr:colOff>
      <xdr:row>8</xdr:row>
      <xdr:rowOff>209550</xdr:rowOff>
    </xdr:to>
    <xdr:pic>
      <xdr:nvPicPr>
        <xdr:cNvPr id="3" name="Рисунок 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01425" y="1257300"/>
          <a:ext cx="2581275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22" sqref="C22"/>
    </sheetView>
  </sheetViews>
  <sheetFormatPr defaultColWidth="9" defaultRowHeight="15" x14ac:dyDescent="0.25"/>
  <cols>
    <col min="1" max="3" width="12.85546875" style="24"/>
    <col min="4" max="4" width="26.28515625" style="24" bestFit="1" customWidth="1"/>
    <col min="5" max="5" width="9" style="24"/>
    <col min="6" max="8" width="14" style="24"/>
    <col min="9" max="10" width="9" style="24"/>
    <col min="11" max="13" width="14" style="24"/>
    <col min="14" max="14" width="9" style="24"/>
    <col min="15" max="15" width="14.5703125" style="24"/>
    <col min="16" max="16384" width="9" style="24"/>
  </cols>
  <sheetData>
    <row r="1" spans="1:15" ht="21" thickBot="1" x14ac:dyDescent="0.3">
      <c r="A1" s="22" t="s">
        <v>0</v>
      </c>
      <c r="B1" s="23" t="s">
        <v>1</v>
      </c>
      <c r="C1" s="23" t="s">
        <v>2</v>
      </c>
      <c r="F1" s="25" t="s">
        <v>3</v>
      </c>
      <c r="G1" s="26" t="s">
        <v>4</v>
      </c>
      <c r="H1" s="26" t="s">
        <v>5</v>
      </c>
    </row>
    <row r="2" spans="1:15" ht="16.5" thickBot="1" x14ac:dyDescent="0.3">
      <c r="A2" s="27">
        <v>8.8000000000000007</v>
      </c>
      <c r="B2" s="27">
        <v>11.8</v>
      </c>
      <c r="C2" s="27">
        <v>9.6999999999999993</v>
      </c>
      <c r="F2" s="28">
        <f>(A2-A$21)/SQRT(18*A$22)</f>
        <v>-0.32989426862311338</v>
      </c>
      <c r="G2" s="28">
        <f>(B2-B$21)/SQRT(18*B$22)</f>
        <v>-0.22124190140211594</v>
      </c>
      <c r="H2" s="28">
        <f>(C2-C$21)/SQRT(18*C$22)</f>
        <v>-0.12378951412468517</v>
      </c>
      <c r="J2" s="29"/>
      <c r="K2" s="30">
        <f t="array" ref="K2:M4">MMULT(TRANSPOSE(F2:H19),F2:H19)</f>
        <v>0.94444444444443076</v>
      </c>
      <c r="L2" s="31">
        <v>0.5250459510591019</v>
      </c>
      <c r="M2" s="32">
        <v>0.42823613398930072</v>
      </c>
    </row>
    <row r="3" spans="1:15" ht="16.5" thickBot="1" x14ac:dyDescent="0.3">
      <c r="A3" s="27">
        <v>10.1</v>
      </c>
      <c r="B3" s="27">
        <v>10.5</v>
      </c>
      <c r="C3" s="27">
        <v>8.4</v>
      </c>
      <c r="F3" s="28">
        <f t="shared" ref="F3:F19" si="0">(A3-A$21)/SQRT(18*A$22)</f>
        <v>-0.20870861892482684</v>
      </c>
      <c r="G3" s="28">
        <f t="shared" ref="G3:G19" si="1">(B3-B$21)/SQRT(18*B$22)</f>
        <v>-0.33603259969057531</v>
      </c>
      <c r="H3" s="28">
        <f t="shared" ref="H3:H19" si="2">(C3-C$21)/SQRT(18*C$22)</f>
        <v>-0.28561491247762527</v>
      </c>
      <c r="J3" s="33" t="s">
        <v>6</v>
      </c>
      <c r="K3" s="30">
        <v>0.5250459510591019</v>
      </c>
      <c r="L3" s="31">
        <v>0.94444444444444553</v>
      </c>
      <c r="M3" s="32">
        <v>0.84043499382023912</v>
      </c>
    </row>
    <row r="4" spans="1:15" ht="16.5" thickBot="1" x14ac:dyDescent="0.3">
      <c r="A4" s="27">
        <v>12.1</v>
      </c>
      <c r="B4" s="27">
        <v>11.9</v>
      </c>
      <c r="C4" s="27">
        <v>9.1</v>
      </c>
      <c r="F4" s="28">
        <f t="shared" si="0"/>
        <v>-2.2269157850539692E-2</v>
      </c>
      <c r="G4" s="28">
        <f t="shared" si="1"/>
        <v>-0.21241184768761912</v>
      </c>
      <c r="H4" s="28">
        <f t="shared" si="2"/>
        <v>-0.19847815951834985</v>
      </c>
      <c r="J4" s="33"/>
      <c r="K4" s="30">
        <v>0.42823613398930072</v>
      </c>
      <c r="L4" s="31">
        <v>0.84043499382023912</v>
      </c>
      <c r="M4" s="32">
        <v>0.94444444444444442</v>
      </c>
    </row>
    <row r="5" spans="1:15" ht="16.5" thickBot="1" x14ac:dyDescent="0.3">
      <c r="A5" s="27">
        <v>16.100000000000001</v>
      </c>
      <c r="B5" s="27">
        <v>12.8</v>
      </c>
      <c r="C5" s="27">
        <v>8.4</v>
      </c>
      <c r="F5" s="28">
        <f t="shared" si="0"/>
        <v>0.35060976429803475</v>
      </c>
      <c r="G5" s="28">
        <f t="shared" si="1"/>
        <v>-0.13294136425714725</v>
      </c>
      <c r="H5" s="28">
        <f t="shared" si="2"/>
        <v>-0.28561491247762527</v>
      </c>
      <c r="J5" s="33"/>
      <c r="K5" s="29"/>
      <c r="L5" s="29"/>
      <c r="M5" s="29"/>
    </row>
    <row r="6" spans="1:15" ht="16.5" thickBot="1" x14ac:dyDescent="0.3">
      <c r="A6" s="27">
        <v>13</v>
      </c>
      <c r="B6" s="27">
        <v>12.4</v>
      </c>
      <c r="C6" s="27">
        <v>8.4</v>
      </c>
      <c r="F6" s="28">
        <f t="shared" si="0"/>
        <v>6.1628599632889559E-2</v>
      </c>
      <c r="G6" s="28">
        <f t="shared" si="1"/>
        <v>-0.16826157911513476</v>
      </c>
      <c r="H6" s="28">
        <f t="shared" si="2"/>
        <v>-0.28561491247762527</v>
      </c>
      <c r="J6" s="33"/>
      <c r="K6" s="29"/>
      <c r="L6" s="29"/>
      <c r="M6" s="29"/>
    </row>
    <row r="7" spans="1:15" ht="16.5" thickBot="1" x14ac:dyDescent="0.3">
      <c r="A7" s="27">
        <v>7.9</v>
      </c>
      <c r="B7" s="27">
        <v>12.7</v>
      </c>
      <c r="C7" s="27">
        <v>10.7</v>
      </c>
      <c r="F7" s="28">
        <f t="shared" si="0"/>
        <v>-0.41379202610654264</v>
      </c>
      <c r="G7" s="28">
        <f t="shared" si="1"/>
        <v>-0.14177141797164425</v>
      </c>
      <c r="H7" s="28">
        <f t="shared" si="2"/>
        <v>6.9156153142270851E-4</v>
      </c>
      <c r="J7" s="33"/>
      <c r="K7" s="34">
        <f t="array" ref="K7:M9">K2:M4+O11</f>
        <v>1</v>
      </c>
      <c r="L7" s="35">
        <v>0.58060150661467114</v>
      </c>
      <c r="M7" s="36">
        <v>0.48379168954486995</v>
      </c>
    </row>
    <row r="8" spans="1:15" ht="16.5" thickBot="1" x14ac:dyDescent="0.3">
      <c r="A8" s="27">
        <v>8.6</v>
      </c>
      <c r="B8" s="27">
        <v>14.4</v>
      </c>
      <c r="C8" s="27">
        <v>9.6999999999999993</v>
      </c>
      <c r="F8" s="28">
        <f t="shared" si="0"/>
        <v>-0.3485382147305422</v>
      </c>
      <c r="G8" s="28">
        <f t="shared" si="1"/>
        <v>8.3394951748026486E-3</v>
      </c>
      <c r="H8" s="28">
        <f t="shared" si="2"/>
        <v>-0.12378951412468517</v>
      </c>
      <c r="J8" s="33" t="s">
        <v>7</v>
      </c>
      <c r="K8" s="34">
        <v>0.58060150661467114</v>
      </c>
      <c r="L8" s="35">
        <v>1.0000000000000147</v>
      </c>
      <c r="M8" s="36">
        <v>0.89599054937580835</v>
      </c>
    </row>
    <row r="9" spans="1:15" ht="16.5" thickBot="1" x14ac:dyDescent="0.3">
      <c r="A9" s="27">
        <v>11.1</v>
      </c>
      <c r="B9" s="27">
        <v>13.9</v>
      </c>
      <c r="C9" s="27">
        <v>10.6</v>
      </c>
      <c r="F9" s="28">
        <f t="shared" si="0"/>
        <v>-0.11548888838768326</v>
      </c>
      <c r="G9" s="28">
        <f t="shared" si="1"/>
        <v>-3.5810773397681704E-2</v>
      </c>
      <c r="H9" s="28">
        <f t="shared" si="2"/>
        <v>-1.1756546034188034E-2</v>
      </c>
      <c r="J9" s="33"/>
      <c r="K9" s="34">
        <v>0.48379168954486995</v>
      </c>
      <c r="L9" s="35">
        <v>0.89599054937580835</v>
      </c>
      <c r="M9" s="36">
        <v>1.0000000000000138</v>
      </c>
    </row>
    <row r="10" spans="1:15" ht="16.5" thickBot="1" x14ac:dyDescent="0.3">
      <c r="A10" s="27">
        <v>12.3</v>
      </c>
      <c r="B10" s="27">
        <v>14.5</v>
      </c>
      <c r="C10" s="27">
        <v>11.4</v>
      </c>
      <c r="F10" s="28">
        <f t="shared" si="0"/>
        <v>-3.6252117431108777E-3</v>
      </c>
      <c r="G10" s="28">
        <f t="shared" si="1"/>
        <v>1.7169548889299488E-2</v>
      </c>
      <c r="H10" s="28">
        <f t="shared" si="2"/>
        <v>8.7828314490698348E-2</v>
      </c>
      <c r="J10" s="33"/>
      <c r="K10" s="21"/>
      <c r="L10" s="21"/>
      <c r="M10" s="21"/>
    </row>
    <row r="11" spans="1:15" ht="16.5" thickBot="1" x14ac:dyDescent="0.3">
      <c r="A11" s="27">
        <v>10.5</v>
      </c>
      <c r="B11" s="27">
        <v>14.7</v>
      </c>
      <c r="C11" s="27">
        <v>10.1</v>
      </c>
      <c r="F11" s="28">
        <f t="shared" si="0"/>
        <v>-0.17142072670996938</v>
      </c>
      <c r="G11" s="28">
        <f t="shared" si="1"/>
        <v>3.4829656318293163E-2</v>
      </c>
      <c r="H11" s="28">
        <f t="shared" si="2"/>
        <v>-7.3997083862241964E-2</v>
      </c>
      <c r="J11" s="33"/>
      <c r="K11" s="21"/>
      <c r="L11" s="21"/>
      <c r="M11" s="21"/>
      <c r="O11" s="21">
        <f>1-K2</f>
        <v>5.5555555555569236E-2</v>
      </c>
    </row>
    <row r="12" spans="1:15" ht="16.5" thickBot="1" x14ac:dyDescent="0.3">
      <c r="A12" s="27">
        <v>12.1</v>
      </c>
      <c r="B12" s="27">
        <v>14.8</v>
      </c>
      <c r="C12" s="27">
        <v>11.7</v>
      </c>
      <c r="F12" s="28">
        <f t="shared" si="0"/>
        <v>-2.2269157850539692E-2</v>
      </c>
      <c r="G12" s="28">
        <f t="shared" si="1"/>
        <v>4.3659710032790164E-2</v>
      </c>
      <c r="H12" s="28">
        <f t="shared" si="2"/>
        <v>0.12517263718753058</v>
      </c>
      <c r="J12" s="33" t="s">
        <v>8</v>
      </c>
      <c r="K12" s="35">
        <f>MDETERM(K7:M9)</f>
        <v>0.12939832733485496</v>
      </c>
      <c r="L12" s="35"/>
      <c r="M12" s="35"/>
    </row>
    <row r="13" spans="1:15" ht="16.5" thickBot="1" x14ac:dyDescent="0.3">
      <c r="A13" s="27">
        <v>12.5</v>
      </c>
      <c r="B13" s="27">
        <v>9.4</v>
      </c>
      <c r="C13" s="27">
        <v>8.6999999999999993</v>
      </c>
      <c r="F13" s="28">
        <f t="shared" si="0"/>
        <v>1.5018734364317771E-2</v>
      </c>
      <c r="G13" s="28">
        <f t="shared" si="1"/>
        <v>-0.43316319055004088</v>
      </c>
      <c r="H13" s="28">
        <f t="shared" si="2"/>
        <v>-0.24827058978079303</v>
      </c>
      <c r="J13" s="33"/>
      <c r="K13" s="35"/>
      <c r="L13" s="35"/>
      <c r="M13" s="35"/>
    </row>
    <row r="14" spans="1:15" ht="16.5" thickBot="1" x14ac:dyDescent="0.3">
      <c r="A14" s="27">
        <v>12.5</v>
      </c>
      <c r="B14" s="27">
        <v>15.9</v>
      </c>
      <c r="C14" s="27">
        <v>10.8</v>
      </c>
      <c r="F14" s="28">
        <f t="shared" si="0"/>
        <v>1.5018734364317771E-2</v>
      </c>
      <c r="G14" s="28">
        <f t="shared" si="1"/>
        <v>0.14079030089225569</v>
      </c>
      <c r="H14" s="28">
        <f t="shared" si="2"/>
        <v>1.3139669097033672E-2</v>
      </c>
      <c r="J14" s="33"/>
      <c r="K14" s="34">
        <f t="array" ref="K14:M16">MINVERSE(K7:M9)</f>
        <v>1.523983651805267</v>
      </c>
      <c r="L14" s="35">
        <v>-1.1370218452297545</v>
      </c>
      <c r="M14" s="36">
        <v>0.28147020201406781</v>
      </c>
    </row>
    <row r="15" spans="1:15" ht="16.5" thickBot="1" x14ac:dyDescent="0.3">
      <c r="A15" s="27">
        <v>13.3</v>
      </c>
      <c r="B15" s="27">
        <v>16.2</v>
      </c>
      <c r="C15" s="27">
        <v>12.5</v>
      </c>
      <c r="F15" s="28">
        <f t="shared" si="0"/>
        <v>8.9594518794032699E-2</v>
      </c>
      <c r="G15" s="28">
        <f t="shared" si="1"/>
        <v>0.16728046203574623</v>
      </c>
      <c r="H15" s="28">
        <f t="shared" si="2"/>
        <v>0.22475749771241696</v>
      </c>
      <c r="J15" s="33" t="s">
        <v>9</v>
      </c>
      <c r="K15" s="34">
        <v>-1.1370218452297542</v>
      </c>
      <c r="L15" s="35">
        <v>5.9192851785883747</v>
      </c>
      <c r="M15" s="36">
        <v>-4.7535418595222838</v>
      </c>
    </row>
    <row r="16" spans="1:15" ht="16.5" thickBot="1" x14ac:dyDescent="0.3">
      <c r="A16" s="27">
        <v>14.4</v>
      </c>
      <c r="B16" s="27">
        <v>16.8</v>
      </c>
      <c r="C16" s="27">
        <v>11.5</v>
      </c>
      <c r="F16" s="28">
        <f t="shared" si="0"/>
        <v>0.19213622238489059</v>
      </c>
      <c r="G16" s="28">
        <f t="shared" si="1"/>
        <v>0.22026078432272755</v>
      </c>
      <c r="H16" s="28">
        <f t="shared" si="2"/>
        <v>0.1002764220563091</v>
      </c>
      <c r="J16" s="33"/>
      <c r="K16" s="34">
        <v>0.28147020201406814</v>
      </c>
      <c r="L16" s="35">
        <v>-4.7535418595222838</v>
      </c>
      <c r="M16" s="36">
        <v>5.1229556376052807</v>
      </c>
    </row>
    <row r="17" spans="1:14" ht="16.5" thickBot="1" x14ac:dyDescent="0.3">
      <c r="A17" s="27">
        <v>15</v>
      </c>
      <c r="B17" s="27">
        <v>17.5</v>
      </c>
      <c r="C17" s="27">
        <v>12.4</v>
      </c>
      <c r="F17" s="28">
        <f t="shared" si="0"/>
        <v>0.24806806070717671</v>
      </c>
      <c r="G17" s="28">
        <f t="shared" si="1"/>
        <v>0.28207116032420559</v>
      </c>
      <c r="H17" s="28">
        <f t="shared" si="2"/>
        <v>0.21230939014680622</v>
      </c>
      <c r="K17" s="37"/>
      <c r="L17" s="37"/>
      <c r="M17" s="37"/>
    </row>
    <row r="18" spans="1:14" ht="16.5" thickBot="1" x14ac:dyDescent="0.3">
      <c r="A18" s="27">
        <v>15.6</v>
      </c>
      <c r="B18" s="27">
        <v>17.899999999999999</v>
      </c>
      <c r="C18" s="27">
        <v>12.9</v>
      </c>
      <c r="F18" s="28">
        <f t="shared" si="0"/>
        <v>0.30399989902946284</v>
      </c>
      <c r="G18" s="28">
        <f t="shared" si="1"/>
        <v>0.31739137518219296</v>
      </c>
      <c r="H18" s="28">
        <f t="shared" si="2"/>
        <v>0.27454992797486016</v>
      </c>
      <c r="K18" s="37"/>
      <c r="L18" s="37"/>
      <c r="M18" s="37"/>
    </row>
    <row r="19" spans="1:14" ht="16.5" thickBot="1" x14ac:dyDescent="0.3">
      <c r="A19" s="27">
        <v>16.2</v>
      </c>
      <c r="B19" s="27">
        <v>19.399999999999999</v>
      </c>
      <c r="C19" s="27">
        <v>15.5</v>
      </c>
      <c r="F19" s="28">
        <f t="shared" si="0"/>
        <v>0.35993173735174894</v>
      </c>
      <c r="G19" s="28">
        <f t="shared" si="1"/>
        <v>0.449842180899646</v>
      </c>
      <c r="H19" s="28">
        <f t="shared" si="2"/>
        <v>0.59820072468074059</v>
      </c>
      <c r="J19" s="33" t="s">
        <v>10</v>
      </c>
      <c r="K19" s="35">
        <f>((K14-1)*(18-3))/(3-1)</f>
        <v>3.9298773885395022</v>
      </c>
    </row>
    <row r="20" spans="1:14" x14ac:dyDescent="0.25">
      <c r="J20" s="33" t="s">
        <v>11</v>
      </c>
      <c r="K20" s="35">
        <f>((L15-1)*(18-3))/(3-1)</f>
        <v>36.894638839412806</v>
      </c>
    </row>
    <row r="21" spans="1:14" x14ac:dyDescent="0.25">
      <c r="A21" s="28">
        <f>AVERAGE(A2:A19)</f>
        <v>12.338888888888887</v>
      </c>
      <c r="B21" s="28">
        <f>AVERAGE(B2:B19)</f>
        <v>14.305555555555555</v>
      </c>
      <c r="C21" s="28">
        <f>AVERAGE(C2:C19)</f>
        <v>10.694444444444445</v>
      </c>
      <c r="D21" s="38" t="s">
        <v>12</v>
      </c>
      <c r="J21" s="33" t="s">
        <v>13</v>
      </c>
      <c r="K21" s="35">
        <f>((M16-1)*(18-3))/(3-1)</f>
        <v>30.922167282039606</v>
      </c>
    </row>
    <row r="22" spans="1:14" x14ac:dyDescent="0.25">
      <c r="A22" s="28">
        <f>VARA(A2:A19)</f>
        <v>6.3931045751634938</v>
      </c>
      <c r="B22" s="28">
        <f>VARA(B2:B19)</f>
        <v>7.1252614379084873</v>
      </c>
      <c r="C22" s="28">
        <f>VARA(C2:C19)</f>
        <v>3.5852614379084971</v>
      </c>
      <c r="D22" s="39" t="s">
        <v>14</v>
      </c>
      <c r="K22" s="40"/>
    </row>
    <row r="23" spans="1:14" x14ac:dyDescent="0.25">
      <c r="J23" s="33" t="s">
        <v>15</v>
      </c>
      <c r="K23" s="41">
        <f>FINV(0.05,15,2)</f>
        <v>19.429135069563547</v>
      </c>
    </row>
    <row r="24" spans="1:14" x14ac:dyDescent="0.25">
      <c r="K24" s="40"/>
    </row>
    <row r="25" spans="1:14" ht="16.5" x14ac:dyDescent="0.3">
      <c r="J25" s="42" t="s">
        <v>16</v>
      </c>
      <c r="K25" s="42"/>
      <c r="L25" s="42"/>
    </row>
    <row r="27" spans="1:14" x14ac:dyDescent="0.25">
      <c r="J27" s="43" t="s">
        <v>17</v>
      </c>
      <c r="K27" s="43"/>
      <c r="L27" s="43"/>
    </row>
    <row r="29" spans="1:14" x14ac:dyDescent="0.25">
      <c r="J29" s="44" t="s">
        <v>18</v>
      </c>
      <c r="K29" s="44"/>
      <c r="L29" s="44"/>
      <c r="M29" s="44"/>
      <c r="N29" s="44"/>
    </row>
    <row r="30" spans="1:14" x14ac:dyDescent="0.25">
      <c r="J30" s="44"/>
      <c r="K30" s="44"/>
      <c r="L30" s="44"/>
      <c r="M30" s="44"/>
      <c r="N30" s="44"/>
    </row>
  </sheetData>
  <mergeCells count="3">
    <mergeCell ref="J25:L25"/>
    <mergeCell ref="J27:L27"/>
    <mergeCell ref="J29:N30"/>
  </mergeCells>
  <pageMargins left="0.7" right="0.7" top="0.75" bottom="0.75" header="0.3" footer="0.3"/>
  <ignoredErrors>
    <ignoredError sqref="K20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22" sqref="A22"/>
    </sheetView>
  </sheetViews>
  <sheetFormatPr defaultColWidth="9" defaultRowHeight="15" x14ac:dyDescent="0.25"/>
  <cols>
    <col min="1" max="3" width="12.85546875"/>
    <col min="4" max="4" width="13.85546875" customWidth="1"/>
    <col min="6" max="8" width="14"/>
    <col min="11" max="13" width="14"/>
    <col min="15" max="15" width="14.5703125"/>
  </cols>
  <sheetData>
    <row r="1" spans="1:15" ht="20.25" x14ac:dyDescent="0.25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</row>
    <row r="2" spans="1:15" ht="18.75" x14ac:dyDescent="0.25">
      <c r="A2" s="2">
        <v>113</v>
      </c>
      <c r="B2" s="3">
        <v>39</v>
      </c>
      <c r="C2" s="2">
        <v>113</v>
      </c>
      <c r="F2" s="49">
        <f>(A2-A$21)/(SQRT(11*A$22))</f>
        <v>-0.38341682300138058</v>
      </c>
      <c r="G2" s="49">
        <f>(B2-B$21)/(SQRT(11*B$22))</f>
        <v>-2.7846425622662294E-2</v>
      </c>
      <c r="H2" s="49">
        <f>(C2-C$21)/(SQRT(11*C$22))</f>
        <v>-0.38341682300138058</v>
      </c>
      <c r="J2" s="8"/>
      <c r="K2" s="50">
        <f t="array" ref="K2:M4">MMULT(TRANSPOSE(F2:H12),F2:H12)</f>
        <v>0.90909090909090917</v>
      </c>
      <c r="L2" s="51">
        <v>0.43031726533285047</v>
      </c>
      <c r="M2" s="52">
        <v>0.90909090909090917</v>
      </c>
    </row>
    <row r="3" spans="1:15" ht="18.75" x14ac:dyDescent="0.25">
      <c r="A3" s="2">
        <v>124</v>
      </c>
      <c r="B3" s="3">
        <v>37</v>
      </c>
      <c r="C3" s="2">
        <v>124</v>
      </c>
      <c r="F3" s="49">
        <f t="shared" ref="F3:F12" si="0">(A3-A$21)/(SQRT(11*A$22))</f>
        <v>-1.2269338336044051E-2</v>
      </c>
      <c r="G3" s="49">
        <f t="shared" ref="G3:G12" si="1">(B3-B$21)/(SQRT(11*B$22))</f>
        <v>-8.9108561992519514E-2</v>
      </c>
      <c r="H3" s="49">
        <f t="shared" ref="H3:H12" si="2">(C3-C$21)/(SQRT(11*C$22))</f>
        <v>-1.2269338336044051E-2</v>
      </c>
      <c r="J3" s="10" t="s">
        <v>6</v>
      </c>
      <c r="K3" s="50">
        <v>0.43031726533285047</v>
      </c>
      <c r="L3" s="51">
        <v>0.90909090909090817</v>
      </c>
      <c r="M3" s="52">
        <v>0.43031726533285047</v>
      </c>
    </row>
    <row r="4" spans="1:15" ht="18.75" x14ac:dyDescent="0.25">
      <c r="A4" s="2">
        <v>124</v>
      </c>
      <c r="B4" s="3">
        <v>36</v>
      </c>
      <c r="C4" s="2">
        <v>124</v>
      </c>
      <c r="F4" s="49">
        <f t="shared" si="0"/>
        <v>-1.2269338336044051E-2</v>
      </c>
      <c r="G4" s="49">
        <f t="shared" si="1"/>
        <v>-0.11973963017744813</v>
      </c>
      <c r="H4" s="49">
        <f t="shared" si="2"/>
        <v>-1.2269338336044051E-2</v>
      </c>
      <c r="J4" s="11"/>
      <c r="K4" s="50">
        <v>0.90909090909090917</v>
      </c>
      <c r="L4" s="51">
        <v>0.43031726533285047</v>
      </c>
      <c r="M4" s="52">
        <v>0.90909090909090917</v>
      </c>
    </row>
    <row r="5" spans="1:15" ht="18.75" x14ac:dyDescent="0.25">
      <c r="A5" s="2">
        <v>122</v>
      </c>
      <c r="B5" s="3">
        <v>36</v>
      </c>
      <c r="C5" s="2">
        <v>122</v>
      </c>
      <c r="F5" s="49">
        <f t="shared" si="0"/>
        <v>-7.9750699184287052E-2</v>
      </c>
      <c r="G5" s="49">
        <f t="shared" si="1"/>
        <v>-0.11973963017744813</v>
      </c>
      <c r="H5" s="49">
        <f t="shared" si="2"/>
        <v>-7.9750699184287052E-2</v>
      </c>
      <c r="J5" s="11"/>
      <c r="K5" s="8"/>
      <c r="L5" s="8"/>
      <c r="M5" s="8"/>
    </row>
    <row r="6" spans="1:15" ht="18.75" x14ac:dyDescent="0.25">
      <c r="A6" s="2">
        <v>128</v>
      </c>
      <c r="B6" s="3">
        <v>26</v>
      </c>
      <c r="C6" s="2">
        <v>128</v>
      </c>
      <c r="F6" s="49">
        <f t="shared" si="0"/>
        <v>0.12269338336044196</v>
      </c>
      <c r="G6" s="49">
        <f t="shared" si="1"/>
        <v>-0.42605031202673427</v>
      </c>
      <c r="H6" s="49">
        <f t="shared" si="2"/>
        <v>0.12269338336044196</v>
      </c>
      <c r="J6" s="11"/>
      <c r="K6" s="8"/>
      <c r="L6" s="8"/>
      <c r="M6" s="8"/>
    </row>
    <row r="7" spans="1:15" ht="18.75" x14ac:dyDescent="0.25">
      <c r="A7" s="2">
        <v>140</v>
      </c>
      <c r="B7" s="3">
        <v>43</v>
      </c>
      <c r="C7" s="2">
        <v>140</v>
      </c>
      <c r="F7" s="49">
        <f t="shared" si="0"/>
        <v>0.52758154844990002</v>
      </c>
      <c r="G7" s="49">
        <f t="shared" si="1"/>
        <v>9.4677847117052155E-2</v>
      </c>
      <c r="H7" s="49">
        <f t="shared" si="2"/>
        <v>0.52758154844990002</v>
      </c>
      <c r="J7" s="11"/>
      <c r="K7" s="54">
        <f t="array" ref="K7:M9">K2:M4+O11</f>
        <v>1</v>
      </c>
      <c r="L7" s="55">
        <v>0.52122635624194125</v>
      </c>
      <c r="M7" s="56">
        <v>1</v>
      </c>
    </row>
    <row r="8" spans="1:15" ht="18.75" x14ac:dyDescent="0.25">
      <c r="A8" s="2">
        <v>117</v>
      </c>
      <c r="B8" s="3">
        <v>31</v>
      </c>
      <c r="C8" s="2">
        <v>117</v>
      </c>
      <c r="F8" s="49">
        <f t="shared" si="0"/>
        <v>-0.24845410130489456</v>
      </c>
      <c r="G8" s="49">
        <f t="shared" si="1"/>
        <v>-0.27289497110209121</v>
      </c>
      <c r="H8" s="49">
        <f t="shared" si="2"/>
        <v>-0.24845410130489456</v>
      </c>
      <c r="J8" s="10" t="s">
        <v>7</v>
      </c>
      <c r="K8" s="54">
        <v>0.52122635624194125</v>
      </c>
      <c r="L8" s="55">
        <v>0.999999999999999</v>
      </c>
      <c r="M8" s="56">
        <v>0.52122635624194125</v>
      </c>
    </row>
    <row r="9" spans="1:15" ht="18.75" x14ac:dyDescent="0.25">
      <c r="A9" s="2">
        <v>113</v>
      </c>
      <c r="B9" s="3">
        <v>40</v>
      </c>
      <c r="C9" s="2">
        <v>113</v>
      </c>
      <c r="F9" s="49">
        <f t="shared" si="0"/>
        <v>-0.38341682300138058</v>
      </c>
      <c r="G9" s="49">
        <f t="shared" si="1"/>
        <v>2.7846425622663168E-3</v>
      </c>
      <c r="H9" s="49">
        <f t="shared" si="2"/>
        <v>-0.38341682300138058</v>
      </c>
      <c r="J9" s="11"/>
      <c r="K9" s="54">
        <v>1</v>
      </c>
      <c r="L9" s="55">
        <v>0.52122635624194125</v>
      </c>
      <c r="M9" s="56">
        <v>1</v>
      </c>
    </row>
    <row r="10" spans="1:15" ht="18.75" x14ac:dyDescent="0.25">
      <c r="A10" s="2">
        <v>122</v>
      </c>
      <c r="B10" s="3">
        <v>48</v>
      </c>
      <c r="C10" s="2">
        <v>122</v>
      </c>
      <c r="F10" s="49">
        <f t="shared" si="0"/>
        <v>-7.9750699184287052E-2</v>
      </c>
      <c r="G10" s="49">
        <f t="shared" si="1"/>
        <v>0.24783318804169521</v>
      </c>
      <c r="H10" s="49">
        <f t="shared" si="2"/>
        <v>-7.9750699184287052E-2</v>
      </c>
      <c r="J10" s="11"/>
      <c r="K10" s="9"/>
      <c r="L10" s="9"/>
      <c r="M10" s="9"/>
    </row>
    <row r="11" spans="1:15" ht="18.75" x14ac:dyDescent="0.25">
      <c r="A11" s="2">
        <v>139</v>
      </c>
      <c r="B11" s="3">
        <v>64</v>
      </c>
      <c r="C11" s="2">
        <v>139</v>
      </c>
      <c r="F11" s="49">
        <f t="shared" si="0"/>
        <v>0.49384086802577848</v>
      </c>
      <c r="G11" s="49">
        <f t="shared" si="1"/>
        <v>0.73793027900055297</v>
      </c>
      <c r="H11" s="49">
        <f t="shared" si="2"/>
        <v>0.49384086802577848</v>
      </c>
      <c r="J11" s="11"/>
      <c r="K11" s="9"/>
      <c r="L11" s="9"/>
      <c r="M11" s="9"/>
      <c r="O11" s="53">
        <f>1-K2</f>
        <v>9.0909090909090828E-2</v>
      </c>
    </row>
    <row r="12" spans="1:15" ht="18.75" x14ac:dyDescent="0.25">
      <c r="A12" s="2">
        <v>126</v>
      </c>
      <c r="B12" s="3">
        <v>39</v>
      </c>
      <c r="C12" s="2">
        <v>126</v>
      </c>
      <c r="F12" s="49">
        <f t="shared" si="0"/>
        <v>5.5212022512198956E-2</v>
      </c>
      <c r="G12" s="49">
        <f t="shared" si="1"/>
        <v>-2.7846425622662294E-2</v>
      </c>
      <c r="H12" s="49">
        <f t="shared" si="2"/>
        <v>5.5212022512198956E-2</v>
      </c>
      <c r="J12" s="10" t="s">
        <v>8</v>
      </c>
      <c r="K12" s="12">
        <f>MDETERM(K7:M9)</f>
        <v>0</v>
      </c>
      <c r="L12" s="9"/>
      <c r="M12" s="9"/>
    </row>
    <row r="13" spans="1:15" ht="18.75" x14ac:dyDescent="0.25">
      <c r="A13" s="4"/>
      <c r="B13" s="4"/>
      <c r="C13" s="4"/>
      <c r="F13" s="5"/>
      <c r="G13" s="5"/>
      <c r="H13" s="5"/>
      <c r="J13" s="11"/>
      <c r="K13" s="9"/>
      <c r="L13" s="9"/>
      <c r="M13" s="9"/>
    </row>
    <row r="14" spans="1:15" ht="18.75" x14ac:dyDescent="0.25">
      <c r="A14" s="4"/>
      <c r="B14" s="4"/>
      <c r="C14" s="4"/>
      <c r="F14" s="5"/>
      <c r="G14" s="5"/>
      <c r="H14" s="5"/>
      <c r="J14" s="45" t="s">
        <v>19</v>
      </c>
      <c r="K14" s="45"/>
      <c r="L14" s="45"/>
      <c r="M14" s="45"/>
      <c r="N14" s="45"/>
    </row>
    <row r="15" spans="1:15" ht="18.75" x14ac:dyDescent="0.25">
      <c r="A15" s="4"/>
      <c r="B15" s="4"/>
      <c r="C15" s="4"/>
      <c r="F15" s="5"/>
      <c r="G15" s="5"/>
      <c r="H15" s="5"/>
      <c r="J15" s="13"/>
      <c r="K15" s="14"/>
      <c r="L15" s="15"/>
      <c r="M15" s="16"/>
      <c r="N15" s="17"/>
    </row>
    <row r="16" spans="1:15" ht="18.75" x14ac:dyDescent="0.25">
      <c r="A16" s="4"/>
      <c r="B16" s="4"/>
      <c r="C16" s="4"/>
      <c r="F16" s="5"/>
      <c r="G16" s="5"/>
      <c r="H16" s="5"/>
      <c r="J16" s="18"/>
      <c r="K16" s="14"/>
      <c r="L16" s="15"/>
      <c r="M16" s="16"/>
      <c r="N16" s="17"/>
    </row>
    <row r="17" spans="1:14" ht="18.75" x14ac:dyDescent="0.25">
      <c r="A17" s="4"/>
      <c r="B17" s="4"/>
      <c r="C17" s="4"/>
      <c r="F17" s="5"/>
      <c r="G17" s="5"/>
      <c r="H17" s="5"/>
      <c r="J17" s="17"/>
      <c r="K17" s="19"/>
      <c r="L17" s="19"/>
      <c r="M17" s="19"/>
      <c r="N17" s="17"/>
    </row>
    <row r="18" spans="1:14" ht="18.75" x14ac:dyDescent="0.25">
      <c r="A18" s="4"/>
      <c r="B18" s="4"/>
      <c r="C18" s="4"/>
      <c r="F18" s="5"/>
      <c r="G18" s="5"/>
      <c r="H18" s="5"/>
      <c r="J18" s="17"/>
      <c r="K18" s="19"/>
      <c r="L18" s="19"/>
      <c r="M18" s="19"/>
      <c r="N18" s="17"/>
    </row>
    <row r="19" spans="1:14" ht="18.75" x14ac:dyDescent="0.25">
      <c r="A19" s="4"/>
      <c r="B19" s="4"/>
      <c r="C19" s="4"/>
      <c r="F19" s="5"/>
      <c r="G19" s="5"/>
      <c r="H19" s="5"/>
      <c r="J19" s="13"/>
      <c r="K19" s="15"/>
      <c r="L19" s="17"/>
      <c r="M19" s="17"/>
      <c r="N19" s="17"/>
    </row>
    <row r="20" spans="1:14" x14ac:dyDescent="0.25">
      <c r="J20" s="13"/>
      <c r="K20" s="15"/>
      <c r="L20" s="17"/>
      <c r="M20" s="17"/>
      <c r="N20" s="17"/>
    </row>
    <row r="21" spans="1:14" ht="28.5" x14ac:dyDescent="0.25">
      <c r="A21" s="57">
        <f>AVERAGE(A2:A12)</f>
        <v>124.36363636363636</v>
      </c>
      <c r="B21" s="57">
        <f>AVERAGE(B2:B12)</f>
        <v>39.909090909090907</v>
      </c>
      <c r="C21" s="57">
        <f>AVERAGE(C2:C12)</f>
        <v>124.36363636363636</v>
      </c>
      <c r="D21" s="6" t="s">
        <v>12</v>
      </c>
      <c r="J21" s="13"/>
      <c r="K21" s="15"/>
      <c r="L21" s="17"/>
      <c r="M21" s="17"/>
      <c r="N21" s="17"/>
    </row>
    <row r="22" spans="1:14" x14ac:dyDescent="0.25">
      <c r="A22" s="58">
        <f>VARA(A2:A12)</f>
        <v>79.854545454545445</v>
      </c>
      <c r="B22" s="58">
        <f>VARA(B2:B12)</f>
        <v>96.89090909090919</v>
      </c>
      <c r="C22" s="58">
        <f>VARA(C2:C12)</f>
        <v>79.854545454545445</v>
      </c>
      <c r="D22" s="7" t="s">
        <v>14</v>
      </c>
      <c r="J22" s="17"/>
      <c r="K22" s="17"/>
      <c r="L22" s="17"/>
      <c r="M22" s="17"/>
      <c r="N22" s="17"/>
    </row>
    <row r="23" spans="1:14" x14ac:dyDescent="0.25">
      <c r="J23" s="13"/>
      <c r="K23" s="20"/>
      <c r="L23" s="17"/>
      <c r="M23" s="17"/>
      <c r="N23" s="17"/>
    </row>
    <row r="24" spans="1:14" x14ac:dyDescent="0.25">
      <c r="J24" s="17"/>
      <c r="K24" s="17"/>
      <c r="L24" s="17"/>
      <c r="M24" s="17"/>
      <c r="N24" s="17"/>
    </row>
    <row r="25" spans="1:14" x14ac:dyDescent="0.25">
      <c r="J25" s="46"/>
      <c r="K25" s="46"/>
      <c r="L25" s="46"/>
      <c r="M25" s="17"/>
      <c r="N25" s="17"/>
    </row>
    <row r="26" spans="1:14" x14ac:dyDescent="0.25">
      <c r="J26" s="17"/>
      <c r="K26" s="17"/>
      <c r="L26" s="17"/>
      <c r="M26" s="17"/>
      <c r="N26" s="17"/>
    </row>
    <row r="27" spans="1:14" x14ac:dyDescent="0.25">
      <c r="J27" s="47"/>
      <c r="K27" s="47"/>
      <c r="L27" s="47"/>
      <c r="M27" s="17"/>
      <c r="N27" s="17"/>
    </row>
    <row r="28" spans="1:14" x14ac:dyDescent="0.25">
      <c r="J28" s="17"/>
      <c r="K28" s="17"/>
      <c r="L28" s="17"/>
      <c r="M28" s="17"/>
      <c r="N28" s="17"/>
    </row>
    <row r="29" spans="1:14" x14ac:dyDescent="0.25">
      <c r="J29" s="48"/>
      <c r="K29" s="48"/>
      <c r="L29" s="48"/>
      <c r="M29" s="48"/>
      <c r="N29" s="48"/>
    </row>
    <row r="30" spans="1:14" x14ac:dyDescent="0.25">
      <c r="J30" s="48"/>
      <c r="K30" s="48"/>
      <c r="L30" s="48"/>
      <c r="M30" s="48"/>
      <c r="N30" s="48"/>
    </row>
  </sheetData>
  <mergeCells count="4">
    <mergeCell ref="J14:N14"/>
    <mergeCell ref="J25:L25"/>
    <mergeCell ref="J27:L27"/>
    <mergeCell ref="J29:N3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Шаповалова</dc:creator>
  <cp:lastModifiedBy>Пользователь Windows</cp:lastModifiedBy>
  <dcterms:created xsi:type="dcterms:W3CDTF">2023-10-10T11:47:00Z</dcterms:created>
  <dcterms:modified xsi:type="dcterms:W3CDTF">2023-10-25T23:32:33Z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7FE8B5E3A5B94E34B00348CE40CB43B1</vt:lpwstr>
  </property>
  <property fmtid="{D5CDD505-2E9C-101B-9397-08002B2CF9AE}" pid="3" name="KSOProductBuildVer">
    <vt:lpwstr>1049-11.2.0.11225</vt:lpwstr>
  </property>
</Properties>
</file>