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2" i="1" s="1"/>
</calcChain>
</file>

<file path=xl/sharedStrings.xml><?xml version="1.0" encoding="utf-8"?>
<sst xmlns="http://schemas.openxmlformats.org/spreadsheetml/2006/main" count="51" uniqueCount="37">
  <si>
    <t xml:space="preserve">Найменування товару </t>
  </si>
  <si>
    <t>Фірма-виробник</t>
  </si>
  <si>
    <t>Державна ціна (ДЦ)</t>
  </si>
  <si>
    <t>Транспортні витрати (ТВ)</t>
  </si>
  <si>
    <t>Коефіцієнт ринкової надбавки(КР)</t>
  </si>
  <si>
    <t>Об'єм у вартісному виражені за державними цінами (ВД)</t>
  </si>
  <si>
    <t>Об'єм у вартісному виражені за ринковими цінами (ВР)</t>
  </si>
  <si>
    <t>Коефіцієнт цін (КЦ)</t>
  </si>
  <si>
    <t>Програма випуску (ПВ)</t>
  </si>
  <si>
    <t>№ з\п</t>
  </si>
  <si>
    <t>галантерея</t>
  </si>
  <si>
    <t>рушник</t>
  </si>
  <si>
    <t>дзеркало</t>
  </si>
  <si>
    <t>килим</t>
  </si>
  <si>
    <t>ванна</t>
  </si>
  <si>
    <t>плитка</t>
  </si>
  <si>
    <t>спортивний рушник</t>
  </si>
  <si>
    <t>круглий килим</t>
  </si>
  <si>
    <t>кругле дзеркало</t>
  </si>
  <si>
    <t>квадратна ванна</t>
  </si>
  <si>
    <t>кругла плитка</t>
  </si>
  <si>
    <t>квадратна плитка</t>
  </si>
  <si>
    <t>квадратний килим</t>
  </si>
  <si>
    <t>кругла ванна</t>
  </si>
  <si>
    <t>круглий рушник</t>
  </si>
  <si>
    <t>дзеркало з підсвіткою</t>
  </si>
  <si>
    <t>килим для ванни</t>
  </si>
  <si>
    <t>ванна чорна</t>
  </si>
  <si>
    <t>плитка фіолетова</t>
  </si>
  <si>
    <t>дзеркало для клубу</t>
  </si>
  <si>
    <t>фірма-рушник</t>
  </si>
  <si>
    <t>фірма-килим</t>
  </si>
  <si>
    <t>фірма-ванна</t>
  </si>
  <si>
    <t>фірма-плитка</t>
  </si>
  <si>
    <t>фірма-дзеркао</t>
  </si>
  <si>
    <t>фірма-галантерея</t>
  </si>
  <si>
    <t>Ринкова ціна (РЦ)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</si>
</sst>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Y30" sqref="Y30"/>
    </sheetView>
  </sheetViews>
  <sheetFormatPr defaultRowHeight="15" x14ac:dyDescent="0.25"/>
  <cols>
    <col min="2" max="2" width="21.85546875" bestFit="1" customWidth="1"/>
    <col min="3" max="3" width="16.28515625" bestFit="1" customWidth="1"/>
    <col min="4" max="4" width="17.5703125" customWidth="1"/>
    <col min="5" max="5" width="14.7109375" customWidth="1"/>
    <col min="6" max="6" width="12.85546875" customWidth="1"/>
    <col min="7" max="7" width="14.28515625" customWidth="1"/>
    <col min="8" max="8" width="12.85546875" customWidth="1"/>
    <col min="9" max="9" width="23.7109375" customWidth="1"/>
    <col min="10" max="10" width="23.42578125" customWidth="1"/>
    <col min="11" max="11" width="19" bestFit="1" customWidth="1"/>
  </cols>
  <sheetData>
    <row r="1" spans="1:20" ht="60" x14ac:dyDescent="0.25">
      <c r="A1" s="4" t="s">
        <v>9</v>
      </c>
      <c r="B1" s="4" t="s">
        <v>0</v>
      </c>
      <c r="C1" s="4" t="s">
        <v>1</v>
      </c>
      <c r="D1" s="4" t="s">
        <v>8</v>
      </c>
      <c r="E1" s="4" t="s">
        <v>2</v>
      </c>
      <c r="F1" s="4" t="s">
        <v>3</v>
      </c>
      <c r="G1" s="4" t="s">
        <v>4</v>
      </c>
      <c r="H1" s="4" t="s">
        <v>36</v>
      </c>
      <c r="I1" s="4" t="s">
        <v>5</v>
      </c>
      <c r="J1" s="4" t="s">
        <v>6</v>
      </c>
      <c r="K1" s="4" t="s">
        <v>7</v>
      </c>
    </row>
    <row r="2" spans="1:20" ht="30" x14ac:dyDescent="0.25">
      <c r="A2" s="3">
        <v>1</v>
      </c>
      <c r="B2" s="3" t="s">
        <v>10</v>
      </c>
      <c r="C2" s="3" t="s">
        <v>35</v>
      </c>
      <c r="D2" s="3">
        <v>100</v>
      </c>
      <c r="E2" s="3">
        <v>20</v>
      </c>
      <c r="F2" s="3">
        <v>20</v>
      </c>
      <c r="G2" s="3">
        <f>VLOOKUP(D2,Лист2!A$1:B$4,2,TRUE)</f>
        <v>1.5</v>
      </c>
      <c r="H2" s="3">
        <f>E2*G2+F2</f>
        <v>50</v>
      </c>
      <c r="I2" s="3">
        <f>D2*E2</f>
        <v>2000</v>
      </c>
      <c r="J2" s="3">
        <f>D2*H2</f>
        <v>5000</v>
      </c>
      <c r="K2" s="6">
        <f>I2/J2</f>
        <v>0.4</v>
      </c>
      <c r="P2" s="7"/>
      <c r="Q2" s="7"/>
      <c r="R2" s="7"/>
      <c r="S2" s="7"/>
      <c r="T2" s="7"/>
    </row>
    <row r="3" spans="1:20" x14ac:dyDescent="0.25">
      <c r="A3" s="3">
        <v>2</v>
      </c>
      <c r="B3" s="3" t="s">
        <v>11</v>
      </c>
      <c r="C3" s="3" t="s">
        <v>30</v>
      </c>
      <c r="D3" s="3">
        <v>400</v>
      </c>
      <c r="E3" s="3">
        <v>147</v>
      </c>
      <c r="F3" s="3">
        <v>118</v>
      </c>
      <c r="G3" s="3">
        <f>VLOOKUP(D3,Лист2!A$1:B$4,2,TRUE)</f>
        <v>1.4</v>
      </c>
      <c r="H3" s="3">
        <f t="shared" ref="H3:H21" si="0">E3*G3+F3</f>
        <v>323.79999999999995</v>
      </c>
      <c r="I3" s="3">
        <f t="shared" ref="I3:I21" si="1">D3*E3</f>
        <v>58800</v>
      </c>
      <c r="J3" s="3">
        <f t="shared" ref="J3:J21" si="2">D3*H3</f>
        <v>129519.99999999999</v>
      </c>
      <c r="K3" s="6">
        <f t="shared" ref="K3:K21" si="3">I3/J3</f>
        <v>0.45398394070413839</v>
      </c>
      <c r="P3" s="7"/>
      <c r="Q3" s="7"/>
      <c r="R3" s="7"/>
      <c r="S3" s="7"/>
      <c r="T3" s="7"/>
    </row>
    <row r="4" spans="1:20" x14ac:dyDescent="0.25">
      <c r="A4" s="3">
        <v>3</v>
      </c>
      <c r="B4" s="3" t="s">
        <v>12</v>
      </c>
      <c r="C4" s="3" t="s">
        <v>34</v>
      </c>
      <c r="D4" s="3">
        <v>281</v>
      </c>
      <c r="E4" s="3">
        <v>193</v>
      </c>
      <c r="F4" s="3">
        <v>65</v>
      </c>
      <c r="G4" s="3">
        <f>VLOOKUP(D4,Лист2!A$1:B$4,2,TRUE)</f>
        <v>1.4</v>
      </c>
      <c r="H4" s="3">
        <f t="shared" si="0"/>
        <v>335.2</v>
      </c>
      <c r="I4" s="3">
        <f t="shared" si="1"/>
        <v>54233</v>
      </c>
      <c r="J4" s="3">
        <f t="shared" si="2"/>
        <v>94191.2</v>
      </c>
      <c r="K4" s="6">
        <f t="shared" si="3"/>
        <v>0.57577565632458239</v>
      </c>
      <c r="P4" s="7"/>
      <c r="Q4" s="7"/>
      <c r="R4" s="7"/>
      <c r="S4" s="7"/>
      <c r="T4" s="7"/>
    </row>
    <row r="5" spans="1:20" x14ac:dyDescent="0.25">
      <c r="A5" s="3">
        <v>4</v>
      </c>
      <c r="B5" s="3" t="s">
        <v>13</v>
      </c>
      <c r="C5" s="3" t="s">
        <v>31</v>
      </c>
      <c r="D5" s="3">
        <v>600</v>
      </c>
      <c r="E5" s="3">
        <v>154</v>
      </c>
      <c r="F5" s="3">
        <v>165</v>
      </c>
      <c r="G5" s="3">
        <f>VLOOKUP(D5,Лист2!A$1:B$4,2,TRUE)</f>
        <v>1.2</v>
      </c>
      <c r="H5" s="3">
        <f t="shared" si="0"/>
        <v>349.79999999999995</v>
      </c>
      <c r="I5" s="3">
        <f t="shared" si="1"/>
        <v>92400</v>
      </c>
      <c r="J5" s="3">
        <f t="shared" si="2"/>
        <v>209879.99999999997</v>
      </c>
      <c r="K5" s="6">
        <f t="shared" si="3"/>
        <v>0.44025157232704409</v>
      </c>
      <c r="P5" s="7"/>
      <c r="Q5" s="7"/>
      <c r="R5" s="7"/>
      <c r="S5" s="7"/>
      <c r="T5" s="7"/>
    </row>
    <row r="6" spans="1:20" x14ac:dyDescent="0.25">
      <c r="A6" s="3">
        <v>5</v>
      </c>
      <c r="B6" s="3" t="s">
        <v>14</v>
      </c>
      <c r="C6" s="3" t="s">
        <v>32</v>
      </c>
      <c r="D6" s="3">
        <v>641</v>
      </c>
      <c r="E6" s="3">
        <v>125</v>
      </c>
      <c r="F6" s="3">
        <v>75</v>
      </c>
      <c r="G6" s="3">
        <f>VLOOKUP(D6,Лист2!A$1:B$4,2,TRUE)</f>
        <v>1.2</v>
      </c>
      <c r="H6" s="3">
        <f t="shared" si="0"/>
        <v>225</v>
      </c>
      <c r="I6" s="3">
        <f t="shared" si="1"/>
        <v>80125</v>
      </c>
      <c r="J6" s="3">
        <f t="shared" si="2"/>
        <v>144225</v>
      </c>
      <c r="K6" s="6">
        <f t="shared" si="3"/>
        <v>0.55555555555555558</v>
      </c>
      <c r="P6" s="7"/>
      <c r="Q6" s="7"/>
      <c r="R6" s="7"/>
      <c r="S6" s="7"/>
      <c r="T6" s="7"/>
    </row>
    <row r="7" spans="1:20" x14ac:dyDescent="0.25">
      <c r="A7" s="3">
        <v>6</v>
      </c>
      <c r="B7" s="3" t="s">
        <v>15</v>
      </c>
      <c r="C7" s="3" t="s">
        <v>33</v>
      </c>
      <c r="D7" s="3">
        <v>700</v>
      </c>
      <c r="E7" s="3">
        <v>146</v>
      </c>
      <c r="F7" s="3">
        <v>147</v>
      </c>
      <c r="G7" s="3">
        <f>VLOOKUP(D7,Лист2!A$1:B$4,2,TRUE)</f>
        <v>1.2</v>
      </c>
      <c r="H7" s="3">
        <f t="shared" si="0"/>
        <v>322.2</v>
      </c>
      <c r="I7" s="3">
        <f t="shared" si="1"/>
        <v>102200</v>
      </c>
      <c r="J7" s="3">
        <f t="shared" si="2"/>
        <v>225540</v>
      </c>
      <c r="K7" s="6">
        <f t="shared" si="3"/>
        <v>0.45313469894475483</v>
      </c>
      <c r="P7" s="7"/>
      <c r="Q7" s="7"/>
      <c r="R7" s="7"/>
      <c r="S7" s="7"/>
      <c r="T7" s="7"/>
    </row>
    <row r="8" spans="1:20" x14ac:dyDescent="0.25">
      <c r="A8" s="3">
        <v>7</v>
      </c>
      <c r="B8" s="3" t="s">
        <v>16</v>
      </c>
      <c r="C8" s="3" t="s">
        <v>30</v>
      </c>
      <c r="D8" s="3">
        <v>654</v>
      </c>
      <c r="E8" s="3">
        <v>185</v>
      </c>
      <c r="F8" s="3">
        <v>55</v>
      </c>
      <c r="G8" s="3">
        <f>VLOOKUP(D8,Лист2!A$1:B$4,2,TRUE)</f>
        <v>1.2</v>
      </c>
      <c r="H8" s="3">
        <f t="shared" si="0"/>
        <v>277</v>
      </c>
      <c r="I8" s="3">
        <f t="shared" si="1"/>
        <v>120990</v>
      </c>
      <c r="J8" s="3">
        <f t="shared" si="2"/>
        <v>181158</v>
      </c>
      <c r="K8" s="6">
        <f t="shared" si="3"/>
        <v>0.66787003610108309</v>
      </c>
      <c r="P8" s="7"/>
      <c r="Q8" s="7"/>
      <c r="R8" s="7"/>
      <c r="S8" s="7"/>
      <c r="T8" s="7"/>
    </row>
    <row r="9" spans="1:20" x14ac:dyDescent="0.25">
      <c r="A9" s="3">
        <v>8</v>
      </c>
      <c r="B9" s="3" t="s">
        <v>17</v>
      </c>
      <c r="C9" s="3" t="s">
        <v>31</v>
      </c>
      <c r="D9" s="3">
        <v>549</v>
      </c>
      <c r="E9" s="3">
        <v>199</v>
      </c>
      <c r="F9" s="3">
        <v>45</v>
      </c>
      <c r="G9" s="3">
        <f>VLOOKUP(D9,Лист2!A$1:B$4,2,TRUE)</f>
        <v>1.2</v>
      </c>
      <c r="H9" s="3">
        <f t="shared" si="0"/>
        <v>283.79999999999995</v>
      </c>
      <c r="I9" s="3">
        <f t="shared" si="1"/>
        <v>109251</v>
      </c>
      <c r="J9" s="3">
        <f t="shared" si="2"/>
        <v>155806.19999999998</v>
      </c>
      <c r="K9" s="6">
        <f t="shared" si="3"/>
        <v>0.70119802677942222</v>
      </c>
      <c r="P9" s="7"/>
      <c r="Q9" s="7"/>
      <c r="R9" s="7"/>
      <c r="S9" s="7"/>
      <c r="T9" s="7"/>
    </row>
    <row r="10" spans="1:20" x14ac:dyDescent="0.25">
      <c r="A10" s="3">
        <v>9</v>
      </c>
      <c r="B10" s="3" t="s">
        <v>18</v>
      </c>
      <c r="C10" s="3" t="s">
        <v>34</v>
      </c>
      <c r="D10" s="3">
        <v>854</v>
      </c>
      <c r="E10" s="3">
        <v>175</v>
      </c>
      <c r="F10" s="3">
        <v>58</v>
      </c>
      <c r="G10" s="3">
        <f>VLOOKUP(D10,Лист2!A$1:B$4,2,TRUE)</f>
        <v>1.1000000000000001</v>
      </c>
      <c r="H10" s="3">
        <f t="shared" si="0"/>
        <v>250.50000000000003</v>
      </c>
      <c r="I10" s="3">
        <f t="shared" si="1"/>
        <v>149450</v>
      </c>
      <c r="J10" s="3">
        <f t="shared" si="2"/>
        <v>213927.00000000003</v>
      </c>
      <c r="K10" s="6">
        <f t="shared" si="3"/>
        <v>0.69860279441117756</v>
      </c>
      <c r="P10" s="7"/>
      <c r="Q10" s="7"/>
      <c r="R10" s="7"/>
      <c r="S10" s="7"/>
      <c r="T10" s="7"/>
    </row>
    <row r="11" spans="1:20" x14ac:dyDescent="0.25">
      <c r="A11" s="3">
        <v>10</v>
      </c>
      <c r="B11" s="3" t="s">
        <v>19</v>
      </c>
      <c r="C11" s="3" t="s">
        <v>32</v>
      </c>
      <c r="D11" s="3">
        <v>500</v>
      </c>
      <c r="E11" s="3">
        <v>100</v>
      </c>
      <c r="F11" s="3">
        <v>100</v>
      </c>
      <c r="G11" s="3">
        <f>VLOOKUP(D11,Лист2!A$1:B$4,2,TRUE)</f>
        <v>1.2</v>
      </c>
      <c r="H11" s="3">
        <f t="shared" si="0"/>
        <v>220</v>
      </c>
      <c r="I11" s="3">
        <f t="shared" si="1"/>
        <v>50000</v>
      </c>
      <c r="J11" s="3">
        <f t="shared" si="2"/>
        <v>110000</v>
      </c>
      <c r="K11" s="6">
        <f t="shared" si="3"/>
        <v>0.45454545454545453</v>
      </c>
      <c r="P11" s="7"/>
      <c r="Q11" s="7"/>
      <c r="R11" s="7"/>
      <c r="S11" s="7"/>
      <c r="T11" s="7"/>
    </row>
    <row r="12" spans="1:20" x14ac:dyDescent="0.25">
      <c r="A12" s="3">
        <v>11</v>
      </c>
      <c r="B12" s="3" t="s">
        <v>20</v>
      </c>
      <c r="C12" s="3" t="s">
        <v>33</v>
      </c>
      <c r="D12" s="3">
        <v>369</v>
      </c>
      <c r="E12" s="3">
        <v>143</v>
      </c>
      <c r="F12" s="3">
        <v>155</v>
      </c>
      <c r="G12" s="3">
        <f>VLOOKUP(D12,Лист2!A$1:B$4,2,TRUE)</f>
        <v>1.4</v>
      </c>
      <c r="H12" s="3">
        <f t="shared" si="0"/>
        <v>355.2</v>
      </c>
      <c r="I12" s="3">
        <f t="shared" si="1"/>
        <v>52767</v>
      </c>
      <c r="J12" s="3">
        <f t="shared" si="2"/>
        <v>131068.8</v>
      </c>
      <c r="K12" s="6">
        <f t="shared" si="3"/>
        <v>0.40259009009009006</v>
      </c>
      <c r="P12" s="7"/>
      <c r="Q12" s="7"/>
      <c r="R12" s="7"/>
      <c r="S12" s="7"/>
      <c r="T12" s="7"/>
    </row>
    <row r="13" spans="1:20" x14ac:dyDescent="0.25">
      <c r="A13" s="3">
        <v>12</v>
      </c>
      <c r="B13" s="3" t="s">
        <v>21</v>
      </c>
      <c r="C13" s="3" t="s">
        <v>33</v>
      </c>
      <c r="D13" s="3">
        <v>357</v>
      </c>
      <c r="E13" s="3">
        <v>175</v>
      </c>
      <c r="F13" s="3">
        <v>89</v>
      </c>
      <c r="G13" s="3">
        <f>VLOOKUP(D13,Лист2!A$1:B$4,2,TRUE)</f>
        <v>1.4</v>
      </c>
      <c r="H13" s="3">
        <f t="shared" si="0"/>
        <v>334</v>
      </c>
      <c r="I13" s="3">
        <f t="shared" si="1"/>
        <v>62475</v>
      </c>
      <c r="J13" s="3">
        <f t="shared" si="2"/>
        <v>119238</v>
      </c>
      <c r="K13" s="6">
        <f t="shared" si="3"/>
        <v>0.5239520958083832</v>
      </c>
      <c r="P13" s="7"/>
      <c r="Q13" s="7"/>
      <c r="R13" s="7"/>
      <c r="S13" s="7"/>
      <c r="T13" s="7"/>
    </row>
    <row r="14" spans="1:20" x14ac:dyDescent="0.25">
      <c r="A14" s="3">
        <v>13</v>
      </c>
      <c r="B14" s="3" t="s">
        <v>22</v>
      </c>
      <c r="C14" s="3" t="s">
        <v>31</v>
      </c>
      <c r="D14" s="3">
        <v>800</v>
      </c>
      <c r="E14" s="3">
        <v>165</v>
      </c>
      <c r="F14" s="3">
        <v>165</v>
      </c>
      <c r="G14" s="3">
        <f>VLOOKUP(D14,Лист2!A$1:B$4,2,TRUE)</f>
        <v>1.1000000000000001</v>
      </c>
      <c r="H14" s="3">
        <f t="shared" si="0"/>
        <v>346.5</v>
      </c>
      <c r="I14" s="3">
        <f t="shared" si="1"/>
        <v>132000</v>
      </c>
      <c r="J14" s="3">
        <f t="shared" si="2"/>
        <v>277200</v>
      </c>
      <c r="K14" s="6">
        <f t="shared" si="3"/>
        <v>0.47619047619047616</v>
      </c>
      <c r="P14" s="7"/>
      <c r="Q14" s="7"/>
      <c r="R14" s="7"/>
      <c r="S14" s="7"/>
      <c r="T14" s="7"/>
    </row>
    <row r="15" spans="1:20" x14ac:dyDescent="0.25">
      <c r="A15" s="3">
        <v>14</v>
      </c>
      <c r="B15" s="3" t="s">
        <v>23</v>
      </c>
      <c r="C15" s="3" t="s">
        <v>32</v>
      </c>
      <c r="D15" s="3">
        <v>845</v>
      </c>
      <c r="E15" s="3">
        <v>194</v>
      </c>
      <c r="F15" s="3">
        <v>147</v>
      </c>
      <c r="G15" s="3">
        <f>VLOOKUP(D15,Лист2!A$1:B$4,2,TRUE)</f>
        <v>1.1000000000000001</v>
      </c>
      <c r="H15" s="3">
        <f t="shared" si="0"/>
        <v>360.4</v>
      </c>
      <c r="I15" s="3">
        <f t="shared" si="1"/>
        <v>163930</v>
      </c>
      <c r="J15" s="3">
        <f t="shared" si="2"/>
        <v>304538</v>
      </c>
      <c r="K15" s="6">
        <f t="shared" si="3"/>
        <v>0.53829078801331853</v>
      </c>
      <c r="P15" s="7"/>
      <c r="Q15" s="7"/>
      <c r="R15" s="7"/>
      <c r="S15" s="7"/>
      <c r="T15" s="7"/>
    </row>
    <row r="16" spans="1:20" x14ac:dyDescent="0.25">
      <c r="A16" s="3">
        <v>15</v>
      </c>
      <c r="B16" s="3" t="s">
        <v>24</v>
      </c>
      <c r="C16" s="3" t="s">
        <v>30</v>
      </c>
      <c r="D16" s="3">
        <v>300</v>
      </c>
      <c r="E16" s="3">
        <v>165</v>
      </c>
      <c r="F16" s="3">
        <v>53</v>
      </c>
      <c r="G16" s="3">
        <f>VLOOKUP(D16,Лист2!A$1:B$4,2,TRUE)</f>
        <v>1.4</v>
      </c>
      <c r="H16" s="3">
        <f t="shared" si="0"/>
        <v>284</v>
      </c>
      <c r="I16" s="3">
        <f t="shared" si="1"/>
        <v>49500</v>
      </c>
      <c r="J16" s="3">
        <f t="shared" si="2"/>
        <v>85200</v>
      </c>
      <c r="K16" s="6">
        <f t="shared" si="3"/>
        <v>0.58098591549295775</v>
      </c>
      <c r="P16" s="7"/>
      <c r="Q16" s="7"/>
      <c r="R16" s="7"/>
      <c r="S16" s="7"/>
      <c r="T16" s="7"/>
    </row>
    <row r="17" spans="1:20" x14ac:dyDescent="0.25">
      <c r="A17" s="3">
        <v>16</v>
      </c>
      <c r="B17" s="3" t="s">
        <v>25</v>
      </c>
      <c r="C17" s="3" t="s">
        <v>34</v>
      </c>
      <c r="D17" s="3">
        <v>159</v>
      </c>
      <c r="E17" s="3">
        <v>150</v>
      </c>
      <c r="F17" s="3">
        <v>150</v>
      </c>
      <c r="G17" s="3">
        <f>VLOOKUP(D17,Лист2!A$1:B$4,2,TRUE)</f>
        <v>1.5</v>
      </c>
      <c r="H17" s="3">
        <f t="shared" si="0"/>
        <v>375</v>
      </c>
      <c r="I17" s="3">
        <f t="shared" si="1"/>
        <v>23850</v>
      </c>
      <c r="J17" s="3">
        <f t="shared" si="2"/>
        <v>59625</v>
      </c>
      <c r="K17" s="6">
        <f t="shared" si="3"/>
        <v>0.4</v>
      </c>
      <c r="P17" s="7"/>
      <c r="Q17" s="7"/>
      <c r="R17" s="7"/>
      <c r="S17" s="7"/>
      <c r="T17" s="7"/>
    </row>
    <row r="18" spans="1:20" x14ac:dyDescent="0.25">
      <c r="A18" s="3">
        <v>17</v>
      </c>
      <c r="B18" s="3" t="s">
        <v>26</v>
      </c>
      <c r="C18" s="3" t="s">
        <v>31</v>
      </c>
      <c r="D18" s="3">
        <v>956</v>
      </c>
      <c r="E18" s="3">
        <v>132</v>
      </c>
      <c r="F18" s="3">
        <v>58</v>
      </c>
      <c r="G18" s="3">
        <f>VLOOKUP(D18,Лист2!A$1:B$4,2,TRUE)</f>
        <v>1.1000000000000001</v>
      </c>
      <c r="H18" s="3">
        <f t="shared" si="0"/>
        <v>203.20000000000002</v>
      </c>
      <c r="I18" s="3">
        <f t="shared" si="1"/>
        <v>126192</v>
      </c>
      <c r="J18" s="3">
        <f t="shared" si="2"/>
        <v>194259.20000000001</v>
      </c>
      <c r="K18" s="6">
        <f t="shared" si="3"/>
        <v>0.64960629921259838</v>
      </c>
    </row>
    <row r="19" spans="1:20" x14ac:dyDescent="0.25">
      <c r="A19" s="3">
        <v>18</v>
      </c>
      <c r="B19" s="3" t="s">
        <v>27</v>
      </c>
      <c r="C19" s="3" t="s">
        <v>32</v>
      </c>
      <c r="D19" s="3">
        <v>147</v>
      </c>
      <c r="E19" s="3">
        <v>131</v>
      </c>
      <c r="F19" s="3">
        <v>124</v>
      </c>
      <c r="G19" s="3">
        <f>VLOOKUP(D19,Лист2!A$1:B$4,2,TRUE)</f>
        <v>1.5</v>
      </c>
      <c r="H19" s="3">
        <f t="shared" si="0"/>
        <v>320.5</v>
      </c>
      <c r="I19" s="3">
        <f t="shared" si="1"/>
        <v>19257</v>
      </c>
      <c r="J19" s="3">
        <f t="shared" si="2"/>
        <v>47113.5</v>
      </c>
      <c r="K19" s="6">
        <f t="shared" si="3"/>
        <v>0.40873634945397813</v>
      </c>
    </row>
    <row r="20" spans="1:20" x14ac:dyDescent="0.25">
      <c r="A20" s="3">
        <v>19</v>
      </c>
      <c r="B20" s="3" t="s">
        <v>28</v>
      </c>
      <c r="C20" s="3" t="s">
        <v>33</v>
      </c>
      <c r="D20" s="3">
        <v>200</v>
      </c>
      <c r="E20" s="3">
        <v>149</v>
      </c>
      <c r="F20" s="3">
        <v>98</v>
      </c>
      <c r="G20" s="3">
        <f>VLOOKUP(D20,Лист2!A$1:B$4,2,TRUE)</f>
        <v>1.5</v>
      </c>
      <c r="H20" s="3">
        <f t="shared" si="0"/>
        <v>321.5</v>
      </c>
      <c r="I20" s="3">
        <f t="shared" si="1"/>
        <v>29800</v>
      </c>
      <c r="J20" s="3">
        <f t="shared" si="2"/>
        <v>64300</v>
      </c>
      <c r="K20" s="6">
        <f t="shared" si="3"/>
        <v>0.46345256609642299</v>
      </c>
    </row>
    <row r="21" spans="1:20" x14ac:dyDescent="0.25">
      <c r="A21" s="3">
        <v>20</v>
      </c>
      <c r="B21" s="3" t="s">
        <v>29</v>
      </c>
      <c r="C21" s="3" t="s">
        <v>34</v>
      </c>
      <c r="D21" s="3">
        <v>1000</v>
      </c>
      <c r="E21" s="3">
        <v>200</v>
      </c>
      <c r="F21" s="3">
        <v>200</v>
      </c>
      <c r="G21" s="3">
        <f>VLOOKUP(D21,Лист2!A$1:B$4,2,TRUE)</f>
        <v>1.1000000000000001</v>
      </c>
      <c r="H21" s="3">
        <f t="shared" si="0"/>
        <v>420</v>
      </c>
      <c r="I21" s="3">
        <f t="shared" si="1"/>
        <v>200000</v>
      </c>
      <c r="J21" s="3">
        <f t="shared" si="2"/>
        <v>420000</v>
      </c>
      <c r="K21" s="6">
        <f t="shared" si="3"/>
        <v>0.47619047619047616</v>
      </c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43" sqref="G43"/>
    </sheetView>
  </sheetViews>
  <sheetFormatPr defaultRowHeight="15" x14ac:dyDescent="0.25"/>
  <cols>
    <col min="1" max="1" width="14" bestFit="1" customWidth="1"/>
  </cols>
  <sheetData>
    <row r="1" spans="1:2" x14ac:dyDescent="0.25">
      <c r="A1" s="5">
        <v>0</v>
      </c>
      <c r="B1" s="5">
        <v>1.5</v>
      </c>
    </row>
    <row r="2" spans="1:2" x14ac:dyDescent="0.25">
      <c r="A2" s="5">
        <v>250</v>
      </c>
      <c r="B2" s="5">
        <v>1.4</v>
      </c>
    </row>
    <row r="3" spans="1:2" x14ac:dyDescent="0.25">
      <c r="A3" s="5">
        <v>500</v>
      </c>
      <c r="B3" s="5">
        <v>1.2</v>
      </c>
    </row>
    <row r="4" spans="1:2" x14ac:dyDescent="0.25">
      <c r="A4" s="5">
        <v>750</v>
      </c>
      <c r="B4" s="5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2024-05-05T20:10:04Z</dcterms:modified>
</cp:coreProperties>
</file>