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315" windowHeight="5625" tabRatio="403" activeTab="1"/>
  </bookViews>
  <sheets>
    <sheet name="Project Plan" sheetId="1" r:id="rId1"/>
    <sheet name="Versioning" sheetId="4" r:id="rId2"/>
    <sheet name="Instructions" sheetId="2" r:id="rId3"/>
  </sheets>
  <definedNames>
    <definedName name="_xlnm.Print_Area" localSheetId="0">'Project Plan'!$H$10:$CS$49</definedName>
    <definedName name="_xlnm.Print_Titles" localSheetId="0">'Project Plan'!$A:$G,'Project Plan'!$2:$9</definedName>
  </definedNames>
  <calcPr calcId="145621"/>
</workbook>
</file>

<file path=xl/calcChain.xml><?xml version="1.0" encoding="utf-8"?>
<calcChain xmlns="http://schemas.openxmlformats.org/spreadsheetml/2006/main">
  <c r="E2" i="4" l="1"/>
  <c r="D4" i="4"/>
  <c r="D5" i="4" s="1"/>
  <c r="D6" i="4" s="1"/>
  <c r="D7" i="4" s="1"/>
  <c r="D8" i="4" s="1"/>
  <c r="D3" i="4"/>
  <c r="D2" i="4"/>
  <c r="D17" i="1" l="1"/>
  <c r="I6" i="1" l="1"/>
  <c r="D12" i="1"/>
  <c r="E12" i="1" s="1"/>
  <c r="D13" i="1" s="1"/>
  <c r="E13" i="1" s="1"/>
  <c r="D14" i="1" s="1"/>
  <c r="E14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D45" i="1"/>
  <c r="E45" i="1" s="1"/>
  <c r="D46" i="1" s="1"/>
  <c r="E39" i="1"/>
  <c r="D40" i="1" s="1"/>
  <c r="AF6" i="1" l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E46" i="1"/>
  <c r="E40" i="1"/>
  <c r="D41" i="1"/>
  <c r="E15" i="1" l="1"/>
  <c r="D47" i="1"/>
  <c r="E17" i="1" l="1"/>
  <c r="E47" i="1"/>
  <c r="D21" i="1" l="1"/>
  <c r="E21" i="1" s="1"/>
  <c r="D22" i="1" s="1"/>
  <c r="E22" i="1" s="1"/>
  <c r="D23" i="1" s="1"/>
  <c r="E23" i="1" s="1"/>
  <c r="D48" i="1"/>
  <c r="E48" i="1" l="1"/>
  <c r="E44" i="1" s="1"/>
  <c r="D44" i="1"/>
  <c r="E10" i="1"/>
  <c r="D10" i="1"/>
  <c r="H4" i="1" l="1"/>
  <c r="I4" i="1" l="1"/>
  <c r="J4" i="1" l="1"/>
  <c r="K4" i="1" l="1"/>
  <c r="N4" i="1" l="1"/>
  <c r="M4" i="1"/>
  <c r="L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AP4" i="1" l="1"/>
  <c r="AQ4" i="1" l="1"/>
  <c r="AR4" i="1" l="1"/>
  <c r="AS4" i="1" l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l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Y4" i="1" l="1"/>
  <c r="BZ4" i="1" l="1"/>
  <c r="CA4" i="1" l="1"/>
  <c r="CB4" i="1" l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E24" i="1"/>
  <c r="D25" i="1" s="1"/>
  <c r="E25" i="1" l="1"/>
  <c r="D26" i="1" s="1"/>
  <c r="E26" i="1" l="1"/>
  <c r="D27" i="1" s="1"/>
  <c r="E27" i="1" s="1"/>
  <c r="D31" i="1" s="1"/>
  <c r="E31" i="1" s="1"/>
  <c r="D20" i="1" l="1"/>
  <c r="E20" i="1"/>
  <c r="D32" i="1"/>
  <c r="E32" i="1" l="1"/>
  <c r="D33" i="1" l="1"/>
  <c r="E33" i="1" l="1"/>
  <c r="D30" i="1"/>
  <c r="D37" i="1" l="1"/>
  <c r="E30" i="1"/>
  <c r="D38" i="1" l="1"/>
  <c r="E38" i="1" s="1"/>
  <c r="E37" i="1" s="1"/>
  <c r="E36" i="1" s="1"/>
  <c r="D36" i="1" l="1"/>
</calcChain>
</file>

<file path=xl/sharedStrings.xml><?xml version="1.0" encoding="utf-8"?>
<sst xmlns="http://schemas.openxmlformats.org/spreadsheetml/2006/main" count="59" uniqueCount="46">
  <si>
    <t>Start</t>
  </si>
  <si>
    <t>End</t>
  </si>
  <si>
    <t>Special Events</t>
  </si>
  <si>
    <t>Project Plan Template</t>
  </si>
  <si>
    <t>Task 1</t>
  </si>
  <si>
    <t>Task 2</t>
  </si>
  <si>
    <t>Task 3</t>
  </si>
  <si>
    <t>Project Deliverable 4</t>
  </si>
  <si>
    <t>Sub Task 1</t>
  </si>
  <si>
    <t>Task 4</t>
  </si>
  <si>
    <t>Project Deliverable 5</t>
  </si>
  <si>
    <t>% Compl.</t>
  </si>
  <si>
    <t>1.0</t>
  </si>
  <si>
    <t>Version 0.1</t>
  </si>
  <si>
    <t>Version 1.0</t>
  </si>
  <si>
    <t>Requirement Analysis</t>
  </si>
  <si>
    <t>Product 1.0</t>
  </si>
  <si>
    <t>Project 2.0</t>
  </si>
  <si>
    <t>Version 0.2</t>
  </si>
  <si>
    <t>Version 0.3</t>
  </si>
  <si>
    <t>Version 0.4</t>
  </si>
  <si>
    <t>Analysis of BOTLAID file</t>
  </si>
  <si>
    <t>Pattern matching</t>
  </si>
  <si>
    <t>Parsing of BOTLAID</t>
  </si>
  <si>
    <t>Parsing of Text file</t>
  </si>
  <si>
    <t>Analysis of System 6</t>
  </si>
  <si>
    <t>Pattern Matching of System 6</t>
  </si>
  <si>
    <t>Version 2.0</t>
  </si>
  <si>
    <t>Testing &amp; debugging</t>
  </si>
  <si>
    <t>Overseas Leave</t>
  </si>
  <si>
    <t>Version Number</t>
  </si>
  <si>
    <t>Estimated Date of completion</t>
  </si>
  <si>
    <t>Task Description/ Change Log</t>
  </si>
  <si>
    <t>-</t>
  </si>
  <si>
    <t xml:space="preserve">Parsing of BOTLAIDS </t>
  </si>
  <si>
    <t>Creating Data Template</t>
  </si>
  <si>
    <t>Integration of BOTLAID and Sample Data</t>
  </si>
  <si>
    <t>1.1</t>
  </si>
  <si>
    <t>2.0</t>
  </si>
  <si>
    <t>Able to take in multiple BOTLAIDS (back end)</t>
  </si>
  <si>
    <t>1.2</t>
  </si>
  <si>
    <t>Able to read multiple campagin in 1 excel file, change in UI to select multiple BOTLAID</t>
  </si>
  <si>
    <t>Number of Days Estimated</t>
  </si>
  <si>
    <t>Actual Days taken</t>
  </si>
  <si>
    <t>Actual Date of Completion</t>
  </si>
  <si>
    <t>Include UI, system integration, finalise Data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</si>
</sst>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/yy;@"/>
    <numFmt numFmtId="166" formatCode="mmm"/>
    <numFmt numFmtId="167" formatCode="m/d;@"/>
    <numFmt numFmtId="168" formatCode="[$-409]d\-mmm\-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  <fill>
      <patternFill patternType="solid">
        <fgColor theme="5" tint="0.59999389629810485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CD3EE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/>
      </right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/>
      <right style="thin">
        <color theme="0" tint="-4.9989318521683403E-2"/>
      </right>
      <top style="thin">
        <color theme="1"/>
      </top>
      <bottom/>
      <diagonal/>
    </border>
    <border>
      <left style="thin">
        <color theme="0" tint="-4.9989318521683403E-2"/>
      </left>
      <right/>
      <top style="thin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167" fontId="0" fillId="7" borderId="12" xfId="0" applyNumberFormat="1" applyFill="1" applyBorder="1"/>
    <xf numFmtId="167" fontId="0" fillId="7" borderId="14" xfId="0" applyNumberFormat="1" applyFill="1" applyBorder="1"/>
    <xf numFmtId="0" fontId="4" fillId="4" borderId="10" xfId="0" applyFon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167" fontId="0" fillId="6" borderId="7" xfId="0" applyNumberFormat="1" applyFill="1" applyBorder="1"/>
    <xf numFmtId="167" fontId="0" fillId="6" borderId="11" xfId="0" applyNumberFormat="1" applyFill="1" applyBorder="1"/>
    <xf numFmtId="167" fontId="0" fillId="7" borderId="19" xfId="0" applyNumberFormat="1" applyFill="1" applyBorder="1"/>
    <xf numFmtId="167" fontId="0" fillId="6" borderId="20" xfId="0" applyNumberFormat="1" applyFill="1" applyBorder="1"/>
    <xf numFmtId="167" fontId="0" fillId="7" borderId="24" xfId="0" applyNumberFormat="1" applyFill="1" applyBorder="1"/>
    <xf numFmtId="167" fontId="0" fillId="7" borderId="25" xfId="0" applyNumberFormat="1" applyFill="1" applyBorder="1"/>
    <xf numFmtId="167" fontId="0" fillId="7" borderId="26" xfId="0" applyNumberFormat="1" applyFill="1" applyBorder="1"/>
    <xf numFmtId="167" fontId="0" fillId="7" borderId="27" xfId="0" applyNumberFormat="1" applyFill="1" applyBorder="1"/>
    <xf numFmtId="9" fontId="0" fillId="7" borderId="21" xfId="0" applyNumberFormat="1" applyFill="1" applyBorder="1"/>
    <xf numFmtId="9" fontId="0" fillId="7" borderId="22" xfId="0" applyNumberFormat="1" applyFill="1" applyBorder="1"/>
    <xf numFmtId="164" fontId="0" fillId="0" borderId="0" xfId="0" applyNumberFormat="1"/>
    <xf numFmtId="9" fontId="0" fillId="7" borderId="12" xfId="0" applyNumberFormat="1" applyFill="1" applyBorder="1"/>
    <xf numFmtId="9" fontId="0" fillId="7" borderId="26" xfId="0" applyNumberFormat="1" applyFill="1" applyBorder="1"/>
    <xf numFmtId="9" fontId="0" fillId="7" borderId="24" xfId="0" applyNumberFormat="1" applyFill="1" applyBorder="1"/>
    <xf numFmtId="9" fontId="0" fillId="7" borderId="28" xfId="0" applyNumberFormat="1" applyFill="1" applyBorder="1"/>
    <xf numFmtId="9" fontId="0" fillId="7" borderId="29" xfId="0" applyNumberFormat="1" applyFill="1" applyBorder="1"/>
    <xf numFmtId="167" fontId="4" fillId="4" borderId="7" xfId="0" applyNumberFormat="1" applyFont="1" applyFill="1" applyBorder="1" applyAlignment="1"/>
    <xf numFmtId="167" fontId="4" fillId="4" borderId="23" xfId="0" applyNumberFormat="1" applyFont="1" applyFill="1" applyBorder="1" applyAlignment="1"/>
    <xf numFmtId="9" fontId="0" fillId="7" borderId="30" xfId="0" applyNumberFormat="1" applyFill="1" applyBorder="1"/>
    <xf numFmtId="167" fontId="4" fillId="4" borderId="11" xfId="0" applyNumberFormat="1" applyFont="1" applyFill="1" applyBorder="1" applyAlignment="1"/>
    <xf numFmtId="49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Fill="1" applyBorder="1"/>
    <xf numFmtId="0" fontId="0" fillId="0" borderId="1" xfId="0" applyFill="1" applyBorder="1"/>
    <xf numFmtId="167" fontId="4" fillId="8" borderId="7" xfId="0" applyNumberFormat="1" applyFont="1" applyFill="1" applyBorder="1" applyAlignment="1"/>
    <xf numFmtId="1" fontId="0" fillId="0" borderId="0" xfId="0" applyNumberFormat="1" applyAlignment="1">
      <alignment horizontal="left" vertical="center"/>
    </xf>
    <xf numFmtId="1" fontId="5" fillId="9" borderId="0" xfId="0" applyNumberFormat="1" applyFont="1" applyFill="1" applyBorder="1" applyAlignment="1">
      <alignment horizontal="center"/>
    </xf>
    <xf numFmtId="1" fontId="6" fillId="2" borderId="31" xfId="0" applyNumberFormat="1" applyFont="1" applyFill="1" applyBorder="1" applyAlignment="1">
      <alignment horizontal="center"/>
    </xf>
    <xf numFmtId="1" fontId="5" fillId="9" borderId="32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/>
    </xf>
    <xf numFmtId="1" fontId="5" fillId="10" borderId="32" xfId="0" applyNumberFormat="1" applyFont="1" applyFill="1" applyBorder="1" applyAlignment="1">
      <alignment horizontal="center"/>
    </xf>
    <xf numFmtId="1" fontId="5" fillId="10" borderId="0" xfId="0" applyNumberFormat="1" applyFont="1" applyFill="1" applyBorder="1" applyAlignment="1">
      <alignment horizontal="center"/>
    </xf>
    <xf numFmtId="0" fontId="0" fillId="0" borderId="0" xfId="0" applyFill="1"/>
    <xf numFmtId="1" fontId="5" fillId="10" borderId="34" xfId="0" applyNumberFormat="1" applyFont="1" applyFill="1" applyBorder="1" applyAlignment="1">
      <alignment horizontal="center"/>
    </xf>
    <xf numFmtId="1" fontId="5" fillId="0" borderId="35" xfId="0" applyNumberFormat="1" applyFont="1" applyFill="1" applyBorder="1" applyAlignment="1">
      <alignment horizontal="center"/>
    </xf>
    <xf numFmtId="1" fontId="5" fillId="10" borderId="33" xfId="0" applyNumberFormat="1" applyFont="1" applyFill="1" applyBorder="1" applyAlignment="1">
      <alignment horizontal="center"/>
    </xf>
    <xf numFmtId="1" fontId="5" fillId="0" borderId="36" xfId="0" applyNumberFormat="1" applyFont="1" applyFill="1" applyBorder="1" applyAlignment="1">
      <alignment horizontal="center"/>
    </xf>
    <xf numFmtId="0" fontId="0" fillId="0" borderId="37" xfId="0" applyFill="1" applyBorder="1"/>
    <xf numFmtId="1" fontId="5" fillId="10" borderId="39" xfId="0" applyNumberFormat="1" applyFont="1" applyFill="1" applyBorder="1" applyAlignment="1">
      <alignment horizontal="center"/>
    </xf>
    <xf numFmtId="1" fontId="5" fillId="0" borderId="37" xfId="0" applyNumberFormat="1" applyFont="1" applyFill="1" applyBorder="1" applyAlignment="1">
      <alignment horizontal="center"/>
    </xf>
    <xf numFmtId="1" fontId="5" fillId="0" borderId="40" xfId="0" applyNumberFormat="1" applyFont="1" applyFill="1" applyBorder="1" applyAlignment="1">
      <alignment horizontal="center"/>
    </xf>
    <xf numFmtId="1" fontId="5" fillId="0" borderId="42" xfId="0" applyNumberFormat="1" applyFont="1" applyFill="1" applyBorder="1" applyAlignment="1">
      <alignment horizontal="center"/>
    </xf>
    <xf numFmtId="1" fontId="5" fillId="0" borderId="34" xfId="0" applyNumberFormat="1" applyFont="1" applyFill="1" applyBorder="1" applyAlignment="1">
      <alignment horizontal="center"/>
    </xf>
    <xf numFmtId="1" fontId="5" fillId="0" borderId="43" xfId="0" applyNumberFormat="1" applyFont="1" applyFill="1" applyBorder="1" applyAlignment="1">
      <alignment horizontal="center"/>
    </xf>
    <xf numFmtId="1" fontId="5" fillId="0" borderId="44" xfId="0" applyNumberFormat="1" applyFont="1" applyFill="1" applyBorder="1" applyAlignment="1">
      <alignment horizontal="center"/>
    </xf>
    <xf numFmtId="1" fontId="5" fillId="0" borderId="41" xfId="0" applyNumberFormat="1" applyFont="1" applyFill="1" applyBorder="1" applyAlignment="1">
      <alignment horizontal="center"/>
    </xf>
    <xf numFmtId="1" fontId="5" fillId="10" borderId="44" xfId="0" applyNumberFormat="1" applyFont="1" applyFill="1" applyBorder="1" applyAlignment="1">
      <alignment horizontal="center"/>
    </xf>
    <xf numFmtId="1" fontId="5" fillId="0" borderId="38" xfId="0" applyNumberFormat="1" applyFont="1" applyFill="1" applyBorder="1" applyAlignment="1">
      <alignment horizontal="center"/>
    </xf>
    <xf numFmtId="1" fontId="5" fillId="0" borderId="39" xfId="0" applyNumberFormat="1" applyFont="1" applyFill="1" applyBorder="1" applyAlignment="1">
      <alignment horizontal="center"/>
    </xf>
    <xf numFmtId="1" fontId="5" fillId="0" borderId="33" xfId="0" applyNumberFormat="1" applyFont="1" applyFill="1" applyBorder="1" applyAlignment="1">
      <alignment horizontal="center"/>
    </xf>
    <xf numFmtId="1" fontId="5" fillId="0" borderId="45" xfId="0" applyNumberFormat="1" applyFont="1" applyFill="1" applyBorder="1" applyAlignment="1">
      <alignment horizontal="center"/>
    </xf>
    <xf numFmtId="1" fontId="5" fillId="0" borderId="46" xfId="0" applyNumberFormat="1" applyFont="1" applyFill="1" applyBorder="1" applyAlignment="1">
      <alignment horizontal="center"/>
    </xf>
    <xf numFmtId="1" fontId="5" fillId="0" borderId="47" xfId="0" applyNumberFormat="1" applyFont="1" applyFill="1" applyBorder="1" applyAlignment="1">
      <alignment horizontal="center"/>
    </xf>
    <xf numFmtId="1" fontId="5" fillId="10" borderId="46" xfId="0" applyNumberFormat="1" applyFont="1" applyFill="1" applyBorder="1" applyAlignment="1">
      <alignment horizontal="center"/>
    </xf>
    <xf numFmtId="1" fontId="5" fillId="0" borderId="48" xfId="0" applyNumberFormat="1" applyFont="1" applyFill="1" applyBorder="1" applyAlignment="1">
      <alignment horizontal="center"/>
    </xf>
    <xf numFmtId="1" fontId="5" fillId="0" borderId="49" xfId="0" applyNumberFormat="1" applyFont="1" applyFill="1" applyBorder="1" applyAlignment="1">
      <alignment horizontal="center"/>
    </xf>
    <xf numFmtId="1" fontId="5" fillId="0" borderId="50" xfId="0" applyNumberFormat="1" applyFont="1" applyFill="1" applyBorder="1" applyAlignment="1">
      <alignment horizontal="center"/>
    </xf>
    <xf numFmtId="1" fontId="5" fillId="10" borderId="51" xfId="0" applyNumberFormat="1" applyFont="1" applyFill="1" applyBorder="1" applyAlignment="1">
      <alignment horizontal="center"/>
    </xf>
    <xf numFmtId="1" fontId="5" fillId="0" borderId="52" xfId="0" applyNumberFormat="1" applyFont="1" applyFill="1" applyBorder="1" applyAlignment="1">
      <alignment horizontal="center"/>
    </xf>
    <xf numFmtId="0" fontId="0" fillId="0" borderId="49" xfId="0" applyBorder="1"/>
    <xf numFmtId="0" fontId="0" fillId="0" borderId="37" xfId="0" applyBorder="1"/>
    <xf numFmtId="1" fontId="6" fillId="2" borderId="53" xfId="0" applyNumberFormat="1" applyFont="1" applyFill="1" applyBorder="1" applyAlignment="1">
      <alignment horizontal="center"/>
    </xf>
    <xf numFmtId="1" fontId="6" fillId="2" borderId="54" xfId="0" applyNumberFormat="1" applyFont="1" applyFill="1" applyBorder="1" applyAlignment="1">
      <alignment horizontal="center"/>
    </xf>
    <xf numFmtId="1" fontId="6" fillId="2" borderId="55" xfId="0" applyNumberFormat="1" applyFont="1" applyFill="1" applyBorder="1" applyAlignment="1">
      <alignment horizontal="center"/>
    </xf>
    <xf numFmtId="1" fontId="6" fillId="2" borderId="56" xfId="0" applyNumberFormat="1" applyFont="1" applyFill="1" applyBorder="1" applyAlignment="1">
      <alignment horizontal="center"/>
    </xf>
    <xf numFmtId="0" fontId="0" fillId="0" borderId="47" xfId="0" applyBorder="1"/>
    <xf numFmtId="0" fontId="0" fillId="0" borderId="41" xfId="0" applyBorder="1"/>
    <xf numFmtId="1" fontId="6" fillId="11" borderId="9" xfId="0" applyNumberFormat="1" applyFont="1" applyFill="1" applyBorder="1" applyAlignment="1">
      <alignment horizontal="center"/>
    </xf>
    <xf numFmtId="1" fontId="5" fillId="11" borderId="0" xfId="0" applyNumberFormat="1" applyFont="1" applyFill="1" applyBorder="1" applyAlignment="1">
      <alignment horizontal="center"/>
    </xf>
    <xf numFmtId="0" fontId="0" fillId="11" borderId="2" xfId="0" applyFill="1" applyBorder="1"/>
    <xf numFmtId="1" fontId="6" fillId="11" borderId="13" xfId="0" applyNumberFormat="1" applyFont="1" applyFill="1" applyBorder="1" applyAlignment="1">
      <alignment horizontal="center"/>
    </xf>
    <xf numFmtId="1" fontId="5" fillId="11" borderId="33" xfId="0" applyNumberFormat="1" applyFont="1" applyFill="1" applyBorder="1" applyAlignment="1">
      <alignment horizontal="center"/>
    </xf>
    <xf numFmtId="1" fontId="5" fillId="11" borderId="43" xfId="0" applyNumberFormat="1" applyFont="1" applyFill="1" applyBorder="1" applyAlignment="1">
      <alignment horizontal="center"/>
    </xf>
    <xf numFmtId="1" fontId="5" fillId="11" borderId="44" xfId="0" applyNumberFormat="1" applyFont="1" applyFill="1" applyBorder="1" applyAlignment="1">
      <alignment horizontal="center"/>
    </xf>
    <xf numFmtId="1" fontId="5" fillId="11" borderId="41" xfId="0" applyNumberFormat="1" applyFont="1" applyFill="1" applyBorder="1" applyAlignment="1">
      <alignment horizontal="center"/>
    </xf>
    <xf numFmtId="1" fontId="5" fillId="11" borderId="47" xfId="0" applyNumberFormat="1" applyFont="1" applyFill="1" applyBorder="1" applyAlignment="1">
      <alignment horizontal="center"/>
    </xf>
    <xf numFmtId="1" fontId="10" fillId="12" borderId="46" xfId="0" applyNumberFormat="1" applyFont="1" applyFill="1" applyBorder="1" applyAlignment="1">
      <alignment horizontal="center"/>
    </xf>
    <xf numFmtId="1" fontId="5" fillId="11" borderId="34" xfId="0" applyNumberFormat="1" applyFont="1" applyFill="1" applyBorder="1" applyAlignment="1">
      <alignment horizontal="center"/>
    </xf>
    <xf numFmtId="0" fontId="0" fillId="11" borderId="37" xfId="0" applyFill="1" applyBorder="1"/>
    <xf numFmtId="1" fontId="5" fillId="0" borderId="57" xfId="0" applyNumberFormat="1" applyFont="1" applyFill="1" applyBorder="1" applyAlignment="1">
      <alignment horizontal="center"/>
    </xf>
    <xf numFmtId="1" fontId="10" fillId="12" borderId="33" xfId="0" applyNumberFormat="1" applyFont="1" applyFill="1" applyBorder="1" applyAlignment="1">
      <alignment horizontal="center"/>
    </xf>
    <xf numFmtId="0" fontId="0" fillId="0" borderId="44" xfId="0" applyBorder="1"/>
    <xf numFmtId="1" fontId="10" fillId="12" borderId="44" xfId="0" applyNumberFormat="1" applyFont="1" applyFill="1" applyBorder="1" applyAlignment="1">
      <alignment horizontal="center"/>
    </xf>
    <xf numFmtId="0" fontId="9" fillId="12" borderId="37" xfId="0" applyFont="1" applyFill="1" applyBorder="1"/>
    <xf numFmtId="0" fontId="0" fillId="10" borderId="38" xfId="0" applyFill="1" applyBorder="1"/>
    <xf numFmtId="49" fontId="0" fillId="0" borderId="0" xfId="0" applyNumberFormat="1" applyAlignment="1">
      <alignment horizontal="right" vertical="top" wrapText="1"/>
    </xf>
    <xf numFmtId="168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wrapText="1"/>
    </xf>
    <xf numFmtId="1" fontId="0" fillId="0" borderId="0" xfId="0" applyNumberFormat="1" applyAlignment="1">
      <alignment horizontal="left" vertical="center" wrapText="1"/>
    </xf>
    <xf numFmtId="166" fontId="3" fillId="5" borderId="0" xfId="0" applyNumberFormat="1" applyFont="1" applyFill="1" applyBorder="1" applyAlignment="1">
      <alignment horizontal="center" vertical="center" textRotation="90"/>
    </xf>
    <xf numFmtId="166" fontId="3" fillId="5" borderId="13" xfId="0" applyNumberFormat="1" applyFont="1" applyFill="1" applyBorder="1" applyAlignment="1">
      <alignment horizontal="center" vertical="center" textRotation="90"/>
    </xf>
    <xf numFmtId="166" fontId="3" fillId="5" borderId="2" xfId="0" applyNumberFormat="1" applyFont="1" applyFill="1" applyBorder="1" applyAlignment="1">
      <alignment horizontal="center" vertical="center" textRotation="90"/>
    </xf>
    <xf numFmtId="0" fontId="7" fillId="4" borderId="1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textRotation="90"/>
    </xf>
    <xf numFmtId="164" fontId="1" fillId="3" borderId="5" xfId="0" applyNumberFormat="1" applyFont="1" applyFill="1" applyBorder="1" applyAlignment="1">
      <alignment horizontal="center" textRotation="90"/>
    </xf>
    <xf numFmtId="0" fontId="8" fillId="4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8" fontId="0" fillId="0" borderId="0" xfId="0" applyNumberFormat="1" applyAlignment="1">
      <alignment wrapText="1"/>
    </xf>
    <xf numFmtId="168" fontId="0" fillId="0" borderId="0" xfId="0" applyNumberFormat="1"/>
  </cellXfs>
  <cellStyles count="1">
    <cellStyle name="Normal" xfId="0" builtinId="0"/>
  </cellStyles>
  <dxfs count="119"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BCD3EE"/>
      <color rgb="FF739BCB"/>
      <color rgb="FFA3C068"/>
      <color rgb="FFB3AB79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T53"/>
  <sheetViews>
    <sheetView showGridLines="0" zoomScaleNormal="100" zoomScaleSheetLayoutView="4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C13" sqref="C13"/>
    </sheetView>
  </sheetViews>
  <sheetFormatPr defaultRowHeight="15" x14ac:dyDescent="0.25"/>
  <cols>
    <col min="1" max="1" width="1.42578125" customWidth="1"/>
    <col min="2" max="2" width="2.140625" customWidth="1"/>
    <col min="3" max="3" width="25.85546875" customWidth="1"/>
    <col min="4" max="5" width="5.7109375" customWidth="1"/>
    <col min="6" max="6" width="9" hidden="1" customWidth="1"/>
    <col min="7" max="7" width="0.7109375" customWidth="1"/>
    <col min="8" max="97" width="2" customWidth="1"/>
  </cols>
  <sheetData>
    <row r="1" spans="1:98" ht="7.5" customHeight="1" x14ac:dyDescent="0.25"/>
    <row r="2" spans="1:98" ht="18.75" customHeight="1" x14ac:dyDescent="0.25">
      <c r="A2" s="7"/>
      <c r="B2" s="119" t="s">
        <v>2</v>
      </c>
      <c r="C2" s="120"/>
      <c r="D2" s="16" t="s">
        <v>0</v>
      </c>
      <c r="E2" s="16" t="s">
        <v>1</v>
      </c>
      <c r="G2" s="5"/>
      <c r="H2" s="111" t="s">
        <v>3</v>
      </c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</row>
    <row r="3" spans="1:98" x14ac:dyDescent="0.25">
      <c r="A3" s="7"/>
      <c r="B3" s="121" t="s">
        <v>29</v>
      </c>
      <c r="C3" s="121"/>
      <c r="D3" s="14">
        <v>41112</v>
      </c>
      <c r="E3" s="15">
        <v>41115</v>
      </c>
      <c r="G3" s="5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</row>
    <row r="4" spans="1:98" ht="15" customHeight="1" x14ac:dyDescent="0.25">
      <c r="A4" s="2"/>
      <c r="B4" s="122"/>
      <c r="C4" s="122"/>
      <c r="D4" s="14"/>
      <c r="E4" s="15"/>
      <c r="G4" s="2"/>
      <c r="H4" s="108">
        <f>IF(MONTH(H6)&lt;&gt;MONTH(E6),H6,"")</f>
        <v>41057</v>
      </c>
      <c r="I4" s="108" t="str">
        <f t="shared" ref="I4:BT4" si="0">IF(MONTH(I6)&lt;&gt;MONTH(H6),I6,"")</f>
        <v/>
      </c>
      <c r="J4" s="108" t="str">
        <f t="shared" si="0"/>
        <v/>
      </c>
      <c r="K4" s="108" t="str">
        <f t="shared" si="0"/>
        <v/>
      </c>
      <c r="L4" s="108">
        <f t="shared" si="0"/>
        <v>41061</v>
      </c>
      <c r="M4" s="109" t="str">
        <f t="shared" si="0"/>
        <v/>
      </c>
      <c r="N4" s="109" t="str">
        <f t="shared" si="0"/>
        <v/>
      </c>
      <c r="O4" s="108" t="str">
        <f>IF(MONTH(O6)&lt;&gt;MONTH(N6),O6,"")</f>
        <v/>
      </c>
      <c r="P4" s="108" t="str">
        <f t="shared" si="0"/>
        <v/>
      </c>
      <c r="Q4" s="108" t="str">
        <f t="shared" si="0"/>
        <v/>
      </c>
      <c r="R4" s="108" t="str">
        <f t="shared" si="0"/>
        <v/>
      </c>
      <c r="S4" s="108" t="str">
        <f t="shared" si="0"/>
        <v/>
      </c>
      <c r="T4" s="108" t="str">
        <f t="shared" si="0"/>
        <v/>
      </c>
      <c r="U4" s="108" t="str">
        <f t="shared" si="0"/>
        <v/>
      </c>
      <c r="V4" s="108" t="str">
        <f t="shared" si="0"/>
        <v/>
      </c>
      <c r="W4" s="108" t="str">
        <f t="shared" si="0"/>
        <v/>
      </c>
      <c r="X4" s="108" t="str">
        <f t="shared" si="0"/>
        <v/>
      </c>
      <c r="Y4" s="108" t="str">
        <f t="shared" si="0"/>
        <v/>
      </c>
      <c r="Z4" s="108" t="str">
        <f t="shared" si="0"/>
        <v/>
      </c>
      <c r="AA4" s="108" t="str">
        <f t="shared" si="0"/>
        <v/>
      </c>
      <c r="AB4" s="108" t="str">
        <f t="shared" si="0"/>
        <v/>
      </c>
      <c r="AC4" s="108" t="str">
        <f t="shared" si="0"/>
        <v/>
      </c>
      <c r="AD4" s="108" t="str">
        <f t="shared" si="0"/>
        <v/>
      </c>
      <c r="AE4" s="108" t="str">
        <f t="shared" si="0"/>
        <v/>
      </c>
      <c r="AF4" s="108" t="str">
        <f t="shared" si="0"/>
        <v/>
      </c>
      <c r="AG4" s="108">
        <f t="shared" si="0"/>
        <v>41092</v>
      </c>
      <c r="AH4" s="108" t="str">
        <f t="shared" si="0"/>
        <v/>
      </c>
      <c r="AI4" s="108" t="str">
        <f t="shared" si="0"/>
        <v/>
      </c>
      <c r="AJ4" s="108" t="str">
        <f t="shared" si="0"/>
        <v/>
      </c>
      <c r="AK4" s="108" t="str">
        <f t="shared" si="0"/>
        <v/>
      </c>
      <c r="AL4" s="108" t="str">
        <f t="shared" si="0"/>
        <v/>
      </c>
      <c r="AM4" s="108" t="str">
        <f t="shared" si="0"/>
        <v/>
      </c>
      <c r="AN4" s="108" t="str">
        <f t="shared" si="0"/>
        <v/>
      </c>
      <c r="AO4" s="108" t="str">
        <f t="shared" si="0"/>
        <v/>
      </c>
      <c r="AP4" s="108" t="str">
        <f t="shared" si="0"/>
        <v/>
      </c>
      <c r="AQ4" s="108" t="str">
        <f t="shared" si="0"/>
        <v/>
      </c>
      <c r="AR4" s="108" t="str">
        <f t="shared" si="0"/>
        <v/>
      </c>
      <c r="AS4" s="108" t="str">
        <f t="shared" si="0"/>
        <v/>
      </c>
      <c r="AT4" s="108" t="str">
        <f t="shared" si="0"/>
        <v/>
      </c>
      <c r="AU4" s="108" t="str">
        <f t="shared" si="0"/>
        <v/>
      </c>
      <c r="AV4" s="108" t="str">
        <f t="shared" si="0"/>
        <v/>
      </c>
      <c r="AW4" s="108" t="str">
        <f t="shared" si="0"/>
        <v/>
      </c>
      <c r="AX4" s="108" t="str">
        <f t="shared" si="0"/>
        <v/>
      </c>
      <c r="AY4" s="108" t="str">
        <f t="shared" si="0"/>
        <v/>
      </c>
      <c r="AZ4" s="108" t="str">
        <f t="shared" si="0"/>
        <v/>
      </c>
      <c r="BA4" s="108" t="str">
        <f t="shared" si="0"/>
        <v/>
      </c>
      <c r="BB4" s="108" t="str">
        <f t="shared" si="0"/>
        <v/>
      </c>
      <c r="BC4" s="108">
        <f t="shared" si="0"/>
        <v>41122</v>
      </c>
      <c r="BD4" s="108" t="str">
        <f t="shared" si="0"/>
        <v/>
      </c>
      <c r="BE4" s="108" t="str">
        <f t="shared" si="0"/>
        <v/>
      </c>
      <c r="BF4" s="108" t="str">
        <f t="shared" si="0"/>
        <v/>
      </c>
      <c r="BG4" s="108" t="str">
        <f t="shared" si="0"/>
        <v/>
      </c>
      <c r="BH4" s="108" t="str">
        <f t="shared" si="0"/>
        <v/>
      </c>
      <c r="BI4" s="108" t="str">
        <f t="shared" si="0"/>
        <v/>
      </c>
      <c r="BJ4" s="108" t="str">
        <f t="shared" si="0"/>
        <v/>
      </c>
      <c r="BK4" s="108" t="str">
        <f t="shared" si="0"/>
        <v/>
      </c>
      <c r="BL4" s="108" t="str">
        <f t="shared" si="0"/>
        <v/>
      </c>
      <c r="BM4" s="108" t="str">
        <f t="shared" si="0"/>
        <v/>
      </c>
      <c r="BN4" s="108" t="str">
        <f t="shared" si="0"/>
        <v/>
      </c>
      <c r="BO4" s="108" t="str">
        <f t="shared" si="0"/>
        <v/>
      </c>
      <c r="BP4" s="108" t="str">
        <f t="shared" si="0"/>
        <v/>
      </c>
      <c r="BQ4" s="108" t="str">
        <f t="shared" si="0"/>
        <v/>
      </c>
      <c r="BR4" s="108" t="str">
        <f t="shared" si="0"/>
        <v/>
      </c>
      <c r="BS4" s="108" t="str">
        <f t="shared" si="0"/>
        <v/>
      </c>
      <c r="BT4" s="108" t="str">
        <f t="shared" si="0"/>
        <v/>
      </c>
      <c r="BU4" s="108" t="str">
        <f t="shared" ref="BU4:CS4" si="1">IF(MONTH(BU6)&lt;&gt;MONTH(BT6),BU6,"")</f>
        <v/>
      </c>
      <c r="BV4" s="108" t="str">
        <f t="shared" si="1"/>
        <v/>
      </c>
      <c r="BW4" s="108" t="str">
        <f t="shared" si="1"/>
        <v/>
      </c>
      <c r="BX4" s="108" t="str">
        <f t="shared" si="1"/>
        <v/>
      </c>
      <c r="BY4" s="108" t="str">
        <f t="shared" si="1"/>
        <v/>
      </c>
      <c r="BZ4" s="108">
        <f t="shared" si="1"/>
        <v>41155</v>
      </c>
      <c r="CA4" s="108" t="str">
        <f t="shared" si="1"/>
        <v/>
      </c>
      <c r="CB4" s="108" t="str">
        <f t="shared" si="1"/>
        <v/>
      </c>
      <c r="CC4" s="108" t="str">
        <f t="shared" si="1"/>
        <v/>
      </c>
      <c r="CD4" s="108" t="str">
        <f t="shared" si="1"/>
        <v/>
      </c>
      <c r="CE4" s="108" t="str">
        <f t="shared" si="1"/>
        <v/>
      </c>
      <c r="CF4" s="108" t="str">
        <f t="shared" si="1"/>
        <v/>
      </c>
      <c r="CG4" s="108" t="str">
        <f t="shared" si="1"/>
        <v/>
      </c>
      <c r="CH4" s="108" t="str">
        <f t="shared" si="1"/>
        <v/>
      </c>
      <c r="CI4" s="108" t="str">
        <f t="shared" si="1"/>
        <v/>
      </c>
      <c r="CJ4" s="108" t="str">
        <f t="shared" si="1"/>
        <v/>
      </c>
      <c r="CK4" s="108" t="str">
        <f t="shared" si="1"/>
        <v/>
      </c>
      <c r="CL4" s="108" t="str">
        <f t="shared" si="1"/>
        <v/>
      </c>
      <c r="CM4" s="108" t="str">
        <f t="shared" si="1"/>
        <v/>
      </c>
      <c r="CN4" s="108" t="str">
        <f t="shared" si="1"/>
        <v/>
      </c>
      <c r="CO4" s="108" t="str">
        <f t="shared" si="1"/>
        <v/>
      </c>
      <c r="CP4" s="108" t="str">
        <f t="shared" si="1"/>
        <v/>
      </c>
      <c r="CQ4" s="108" t="str">
        <f t="shared" si="1"/>
        <v/>
      </c>
      <c r="CR4" s="108" t="str">
        <f t="shared" si="1"/>
        <v/>
      </c>
      <c r="CS4" s="108" t="str">
        <f t="shared" si="1"/>
        <v/>
      </c>
      <c r="CT4" s="12"/>
    </row>
    <row r="5" spans="1:98" x14ac:dyDescent="0.25">
      <c r="A5" s="2"/>
      <c r="B5" s="122"/>
      <c r="C5" s="122"/>
      <c r="D5" s="14"/>
      <c r="E5" s="15"/>
      <c r="G5" s="2"/>
      <c r="H5" s="108"/>
      <c r="I5" s="108"/>
      <c r="J5" s="108"/>
      <c r="K5" s="108"/>
      <c r="L5" s="108"/>
      <c r="M5" s="110"/>
      <c r="N5" s="110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2"/>
    </row>
    <row r="6" spans="1:98" ht="15" customHeight="1" x14ac:dyDescent="0.25">
      <c r="A6" s="2"/>
      <c r="B6" s="122"/>
      <c r="C6" s="122"/>
      <c r="D6" s="14"/>
      <c r="E6" s="15"/>
      <c r="F6" s="29"/>
      <c r="G6" s="2"/>
      <c r="H6" s="115">
        <v>41057</v>
      </c>
      <c r="I6" s="115">
        <f>H6+IF(WEEKDAY(H6)=6,3,1)</f>
        <v>41058</v>
      </c>
      <c r="J6" s="115">
        <f t="shared" ref="J6:AS6" si="2">I6+IF(WEEKDAY(I6)=6,3,1)</f>
        <v>41059</v>
      </c>
      <c r="K6" s="115">
        <f t="shared" si="2"/>
        <v>41060</v>
      </c>
      <c r="L6" s="115">
        <f t="shared" si="2"/>
        <v>41061</v>
      </c>
      <c r="M6" s="115">
        <f t="shared" si="2"/>
        <v>41064</v>
      </c>
      <c r="N6" s="115">
        <f t="shared" si="2"/>
        <v>41065</v>
      </c>
      <c r="O6" s="115">
        <f t="shared" si="2"/>
        <v>41066</v>
      </c>
      <c r="P6" s="115">
        <f t="shared" si="2"/>
        <v>41067</v>
      </c>
      <c r="Q6" s="115">
        <f t="shared" si="2"/>
        <v>41068</v>
      </c>
      <c r="R6" s="115">
        <f t="shared" si="2"/>
        <v>41071</v>
      </c>
      <c r="S6" s="115">
        <f t="shared" si="2"/>
        <v>41072</v>
      </c>
      <c r="T6" s="115">
        <f t="shared" si="2"/>
        <v>41073</v>
      </c>
      <c r="U6" s="115">
        <f t="shared" si="2"/>
        <v>41074</v>
      </c>
      <c r="V6" s="115">
        <f t="shared" si="2"/>
        <v>41075</v>
      </c>
      <c r="W6" s="115">
        <f t="shared" si="2"/>
        <v>41078</v>
      </c>
      <c r="X6" s="115">
        <f t="shared" si="2"/>
        <v>41079</v>
      </c>
      <c r="Y6" s="115">
        <f t="shared" si="2"/>
        <v>41080</v>
      </c>
      <c r="Z6" s="115">
        <f t="shared" si="2"/>
        <v>41081</v>
      </c>
      <c r="AA6" s="115">
        <f t="shared" si="2"/>
        <v>41082</v>
      </c>
      <c r="AB6" s="115">
        <f t="shared" si="2"/>
        <v>41085</v>
      </c>
      <c r="AC6" s="115">
        <f t="shared" si="2"/>
        <v>41086</v>
      </c>
      <c r="AD6" s="115">
        <f t="shared" si="2"/>
        <v>41087</v>
      </c>
      <c r="AE6" s="115">
        <f t="shared" si="2"/>
        <v>41088</v>
      </c>
      <c r="AF6" s="115">
        <f t="shared" si="2"/>
        <v>41089</v>
      </c>
      <c r="AG6" s="115">
        <f t="shared" si="2"/>
        <v>41092</v>
      </c>
      <c r="AH6" s="115">
        <f t="shared" si="2"/>
        <v>41093</v>
      </c>
      <c r="AI6" s="115">
        <f t="shared" si="2"/>
        <v>41094</v>
      </c>
      <c r="AJ6" s="115">
        <f t="shared" si="2"/>
        <v>41095</v>
      </c>
      <c r="AK6" s="115">
        <f t="shared" si="2"/>
        <v>41096</v>
      </c>
      <c r="AL6" s="115">
        <f t="shared" si="2"/>
        <v>41099</v>
      </c>
      <c r="AM6" s="115">
        <f t="shared" si="2"/>
        <v>41100</v>
      </c>
      <c r="AN6" s="115">
        <f t="shared" si="2"/>
        <v>41101</v>
      </c>
      <c r="AO6" s="115">
        <f t="shared" si="2"/>
        <v>41102</v>
      </c>
      <c r="AP6" s="115">
        <f t="shared" si="2"/>
        <v>41103</v>
      </c>
      <c r="AQ6" s="115">
        <f t="shared" si="2"/>
        <v>41106</v>
      </c>
      <c r="AR6" s="115">
        <f t="shared" si="2"/>
        <v>41107</v>
      </c>
      <c r="AS6" s="115">
        <f t="shared" si="2"/>
        <v>41108</v>
      </c>
      <c r="AT6" s="115">
        <f t="shared" ref="AT6:CS6" si="3">AS6+IF(WEEKDAY(AS6)=6,3,1)</f>
        <v>41109</v>
      </c>
      <c r="AU6" s="115">
        <f t="shared" si="3"/>
        <v>41110</v>
      </c>
      <c r="AV6" s="115">
        <f t="shared" si="3"/>
        <v>41113</v>
      </c>
      <c r="AW6" s="115">
        <f t="shared" si="3"/>
        <v>41114</v>
      </c>
      <c r="AX6" s="115">
        <f t="shared" si="3"/>
        <v>41115</v>
      </c>
      <c r="AY6" s="115">
        <f t="shared" si="3"/>
        <v>41116</v>
      </c>
      <c r="AZ6" s="115">
        <f t="shared" si="3"/>
        <v>41117</v>
      </c>
      <c r="BA6" s="115">
        <f t="shared" si="3"/>
        <v>41120</v>
      </c>
      <c r="BB6" s="115">
        <f t="shared" si="3"/>
        <v>41121</v>
      </c>
      <c r="BC6" s="115">
        <f t="shared" si="3"/>
        <v>41122</v>
      </c>
      <c r="BD6" s="115">
        <f t="shared" si="3"/>
        <v>41123</v>
      </c>
      <c r="BE6" s="115">
        <f t="shared" si="3"/>
        <v>41124</v>
      </c>
      <c r="BF6" s="115">
        <f t="shared" si="3"/>
        <v>41127</v>
      </c>
      <c r="BG6" s="115">
        <f t="shared" si="3"/>
        <v>41128</v>
      </c>
      <c r="BH6" s="115">
        <f t="shared" si="3"/>
        <v>41129</v>
      </c>
      <c r="BI6" s="115">
        <f t="shared" si="3"/>
        <v>41130</v>
      </c>
      <c r="BJ6" s="115">
        <f t="shared" si="3"/>
        <v>41131</v>
      </c>
      <c r="BK6" s="115">
        <f t="shared" si="3"/>
        <v>41134</v>
      </c>
      <c r="BL6" s="115">
        <f t="shared" si="3"/>
        <v>41135</v>
      </c>
      <c r="BM6" s="115">
        <f t="shared" si="3"/>
        <v>41136</v>
      </c>
      <c r="BN6" s="115">
        <f t="shared" si="3"/>
        <v>41137</v>
      </c>
      <c r="BO6" s="115">
        <f t="shared" si="3"/>
        <v>41138</v>
      </c>
      <c r="BP6" s="115">
        <f t="shared" si="3"/>
        <v>41141</v>
      </c>
      <c r="BQ6" s="115">
        <f t="shared" si="3"/>
        <v>41142</v>
      </c>
      <c r="BR6" s="115">
        <f t="shared" si="3"/>
        <v>41143</v>
      </c>
      <c r="BS6" s="115">
        <f t="shared" si="3"/>
        <v>41144</v>
      </c>
      <c r="BT6" s="115">
        <f t="shared" si="3"/>
        <v>41145</v>
      </c>
      <c r="BU6" s="115">
        <f t="shared" si="3"/>
        <v>41148</v>
      </c>
      <c r="BV6" s="115">
        <f t="shared" si="3"/>
        <v>41149</v>
      </c>
      <c r="BW6" s="115">
        <f t="shared" si="3"/>
        <v>41150</v>
      </c>
      <c r="BX6" s="115">
        <f t="shared" si="3"/>
        <v>41151</v>
      </c>
      <c r="BY6" s="115">
        <f t="shared" si="3"/>
        <v>41152</v>
      </c>
      <c r="BZ6" s="115">
        <f t="shared" si="3"/>
        <v>41155</v>
      </c>
      <c r="CA6" s="115">
        <f t="shared" si="3"/>
        <v>41156</v>
      </c>
      <c r="CB6" s="115">
        <f t="shared" si="3"/>
        <v>41157</v>
      </c>
      <c r="CC6" s="115">
        <f t="shared" si="3"/>
        <v>41158</v>
      </c>
      <c r="CD6" s="115">
        <f t="shared" si="3"/>
        <v>41159</v>
      </c>
      <c r="CE6" s="115">
        <f t="shared" si="3"/>
        <v>41162</v>
      </c>
      <c r="CF6" s="115">
        <f t="shared" si="3"/>
        <v>41163</v>
      </c>
      <c r="CG6" s="115">
        <f t="shared" si="3"/>
        <v>41164</v>
      </c>
      <c r="CH6" s="115">
        <f t="shared" si="3"/>
        <v>41165</v>
      </c>
      <c r="CI6" s="115">
        <f t="shared" si="3"/>
        <v>41166</v>
      </c>
      <c r="CJ6" s="115">
        <f t="shared" si="3"/>
        <v>41169</v>
      </c>
      <c r="CK6" s="115">
        <f t="shared" si="3"/>
        <v>41170</v>
      </c>
      <c r="CL6" s="115">
        <f t="shared" si="3"/>
        <v>41171</v>
      </c>
      <c r="CM6" s="115">
        <f t="shared" si="3"/>
        <v>41172</v>
      </c>
      <c r="CN6" s="115">
        <f t="shared" si="3"/>
        <v>41173</v>
      </c>
      <c r="CO6" s="115">
        <f t="shared" si="3"/>
        <v>41176</v>
      </c>
      <c r="CP6" s="115">
        <f t="shared" si="3"/>
        <v>41177</v>
      </c>
      <c r="CQ6" s="115">
        <f t="shared" si="3"/>
        <v>41178</v>
      </c>
      <c r="CR6" s="115">
        <f t="shared" si="3"/>
        <v>41179</v>
      </c>
      <c r="CS6" s="115">
        <f t="shared" si="3"/>
        <v>41180</v>
      </c>
      <c r="CT6" s="13"/>
    </row>
    <row r="7" spans="1:98" x14ac:dyDescent="0.25">
      <c r="A7" s="8"/>
      <c r="B7" s="122"/>
      <c r="C7" s="122"/>
      <c r="D7" s="14"/>
      <c r="E7" s="15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3"/>
    </row>
    <row r="8" spans="1:98" ht="3.75" customHeight="1" x14ac:dyDescent="0.25"/>
    <row r="9" spans="1:98" x14ac:dyDescent="0.25">
      <c r="D9" s="16" t="s">
        <v>0</v>
      </c>
      <c r="E9" s="16" t="s">
        <v>1</v>
      </c>
      <c r="F9" s="16" t="s">
        <v>11</v>
      </c>
    </row>
    <row r="10" spans="1:98" x14ac:dyDescent="0.25">
      <c r="A10" s="117" t="s">
        <v>15</v>
      </c>
      <c r="B10" s="118"/>
      <c r="C10" s="118"/>
      <c r="D10" s="35">
        <f ca="1">MIN(D11:D18)</f>
        <v>41078</v>
      </c>
      <c r="E10" s="35">
        <f ca="1">MAX(E11:E18)</f>
        <v>41097</v>
      </c>
      <c r="F10" s="3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6"/>
      <c r="AW10" s="86"/>
      <c r="AX10" s="86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8" x14ac:dyDescent="0.25">
      <c r="A11" s="1" t="s">
        <v>21</v>
      </c>
      <c r="B11" s="2"/>
      <c r="C11" s="2"/>
      <c r="D11" s="43"/>
      <c r="E11" s="21"/>
      <c r="F11" s="27">
        <v>0.8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87"/>
      <c r="AW11" s="87"/>
      <c r="AX11" s="87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</row>
    <row r="12" spans="1:98" x14ac:dyDescent="0.25">
      <c r="A12" s="1"/>
      <c r="B12" s="2" t="s">
        <v>22</v>
      </c>
      <c r="C12" s="2"/>
      <c r="D12" s="14">
        <f ca="1">TODAY()</f>
        <v>41082</v>
      </c>
      <c r="E12" s="21">
        <f ca="1">D12+5+CHOOSE(WEEKDAY(D12+5,2),0,0,0,0,0,2,1)</f>
        <v>41087</v>
      </c>
      <c r="F12" s="37">
        <v>0.6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87"/>
      <c r="AW12" s="87"/>
      <c r="AX12" s="87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</row>
    <row r="13" spans="1:98" x14ac:dyDescent="0.25">
      <c r="A13" s="1"/>
      <c r="B13" s="2" t="s">
        <v>23</v>
      </c>
      <c r="C13" s="2"/>
      <c r="D13" s="14">
        <f ca="1">E12+1</f>
        <v>41088</v>
      </c>
      <c r="E13" s="21">
        <f ca="1">D13+6+CHOOSE(WEEKDAY(D13+5,2),0,0,0,0,0,2,1)</f>
        <v>41094</v>
      </c>
      <c r="F13" s="3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87"/>
      <c r="AW13" s="87"/>
      <c r="AX13" s="87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</row>
    <row r="14" spans="1:98" x14ac:dyDescent="0.25">
      <c r="A14" s="1"/>
      <c r="B14" s="2" t="s">
        <v>28</v>
      </c>
      <c r="C14" s="2"/>
      <c r="D14" s="14">
        <f ca="1">E13</f>
        <v>41094</v>
      </c>
      <c r="E14" s="21">
        <f ca="1">D14+3</f>
        <v>41097</v>
      </c>
      <c r="F14" s="3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87"/>
      <c r="AW14" s="87"/>
      <c r="AX14" s="87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</row>
    <row r="15" spans="1:98" x14ac:dyDescent="0.25">
      <c r="A15" s="1" t="s">
        <v>24</v>
      </c>
      <c r="B15" s="2"/>
      <c r="C15" s="2"/>
      <c r="D15" s="14">
        <v>41078</v>
      </c>
      <c r="E15" s="21">
        <f>D15+2+CHOOSE(WEEKDAY(D15+3,2),0,0,0,0,0,2,1)</f>
        <v>41080</v>
      </c>
      <c r="F15" s="37"/>
      <c r="H15" s="10"/>
      <c r="I15" s="10"/>
      <c r="J15" s="10"/>
      <c r="K15" s="10"/>
      <c r="L15" s="10"/>
      <c r="M15" s="10"/>
      <c r="N15" s="10"/>
      <c r="O15" s="10"/>
      <c r="P15" s="10"/>
      <c r="Q15" s="10"/>
      <c r="V15" s="10"/>
      <c r="W15" s="49"/>
      <c r="X15" s="49"/>
      <c r="Y15" s="49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87"/>
      <c r="AW15" s="87"/>
      <c r="AX15" s="87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</row>
    <row r="16" spans="1:98" x14ac:dyDescent="0.25">
      <c r="A16" s="1"/>
      <c r="B16" s="2" t="s">
        <v>28</v>
      </c>
      <c r="C16" s="2"/>
      <c r="D16" s="14">
        <v>41080</v>
      </c>
      <c r="E16" s="21">
        <v>41080</v>
      </c>
      <c r="F16" s="37"/>
      <c r="H16" s="10"/>
      <c r="I16" s="10"/>
      <c r="J16" s="10"/>
      <c r="K16" s="10"/>
      <c r="L16" s="10"/>
      <c r="M16" s="10"/>
      <c r="N16" s="10"/>
      <c r="O16" s="10"/>
      <c r="P16" s="10"/>
      <c r="Q16" s="10"/>
      <c r="V16" s="10"/>
      <c r="W16" s="48"/>
      <c r="X16" s="48"/>
      <c r="Y16" s="49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87"/>
      <c r="AW16" s="87"/>
      <c r="AX16" s="87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</row>
    <row r="17" spans="1:97" x14ac:dyDescent="0.25">
      <c r="A17" s="42" t="s">
        <v>13</v>
      </c>
      <c r="B17" s="41"/>
      <c r="C17" s="41"/>
      <c r="D17" s="14">
        <f>E16+1</f>
        <v>41081</v>
      </c>
      <c r="E17" s="21">
        <f>D17+10+3</f>
        <v>41094</v>
      </c>
      <c r="F17" s="28">
        <v>0.1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Z17" s="47"/>
      <c r="AA17" s="47"/>
      <c r="AB17" s="47"/>
      <c r="AC17" s="47"/>
      <c r="AD17" s="47"/>
      <c r="AE17" s="47"/>
      <c r="AF17" s="47"/>
      <c r="AG17" s="47"/>
      <c r="AH17" s="47"/>
      <c r="AI17" s="45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87"/>
      <c r="AW17" s="87"/>
      <c r="AX17" s="87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</row>
    <row r="18" spans="1:97" ht="6.75" customHeight="1" x14ac:dyDescent="0.25">
      <c r="A18" s="17"/>
      <c r="B18" s="18"/>
      <c r="C18" s="18"/>
      <c r="D18" s="19"/>
      <c r="E18" s="19"/>
      <c r="F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87"/>
      <c r="AW18" s="87"/>
      <c r="AX18" s="87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</row>
    <row r="19" spans="1:97" ht="7.5" customHeight="1" x14ac:dyDescent="0.25">
      <c r="A19" s="2"/>
      <c r="B19" s="2"/>
      <c r="C19" s="2"/>
      <c r="D19" s="6"/>
      <c r="E19" s="6"/>
      <c r="F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88"/>
      <c r="AW19" s="88"/>
      <c r="AX19" s="88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</row>
    <row r="20" spans="1:97" x14ac:dyDescent="0.25">
      <c r="A20" s="117" t="s">
        <v>16</v>
      </c>
      <c r="B20" s="118"/>
      <c r="C20" s="118"/>
      <c r="D20" s="35" t="e">
        <f>MIN(D21:D28)</f>
        <v>#REF!</v>
      </c>
      <c r="E20" s="35" t="e">
        <f>MAX(E21:E28)</f>
        <v>#REF!</v>
      </c>
      <c r="F20" s="3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6"/>
      <c r="AE20" s="46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89"/>
      <c r="AW20" s="89"/>
      <c r="AX20" s="89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</row>
    <row r="21" spans="1:97" x14ac:dyDescent="0.25">
      <c r="A21" s="1" t="s">
        <v>18</v>
      </c>
      <c r="C21" s="2"/>
      <c r="D21" s="23">
        <f>E17+1</f>
        <v>41095</v>
      </c>
      <c r="E21" s="24">
        <f>D21+Versioning!E2+1</f>
        <v>41107</v>
      </c>
      <c r="F21" s="30">
        <v>0.25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J21" s="49"/>
      <c r="AK21" s="49"/>
      <c r="AL21" s="49"/>
      <c r="AM21" s="49"/>
      <c r="AN21" s="50"/>
      <c r="AO21" s="10"/>
      <c r="AP21" s="10"/>
      <c r="AQ21" s="10"/>
      <c r="AR21" s="10"/>
      <c r="AS21" s="10"/>
      <c r="AT21" s="10"/>
      <c r="AU21" s="10"/>
      <c r="AV21" s="87"/>
      <c r="AW21" s="87"/>
      <c r="AX21" s="87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</row>
    <row r="22" spans="1:97" x14ac:dyDescent="0.25">
      <c r="A22" s="1"/>
      <c r="B22" s="2" t="s">
        <v>28</v>
      </c>
      <c r="C22" s="2"/>
      <c r="D22" s="23">
        <f>E21</f>
        <v>41107</v>
      </c>
      <c r="E22" s="24">
        <f>D22+2++CHOOSE(WEEKDAY(D22+2,2),0,0,0,0,0,2,1)</f>
        <v>41109</v>
      </c>
      <c r="F22" s="3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J22" s="10"/>
      <c r="AK22" s="70"/>
      <c r="AL22" s="70"/>
      <c r="AM22" s="77"/>
      <c r="AN22" s="57"/>
      <c r="AO22" s="54"/>
      <c r="AP22" s="52"/>
      <c r="AQ22" s="70"/>
      <c r="AR22" s="70"/>
      <c r="AS22" s="64"/>
      <c r="AT22" s="60"/>
      <c r="AU22" s="61"/>
      <c r="AV22" s="91"/>
      <c r="AW22" s="91"/>
      <c r="AX22" s="87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</row>
    <row r="23" spans="1:97" x14ac:dyDescent="0.25">
      <c r="A23" s="1" t="s">
        <v>19</v>
      </c>
      <c r="C23" s="2"/>
      <c r="D23" s="14">
        <f>E22+1+CHOOSE(WEEKDAY(E22+1,2),0,0,0,0,0,2,1)</f>
        <v>41110</v>
      </c>
      <c r="E23" s="24">
        <f>D23+Versioning!E3-1</f>
        <v>41109</v>
      </c>
      <c r="F23" s="30">
        <v>0.4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I23" s="48"/>
      <c r="AJ23" s="51"/>
      <c r="AK23" s="51"/>
      <c r="AL23" s="51"/>
      <c r="AM23" s="56"/>
      <c r="AN23" s="53"/>
      <c r="AO23" s="55"/>
      <c r="AP23" s="75"/>
      <c r="AQ23" s="76"/>
      <c r="AR23" s="76"/>
      <c r="AS23" s="72"/>
      <c r="AT23" s="54"/>
      <c r="AU23" s="52"/>
      <c r="AV23" s="90"/>
      <c r="AW23" s="90"/>
      <c r="AX23" s="96"/>
      <c r="AY23" s="61"/>
      <c r="AZ23" s="70"/>
      <c r="BA23" s="70"/>
      <c r="BB23" s="70"/>
      <c r="BC23" s="70"/>
      <c r="BD23" s="70"/>
      <c r="BE23" s="70"/>
      <c r="BF23" s="70"/>
      <c r="BG23" s="70"/>
      <c r="BH23" s="7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</row>
    <row r="24" spans="1:97" x14ac:dyDescent="0.25">
      <c r="A24" s="1"/>
      <c r="B24" s="2" t="s">
        <v>28</v>
      </c>
      <c r="C24" s="2"/>
      <c r="D24" s="14">
        <v>41116</v>
      </c>
      <c r="E24" s="24">
        <f>D24+2+CHOOSE(WEEKDAY(D24+2,2),0,0,0,0,0,2,1)</f>
        <v>41120</v>
      </c>
      <c r="F24" s="3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I24" s="10"/>
      <c r="AJ24" s="51"/>
      <c r="AK24" s="51"/>
      <c r="AL24" s="51"/>
      <c r="AM24" s="51"/>
      <c r="AN24" s="10"/>
      <c r="AO24" s="10"/>
      <c r="AP24" s="10"/>
      <c r="AQ24" s="10"/>
      <c r="AR24" s="10"/>
      <c r="AS24" s="10"/>
      <c r="AT24" s="74"/>
      <c r="AU24" s="63"/>
      <c r="AV24" s="92"/>
      <c r="AW24" s="93"/>
      <c r="AX24" s="97"/>
      <c r="AY24" s="72"/>
      <c r="AZ24" s="65"/>
      <c r="BA24" s="103"/>
      <c r="BB24" s="69"/>
      <c r="BC24" s="62"/>
      <c r="BD24" s="66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</row>
    <row r="25" spans="1:97" x14ac:dyDescent="0.25">
      <c r="A25" s="1" t="s">
        <v>20</v>
      </c>
      <c r="C25" s="2"/>
      <c r="D25" s="14">
        <f>E24+1</f>
        <v>41121</v>
      </c>
      <c r="E25" s="24" t="e">
        <f>D25+Versioning!#REF!+CHOOSE(WEEKDAY(D25+Versioning!#REF!,2),0,0,0,0,0,2,1)</f>
        <v>#REF!</v>
      </c>
      <c r="F25" s="3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51"/>
      <c r="AO25" s="51"/>
      <c r="AP25" s="51"/>
      <c r="AQ25" s="51"/>
      <c r="AR25" s="51"/>
      <c r="AS25" s="73"/>
      <c r="AT25" s="98"/>
      <c r="AU25" s="59"/>
      <c r="AV25" s="92"/>
      <c r="AW25" s="94"/>
      <c r="AX25" s="92"/>
      <c r="BA25" s="79"/>
      <c r="BB25" s="102"/>
      <c r="BC25" s="101"/>
      <c r="BD25" s="99"/>
      <c r="BE25" s="99"/>
      <c r="BF25" s="95"/>
      <c r="BG25" s="70"/>
      <c r="BH25" s="7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</row>
    <row r="26" spans="1:97" x14ac:dyDescent="0.25">
      <c r="A26" s="2"/>
      <c r="B26" s="2" t="s">
        <v>28</v>
      </c>
      <c r="C26" s="2"/>
      <c r="D26" s="14" t="e">
        <f>E25</f>
        <v>#REF!</v>
      </c>
      <c r="E26" s="24" t="e">
        <f>D26+2+CHOOSE(WEEKDAY(D26+3,2),0,0,0,0,0,2,1)</f>
        <v>#REF!</v>
      </c>
      <c r="F26" s="3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51"/>
      <c r="AO26" s="51"/>
      <c r="AP26" s="51"/>
      <c r="AQ26" s="51"/>
      <c r="AR26" s="51"/>
      <c r="AS26" s="10"/>
      <c r="AT26" s="71"/>
      <c r="AU26" s="64"/>
      <c r="AV26" s="94"/>
      <c r="AW26" s="93"/>
      <c r="AX26" s="93"/>
      <c r="AY26" s="67"/>
      <c r="AZ26" s="68"/>
      <c r="BB26" s="79"/>
      <c r="BC26" s="100"/>
      <c r="BD26" s="100"/>
      <c r="BE26" s="68"/>
      <c r="BF26" s="10"/>
      <c r="BG26" s="54"/>
      <c r="BH26" s="52"/>
      <c r="BI26" s="69"/>
      <c r="BJ26" s="69"/>
      <c r="BK26" s="66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</row>
    <row r="27" spans="1:97" x14ac:dyDescent="0.25">
      <c r="C27" s="2" t="s">
        <v>14</v>
      </c>
      <c r="D27" s="14" t="e">
        <f>E26+1</f>
        <v>#REF!</v>
      </c>
      <c r="E27" s="24" t="e">
        <f>D27+Versioning!E4+CHOOSE(WEEKDAY(D27+Versioning!E4,2),0,0,0,0,0,2,1)</f>
        <v>#REF!</v>
      </c>
      <c r="F27" s="31"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S27" s="10"/>
      <c r="AT27" s="10"/>
      <c r="AU27" s="10"/>
      <c r="AV27" s="94"/>
      <c r="AW27" s="93"/>
      <c r="AX27" s="87"/>
      <c r="AY27" s="10"/>
      <c r="AZ27" s="10"/>
      <c r="BA27" s="10"/>
      <c r="BB27" s="71"/>
      <c r="BC27" s="63"/>
      <c r="BD27" s="70"/>
      <c r="BE27" s="70"/>
      <c r="BF27" s="63"/>
      <c r="BG27" s="70"/>
      <c r="BH27" s="61"/>
      <c r="BI27" s="70"/>
      <c r="BJ27" s="70"/>
      <c r="BK27" s="64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</row>
    <row r="28" spans="1:97" ht="7.5" customHeight="1" x14ac:dyDescent="0.25">
      <c r="A28" s="17"/>
      <c r="B28" s="18"/>
      <c r="C28" s="18"/>
      <c r="D28" s="19"/>
      <c r="E28" s="19"/>
      <c r="F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87"/>
      <c r="AW28" s="87"/>
      <c r="AX28" s="87"/>
      <c r="AY28" s="10"/>
      <c r="AZ28" s="10"/>
      <c r="BA28" s="10"/>
      <c r="BB28" s="74"/>
      <c r="BC28" s="58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</row>
    <row r="29" spans="1:97" x14ac:dyDescent="0.25">
      <c r="A29" s="2"/>
      <c r="B29" s="2"/>
      <c r="C29" s="2"/>
      <c r="D29" s="6"/>
      <c r="E29" s="6"/>
      <c r="F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78"/>
      <c r="BC29" s="79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hidden="1" x14ac:dyDescent="0.25">
      <c r="A30" s="117" t="s">
        <v>17</v>
      </c>
      <c r="B30" s="118"/>
      <c r="C30" s="118"/>
      <c r="D30" s="35" t="e">
        <f>MIN(D31:D34)</f>
        <v>#REF!</v>
      </c>
      <c r="E30" s="35" t="e">
        <f>MAX(E31:E34)</f>
        <v>#REF!</v>
      </c>
      <c r="F30" s="3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80"/>
      <c r="BC30" s="81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</row>
    <row r="31" spans="1:97" hidden="1" x14ac:dyDescent="0.25">
      <c r="A31" s="1"/>
      <c r="B31" s="2" t="s">
        <v>25</v>
      </c>
      <c r="C31" s="2"/>
      <c r="D31" s="23" t="e">
        <f>E27+1</f>
        <v>#REF!</v>
      </c>
      <c r="E31" s="24" t="e">
        <f>D31+7+CHOOSE(WEEKDAY(D31+7,2),0,0,0,0,0,2,1)</f>
        <v>#REF!</v>
      </c>
      <c r="F31" s="32"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74"/>
      <c r="BC31" s="58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</row>
    <row r="32" spans="1:97" hidden="1" x14ac:dyDescent="0.25">
      <c r="A32" s="1"/>
      <c r="B32" s="2" t="s">
        <v>26</v>
      </c>
      <c r="C32" s="2"/>
      <c r="D32" s="23" t="e">
        <f>E31+1</f>
        <v>#REF!</v>
      </c>
      <c r="E32" s="24" t="e">
        <f>D32+7+CHOOSE(WEEKDAY(D32+7,2),0,0,0,0,0,2,1)</f>
        <v>#REF!</v>
      </c>
      <c r="F32" s="30"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74"/>
      <c r="BC32" s="58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</row>
    <row r="33" spans="1:97" hidden="1" x14ac:dyDescent="0.25">
      <c r="A33" s="1"/>
      <c r="B33" s="2" t="s">
        <v>27</v>
      </c>
      <c r="C33" s="2"/>
      <c r="D33" s="23" t="e">
        <f>E32+1</f>
        <v>#REF!</v>
      </c>
      <c r="E33" s="24" t="e">
        <f>D33+10+CHOOSE(WEEKDAY(D33+10,2),0,0,0,0,0,2,1)</f>
        <v>#REF!</v>
      </c>
      <c r="F33" s="31"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74"/>
      <c r="BC33" s="58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</row>
    <row r="34" spans="1:97" ht="7.5" hidden="1" customHeight="1" x14ac:dyDescent="0.25">
      <c r="A34" s="17"/>
      <c r="B34" s="18"/>
      <c r="C34" s="18"/>
      <c r="D34" s="19"/>
      <c r="E34" s="19"/>
      <c r="F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74"/>
      <c r="BC34" s="58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</row>
    <row r="35" spans="1:97" ht="7.5" customHeight="1" x14ac:dyDescent="0.25">
      <c r="A35" s="2"/>
      <c r="B35" s="2"/>
      <c r="C35" s="2"/>
      <c r="D35" s="6"/>
      <c r="E35" s="6"/>
      <c r="F35" s="6"/>
      <c r="BB35" s="78"/>
      <c r="BC35" s="79"/>
    </row>
    <row r="36" spans="1:97" hidden="1" x14ac:dyDescent="0.25">
      <c r="A36" s="117" t="s">
        <v>7</v>
      </c>
      <c r="B36" s="118"/>
      <c r="C36" s="118"/>
      <c r="D36" s="35" t="e">
        <f>MIN(D37:D42)</f>
        <v>#REF!</v>
      </c>
      <c r="E36" s="35" t="e">
        <f>MAX(E37:E42)</f>
        <v>#REF!</v>
      </c>
      <c r="F36" s="3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82"/>
      <c r="BC36" s="83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</row>
    <row r="37" spans="1:97" hidden="1" x14ac:dyDescent="0.25">
      <c r="A37" s="1"/>
      <c r="B37" s="2" t="s">
        <v>4</v>
      </c>
      <c r="C37" s="2"/>
      <c r="D37" s="23" t="e">
        <f>E33+1</f>
        <v>#REF!</v>
      </c>
      <c r="E37" s="24" t="e">
        <f>E38</f>
        <v>#REF!</v>
      </c>
      <c r="F37" s="32"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74"/>
      <c r="BC37" s="58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</row>
    <row r="38" spans="1:97" hidden="1" x14ac:dyDescent="0.25">
      <c r="A38" s="1"/>
      <c r="B38" s="2"/>
      <c r="C38" s="2" t="s">
        <v>8</v>
      </c>
      <c r="D38" s="14" t="e">
        <f>D37+13</f>
        <v>#REF!</v>
      </c>
      <c r="E38" s="21" t="e">
        <f>D38+20</f>
        <v>#REF!</v>
      </c>
      <c r="F38" s="30"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74"/>
      <c r="BC38" s="58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</row>
    <row r="39" spans="1:97" hidden="1" x14ac:dyDescent="0.25">
      <c r="A39" s="1"/>
      <c r="B39" s="2" t="s">
        <v>5</v>
      </c>
      <c r="C39" s="2"/>
      <c r="D39" s="14">
        <v>40308</v>
      </c>
      <c r="E39" s="21">
        <f>D39+20</f>
        <v>40328</v>
      </c>
      <c r="F39" s="30"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74"/>
      <c r="BC39" s="58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</row>
    <row r="40" spans="1:97" hidden="1" x14ac:dyDescent="0.25">
      <c r="A40" s="1"/>
      <c r="B40" s="2" t="s">
        <v>6</v>
      </c>
      <c r="C40" s="2"/>
      <c r="D40" s="14">
        <f>E39+1</f>
        <v>40329</v>
      </c>
      <c r="E40" s="21">
        <f>D40+20</f>
        <v>40349</v>
      </c>
      <c r="F40" s="30"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74"/>
      <c r="BC40" s="58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</row>
    <row r="41" spans="1:97" hidden="1" x14ac:dyDescent="0.25">
      <c r="A41" s="1"/>
      <c r="B41" s="2" t="s">
        <v>9</v>
      </c>
      <c r="C41" s="2"/>
      <c r="D41" s="25">
        <f>D40+13</f>
        <v>40342</v>
      </c>
      <c r="E41" s="26">
        <v>40363</v>
      </c>
      <c r="F41" s="31"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74"/>
      <c r="BC41" s="58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</row>
    <row r="42" spans="1:97" ht="7.5" hidden="1" customHeight="1" x14ac:dyDescent="0.25">
      <c r="A42" s="17"/>
      <c r="B42" s="18"/>
      <c r="C42" s="18"/>
      <c r="D42" s="19"/>
      <c r="E42" s="19"/>
      <c r="F42" s="2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74"/>
      <c r="BC42" s="58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</row>
    <row r="43" spans="1:97" ht="7.5" hidden="1" customHeight="1" x14ac:dyDescent="0.25">
      <c r="A43" s="2"/>
      <c r="B43" s="2"/>
      <c r="C43" s="2"/>
      <c r="D43" s="6"/>
      <c r="E43" s="6"/>
      <c r="F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78"/>
      <c r="BC43" s="79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hidden="1" x14ac:dyDescent="0.25">
      <c r="A44" s="117" t="s">
        <v>10</v>
      </c>
      <c r="B44" s="118"/>
      <c r="C44" s="118"/>
      <c r="D44" s="35">
        <f>MIN(D45:D49)</f>
        <v>40364</v>
      </c>
      <c r="E44" s="35">
        <f>MAX(E45:E49)</f>
        <v>40405</v>
      </c>
      <c r="F44" s="3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80"/>
      <c r="BC44" s="81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</row>
    <row r="45" spans="1:97" hidden="1" x14ac:dyDescent="0.25">
      <c r="A45" s="1"/>
      <c r="B45" s="2" t="s">
        <v>4</v>
      </c>
      <c r="C45" s="2"/>
      <c r="D45" s="23">
        <f>E41+1</f>
        <v>40364</v>
      </c>
      <c r="E45" s="24">
        <f>D45+13</f>
        <v>40377</v>
      </c>
      <c r="F45" s="33"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74"/>
      <c r="BC45" s="58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</row>
    <row r="46" spans="1:97" hidden="1" x14ac:dyDescent="0.25">
      <c r="A46" s="1"/>
      <c r="B46" s="2" t="s">
        <v>5</v>
      </c>
      <c r="C46" s="2"/>
      <c r="D46" s="14">
        <f>E45+1</f>
        <v>40378</v>
      </c>
      <c r="E46" s="21">
        <f>D46+13</f>
        <v>40391</v>
      </c>
      <c r="F46" s="30"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74"/>
      <c r="BC46" s="58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</row>
    <row r="47" spans="1:97" hidden="1" x14ac:dyDescent="0.25">
      <c r="A47" s="1"/>
      <c r="B47" s="2" t="s">
        <v>6</v>
      </c>
      <c r="C47" s="2"/>
      <c r="D47" s="14">
        <f>E46+1</f>
        <v>40392</v>
      </c>
      <c r="E47" s="21">
        <f>D47+6</f>
        <v>40398</v>
      </c>
      <c r="F47" s="30"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74"/>
      <c r="BC47" s="58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</row>
    <row r="48" spans="1:97" hidden="1" x14ac:dyDescent="0.25">
      <c r="A48" s="1"/>
      <c r="B48" s="2" t="s">
        <v>9</v>
      </c>
      <c r="C48" s="2"/>
      <c r="D48" s="14">
        <f>E47+1</f>
        <v>40399</v>
      </c>
      <c r="E48" s="21">
        <f>D48+6</f>
        <v>40405</v>
      </c>
      <c r="F48" s="34"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74"/>
      <c r="BC48" s="58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</row>
    <row r="49" spans="1:97" ht="7.5" hidden="1" customHeight="1" x14ac:dyDescent="0.25">
      <c r="A49" s="17"/>
      <c r="B49" s="18"/>
      <c r="C49" s="18"/>
      <c r="D49" s="19"/>
      <c r="E49" s="19"/>
      <c r="F49" s="2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74"/>
      <c r="BC49" s="58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</row>
    <row r="50" spans="1:97" x14ac:dyDescent="0.25">
      <c r="BB50" s="84"/>
      <c r="BC50" s="85"/>
    </row>
    <row r="52" spans="1:97" x14ac:dyDescent="0.25">
      <c r="C52" s="9"/>
    </row>
    <row r="53" spans="1:97" x14ac:dyDescent="0.25">
      <c r="C53" s="9"/>
    </row>
  </sheetData>
  <mergeCells count="192">
    <mergeCell ref="A44:C44"/>
    <mergeCell ref="B2:C2"/>
    <mergeCell ref="A10:C10"/>
    <mergeCell ref="A20:C20"/>
    <mergeCell ref="A30:C30"/>
    <mergeCell ref="A36:C36"/>
    <mergeCell ref="B3:C3"/>
    <mergeCell ref="B4:C4"/>
    <mergeCell ref="B5:C5"/>
    <mergeCell ref="B6:C6"/>
    <mergeCell ref="B7:C7"/>
    <mergeCell ref="CR6:CR7"/>
    <mergeCell ref="CS6:CS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U6:U7"/>
    <mergeCell ref="V6:V7"/>
    <mergeCell ref="W6:W7"/>
    <mergeCell ref="X6:X7"/>
    <mergeCell ref="Y6:Y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CR4:CR5"/>
    <mergeCell ref="CS4:CS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BI4:BI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H2:CS3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AO4:AO5"/>
    <mergeCell ref="AP4:AP5"/>
    <mergeCell ref="AQ4:AQ5"/>
    <mergeCell ref="AR4:AR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</mergeCells>
  <conditionalFormatting sqref="H15:Q16 H11:CS14 H17:T17 V15:V16 Z15:CS16 H18:CS18 AJ17:CS17 H28:CS28 H37:CS42 H45:CS49 H31:CS34">
    <cfRule type="expression" dxfId="118" priority="7">
      <formula>AND($B11&lt;&gt;"",$F11&gt;0,H$6&gt;=$D11,H$6&lt;=($D11+$F11*($E11-$D11)))</formula>
    </cfRule>
    <cfRule type="expression" dxfId="117" priority="8">
      <formula>AND(AND(H$6&gt;=$D11,H$6&lt;=$E11),$B11&lt;&gt;"")</formula>
    </cfRule>
    <cfRule type="expression" dxfId="116" priority="10">
      <formula>AND($C11&lt;&gt;"",$F11&gt;0,H$6&gt;=$D11,H$6&lt;=($D11+$F11*($E11-$D11)))</formula>
    </cfRule>
    <cfRule type="expression" dxfId="115" priority="11">
      <formula>AND(AND(H$6&gt;=$D11,H$6&lt;=$E11),$C11&lt;&gt;"")</formula>
    </cfRule>
    <cfRule type="expression" dxfId="114" priority="15">
      <formula>OR(WEEKDAY(H$6)=7,WEEKDAY(H$6)=1)</formula>
    </cfRule>
    <cfRule type="expression" dxfId="113" priority="125">
      <formula>OR(AND(H$6&gt;=$D$3,H$6&lt;=$E$3),AND(H$6&gt;=$D$4,H$6&lt;=$E$4),AND(H$6&gt;=$D$5,H$6&lt;=$E$5),AND(H$6&gt;=$D$6,H$6&lt;=$E$6),AND(H$6&gt;=$D$7,H$6&lt;=$E$7))</formula>
    </cfRule>
    <cfRule type="expression" dxfId="112" priority="126">
      <formula>H$6=TODAY()</formula>
    </cfRule>
  </conditionalFormatting>
  <conditionalFormatting sqref="H10:CS10 H20:CS20 H30:CS30 H36:CS36 H44:CS44">
    <cfRule type="expression" dxfId="111" priority="12">
      <formula>AND(H$6&gt;=$D10,H$6&lt;=$E10)</formula>
    </cfRule>
    <cfRule type="expression" dxfId="110" priority="16">
      <formula>OR(WEEKDAY(H$6)=7,WEEKDAY(H$6)=1)</formula>
    </cfRule>
    <cfRule type="expression" dxfId="109" priority="30">
      <formula>OR(AND(H$6&gt;=$D$3,H$6&lt;=$E$3),AND(H$6&gt;=$D$4,H$6&lt;=$E$4),AND(H$6&gt;=$D$5,H$6&lt;=$E$5),AND(H$6&gt;=$D$6,H$6&lt;=$E$6),AND(H$6&gt;=$D$7,H$6&lt;=$E$7))</formula>
    </cfRule>
    <cfRule type="expression" dxfId="108" priority="98">
      <formula>H$6=TODAY()</formula>
    </cfRule>
  </conditionalFormatting>
  <conditionalFormatting sqref="H4:CS5">
    <cfRule type="expression" dxfId="107" priority="195" stopIfTrue="1">
      <formula>MONTH(H$6)&lt;&gt;MONTH(G$6)</formula>
    </cfRule>
  </conditionalFormatting>
  <conditionalFormatting sqref="H6:CS7">
    <cfRule type="expression" dxfId="106" priority="13">
      <formula>H$6=TODAY()</formula>
    </cfRule>
    <cfRule type="expression" dxfId="105" priority="73">
      <formula>WEEKDAY(H$6)=2</formula>
    </cfRule>
    <cfRule type="expression" dxfId="104" priority="86">
      <formula>OR(WEEKDAY(H$6)=7,WEEKDAY(H$6)=1)</formula>
    </cfRule>
    <cfRule type="expression" dxfId="103" priority="87">
      <formula>OR(AND(H$6&gt;=$D$3,H$6&lt;=$E$3),AND(H$6&gt;=$D$4,H$6&lt;=$E$4),AND(H$6&gt;=$D$5,H$6&lt;=$E$5),AND(H$6&gt;=$D$6,H$6&lt;=$E$6),AND(H$6&gt;=$D$7,H$6&lt;=$E$7))</formula>
    </cfRule>
  </conditionalFormatting>
  <conditionalFormatting sqref="A21:A24 A31:C33 A37:C41 A45:C48 C21:C27 A11:C17">
    <cfRule type="expression" dxfId="102" priority="6">
      <formula>AND(TODAY()&gt;($D11+($E11-$D11)*$F11),$F11&lt;1,$D11&lt;&gt;0)</formula>
    </cfRule>
  </conditionalFormatting>
  <conditionalFormatting sqref="A25:A26">
    <cfRule type="expression" dxfId="101" priority="197">
      <formula>AND(TODAY()&gt;($D27+($E27-$D27)*$F27),$F27&lt;1,$D27&lt;&gt;0)</formula>
    </cfRule>
  </conditionalFormatting>
  <conditionalFormatting sqref="H27:AQ27 AY27:CS27">
    <cfRule type="expression" dxfId="100" priority="205">
      <formula>AND($C27&lt;&gt;"",$F27&gt;0,H$6&gt;=$D27,H$6&lt;=($D27+$F27*($E27-$D27)))</formula>
    </cfRule>
    <cfRule type="expression" dxfId="99" priority="206">
      <formula>AND(AND(H$6&gt;=$D27,H$6&lt;=$E27),$C27&lt;&gt;"")</formula>
    </cfRule>
    <cfRule type="expression" dxfId="98" priority="207">
      <formula>AND(#REF!&lt;&gt;"",$F27&gt;0,H$6&gt;=$D27,H$6&lt;=($D27+$F27*($E27-$D27)))</formula>
    </cfRule>
    <cfRule type="expression" dxfId="97" priority="208">
      <formula>AND(AND(H$6&gt;=$D27,H$6&lt;=$E27),#REF!&lt;&gt;"")</formula>
    </cfRule>
    <cfRule type="expression" dxfId="96" priority="209">
      <formula>OR(WEEKDAY(H$6)=7,WEEKDAY(H$6)=1)</formula>
    </cfRule>
    <cfRule type="expression" dxfId="95" priority="210">
      <formula>OR(AND(H$6&gt;=$D$3,H$6&lt;=$E$3),AND(H$6&gt;=$D$4,H$6&lt;=$E$4),AND(H$6&gt;=$D$5,H$6&lt;=$E$5),AND(H$6&gt;=$D$6,H$6&lt;=$E$6),AND(H$6&gt;=$D$7,H$6&lt;=$E$7))</formula>
    </cfRule>
    <cfRule type="expression" dxfId="94" priority="211">
      <formula>H$6=TODAY()</formula>
    </cfRule>
  </conditionalFormatting>
  <conditionalFormatting sqref="H21:AC22 H23:AG24 AN21:CS22 H25:AM26 AS23:CS23 AS24:AT24 AX26:AZ26 BB24:BD24 BF24:CS24 BC25:CS25 BE26 BI26:CS26">
    <cfRule type="expression" dxfId="93" priority="212">
      <formula>AND(#REF!&lt;&gt;"",$F21&gt;0,H$6&gt;=$D21,H$6&lt;=($D21+$F21*($E21-$D21)))</formula>
    </cfRule>
    <cfRule type="expression" dxfId="92" priority="213">
      <formula>AND(AND(H$6&gt;=$D21,H$6&lt;=$E21),#REF!&lt;&gt;"")</formula>
    </cfRule>
    <cfRule type="expression" dxfId="91" priority="214">
      <formula>AND($C21&lt;&gt;"",$F21&gt;0,H$6&gt;=$D21,H$6&lt;=($D21+$F21*($E21-$D21)))</formula>
    </cfRule>
    <cfRule type="expression" dxfId="90" priority="215">
      <formula>AND(AND(H$6&gt;=$D21,H$6&lt;=$E21),$C21&lt;&gt;"")</formula>
    </cfRule>
    <cfRule type="expression" dxfId="89" priority="216">
      <formula>OR(WEEKDAY(H$6)=7,WEEKDAY(H$6)=1)</formula>
    </cfRule>
    <cfRule type="expression" dxfId="88" priority="217">
      <formula>OR(AND(H$6&gt;=$D$3,H$6&lt;=$E$3),AND(H$6&gt;=$D$4,H$6&lt;=$E$4),AND(H$6&gt;=$D$5,H$6&lt;=$E$5),AND(H$6&gt;=$D$6,H$6&lt;=$E$6),AND(H$6&gt;=$D$7,H$6&lt;=$E$7))</formula>
    </cfRule>
    <cfRule type="expression" dxfId="87" priority="218">
      <formula>H$6=TODAY()</formula>
    </cfRule>
  </conditionalFormatting>
  <conditionalFormatting sqref="AI23:AI24">
    <cfRule type="expression" dxfId="86" priority="329">
      <formula>AND(#REF!&lt;&gt;"",$F23&gt;0,AH$6&gt;=$D23,AH$6&lt;=($D23+$F23*($E23-$D23)))</formula>
    </cfRule>
    <cfRule type="expression" dxfId="85" priority="330">
      <formula>AND(AND(AH$6&gt;=$D23,AH$6&lt;=$E23),#REF!&lt;&gt;"")</formula>
    </cfRule>
    <cfRule type="expression" dxfId="84" priority="331">
      <formula>AND($C23&lt;&gt;"",$F23&gt;0,AH$6&gt;=$D23,AH$6&lt;=($D23+$F23*($E23-$D23)))</formula>
    </cfRule>
    <cfRule type="expression" dxfId="83" priority="332">
      <formula>AND(AND(AH$6&gt;=$D23,AH$6&lt;=$E23),$C23&lt;&gt;"")</formula>
    </cfRule>
    <cfRule type="expression" dxfId="82" priority="333">
      <formula>OR(WEEKDAY(AH$6)=7,WEEKDAY(AH$6)=1)</formula>
    </cfRule>
    <cfRule type="expression" dxfId="81" priority="334">
      <formula>OR(AND(AH$6&gt;=$D$3,AH$6&lt;=$E$3),AND(AH$6&gt;=$D$4,AH$6&lt;=$E$4),AND(AH$6&gt;=$D$5,AH$6&lt;=$E$5),AND(AH$6&gt;=$D$6,AH$6&lt;=$E$6),AND(AH$6&gt;=$D$7,AH$6&lt;=$E$7))</formula>
    </cfRule>
    <cfRule type="expression" dxfId="80" priority="335">
      <formula>AH$6=TODAY()</formula>
    </cfRule>
  </conditionalFormatting>
  <conditionalFormatting sqref="AS27:AX27">
    <cfRule type="expression" dxfId="79" priority="383">
      <formula>AND($C27&lt;&gt;"",$F27&gt;0,AR$6&gt;=$D27,AR$6&lt;=($D27+$F27*($E27-$D27)))</formula>
    </cfRule>
    <cfRule type="expression" dxfId="78" priority="384">
      <formula>AND(AND(AR$6&gt;=$D27,AR$6&lt;=$E27),$C27&lt;&gt;"")</formula>
    </cfRule>
    <cfRule type="expression" dxfId="77" priority="385">
      <formula>AND(#REF!&lt;&gt;"",$F27&gt;0,AR$6&gt;=$D27,AR$6&lt;=($D27+$F27*($E27-$D27)))</formula>
    </cfRule>
    <cfRule type="expression" dxfId="76" priority="386">
      <formula>AND(AND(AR$6&gt;=$D27,AR$6&lt;=$E27),#REF!&lt;&gt;"")</formula>
    </cfRule>
    <cfRule type="expression" dxfId="75" priority="387">
      <formula>OR(WEEKDAY(AR$6)=7,WEEKDAY(AR$6)=1)</formula>
    </cfRule>
    <cfRule type="expression" dxfId="74" priority="388">
      <formula>OR(AND(AR$6&gt;=$D$3,AR$6&lt;=$E$3),AND(AR$6&gt;=$D$4,AR$6&lt;=$E$4),AND(AR$6&gt;=$D$5,AR$6&lt;=$E$5),AND(AR$6&gt;=$D$6,AR$6&lt;=$E$6),AND(AR$6&gt;=$D$7,AR$6&lt;=$E$7))</formula>
    </cfRule>
    <cfRule type="expression" dxfId="73" priority="389">
      <formula>AR$6=TODAY()</formula>
    </cfRule>
  </conditionalFormatting>
  <conditionalFormatting sqref="W15:Y16 Z17:AH17">
    <cfRule type="expression" dxfId="72" priority="621">
      <formula>AND($B15&lt;&gt;"",$F15&gt;0,R$6&gt;=$D15,R$6&lt;=($D15+$F15*($E15-$D15)))</formula>
    </cfRule>
    <cfRule type="expression" dxfId="71" priority="622">
      <formula>AND(AND(R$6&gt;=$D15,R$6&lt;=$E15),$B15&lt;&gt;"")</formula>
    </cfRule>
    <cfRule type="expression" dxfId="70" priority="623">
      <formula>AND($C15&lt;&gt;"",$F15&gt;0,R$6&gt;=$D15,R$6&lt;=($D15+$F15*($E15-$D15)))</formula>
    </cfRule>
    <cfRule type="expression" dxfId="69" priority="624">
      <formula>AND(AND(R$6&gt;=$D15,R$6&lt;=$E15),$C15&lt;&gt;"")</formula>
    </cfRule>
    <cfRule type="expression" dxfId="68" priority="625">
      <formula>OR(WEEKDAY(R$6)=7,WEEKDAY(R$6)=1)</formula>
    </cfRule>
    <cfRule type="expression" dxfId="67" priority="626">
      <formula>OR(AND(R$6&gt;=$D$3,R$6&lt;=$E$3),AND(R$6&gt;=$D$4,R$6&lt;=$E$4),AND(R$6&gt;=$D$5,R$6&lt;=$E$5),AND(R$6&gt;=$D$6,R$6&lt;=$E$6),AND(R$6&gt;=$D$7,R$6&lt;=$E$7))</formula>
    </cfRule>
    <cfRule type="expression" dxfId="66" priority="627">
      <formula>R$6=TODAY()</formula>
    </cfRule>
  </conditionalFormatting>
  <conditionalFormatting sqref="AI17">
    <cfRule type="expression" dxfId="65" priority="635">
      <formula>AND($B17&lt;&gt;"",$F17&gt;0,AE$6&gt;=$D17,AE$6&lt;=($D17+$F17*($E17-$D17)))</formula>
    </cfRule>
    <cfRule type="expression" dxfId="64" priority="636">
      <formula>AND(AND(AE$6&gt;=$D17,AE$6&lt;=$E17),$B17&lt;&gt;"")</formula>
    </cfRule>
    <cfRule type="expression" dxfId="63" priority="637">
      <formula>AND($C17&lt;&gt;"",$F17&gt;0,AE$6&gt;=$D17,AE$6&lt;=($D17+$F17*($E17-$D17)))</formula>
    </cfRule>
    <cfRule type="expression" dxfId="62" priority="638">
      <formula>AND(AND(AE$6&gt;=$D17,AE$6&lt;=$E17),$C17&lt;&gt;"")</formula>
    </cfRule>
    <cfRule type="expression" dxfId="61" priority="639">
      <formula>OR(WEEKDAY(AE$6)=7,WEEKDAY(AE$6)=1)</formula>
    </cfRule>
    <cfRule type="expression" dxfId="60" priority="640">
      <formula>OR(AND(AE$6&gt;=$D$3,AE$6&lt;=$E$3),AND(AE$6&gt;=$D$4,AE$6&lt;=$E$4),AND(AE$6&gt;=$D$5,AE$6&lt;=$E$5),AND(AE$6&gt;=$D$6,AE$6&lt;=$E$6),AND(AE$6&gt;=$D$7,AE$6&lt;=$E$7))</formula>
    </cfRule>
    <cfRule type="expression" dxfId="59" priority="641">
      <formula>AE$6=TODAY()</formula>
    </cfRule>
  </conditionalFormatting>
  <conditionalFormatting sqref="AJ21:AM22">
    <cfRule type="expression" dxfId="58" priority="752">
      <formula>AND(#REF!&lt;&gt;"",$F21&gt;0,AD$6&gt;=$D21,AD$6&lt;=($D21+$F21*($E21-$D21)))</formula>
    </cfRule>
    <cfRule type="expression" dxfId="57" priority="753">
      <formula>AND(AND(AD$6&gt;=$D21,AD$6&lt;=$E21),#REF!&lt;&gt;"")</formula>
    </cfRule>
    <cfRule type="expression" dxfId="56" priority="754">
      <formula>AND($C21&lt;&gt;"",$F21&gt;0,AD$6&gt;=$D21,AD$6&lt;=($D21+$F21*($E21-$D21)))</formula>
    </cfRule>
    <cfRule type="expression" dxfId="55" priority="755">
      <formula>AND(AND(AD$6&gt;=$D21,AD$6&lt;=$E21),$C21&lt;&gt;"")</formula>
    </cfRule>
    <cfRule type="expression" dxfId="54" priority="756">
      <formula>OR(WEEKDAY(AD$6)=7,WEEKDAY(AD$6)=1)</formula>
    </cfRule>
    <cfRule type="expression" dxfId="53" priority="757">
      <formula>OR(AND(AD$6&gt;=$D$3,AD$6&lt;=$E$3),AND(AD$6&gt;=$D$4,AD$6&lt;=$E$4),AND(AD$6&gt;=$D$5,AD$6&lt;=$E$5),AND(AD$6&gt;=$D$6,AD$6&lt;=$E$6),AND(AD$6&gt;=$D$7,AD$6&lt;=$E$7))</formula>
    </cfRule>
    <cfRule type="expression" dxfId="52" priority="758">
      <formula>AD$6=TODAY()</formula>
    </cfRule>
  </conditionalFormatting>
  <conditionalFormatting sqref="AN23:AR24 AS25:AV26">
    <cfRule type="expression" dxfId="51" priority="834">
      <formula>AND(#REF!&lt;&gt;"",$F23&gt;0,AI$6&gt;=$D23,AI$6&lt;=($D23+$F23*($E23-$D23)))</formula>
    </cfRule>
    <cfRule type="expression" dxfId="50" priority="835">
      <formula>AND(AND(AI$6&gt;=$D23,AI$6&lt;=$E23),#REF!&lt;&gt;"")</formula>
    </cfRule>
    <cfRule type="expression" dxfId="49" priority="836">
      <formula>AND($C23&lt;&gt;"",$F23&gt;0,AI$6&gt;=$D23,AI$6&lt;=($D23+$F23*($E23-$D23)))</formula>
    </cfRule>
    <cfRule type="expression" dxfId="48" priority="837">
      <formula>AND(AND(AI$6&gt;=$D23,AI$6&lt;=$E23),$C23&lt;&gt;"")</formula>
    </cfRule>
    <cfRule type="expression" dxfId="47" priority="838">
      <formula>OR(WEEKDAY(AI$6)=7,WEEKDAY(AI$6)=1)</formula>
    </cfRule>
    <cfRule type="expression" dxfId="46" priority="839">
      <formula>OR(AND(AI$6&gt;=$D$3,AI$6&lt;=$E$3),AND(AI$6&gt;=$D$4,AI$6&lt;=$E$4),AND(AI$6&gt;=$D$5,AI$6&lt;=$E$5),AND(AI$6&gt;=$D$6,AI$6&lt;=$E$6),AND(AI$6&gt;=$D$7,AI$6&lt;=$E$7))</formula>
    </cfRule>
    <cfRule type="expression" dxfId="45" priority="840">
      <formula>AI$6=TODAY()</formula>
    </cfRule>
  </conditionalFormatting>
  <conditionalFormatting sqref="AW26">
    <cfRule type="expression" dxfId="44" priority="895">
      <formula>AND(#REF!&lt;&gt;"",$F26&gt;0,AS$6&gt;=$D26,AS$6&lt;=($D26+$F26*($E26-$D26)))</formula>
    </cfRule>
    <cfRule type="expression" dxfId="43" priority="896">
      <formula>AND(AND(AS$6&gt;=$D26,AS$6&lt;=$E26),#REF!&lt;&gt;"")</formula>
    </cfRule>
    <cfRule type="expression" dxfId="42" priority="897">
      <formula>AND($C26&lt;&gt;"",$F26&gt;0,AS$6&gt;=$D26,AS$6&lt;=($D26+$F26*($E26-$D26)))</formula>
    </cfRule>
    <cfRule type="expression" dxfId="41" priority="898">
      <formula>AND(AND(AS$6&gt;=$D26,AS$6&lt;=$E26),$C26&lt;&gt;"")</formula>
    </cfRule>
    <cfRule type="expression" dxfId="40" priority="899">
      <formula>OR(WEEKDAY(AS$6)=7,WEEKDAY(AS$6)=1)</formula>
    </cfRule>
    <cfRule type="expression" dxfId="39" priority="900">
      <formula>OR(AND(AS$6&gt;=$D$3,AS$6&lt;=$E$3),AND(AS$6&gt;=$D$4,AS$6&lt;=$E$4),AND(AS$6&gt;=$D$5,AS$6&lt;=$E$5),AND(AS$6&gt;=$D$6,AS$6&lt;=$E$6),AND(AS$6&gt;=$D$7,AS$6&lt;=$E$7))</formula>
    </cfRule>
    <cfRule type="expression" dxfId="38" priority="901">
      <formula>AS$6=TODAY()</formula>
    </cfRule>
  </conditionalFormatting>
  <conditionalFormatting sqref="B22">
    <cfRule type="expression" dxfId="37" priority="4">
      <formula>AND(TODAY()&gt;($D22+($E22-$D22)*$F22),$F22&lt;1,$D22&lt;&gt;0)</formula>
    </cfRule>
  </conditionalFormatting>
  <conditionalFormatting sqref="B24">
    <cfRule type="expression" dxfId="36" priority="3">
      <formula>AND(TODAY()&gt;($D24+($E24-$D24)*$F24),$F24&lt;1,$D24&lt;&gt;0)</formula>
    </cfRule>
  </conditionalFormatting>
  <conditionalFormatting sqref="B26">
    <cfRule type="expression" dxfId="35" priority="2">
      <formula>AND(TODAY()&gt;($D26+($E26-$D26)*$F26),$F26&lt;1,$D26&lt;&gt;0)</formula>
    </cfRule>
  </conditionalFormatting>
  <conditionalFormatting sqref="I15:CS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{C368573F-0BB5-47E1-AE93-F8336BAD7C92}</x14:id>
        </ext>
      </extLst>
    </cfRule>
  </conditionalFormatting>
  <conditionalFormatting sqref="AU24:AW24">
    <cfRule type="expression" dxfId="34" priority="963">
      <formula>AND(#REF!&lt;&gt;"",$F24&gt;0,AV$6&gt;=$D24,AV$6&lt;=($D24+$F24*($E24-$D24)))</formula>
    </cfRule>
    <cfRule type="expression" dxfId="33" priority="964">
      <formula>AND(AND(AV$6&gt;=$D24,AV$6&lt;=$E24),#REF!&lt;&gt;"")</formula>
    </cfRule>
    <cfRule type="expression" dxfId="32" priority="965">
      <formula>AND($C24&lt;&gt;"",$F24&gt;0,AV$6&gt;=$D24,AV$6&lt;=($D24+$F24*($E24-$D24)))</formula>
    </cfRule>
    <cfRule type="expression" dxfId="31" priority="966">
      <formula>AND(AND(AV$6&gt;=$D24,AV$6&lt;=$E24),$C24&lt;&gt;"")</formula>
    </cfRule>
    <cfRule type="expression" dxfId="30" priority="967">
      <formula>OR(WEEKDAY(AV$6)=7,WEEKDAY(AV$6)=1)</formula>
    </cfRule>
    <cfRule type="expression" dxfId="29" priority="968">
      <formula>OR(AND(AV$6&gt;=$D$3,AV$6&lt;=$E$3),AND(AV$6&gt;=$D$4,AV$6&lt;=$E$4),AND(AV$6&gt;=$D$5,AV$6&lt;=$E$5),AND(AV$6&gt;=$D$6,AV$6&lt;=$E$6),AND(AV$6&gt;=$D$7,AV$6&lt;=$E$7))</formula>
    </cfRule>
    <cfRule type="expression" dxfId="28" priority="969">
      <formula>AV$6=TODAY()</formula>
    </cfRule>
  </conditionalFormatting>
  <conditionalFormatting sqref="AW25:AX25">
    <cfRule type="expression" dxfId="27" priority="1031">
      <formula>AND(#REF!&lt;&gt;"",$F25&gt;0,AY$6&gt;=$D25,AY$6&lt;=($D25+$F25*($E25-$D25)))</formula>
    </cfRule>
    <cfRule type="expression" dxfId="26" priority="1032">
      <formula>AND(AND(AY$6&gt;=$D25,AY$6&lt;=$E25),#REF!&lt;&gt;"")</formula>
    </cfRule>
    <cfRule type="expression" dxfId="25" priority="1033">
      <formula>AND($C25&lt;&gt;"",$F25&gt;0,AY$6&gt;=$D25,AY$6&lt;=($D25+$F25*($E25-$D25)))</formula>
    </cfRule>
    <cfRule type="expression" dxfId="24" priority="1034">
      <formula>AND(AND(AY$6&gt;=$D25,AY$6&lt;=$E25),$C25&lt;&gt;"")</formula>
    </cfRule>
    <cfRule type="expression" dxfId="23" priority="1035">
      <formula>OR(WEEKDAY(AY$6)=7,WEEKDAY(AY$6)=1)</formula>
    </cfRule>
    <cfRule type="expression" dxfId="22" priority="1036">
      <formula>OR(AND(AY$6&gt;=$D$3,AY$6&lt;=$E$3),AND(AY$6&gt;=$D$4,AY$6&lt;=$E$4),AND(AY$6&gt;=$D$5,AY$6&lt;=$E$5),AND(AY$6&gt;=$D$6,AY$6&lt;=$E$6),AND(AY$6&gt;=$D$7,AY$6&lt;=$E$7))</formula>
    </cfRule>
    <cfRule type="expression" dxfId="21" priority="1037">
      <formula>AY$6=TODAY()</formula>
    </cfRule>
  </conditionalFormatting>
  <conditionalFormatting sqref="AY24:AZ24">
    <cfRule type="expression" dxfId="20" priority="1127">
      <formula>AND(#REF!&lt;&gt;"",$F25&gt;0,BA$6&gt;=$D25,BA$6&lt;=($D25+$F25*($E25-$D25)))</formula>
    </cfRule>
    <cfRule type="expression" dxfId="19" priority="1128">
      <formula>AND(AND(BA$6&gt;=$D25,BA$6&lt;=$E25),#REF!&lt;&gt;"")</formula>
    </cfRule>
    <cfRule type="expression" dxfId="18" priority="1129">
      <formula>AND($C25&lt;&gt;"",$F25&gt;0,BA$6&gt;=$D25,BA$6&lt;=($D25+$F25*($E25-$D25)))</formula>
    </cfRule>
    <cfRule type="expression" dxfId="17" priority="1130">
      <formula>AND(AND(BA$6&gt;=$D25,BA$6&lt;=$E25),$C25&lt;&gt;"")</formula>
    </cfRule>
    <cfRule type="expression" dxfId="16" priority="1131">
      <formula>OR(WEEKDAY(BA$6)=7,WEEKDAY(BA$6)=1)</formula>
    </cfRule>
    <cfRule type="expression" dxfId="15" priority="1132">
      <formula>OR(AND(BA$6&gt;=$D$3,BA$6&lt;=$E$3),AND(BA$6&gt;=$D$4,BA$6&lt;=$E$4),AND(BA$6&gt;=$D$5,BA$6&lt;=$E$5),AND(BA$6&gt;=$D$6,BA$6&lt;=$E$6),AND(BA$6&gt;=$D$7,BA$6&lt;=$E$7))</formula>
    </cfRule>
    <cfRule type="expression" dxfId="14" priority="1133">
      <formula>BA$6=TODAY()</formula>
    </cfRule>
  </conditionalFormatting>
  <conditionalFormatting sqref="BG26:BH26">
    <cfRule type="expression" dxfId="13" priority="1195">
      <formula>AND(#REF!&lt;&gt;"",$F26&gt;0,BC$6&gt;=$D26,BC$6&lt;=($D26+$F26*($E26-$D26)))</formula>
    </cfRule>
    <cfRule type="expression" dxfId="12" priority="1196">
      <formula>AND(AND(BC$6&gt;=$D26,BC$6&lt;=$E26),#REF!&lt;&gt;"")</formula>
    </cfRule>
    <cfRule type="expression" dxfId="11" priority="1197">
      <formula>AND($C26&lt;&gt;"",$F26&gt;0,BC$6&gt;=$D26,BC$6&lt;=($D26+$F26*($E26-$D26)))</formula>
    </cfRule>
    <cfRule type="expression" dxfId="10" priority="1198">
      <formula>AND(AND(BC$6&gt;=$D26,BC$6&lt;=$E26),$C26&lt;&gt;"")</formula>
    </cfRule>
    <cfRule type="expression" dxfId="9" priority="1199">
      <formula>OR(WEEKDAY(BC$6)=7,WEEKDAY(BC$6)=1)</formula>
    </cfRule>
    <cfRule type="expression" dxfId="8" priority="1200">
      <formula>OR(AND(BC$6&gt;=$D$3,BC$6&lt;=$E$3),AND(BC$6&gt;=$D$4,BC$6&lt;=$E$4),AND(BC$6&gt;=$D$5,BC$6&lt;=$E$5),AND(BC$6&gt;=$D$6,BC$6&lt;=$E$6),AND(BC$6&gt;=$D$7,BC$6&lt;=$E$7))</formula>
    </cfRule>
    <cfRule type="expression" dxfId="7" priority="1201">
      <formula>BC$6=TODAY()</formula>
    </cfRule>
  </conditionalFormatting>
  <conditionalFormatting sqref="BF26">
    <cfRule type="expression" dxfId="6" priority="1256">
      <formula>AND(#REF!&lt;&gt;"",$F24&gt;0,BE$6&gt;=$D24,BE$6&lt;=($D24+$F24*($E24-$D24)))</formula>
    </cfRule>
    <cfRule type="expression" dxfId="5" priority="1257">
      <formula>AND(AND(BE$6&gt;=$D24,BE$6&lt;=$E24),#REF!&lt;&gt;"")</formula>
    </cfRule>
    <cfRule type="expression" dxfId="4" priority="1258">
      <formula>AND($C24&lt;&gt;"",$F24&gt;0,BE$6&gt;=$D24,BE$6&lt;=($D24+$F24*($E24-$D24)))</formula>
    </cfRule>
    <cfRule type="expression" dxfId="3" priority="1259">
      <formula>AND(AND(BE$6&gt;=$D24,BE$6&lt;=$E24),$C24&lt;&gt;"")</formula>
    </cfRule>
    <cfRule type="expression" dxfId="2" priority="1260">
      <formula>OR(WEEKDAY(BE$6)=7,WEEKDAY(BE$6)=1)</formula>
    </cfRule>
    <cfRule type="expression" dxfId="1" priority="1261">
      <formula>OR(AND(BE$6&gt;=$D$3,BE$6&lt;=$E$3),AND(BE$6&gt;=$D$4,BE$6&lt;=$E$4),AND(BE$6&gt;=$D$5,BE$6&lt;=$E$5),AND(BE$6&gt;=$D$6,BE$6&lt;=$E$6),AND(BE$6&gt;=$D$7,BE$6&lt;=$E$7))</formula>
    </cfRule>
    <cfRule type="expression" dxfId="0" priority="1262">
      <formula>BE$6=TODAY()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1" manualBreakCount="1">
    <brk id="70" max="40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68573F-0BB5-47E1-AE93-F8336BAD7C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I15:CS15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tabSelected="1" workbookViewId="0">
      <selection activeCell="E3" sqref="E3"/>
    </sheetView>
  </sheetViews>
  <sheetFormatPr defaultColWidth="37.42578125" defaultRowHeight="15" x14ac:dyDescent="0.25"/>
  <cols>
    <col min="1" max="1" width="8.28515625" style="39" customWidth="1"/>
    <col min="2" max="2" width="87.140625" style="40" customWidth="1"/>
    <col min="3" max="3" width="14.85546875" style="107" customWidth="1"/>
    <col min="4" max="4" width="27.85546875" style="105" bestFit="1" customWidth="1"/>
    <col min="5" max="5" width="13.42578125" bestFit="1" customWidth="1"/>
    <col min="6" max="6" width="21" style="124" bestFit="1" customWidth="1"/>
  </cols>
  <sheetData>
    <row r="1" spans="1:6" s="106" customFormat="1" ht="30" x14ac:dyDescent="0.25">
      <c r="A1" s="104" t="s">
        <v>30</v>
      </c>
      <c r="B1" s="40" t="s">
        <v>32</v>
      </c>
      <c r="C1" s="107" t="s">
        <v>42</v>
      </c>
      <c r="D1" s="40" t="s">
        <v>31</v>
      </c>
      <c r="E1" s="40" t="s">
        <v>43</v>
      </c>
      <c r="F1" s="123" t="s">
        <v>44</v>
      </c>
    </row>
    <row r="2" spans="1:6" x14ac:dyDescent="0.25">
      <c r="A2" s="39" t="s">
        <v>33</v>
      </c>
      <c r="B2" s="40" t="s">
        <v>34</v>
      </c>
      <c r="C2" s="107">
        <v>8</v>
      </c>
      <c r="D2" s="105">
        <f>(DATE(2012,6,10)+$C2+$C2/7)+IF(WEEKDAY((DATE(2012,6,10)+$C2+$C2/7),2)=6,2,0)+IF(WEEKDAY((DATE(2012,6,10)+$C2+$C2/7),2)=7,1,0)</f>
        <v>41079.142857142855</v>
      </c>
      <c r="E2" s="44">
        <f>F2-DATE(2012,6,10)</f>
        <v>11</v>
      </c>
      <c r="F2" s="105">
        <v>41081</v>
      </c>
    </row>
    <row r="3" spans="1:6" x14ac:dyDescent="0.25">
      <c r="A3" s="39" t="s">
        <v>33</v>
      </c>
      <c r="B3" s="40" t="s">
        <v>35</v>
      </c>
      <c r="C3" s="107">
        <v>5</v>
      </c>
      <c r="D3" s="105">
        <f>($D2+$C3+$C3/7)+IF(WEEKDAY(($D2+$C3+$C3/7),2)=6,2,0)+IF(WEEKDAY(($D2+$C3+$C3/7),2)=7,1,0)</f>
        <v>41085.857142857138</v>
      </c>
      <c r="E3" s="44"/>
    </row>
    <row r="4" spans="1:6" x14ac:dyDescent="0.25">
      <c r="A4" s="39" t="s">
        <v>33</v>
      </c>
      <c r="B4" s="40" t="s">
        <v>36</v>
      </c>
      <c r="C4" s="107">
        <v>7</v>
      </c>
      <c r="D4" s="105">
        <f t="shared" ref="D4:D8" si="0">($D3+$C4+$C4/7)+IF(WEEKDAY(($D3+$C4+$C4/7),2)=6,2,0)+IF(WEEKDAY(($D3+$C4+$C4/7),2)=7,1,0)</f>
        <v>41093.857142857138</v>
      </c>
      <c r="E4" s="44"/>
    </row>
    <row r="5" spans="1:6" x14ac:dyDescent="0.25">
      <c r="A5" s="39" t="s">
        <v>12</v>
      </c>
      <c r="B5" s="40" t="s">
        <v>45</v>
      </c>
      <c r="C5" s="107">
        <v>7</v>
      </c>
      <c r="D5" s="105">
        <f t="shared" si="0"/>
        <v>41101.857142857138</v>
      </c>
    </row>
    <row r="6" spans="1:6" x14ac:dyDescent="0.25">
      <c r="A6" s="39" t="s">
        <v>37</v>
      </c>
      <c r="B6" s="40" t="s">
        <v>39</v>
      </c>
      <c r="C6" s="107">
        <v>5</v>
      </c>
      <c r="D6" s="105">
        <f t="shared" si="0"/>
        <v>41107.57142857142</v>
      </c>
    </row>
    <row r="7" spans="1:6" x14ac:dyDescent="0.25">
      <c r="A7" s="39" t="s">
        <v>40</v>
      </c>
      <c r="B7" s="40" t="s">
        <v>36</v>
      </c>
      <c r="C7" s="107">
        <v>5</v>
      </c>
      <c r="D7" s="105">
        <f t="shared" si="0"/>
        <v>41113.285714285703</v>
      </c>
    </row>
    <row r="8" spans="1:6" x14ac:dyDescent="0.25">
      <c r="A8" s="39" t="s">
        <v>38</v>
      </c>
      <c r="B8" s="40" t="s">
        <v>41</v>
      </c>
      <c r="C8" s="107">
        <v>5</v>
      </c>
      <c r="D8" s="105">
        <f t="shared" si="0"/>
        <v>41119.999999999985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Versioning</vt:lpstr>
      <vt:lpstr>Instructions</vt:lpstr>
      <vt:lpstr>'Project Plan'!Print_Area</vt:lpstr>
      <vt:lpstr>'Project Plan'!Print_Titles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Pang</dc:creator>
  <cp:keywords/>
  <dc:description/>
  <cp:lastModifiedBy>Francis Pang</cp:lastModifiedBy>
  <cp:lastPrinted>2010-02-24T16:45:23Z</cp:lastPrinted>
  <dcterms:created xsi:type="dcterms:W3CDTF">2012-05-24T01:27:00Z</dcterms:created>
  <dcterms:modified xsi:type="dcterms:W3CDTF">2012-06-22T01:37:38Z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