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SMB\RPI\Thesis\Simulation Results\IF_limits\2000\"/>
    </mc:Choice>
  </mc:AlternateContent>
  <xr:revisionPtr revIDLastSave="0" documentId="13_ncr:1_{2173C8B3-DB1C-4108-AAC2-7194E003B766}" xr6:coauthVersionLast="38" xr6:coauthVersionMax="38" xr10:uidLastSave="{00000000-0000-0000-0000-000000000000}"/>
  <bookViews>
    <workbookView xWindow="0" yWindow="0" windowWidth="23040" windowHeight="10215" tabRatio="813" firstSheet="1" activeTab="1" xr2:uid="{3DB3791E-123B-4296-9B5F-D00C06340CE9}"/>
  </bookViews>
  <sheets>
    <sheet name="Steam Units" sheetId="33" r:id="rId1"/>
    <sheet name="Summary_k" sheetId="24" r:id="rId2"/>
    <sheet name="Data_None" sheetId="31" r:id="rId3"/>
    <sheet name="Data_2700" sheetId="32" r:id="rId4"/>
    <sheet name="Data_2000" sheetId="34" r:id="rId5"/>
    <sheet name="Base_D1_L" sheetId="16" r:id="rId6"/>
    <sheet name="Base_D1_H" sheetId="20" r:id="rId7"/>
    <sheet name="2030_D1_L" sheetId="5" r:id="rId8"/>
    <sheet name="2030_D1_H" sheetId="3" r:id="rId9"/>
    <sheet name="Base_D2_L" sheetId="17" r:id="rId10"/>
    <sheet name="Base_D2_H" sheetId="21" r:id="rId11"/>
    <sheet name="2030_D2_L" sheetId="6" r:id="rId12"/>
    <sheet name="2030_D2_H" sheetId="27" r:id="rId13"/>
    <sheet name="Base_D3_L" sheetId="18" r:id="rId14"/>
    <sheet name="Base_D3_H" sheetId="22" r:id="rId15"/>
    <sheet name="2030_D3_L" sheetId="7" r:id="rId16"/>
    <sheet name="2030_D3_H" sheetId="4" r:id="rId17"/>
    <sheet name="Base_D4_L" sheetId="19" r:id="rId18"/>
    <sheet name="Base_D4_H" sheetId="23" r:id="rId19"/>
    <sheet name="2030_D4_L" sheetId="2" r:id="rId20"/>
    <sheet name="2030_D4_H" sheetId="29" r:id="rId21"/>
  </sheets>
  <definedNames>
    <definedName name="_xlnm.Print_Area" localSheetId="1">Summary_k!$B$4:$U$28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4" l="1"/>
  <c r="K5" i="24" s="1"/>
  <c r="J34" i="34" l="1"/>
  <c r="I34" i="34"/>
  <c r="H34" i="34"/>
  <c r="G34" i="34"/>
  <c r="F34" i="34"/>
  <c r="E34" i="34"/>
  <c r="D34" i="34"/>
  <c r="C34" i="34"/>
  <c r="J33" i="34"/>
  <c r="I33" i="34"/>
  <c r="H33" i="34"/>
  <c r="G33" i="34"/>
  <c r="F33" i="34"/>
  <c r="E33" i="34"/>
  <c r="D33" i="34"/>
  <c r="C33" i="34"/>
  <c r="J34" i="32"/>
  <c r="I34" i="32"/>
  <c r="H34" i="32"/>
  <c r="G34" i="32"/>
  <c r="F34" i="32"/>
  <c r="E34" i="32"/>
  <c r="D34" i="32"/>
  <c r="C34" i="32"/>
  <c r="J33" i="32"/>
  <c r="I33" i="32"/>
  <c r="H33" i="32"/>
  <c r="G33" i="32"/>
  <c r="F33" i="32"/>
  <c r="E33" i="32"/>
  <c r="D33" i="32"/>
  <c r="C33" i="32"/>
  <c r="D33" i="31"/>
  <c r="E33" i="31"/>
  <c r="F33" i="31"/>
  <c r="G33" i="31"/>
  <c r="H33" i="31"/>
  <c r="I33" i="31"/>
  <c r="J33" i="31"/>
  <c r="D34" i="31"/>
  <c r="E34" i="31"/>
  <c r="F34" i="31"/>
  <c r="G34" i="31"/>
  <c r="H34" i="31"/>
  <c r="I34" i="31"/>
  <c r="J34" i="31"/>
  <c r="C34" i="31"/>
  <c r="C33" i="31"/>
  <c r="V12" i="24" l="1"/>
  <c r="K12" i="24" s="1"/>
  <c r="V18" i="24"/>
  <c r="K18" i="24" s="1"/>
  <c r="W12" i="24"/>
  <c r="L12" i="24" s="1"/>
  <c r="W18" i="24"/>
  <c r="L18" i="24" s="1"/>
  <c r="W24" i="24"/>
  <c r="L24" i="24" s="1"/>
  <c r="V6" i="24"/>
  <c r="K6" i="24" s="1"/>
  <c r="W28" i="24"/>
  <c r="L28" i="24" s="1"/>
  <c r="V28" i="24"/>
  <c r="K28" i="24" s="1"/>
  <c r="W25" i="24"/>
  <c r="L25" i="24" s="1"/>
  <c r="V25" i="24"/>
  <c r="K25" i="24" s="1"/>
  <c r="W22" i="24"/>
  <c r="L22" i="24" s="1"/>
  <c r="V22" i="24"/>
  <c r="K22" i="24" s="1"/>
  <c r="W19" i="24"/>
  <c r="L19" i="24" s="1"/>
  <c r="V19" i="24"/>
  <c r="K19" i="24" s="1"/>
  <c r="W16" i="24"/>
  <c r="L16" i="24" s="1"/>
  <c r="V16" i="24"/>
  <c r="K16" i="24" s="1"/>
  <c r="W13" i="24"/>
  <c r="L13" i="24" s="1"/>
  <c r="V13" i="24"/>
  <c r="K13" i="24" s="1"/>
  <c r="W10" i="24"/>
  <c r="L10" i="24" s="1"/>
  <c r="V10" i="24"/>
  <c r="K10" i="24" s="1"/>
  <c r="W7" i="24"/>
  <c r="L7" i="24" s="1"/>
  <c r="V7" i="24"/>
  <c r="K7" i="24" s="1"/>
  <c r="V27" i="24"/>
  <c r="K27" i="24" s="1"/>
  <c r="V15" i="24"/>
  <c r="K15" i="24" s="1"/>
  <c r="V9" i="24"/>
  <c r="K9" i="24" s="1"/>
  <c r="W26" i="24"/>
  <c r="L26" i="24" s="1"/>
  <c r="W23" i="24"/>
  <c r="L23" i="24" s="1"/>
  <c r="W20" i="24"/>
  <c r="L20" i="24" s="1"/>
  <c r="W17" i="24"/>
  <c r="L17" i="24" s="1"/>
  <c r="W14" i="24"/>
  <c r="L14" i="24" s="1"/>
  <c r="W11" i="24"/>
  <c r="L11" i="24" s="1"/>
  <c r="W8" i="24"/>
  <c r="L8" i="24" s="1"/>
  <c r="W5" i="24"/>
  <c r="L5" i="24" s="1"/>
  <c r="V26" i="24"/>
  <c r="K26" i="24" s="1"/>
  <c r="V23" i="24"/>
  <c r="K23" i="24" s="1"/>
  <c r="V20" i="24"/>
  <c r="K20" i="24" s="1"/>
  <c r="V17" i="24"/>
  <c r="K17" i="24" s="1"/>
  <c r="V14" i="24"/>
  <c r="K14" i="24" s="1"/>
  <c r="V11" i="24"/>
  <c r="K11" i="24" s="1"/>
  <c r="V8" i="24"/>
  <c r="K8" i="24" s="1"/>
  <c r="W9" i="24"/>
  <c r="L9" i="24" s="1"/>
  <c r="W15" i="24"/>
  <c r="L15" i="24" s="1"/>
  <c r="W21" i="24"/>
  <c r="L21" i="24" s="1"/>
  <c r="W27" i="24"/>
  <c r="L27" i="24" s="1"/>
  <c r="W6" i="24"/>
  <c r="L6" i="24" s="1"/>
  <c r="V21" i="24"/>
  <c r="K21" i="24" s="1"/>
  <c r="V24" i="24"/>
  <c r="K24" i="24" s="1"/>
  <c r="N28" i="24" l="1"/>
  <c r="M28" i="24"/>
  <c r="J28" i="24"/>
  <c r="I28" i="24"/>
  <c r="H28" i="24"/>
  <c r="G28" i="24"/>
  <c r="N25" i="24"/>
  <c r="M25" i="24"/>
  <c r="J25" i="24"/>
  <c r="I25" i="24"/>
  <c r="H25" i="24"/>
  <c r="G25" i="24"/>
  <c r="N22" i="24"/>
  <c r="M22" i="24"/>
  <c r="J22" i="24"/>
  <c r="I22" i="24"/>
  <c r="H22" i="24"/>
  <c r="G22" i="24"/>
  <c r="N19" i="24"/>
  <c r="M19" i="24"/>
  <c r="J19" i="24"/>
  <c r="I19" i="24"/>
  <c r="H19" i="24"/>
  <c r="N16" i="24"/>
  <c r="M16" i="24"/>
  <c r="J16" i="24"/>
  <c r="I16" i="24"/>
  <c r="H16" i="24"/>
  <c r="N13" i="24"/>
  <c r="M13" i="24"/>
  <c r="J13" i="24"/>
  <c r="I13" i="24"/>
  <c r="H13" i="24"/>
  <c r="N10" i="24"/>
  <c r="M10" i="24"/>
  <c r="J10" i="24"/>
  <c r="I10" i="24"/>
  <c r="H10" i="24"/>
  <c r="N7" i="24"/>
  <c r="M7" i="24"/>
  <c r="J7" i="24"/>
  <c r="I7" i="24"/>
  <c r="H7" i="24"/>
  <c r="N27" i="24"/>
  <c r="N24" i="24"/>
  <c r="N21" i="24"/>
  <c r="N18" i="24"/>
  <c r="N15" i="24"/>
  <c r="N12" i="24"/>
  <c r="N9" i="24"/>
  <c r="N6" i="24"/>
  <c r="M27" i="24"/>
  <c r="M24" i="24"/>
  <c r="M21" i="24"/>
  <c r="M18" i="24"/>
  <c r="M15" i="24"/>
  <c r="M12" i="24"/>
  <c r="M9" i="24"/>
  <c r="M6" i="24"/>
  <c r="J27" i="24"/>
  <c r="J24" i="24"/>
  <c r="J21" i="24"/>
  <c r="J18" i="24"/>
  <c r="J15" i="24"/>
  <c r="J12" i="24"/>
  <c r="J9" i="24"/>
  <c r="J6" i="24"/>
  <c r="I27" i="24"/>
  <c r="I24" i="24"/>
  <c r="I21" i="24"/>
  <c r="I18" i="24"/>
  <c r="I15" i="24"/>
  <c r="I12" i="24"/>
  <c r="I9" i="24"/>
  <c r="I6" i="24"/>
  <c r="H27" i="24"/>
  <c r="H24" i="24"/>
  <c r="H21" i="24"/>
  <c r="H18" i="24"/>
  <c r="H15" i="24"/>
  <c r="H12" i="24"/>
  <c r="H9" i="24"/>
  <c r="H6" i="24"/>
  <c r="G27" i="24"/>
  <c r="G24" i="24"/>
  <c r="G21" i="24"/>
  <c r="G19" i="24"/>
  <c r="G18" i="24"/>
  <c r="G16" i="24"/>
  <c r="G15" i="24"/>
  <c r="G13" i="24"/>
  <c r="G12" i="24"/>
  <c r="G10" i="24"/>
  <c r="G9" i="24"/>
  <c r="G7" i="24"/>
  <c r="C14" i="34"/>
  <c r="D14" i="34"/>
  <c r="E14" i="34"/>
  <c r="F14" i="34"/>
  <c r="G14" i="34"/>
  <c r="H14" i="34"/>
  <c r="I14" i="34"/>
  <c r="J14" i="34"/>
  <c r="N22" i="33" l="1"/>
  <c r="O9" i="33"/>
  <c r="I9" i="33"/>
  <c r="J9" i="33"/>
  <c r="O43" i="33"/>
  <c r="O22" i="33" s="1"/>
  <c r="O42" i="33"/>
  <c r="Z42" i="33" s="1"/>
  <c r="O41" i="33"/>
  <c r="O20" i="33" s="1"/>
  <c r="O40" i="33"/>
  <c r="O19" i="33" s="1"/>
  <c r="O39" i="33"/>
  <c r="O18" i="33" s="1"/>
  <c r="O33" i="33"/>
  <c r="O12" i="33" s="1"/>
  <c r="O32" i="33"/>
  <c r="O11" i="33" s="1"/>
  <c r="O31" i="33"/>
  <c r="O10" i="33" s="1"/>
  <c r="O30" i="33"/>
  <c r="O29" i="33"/>
  <c r="N43" i="33"/>
  <c r="N42" i="33"/>
  <c r="Y42" i="33" s="1"/>
  <c r="N41" i="33"/>
  <c r="Y41" i="33" s="1"/>
  <c r="N40" i="33"/>
  <c r="Y40" i="33" s="1"/>
  <c r="N39" i="33"/>
  <c r="N33" i="33"/>
  <c r="Y33" i="33" s="1"/>
  <c r="N32" i="33"/>
  <c r="N11" i="33" s="1"/>
  <c r="N31" i="33"/>
  <c r="Y31" i="33" s="1"/>
  <c r="N30" i="33"/>
  <c r="N9" i="33" s="1"/>
  <c r="N29" i="33"/>
  <c r="N8" i="33" s="1"/>
  <c r="M43" i="33"/>
  <c r="M22" i="33" s="1"/>
  <c r="M42" i="33"/>
  <c r="M21" i="33" s="1"/>
  <c r="M41" i="33"/>
  <c r="M20" i="33" s="1"/>
  <c r="M40" i="33"/>
  <c r="M19" i="33" s="1"/>
  <c r="M39" i="33"/>
  <c r="M18" i="33" s="1"/>
  <c r="M33" i="33"/>
  <c r="X33" i="33" s="1"/>
  <c r="M32" i="33"/>
  <c r="M11" i="33" s="1"/>
  <c r="M31" i="33"/>
  <c r="M10" i="33" s="1"/>
  <c r="M30" i="33"/>
  <c r="M9" i="33" s="1"/>
  <c r="M29" i="33"/>
  <c r="M8" i="33" s="1"/>
  <c r="L43" i="33"/>
  <c r="L22" i="33" s="1"/>
  <c r="L42" i="33"/>
  <c r="W42" i="33" s="1"/>
  <c r="L41" i="33"/>
  <c r="L20" i="33" s="1"/>
  <c r="L40" i="33"/>
  <c r="L19" i="33" s="1"/>
  <c r="L39" i="33"/>
  <c r="L18" i="33" s="1"/>
  <c r="L33" i="33"/>
  <c r="L12" i="33" s="1"/>
  <c r="L32" i="33"/>
  <c r="L11" i="33" s="1"/>
  <c r="L31" i="33"/>
  <c r="L10" i="33" s="1"/>
  <c r="L30" i="33"/>
  <c r="L9" i="33" s="1"/>
  <c r="L29" i="33"/>
  <c r="W29" i="33" s="1"/>
  <c r="J43" i="33"/>
  <c r="J22" i="33" s="1"/>
  <c r="J42" i="33"/>
  <c r="J21" i="33" s="1"/>
  <c r="J41" i="33"/>
  <c r="J20" i="33" s="1"/>
  <c r="J40" i="33"/>
  <c r="J19" i="33" s="1"/>
  <c r="J39" i="33"/>
  <c r="U39" i="33" s="1"/>
  <c r="J33" i="33"/>
  <c r="U33" i="33" s="1"/>
  <c r="J32" i="33"/>
  <c r="J11" i="33" s="1"/>
  <c r="J31" i="33"/>
  <c r="J10" i="33" s="1"/>
  <c r="J30" i="33"/>
  <c r="U30" i="33" s="1"/>
  <c r="J29" i="33"/>
  <c r="I43" i="33"/>
  <c r="I22" i="33" s="1"/>
  <c r="I42" i="33"/>
  <c r="I21" i="33" s="1"/>
  <c r="I41" i="33"/>
  <c r="I20" i="33" s="1"/>
  <c r="I40" i="33"/>
  <c r="T40" i="33" s="1"/>
  <c r="I39" i="33"/>
  <c r="I33" i="33"/>
  <c r="I12" i="33" s="1"/>
  <c r="I32" i="33"/>
  <c r="I11" i="33" s="1"/>
  <c r="I31" i="33"/>
  <c r="T31" i="33" s="1"/>
  <c r="I30" i="33"/>
  <c r="I29" i="33"/>
  <c r="T29" i="33" s="1"/>
  <c r="H43" i="33"/>
  <c r="S43" i="33" s="1"/>
  <c r="H42" i="33"/>
  <c r="H21" i="33" s="1"/>
  <c r="H41" i="33"/>
  <c r="S41" i="33" s="1"/>
  <c r="H40" i="33"/>
  <c r="S40" i="33" s="1"/>
  <c r="H39" i="33"/>
  <c r="H33" i="33"/>
  <c r="S33" i="33" s="1"/>
  <c r="H32" i="33"/>
  <c r="H11" i="33" s="1"/>
  <c r="H31" i="33"/>
  <c r="S31" i="33" s="1"/>
  <c r="H30" i="33"/>
  <c r="H9" i="33" s="1"/>
  <c r="H29" i="33"/>
  <c r="G43" i="33"/>
  <c r="R43" i="33" s="1"/>
  <c r="G42" i="33"/>
  <c r="R42" i="33" s="1"/>
  <c r="G41" i="33"/>
  <c r="G20" i="33" s="1"/>
  <c r="G40" i="33"/>
  <c r="G39" i="33"/>
  <c r="G18" i="33" s="1"/>
  <c r="G33" i="33"/>
  <c r="G12" i="33" s="1"/>
  <c r="G32" i="33"/>
  <c r="G11" i="33" s="1"/>
  <c r="G31" i="33"/>
  <c r="G10" i="33" s="1"/>
  <c r="G30" i="33"/>
  <c r="R30" i="33" s="1"/>
  <c r="G29" i="33"/>
  <c r="G8" i="33" s="1"/>
  <c r="R40" i="33"/>
  <c r="W40" i="33"/>
  <c r="R41" i="33"/>
  <c r="T41" i="33"/>
  <c r="U41" i="33"/>
  <c r="W41" i="33"/>
  <c r="Z41" i="33"/>
  <c r="S42" i="33"/>
  <c r="U42" i="33"/>
  <c r="T43" i="33"/>
  <c r="U43" i="33"/>
  <c r="Y43" i="33"/>
  <c r="Z43" i="33"/>
  <c r="Y39" i="33"/>
  <c r="X39" i="33"/>
  <c r="S39" i="33"/>
  <c r="W39" i="33"/>
  <c r="R39" i="33"/>
  <c r="T30" i="33"/>
  <c r="X30" i="33"/>
  <c r="Y30" i="33"/>
  <c r="Z30" i="33"/>
  <c r="R31" i="33"/>
  <c r="X31" i="33"/>
  <c r="S32" i="33"/>
  <c r="T32" i="33"/>
  <c r="U32" i="33"/>
  <c r="W32" i="33"/>
  <c r="X32" i="33"/>
  <c r="Y32" i="33"/>
  <c r="R33" i="33"/>
  <c r="Z33" i="33"/>
  <c r="Z29" i="33"/>
  <c r="Y29" i="33"/>
  <c r="X29" i="33"/>
  <c r="I44" i="33" l="1"/>
  <c r="Z40" i="33"/>
  <c r="W33" i="33"/>
  <c r="T33" i="33"/>
  <c r="N44" i="33"/>
  <c r="W30" i="33"/>
  <c r="Z39" i="33"/>
  <c r="T42" i="33"/>
  <c r="T44" i="33" s="1"/>
  <c r="I45" i="33" s="1"/>
  <c r="H34" i="33"/>
  <c r="N20" i="33"/>
  <c r="S30" i="33"/>
  <c r="I34" i="33"/>
  <c r="Z32" i="33"/>
  <c r="U31" i="33"/>
  <c r="X43" i="33"/>
  <c r="U40" i="33"/>
  <c r="U44" i="33" s="1"/>
  <c r="I18" i="33"/>
  <c r="N21" i="33"/>
  <c r="W43" i="33"/>
  <c r="X41" i="33"/>
  <c r="G44" i="33"/>
  <c r="J34" i="33"/>
  <c r="O34" i="33"/>
  <c r="I8" i="33"/>
  <c r="N18" i="33"/>
  <c r="G22" i="33"/>
  <c r="T39" i="33"/>
  <c r="H44" i="33"/>
  <c r="H45" i="33" s="1"/>
  <c r="M23" i="33"/>
  <c r="N10" i="33"/>
  <c r="N13" i="33" s="1"/>
  <c r="N14" i="33" s="1"/>
  <c r="G19" i="33"/>
  <c r="G21" i="33"/>
  <c r="U29" i="33"/>
  <c r="R32" i="33"/>
  <c r="X40" i="33"/>
  <c r="M34" i="33"/>
  <c r="J44" i="33"/>
  <c r="J8" i="33"/>
  <c r="H18" i="33"/>
  <c r="H19" i="33"/>
  <c r="H20" i="33"/>
  <c r="H22" i="33"/>
  <c r="Z31" i="33"/>
  <c r="L34" i="33"/>
  <c r="L44" i="33"/>
  <c r="N12" i="33"/>
  <c r="I19" i="33"/>
  <c r="N34" i="33"/>
  <c r="M44" i="33"/>
  <c r="H8" i="33"/>
  <c r="M12" i="33"/>
  <c r="M13" i="33" s="1"/>
  <c r="J18" i="33"/>
  <c r="J23" i="33" s="1"/>
  <c r="X42" i="33"/>
  <c r="G9" i="33"/>
  <c r="G13" i="33" s="1"/>
  <c r="I10" i="33"/>
  <c r="I13" i="33" s="1"/>
  <c r="L8" i="33"/>
  <c r="L13" i="33" s="1"/>
  <c r="L21" i="33"/>
  <c r="L23" i="33" s="1"/>
  <c r="S29" i="33"/>
  <c r="S34" i="33" s="1"/>
  <c r="H35" i="33" s="1"/>
  <c r="W31" i="33"/>
  <c r="O44" i="33"/>
  <c r="J12" i="33"/>
  <c r="H10" i="33"/>
  <c r="O8" i="33"/>
  <c r="O13" i="33" s="1"/>
  <c r="N19" i="33"/>
  <c r="H12" i="33"/>
  <c r="O21" i="33"/>
  <c r="O23" i="33" s="1"/>
  <c r="O24" i="33" s="1"/>
  <c r="G34" i="33"/>
  <c r="R44" i="33"/>
  <c r="G45" i="33" s="1"/>
  <c r="Y34" i="33"/>
  <c r="Z44" i="33"/>
  <c r="R29" i="33"/>
  <c r="R34" i="33" s="1"/>
  <c r="Y44" i="33"/>
  <c r="X34" i="33"/>
  <c r="S44" i="33"/>
  <c r="T34" i="33"/>
  <c r="I35" i="33" s="1"/>
  <c r="W44" i="33"/>
  <c r="M14" i="33" l="1"/>
  <c r="X44" i="33"/>
  <c r="M24" i="33" s="1"/>
  <c r="N45" i="33"/>
  <c r="L24" i="33"/>
  <c r="W34" i="33"/>
  <c r="L14" i="33" s="1"/>
  <c r="Z34" i="33"/>
  <c r="O35" i="33" s="1"/>
  <c r="U34" i="33"/>
  <c r="J35" i="33" s="1"/>
  <c r="N23" i="33"/>
  <c r="N24" i="33" s="1"/>
  <c r="I23" i="33"/>
  <c r="I24" i="33" s="1"/>
  <c r="O45" i="33"/>
  <c r="L45" i="33"/>
  <c r="N35" i="33"/>
  <c r="I14" i="33"/>
  <c r="G23" i="33"/>
  <c r="G24" i="33" s="1"/>
  <c r="H23" i="33"/>
  <c r="H24" i="33" s="1"/>
  <c r="G35" i="33"/>
  <c r="J13" i="33"/>
  <c r="M45" i="33"/>
  <c r="L35" i="33"/>
  <c r="G14" i="33"/>
  <c r="J24" i="33"/>
  <c r="J45" i="33"/>
  <c r="M35" i="33"/>
  <c r="H13" i="33"/>
  <c r="H14" i="33" s="1"/>
  <c r="J14" i="31"/>
  <c r="I14" i="31"/>
  <c r="H14" i="31"/>
  <c r="G14" i="31"/>
  <c r="F14" i="31"/>
  <c r="E14" i="31"/>
  <c r="D14" i="31"/>
  <c r="C14" i="31"/>
  <c r="O14" i="33" l="1"/>
  <c r="J14" i="33"/>
  <c r="J14" i="32"/>
  <c r="I14" i="32"/>
  <c r="H14" i="32"/>
  <c r="G14" i="32"/>
  <c r="F14" i="32"/>
  <c r="E14" i="32"/>
  <c r="D14" i="32"/>
  <c r="C14" i="32"/>
  <c r="I26" i="24" l="1"/>
  <c r="I23" i="24"/>
  <c r="I20" i="24"/>
  <c r="I17" i="24"/>
  <c r="I14" i="24"/>
  <c r="I11" i="24"/>
  <c r="I8" i="24"/>
  <c r="I5" i="24"/>
  <c r="H26" i="24"/>
  <c r="H23" i="24"/>
  <c r="H20" i="24"/>
  <c r="H17" i="24"/>
  <c r="H14" i="24"/>
  <c r="H11" i="24"/>
  <c r="H8" i="24"/>
  <c r="H5" i="24"/>
  <c r="J26" i="24" l="1"/>
  <c r="J23" i="24"/>
  <c r="J20" i="24"/>
  <c r="J17" i="24"/>
  <c r="J14" i="24"/>
  <c r="J11" i="24"/>
  <c r="J8" i="24"/>
  <c r="J5" i="24"/>
  <c r="M5" i="24" l="1"/>
  <c r="G14" i="24" l="1"/>
  <c r="G6" i="24" l="1"/>
  <c r="G26" i="24"/>
  <c r="G23" i="24"/>
  <c r="G20" i="24"/>
  <c r="G17" i="24"/>
  <c r="G11" i="24"/>
  <c r="G8" i="24"/>
  <c r="G5" i="24"/>
  <c r="N5" i="24" l="1"/>
  <c r="N26" i="24" l="1"/>
  <c r="M26" i="24"/>
  <c r="N20" i="24"/>
  <c r="M20" i="24"/>
  <c r="N14" i="24"/>
  <c r="M14" i="24"/>
  <c r="N8" i="24"/>
  <c r="M8" i="24"/>
  <c r="N23" i="24"/>
  <c r="M23" i="24"/>
  <c r="N17" i="24"/>
  <c r="M17" i="24"/>
  <c r="N11" i="24"/>
  <c r="M11" i="24"/>
  <c r="P62" i="20" l="1"/>
  <c r="O62" i="20"/>
  <c r="N62" i="20"/>
  <c r="M62" i="20"/>
  <c r="L62" i="20"/>
  <c r="K62" i="20"/>
  <c r="P61" i="20"/>
  <c r="O61" i="20"/>
  <c r="N61" i="20"/>
  <c r="M61" i="20"/>
  <c r="L61" i="20"/>
  <c r="K61" i="20"/>
  <c r="P60" i="20"/>
  <c r="O60" i="20"/>
  <c r="N60" i="20"/>
  <c r="M60" i="20"/>
  <c r="L60" i="20"/>
  <c r="K60" i="20"/>
  <c r="P59" i="20"/>
  <c r="O59" i="20"/>
  <c r="N59" i="20"/>
  <c r="M59" i="20"/>
  <c r="L59" i="20"/>
  <c r="K59" i="20"/>
  <c r="P58" i="20"/>
  <c r="O58" i="20"/>
  <c r="N58" i="20"/>
  <c r="M58" i="20"/>
  <c r="L58" i="20"/>
  <c r="K58" i="20"/>
  <c r="P57" i="20"/>
  <c r="O57" i="20"/>
  <c r="N57" i="20"/>
  <c r="M57" i="20"/>
  <c r="L57" i="20"/>
  <c r="K57" i="20"/>
  <c r="P56" i="20"/>
  <c r="O56" i="20"/>
  <c r="N56" i="20"/>
  <c r="M56" i="20"/>
  <c r="L56" i="20"/>
  <c r="K56" i="20"/>
  <c r="P55" i="20"/>
  <c r="O55" i="20"/>
  <c r="N55" i="20"/>
  <c r="M55" i="20"/>
  <c r="L55" i="20"/>
  <c r="K55" i="20"/>
  <c r="P54" i="20"/>
  <c r="O54" i="20"/>
  <c r="N54" i="20"/>
  <c r="M54" i="20"/>
  <c r="L54" i="20"/>
  <c r="K54" i="20"/>
  <c r="P53" i="20"/>
  <c r="O53" i="20"/>
  <c r="N53" i="20"/>
  <c r="M53" i="20"/>
  <c r="L53" i="20"/>
  <c r="K53" i="20"/>
  <c r="P52" i="20"/>
  <c r="O52" i="20"/>
  <c r="N52" i="20"/>
  <c r="M52" i="20"/>
  <c r="L52" i="20"/>
  <c r="K52" i="20"/>
  <c r="P51" i="20"/>
  <c r="O51" i="20"/>
  <c r="N51" i="20"/>
  <c r="M51" i="20"/>
  <c r="L51" i="20"/>
  <c r="K51" i="20"/>
  <c r="P50" i="20"/>
  <c r="O50" i="20"/>
  <c r="N50" i="20"/>
  <c r="M50" i="20"/>
  <c r="L50" i="20"/>
  <c r="K50" i="20"/>
  <c r="P49" i="20"/>
  <c r="O49" i="20"/>
  <c r="N49" i="20"/>
  <c r="M49" i="20"/>
  <c r="L49" i="20"/>
  <c r="K49" i="20"/>
  <c r="P48" i="20"/>
  <c r="O48" i="20"/>
  <c r="N48" i="20"/>
  <c r="M48" i="20"/>
  <c r="L48" i="20"/>
  <c r="K48" i="20"/>
  <c r="P47" i="20"/>
  <c r="O47" i="20"/>
  <c r="N47" i="20"/>
  <c r="M47" i="20"/>
  <c r="L47" i="20"/>
  <c r="K47" i="20"/>
  <c r="P46" i="20"/>
  <c r="O46" i="20"/>
  <c r="N46" i="20"/>
  <c r="M46" i="20"/>
  <c r="L46" i="20"/>
  <c r="K46" i="20"/>
  <c r="P45" i="20"/>
  <c r="O45" i="20"/>
  <c r="N45" i="20"/>
  <c r="M45" i="20"/>
  <c r="L45" i="20"/>
  <c r="K45" i="20"/>
  <c r="P44" i="20"/>
  <c r="O44" i="20"/>
  <c r="N44" i="20"/>
  <c r="M44" i="20"/>
  <c r="L44" i="20"/>
  <c r="K44" i="20"/>
  <c r="P43" i="20"/>
  <c r="O43" i="20"/>
  <c r="N43" i="20"/>
  <c r="M43" i="20"/>
  <c r="L43" i="20"/>
  <c r="K43" i="20"/>
  <c r="P42" i="20"/>
  <c r="O42" i="20"/>
  <c r="N42" i="20"/>
  <c r="M42" i="20"/>
  <c r="L42" i="20"/>
  <c r="K42" i="20"/>
  <c r="P41" i="20"/>
  <c r="O41" i="20"/>
  <c r="N41" i="20"/>
  <c r="M41" i="20"/>
  <c r="L41" i="20"/>
  <c r="K41" i="20"/>
  <c r="P40" i="20"/>
  <c r="O40" i="20"/>
  <c r="N40" i="20"/>
  <c r="M40" i="20"/>
  <c r="L40" i="20"/>
  <c r="K40" i="20"/>
  <c r="P39" i="20"/>
  <c r="O39" i="20"/>
  <c r="N39" i="20"/>
  <c r="M39" i="20"/>
  <c r="L39" i="20"/>
  <c r="K39" i="20"/>
  <c r="P38" i="20"/>
  <c r="O38" i="20"/>
  <c r="N38" i="20"/>
  <c r="M38" i="20"/>
  <c r="L38" i="20"/>
  <c r="K38" i="20"/>
  <c r="P37" i="20"/>
  <c r="O37" i="20"/>
  <c r="N37" i="20"/>
  <c r="M37" i="20"/>
  <c r="L37" i="20"/>
  <c r="K37" i="20"/>
  <c r="P36" i="20"/>
  <c r="O36" i="20"/>
  <c r="N36" i="20"/>
  <c r="M36" i="20"/>
  <c r="L36" i="20"/>
  <c r="K36" i="20"/>
  <c r="P35" i="20"/>
  <c r="O35" i="20"/>
  <c r="N35" i="20"/>
  <c r="M35" i="20"/>
  <c r="L35" i="20"/>
  <c r="K35" i="20"/>
  <c r="P34" i="20"/>
  <c r="O34" i="20"/>
  <c r="N34" i="20"/>
  <c r="M34" i="20"/>
  <c r="L34" i="20"/>
  <c r="K34" i="20"/>
  <c r="P33" i="20"/>
  <c r="O33" i="20"/>
  <c r="N33" i="20"/>
  <c r="M33" i="20"/>
  <c r="L33" i="20"/>
  <c r="K33" i="20"/>
  <c r="P32" i="20"/>
  <c r="O32" i="20"/>
  <c r="N32" i="20"/>
  <c r="M32" i="20"/>
  <c r="L32" i="20"/>
  <c r="K32" i="20"/>
  <c r="P31" i="20"/>
  <c r="O31" i="20"/>
  <c r="N31" i="20"/>
  <c r="M31" i="20"/>
  <c r="L31" i="20"/>
  <c r="K31" i="20"/>
  <c r="P30" i="20"/>
  <c r="O30" i="20"/>
  <c r="N30" i="20"/>
  <c r="M30" i="20"/>
  <c r="L30" i="20"/>
  <c r="K30" i="20"/>
  <c r="P29" i="20"/>
  <c r="O29" i="20"/>
  <c r="N29" i="20"/>
  <c r="M29" i="20"/>
  <c r="L29" i="20"/>
  <c r="K29" i="20"/>
  <c r="P28" i="20"/>
  <c r="O28" i="20"/>
  <c r="N28" i="20"/>
  <c r="M28" i="20"/>
  <c r="L28" i="20"/>
  <c r="K28" i="20"/>
  <c r="P27" i="20"/>
  <c r="O27" i="20"/>
  <c r="N27" i="20"/>
  <c r="M27" i="20"/>
  <c r="L27" i="20"/>
  <c r="K27" i="20"/>
  <c r="P26" i="20"/>
  <c r="O26" i="20"/>
  <c r="N26" i="20"/>
  <c r="M26" i="20"/>
  <c r="L26" i="20"/>
  <c r="K26" i="20"/>
  <c r="P25" i="20"/>
  <c r="O25" i="20"/>
  <c r="N25" i="20"/>
  <c r="M25" i="20"/>
  <c r="L25" i="20"/>
  <c r="K25" i="20"/>
  <c r="P24" i="20"/>
  <c r="O24" i="20"/>
  <c r="N24" i="20"/>
  <c r="M24" i="20"/>
  <c r="L24" i="20"/>
  <c r="K24" i="20"/>
  <c r="P23" i="20"/>
  <c r="O23" i="20"/>
  <c r="N23" i="20"/>
  <c r="M23" i="20"/>
  <c r="L23" i="20"/>
  <c r="K23" i="20"/>
  <c r="P22" i="20"/>
  <c r="O22" i="20"/>
  <c r="N22" i="20"/>
  <c r="M22" i="20"/>
  <c r="L22" i="20"/>
  <c r="K22" i="20"/>
  <c r="P21" i="20"/>
  <c r="O21" i="20"/>
  <c r="N21" i="20"/>
  <c r="M21" i="20"/>
  <c r="L21" i="20"/>
  <c r="K21" i="20"/>
  <c r="P20" i="20"/>
  <c r="O20" i="20"/>
  <c r="N20" i="20"/>
  <c r="M20" i="20"/>
  <c r="L20" i="20"/>
  <c r="K20" i="20"/>
  <c r="P19" i="20"/>
  <c r="O19" i="20"/>
  <c r="N19" i="20"/>
  <c r="M19" i="20"/>
  <c r="L19" i="20"/>
  <c r="K19" i="20"/>
  <c r="P18" i="20"/>
  <c r="O18" i="20"/>
  <c r="N18" i="20"/>
  <c r="M18" i="20"/>
  <c r="L18" i="20"/>
  <c r="K18" i="20"/>
  <c r="P17" i="20"/>
  <c r="O17" i="20"/>
  <c r="N17" i="20"/>
  <c r="M17" i="20"/>
  <c r="L17" i="20"/>
  <c r="K17" i="20"/>
  <c r="P16" i="20"/>
  <c r="O16" i="20"/>
  <c r="N16" i="20"/>
  <c r="M16" i="20"/>
  <c r="L16" i="20"/>
  <c r="K16" i="20"/>
  <c r="P15" i="20"/>
  <c r="O15" i="20"/>
  <c r="N15" i="20"/>
  <c r="M15" i="20"/>
  <c r="L15" i="20"/>
  <c r="K15" i="20"/>
  <c r="P14" i="20"/>
  <c r="O14" i="20"/>
  <c r="N14" i="20"/>
  <c r="M14" i="20"/>
  <c r="L14" i="20"/>
  <c r="K14" i="20"/>
  <c r="P13" i="20"/>
  <c r="O13" i="20"/>
  <c r="N13" i="20"/>
  <c r="M13" i="20"/>
  <c r="L13" i="20"/>
  <c r="K13" i="20"/>
  <c r="P12" i="20"/>
  <c r="O12" i="20"/>
  <c r="N12" i="20"/>
  <c r="M12" i="20"/>
  <c r="L12" i="20"/>
  <c r="K12" i="20"/>
  <c r="P11" i="20"/>
  <c r="O11" i="20"/>
  <c r="N11" i="20"/>
  <c r="M11" i="20"/>
  <c r="L11" i="20"/>
  <c r="K11" i="20"/>
  <c r="P10" i="20"/>
  <c r="O10" i="20"/>
  <c r="N10" i="20"/>
  <c r="M10" i="20"/>
  <c r="L10" i="20"/>
  <c r="K10" i="20"/>
  <c r="P9" i="20"/>
  <c r="O9" i="20"/>
  <c r="N9" i="20"/>
  <c r="M9" i="20"/>
  <c r="L9" i="20"/>
  <c r="K9" i="20"/>
  <c r="P8" i="20"/>
  <c r="O8" i="20"/>
  <c r="N8" i="20"/>
  <c r="M8" i="20"/>
  <c r="L8" i="20"/>
  <c r="K8" i="20"/>
  <c r="P7" i="20"/>
  <c r="O7" i="20"/>
  <c r="N7" i="20"/>
  <c r="M7" i="20"/>
  <c r="L7" i="20"/>
  <c r="K7" i="20"/>
  <c r="P6" i="20"/>
  <c r="O6" i="20"/>
  <c r="N6" i="20"/>
  <c r="M6" i="20"/>
  <c r="L6" i="20"/>
  <c r="K6" i="20"/>
  <c r="P5" i="20"/>
  <c r="O5" i="20"/>
  <c r="N5" i="20"/>
  <c r="M5" i="20"/>
  <c r="L5" i="20"/>
  <c r="K5" i="20"/>
  <c r="P4" i="20"/>
  <c r="O4" i="20"/>
  <c r="N4" i="20"/>
  <c r="M4" i="20"/>
  <c r="L4" i="20"/>
  <c r="K4" i="20"/>
  <c r="P62" i="16"/>
  <c r="O62" i="16"/>
  <c r="N62" i="16"/>
  <c r="M62" i="16"/>
  <c r="L62" i="16"/>
  <c r="K62" i="16"/>
  <c r="P61" i="16"/>
  <c r="O61" i="16"/>
  <c r="N61" i="16"/>
  <c r="M61" i="16"/>
  <c r="L61" i="16"/>
  <c r="K61" i="16"/>
  <c r="P60" i="16"/>
  <c r="O60" i="16"/>
  <c r="N60" i="16"/>
  <c r="M60" i="16"/>
  <c r="L60" i="16"/>
  <c r="K60" i="16"/>
  <c r="P59" i="16"/>
  <c r="O59" i="16"/>
  <c r="N59" i="16"/>
  <c r="M59" i="16"/>
  <c r="L59" i="16"/>
  <c r="K59" i="16"/>
  <c r="P58" i="16"/>
  <c r="O58" i="16"/>
  <c r="N58" i="16"/>
  <c r="M58" i="16"/>
  <c r="L58" i="16"/>
  <c r="K58" i="16"/>
  <c r="P57" i="16"/>
  <c r="O57" i="16"/>
  <c r="N57" i="16"/>
  <c r="M57" i="16"/>
  <c r="L57" i="16"/>
  <c r="K57" i="16"/>
  <c r="P56" i="16"/>
  <c r="O56" i="16"/>
  <c r="N56" i="16"/>
  <c r="M56" i="16"/>
  <c r="L56" i="16"/>
  <c r="K56" i="16"/>
  <c r="P55" i="16"/>
  <c r="O55" i="16"/>
  <c r="N55" i="16"/>
  <c r="M55" i="16"/>
  <c r="L55" i="16"/>
  <c r="K55" i="16"/>
  <c r="P54" i="16"/>
  <c r="O54" i="16"/>
  <c r="N54" i="16"/>
  <c r="M54" i="16"/>
  <c r="L54" i="16"/>
  <c r="K54" i="16"/>
  <c r="P53" i="16"/>
  <c r="O53" i="16"/>
  <c r="N53" i="16"/>
  <c r="M53" i="16"/>
  <c r="L53" i="16"/>
  <c r="K53" i="16"/>
  <c r="P52" i="16"/>
  <c r="O52" i="16"/>
  <c r="N52" i="16"/>
  <c r="M52" i="16"/>
  <c r="L52" i="16"/>
  <c r="K52" i="16"/>
  <c r="P51" i="16"/>
  <c r="O51" i="16"/>
  <c r="N51" i="16"/>
  <c r="M51" i="16"/>
  <c r="L51" i="16"/>
  <c r="K51" i="16"/>
  <c r="P50" i="16"/>
  <c r="O50" i="16"/>
  <c r="N50" i="16"/>
  <c r="M50" i="16"/>
  <c r="L50" i="16"/>
  <c r="K50" i="16"/>
  <c r="P49" i="16"/>
  <c r="O49" i="16"/>
  <c r="N49" i="16"/>
  <c r="M49" i="16"/>
  <c r="L49" i="16"/>
  <c r="K49" i="16"/>
  <c r="P48" i="16"/>
  <c r="O48" i="16"/>
  <c r="N48" i="16"/>
  <c r="M48" i="16"/>
  <c r="L48" i="16"/>
  <c r="K48" i="16"/>
  <c r="P47" i="16"/>
  <c r="O47" i="16"/>
  <c r="N47" i="16"/>
  <c r="M47" i="16"/>
  <c r="L47" i="16"/>
  <c r="K47" i="16"/>
  <c r="P46" i="16"/>
  <c r="O46" i="16"/>
  <c r="N46" i="16"/>
  <c r="M46" i="16"/>
  <c r="L46" i="16"/>
  <c r="K46" i="16"/>
  <c r="P45" i="16"/>
  <c r="O45" i="16"/>
  <c r="N45" i="16"/>
  <c r="M45" i="16"/>
  <c r="L45" i="16"/>
  <c r="K45" i="16"/>
  <c r="P44" i="16"/>
  <c r="O44" i="16"/>
  <c r="N44" i="16"/>
  <c r="M44" i="16"/>
  <c r="L44" i="16"/>
  <c r="K44" i="16"/>
  <c r="P43" i="16"/>
  <c r="O43" i="16"/>
  <c r="N43" i="16"/>
  <c r="M43" i="16"/>
  <c r="L43" i="16"/>
  <c r="K43" i="16"/>
  <c r="P42" i="16"/>
  <c r="O42" i="16"/>
  <c r="N42" i="16"/>
  <c r="M42" i="16"/>
  <c r="L42" i="16"/>
  <c r="K42" i="16"/>
  <c r="P41" i="16"/>
  <c r="O41" i="16"/>
  <c r="N41" i="16"/>
  <c r="M41" i="16"/>
  <c r="L41" i="16"/>
  <c r="K41" i="16"/>
  <c r="P40" i="16"/>
  <c r="O40" i="16"/>
  <c r="N40" i="16"/>
  <c r="M40" i="16"/>
  <c r="L40" i="16"/>
  <c r="K40" i="16"/>
  <c r="P39" i="16"/>
  <c r="O39" i="16"/>
  <c r="N39" i="16"/>
  <c r="M39" i="16"/>
  <c r="L39" i="16"/>
  <c r="K39" i="16"/>
  <c r="P38" i="16"/>
  <c r="O38" i="16"/>
  <c r="N38" i="16"/>
  <c r="M38" i="16"/>
  <c r="L38" i="16"/>
  <c r="K38" i="16"/>
  <c r="P37" i="16"/>
  <c r="O37" i="16"/>
  <c r="N37" i="16"/>
  <c r="M37" i="16"/>
  <c r="L37" i="16"/>
  <c r="K37" i="16"/>
  <c r="P36" i="16"/>
  <c r="O36" i="16"/>
  <c r="N36" i="16"/>
  <c r="M36" i="16"/>
  <c r="L36" i="16"/>
  <c r="K36" i="16"/>
  <c r="P35" i="16"/>
  <c r="O35" i="16"/>
  <c r="N35" i="16"/>
  <c r="M35" i="16"/>
  <c r="L35" i="16"/>
  <c r="K35" i="16"/>
  <c r="P34" i="16"/>
  <c r="O34" i="16"/>
  <c r="N34" i="16"/>
  <c r="M34" i="16"/>
  <c r="L34" i="16"/>
  <c r="K34" i="16"/>
  <c r="P33" i="16"/>
  <c r="O33" i="16"/>
  <c r="N33" i="16"/>
  <c r="M33" i="16"/>
  <c r="L33" i="16"/>
  <c r="K33" i="16"/>
  <c r="P32" i="16"/>
  <c r="O32" i="16"/>
  <c r="N32" i="16"/>
  <c r="M32" i="16"/>
  <c r="L32" i="16"/>
  <c r="K32" i="16"/>
  <c r="P31" i="16"/>
  <c r="O31" i="16"/>
  <c r="N31" i="16"/>
  <c r="M31" i="16"/>
  <c r="L31" i="16"/>
  <c r="K31" i="16"/>
  <c r="P30" i="16"/>
  <c r="O30" i="16"/>
  <c r="N30" i="16"/>
  <c r="M30" i="16"/>
  <c r="L30" i="16"/>
  <c r="K30" i="16"/>
  <c r="P29" i="16"/>
  <c r="O29" i="16"/>
  <c r="N29" i="16"/>
  <c r="M29" i="16"/>
  <c r="L29" i="16"/>
  <c r="K29" i="16"/>
  <c r="P28" i="16"/>
  <c r="O28" i="16"/>
  <c r="N28" i="16"/>
  <c r="M28" i="16"/>
  <c r="L28" i="16"/>
  <c r="K28" i="16"/>
  <c r="P27" i="16"/>
  <c r="O27" i="16"/>
  <c r="N27" i="16"/>
  <c r="M27" i="16"/>
  <c r="L27" i="16"/>
  <c r="K27" i="16"/>
  <c r="P26" i="16"/>
  <c r="O26" i="16"/>
  <c r="N26" i="16"/>
  <c r="M26" i="16"/>
  <c r="L26" i="16"/>
  <c r="K26" i="16"/>
  <c r="P25" i="16"/>
  <c r="O25" i="16"/>
  <c r="N25" i="16"/>
  <c r="M25" i="16"/>
  <c r="L25" i="16"/>
  <c r="K25" i="16"/>
  <c r="P24" i="16"/>
  <c r="O24" i="16"/>
  <c r="N24" i="16"/>
  <c r="M24" i="16"/>
  <c r="L24" i="16"/>
  <c r="K24" i="16"/>
  <c r="P23" i="16"/>
  <c r="O23" i="16"/>
  <c r="N23" i="16"/>
  <c r="M23" i="16"/>
  <c r="L23" i="16"/>
  <c r="K23" i="16"/>
  <c r="P22" i="16"/>
  <c r="O22" i="16"/>
  <c r="N22" i="16"/>
  <c r="M22" i="16"/>
  <c r="L22" i="16"/>
  <c r="K22" i="16"/>
  <c r="P21" i="16"/>
  <c r="O21" i="16"/>
  <c r="N21" i="16"/>
  <c r="M21" i="16"/>
  <c r="L21" i="16"/>
  <c r="K21" i="16"/>
  <c r="P20" i="16"/>
  <c r="O20" i="16"/>
  <c r="N20" i="16"/>
  <c r="M20" i="16"/>
  <c r="L20" i="16"/>
  <c r="K20" i="16"/>
  <c r="P19" i="16"/>
  <c r="O19" i="16"/>
  <c r="N19" i="16"/>
  <c r="M19" i="16"/>
  <c r="L19" i="16"/>
  <c r="K19" i="16"/>
  <c r="P18" i="16"/>
  <c r="O18" i="16"/>
  <c r="N18" i="16"/>
  <c r="M18" i="16"/>
  <c r="L18" i="16"/>
  <c r="K18" i="16"/>
  <c r="P17" i="16"/>
  <c r="O17" i="16"/>
  <c r="N17" i="16"/>
  <c r="M17" i="16"/>
  <c r="L17" i="16"/>
  <c r="K17" i="16"/>
  <c r="P16" i="16"/>
  <c r="O16" i="16"/>
  <c r="N16" i="16"/>
  <c r="M16" i="16"/>
  <c r="L16" i="16"/>
  <c r="K16" i="16"/>
  <c r="P15" i="16"/>
  <c r="O15" i="16"/>
  <c r="N15" i="16"/>
  <c r="M15" i="16"/>
  <c r="L15" i="16"/>
  <c r="K15" i="16"/>
  <c r="P14" i="16"/>
  <c r="O14" i="16"/>
  <c r="N14" i="16"/>
  <c r="M14" i="16"/>
  <c r="L14" i="16"/>
  <c r="K14" i="16"/>
  <c r="P13" i="16"/>
  <c r="O13" i="16"/>
  <c r="N13" i="16"/>
  <c r="M13" i="16"/>
  <c r="L13" i="16"/>
  <c r="K13" i="16"/>
  <c r="P12" i="16"/>
  <c r="O12" i="16"/>
  <c r="N12" i="16"/>
  <c r="M12" i="16"/>
  <c r="L12" i="16"/>
  <c r="K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P9" i="16"/>
  <c r="O9" i="16"/>
  <c r="N9" i="16"/>
  <c r="M9" i="16"/>
  <c r="L9" i="16"/>
  <c r="K9" i="16"/>
  <c r="P8" i="16"/>
  <c r="O8" i="16"/>
  <c r="N8" i="16"/>
  <c r="M8" i="16"/>
  <c r="L8" i="16"/>
  <c r="K8" i="16"/>
  <c r="P7" i="16"/>
  <c r="O7" i="16"/>
  <c r="N7" i="16"/>
  <c r="M7" i="16"/>
  <c r="L7" i="16"/>
  <c r="K7" i="16"/>
  <c r="P6" i="16"/>
  <c r="O6" i="16"/>
  <c r="N6" i="16"/>
  <c r="M6" i="16"/>
  <c r="L6" i="16"/>
  <c r="K6" i="16"/>
  <c r="P5" i="16"/>
  <c r="O5" i="16"/>
  <c r="N5" i="16"/>
  <c r="M5" i="16"/>
  <c r="L5" i="16"/>
  <c r="K5" i="16"/>
  <c r="P4" i="16"/>
  <c r="O4" i="16"/>
  <c r="N4" i="16"/>
  <c r="M4" i="16"/>
  <c r="L4" i="16"/>
  <c r="K4" i="16"/>
  <c r="AA6" i="24" l="1"/>
  <c r="AA5" i="24"/>
  <c r="U5" i="24" s="1"/>
  <c r="Q4" i="20"/>
  <c r="R4" i="20" s="1"/>
  <c r="Q8" i="20"/>
  <c r="R8" i="20" s="1"/>
  <c r="Q12" i="20"/>
  <c r="R12" i="20" s="1"/>
  <c r="Q16" i="20"/>
  <c r="R16" i="20" s="1"/>
  <c r="Q20" i="20"/>
  <c r="R20" i="20" s="1"/>
  <c r="Q24" i="20"/>
  <c r="R24" i="20" s="1"/>
  <c r="Q28" i="20"/>
  <c r="R28" i="20" s="1"/>
  <c r="Q32" i="20"/>
  <c r="R32" i="20" s="1"/>
  <c r="Q36" i="20"/>
  <c r="R36" i="20" s="1"/>
  <c r="Q40" i="20"/>
  <c r="R40" i="20" s="1"/>
  <c r="Q44" i="20"/>
  <c r="R44" i="20" s="1"/>
  <c r="Q48" i="20"/>
  <c r="R48" i="20" s="1"/>
  <c r="Q52" i="20"/>
  <c r="R52" i="20" s="1"/>
  <c r="Q56" i="20"/>
  <c r="R56" i="20" s="1"/>
  <c r="Q6" i="16"/>
  <c r="R6" i="16" s="1"/>
  <c r="Q10" i="16"/>
  <c r="R10" i="16" s="1"/>
  <c r="Q14" i="16"/>
  <c r="R14" i="16" s="1"/>
  <c r="Q18" i="16"/>
  <c r="R18" i="16" s="1"/>
  <c r="Q22" i="16"/>
  <c r="R22" i="16" s="1"/>
  <c r="Q26" i="16"/>
  <c r="R26" i="16" s="1"/>
  <c r="Q30" i="16"/>
  <c r="R30" i="16" s="1"/>
  <c r="Q34" i="16"/>
  <c r="R34" i="16" s="1"/>
  <c r="Q38" i="16"/>
  <c r="R38" i="16" s="1"/>
  <c r="Q42" i="16"/>
  <c r="R42" i="16" s="1"/>
  <c r="Q46" i="16"/>
  <c r="R46" i="16" s="1"/>
  <c r="Q50" i="16"/>
  <c r="R50" i="16" s="1"/>
  <c r="Q54" i="16"/>
  <c r="R54" i="16" s="1"/>
  <c r="Q58" i="16"/>
  <c r="R58" i="16" s="1"/>
  <c r="Q62" i="16"/>
  <c r="R62" i="16" s="1"/>
  <c r="D39" i="16"/>
  <c r="Q5" i="16"/>
  <c r="R5" i="16" s="1"/>
  <c r="Q9" i="16"/>
  <c r="R9" i="16" s="1"/>
  <c r="Q13" i="16"/>
  <c r="R13" i="16" s="1"/>
  <c r="Q17" i="16"/>
  <c r="R17" i="16" s="1"/>
  <c r="Q21" i="16"/>
  <c r="R21" i="16" s="1"/>
  <c r="Q25" i="16"/>
  <c r="R25" i="16" s="1"/>
  <c r="Q29" i="16"/>
  <c r="R29" i="16" s="1"/>
  <c r="Q33" i="16"/>
  <c r="R33" i="16" s="1"/>
  <c r="Q37" i="16"/>
  <c r="R37" i="16" s="1"/>
  <c r="Q41" i="16"/>
  <c r="R41" i="16" s="1"/>
  <c r="Q45" i="16"/>
  <c r="R45" i="16" s="1"/>
  <c r="Q49" i="16"/>
  <c r="R49" i="16" s="1"/>
  <c r="Q53" i="16"/>
  <c r="R53" i="16" s="1"/>
  <c r="Q57" i="16"/>
  <c r="R57" i="16" s="1"/>
  <c r="Q61" i="16"/>
  <c r="R61" i="16" s="1"/>
  <c r="Q5" i="20"/>
  <c r="R5" i="20" s="1"/>
  <c r="Q9" i="20"/>
  <c r="R9" i="20" s="1"/>
  <c r="Q13" i="20"/>
  <c r="R13" i="20" s="1"/>
  <c r="Q21" i="20"/>
  <c r="R21" i="20" s="1"/>
  <c r="Q29" i="20"/>
  <c r="R29" i="20" s="1"/>
  <c r="Q37" i="20"/>
  <c r="R37" i="20" s="1"/>
  <c r="Q41" i="20"/>
  <c r="R41" i="20" s="1"/>
  <c r="Q45" i="20"/>
  <c r="R45" i="20" s="1"/>
  <c r="Q49" i="20"/>
  <c r="R49" i="20" s="1"/>
  <c r="Q53" i="20"/>
  <c r="R53" i="20" s="1"/>
  <c r="Q57" i="20"/>
  <c r="R57" i="20" s="1"/>
  <c r="Q61" i="20"/>
  <c r="R61" i="20" s="1"/>
  <c r="Q25" i="20"/>
  <c r="R25" i="20" s="1"/>
  <c r="Q17" i="20"/>
  <c r="R17" i="20" s="1"/>
  <c r="Q33" i="20"/>
  <c r="R33" i="20" s="1"/>
  <c r="Q60" i="20"/>
  <c r="R60" i="20" s="1"/>
  <c r="Q8" i="16"/>
  <c r="R8" i="16" s="1"/>
  <c r="Q12" i="16"/>
  <c r="R12" i="16" s="1"/>
  <c r="Q16" i="16"/>
  <c r="R16" i="16" s="1"/>
  <c r="Q20" i="16"/>
  <c r="R20" i="16" s="1"/>
  <c r="Q24" i="16"/>
  <c r="R24" i="16" s="1"/>
  <c r="Q28" i="16"/>
  <c r="R28" i="16" s="1"/>
  <c r="Q32" i="16"/>
  <c r="R32" i="16" s="1"/>
  <c r="Q36" i="16"/>
  <c r="R36" i="16" s="1"/>
  <c r="Q40" i="16"/>
  <c r="R40" i="16" s="1"/>
  <c r="Q44" i="16"/>
  <c r="R44" i="16" s="1"/>
  <c r="Q48" i="16"/>
  <c r="R48" i="16" s="1"/>
  <c r="Q52" i="16"/>
  <c r="R52" i="16" s="1"/>
  <c r="Q56" i="16"/>
  <c r="R56" i="16" s="1"/>
  <c r="Q60" i="16"/>
  <c r="R60" i="16" s="1"/>
  <c r="Q7" i="16"/>
  <c r="Q11" i="16"/>
  <c r="R11" i="16" s="1"/>
  <c r="Q15" i="16"/>
  <c r="R15" i="16" s="1"/>
  <c r="Q19" i="16"/>
  <c r="R19" i="16" s="1"/>
  <c r="Q23" i="16"/>
  <c r="R23" i="16" s="1"/>
  <c r="Q27" i="16"/>
  <c r="R27" i="16" s="1"/>
  <c r="Q31" i="16"/>
  <c r="R31" i="16" s="1"/>
  <c r="Q35" i="16"/>
  <c r="R35" i="16" s="1"/>
  <c r="Q39" i="16"/>
  <c r="R39" i="16" s="1"/>
  <c r="Q43" i="16"/>
  <c r="R43" i="16" s="1"/>
  <c r="Q47" i="16"/>
  <c r="R47" i="16" s="1"/>
  <c r="Q51" i="16"/>
  <c r="R51" i="16" s="1"/>
  <c r="Q55" i="16"/>
  <c r="R55" i="16" s="1"/>
  <c r="Q59" i="16"/>
  <c r="R59" i="16" s="1"/>
  <c r="Q4" i="16"/>
  <c r="R4" i="16" s="1"/>
  <c r="Q7" i="20"/>
  <c r="Q11" i="20"/>
  <c r="R11" i="20" s="1"/>
  <c r="Q15" i="20"/>
  <c r="R15" i="20" s="1"/>
  <c r="Q19" i="20"/>
  <c r="R19" i="20" s="1"/>
  <c r="Q23" i="20"/>
  <c r="R23" i="20" s="1"/>
  <c r="Q27" i="20"/>
  <c r="R27" i="20" s="1"/>
  <c r="Q31" i="20"/>
  <c r="R31" i="20" s="1"/>
  <c r="Q35" i="20"/>
  <c r="R35" i="20" s="1"/>
  <c r="Q39" i="20"/>
  <c r="R39" i="20" s="1"/>
  <c r="Q43" i="20"/>
  <c r="R43" i="20" s="1"/>
  <c r="Q47" i="20"/>
  <c r="R47" i="20" s="1"/>
  <c r="Q51" i="20"/>
  <c r="R51" i="20" s="1"/>
  <c r="Q55" i="20"/>
  <c r="R55" i="20" s="1"/>
  <c r="Q59" i="20"/>
  <c r="R59" i="20" s="1"/>
  <c r="Q6" i="20"/>
  <c r="R6" i="20" s="1"/>
  <c r="Q10" i="20"/>
  <c r="R10" i="20" s="1"/>
  <c r="Q18" i="20"/>
  <c r="R18" i="20" s="1"/>
  <c r="Q22" i="20"/>
  <c r="R22" i="20" s="1"/>
  <c r="Q26" i="20"/>
  <c r="R26" i="20" s="1"/>
  <c r="Q30" i="20"/>
  <c r="R30" i="20" s="1"/>
  <c r="Q34" i="20"/>
  <c r="R34" i="20" s="1"/>
  <c r="Q38" i="20"/>
  <c r="R38" i="20" s="1"/>
  <c r="Q42" i="20"/>
  <c r="R42" i="20" s="1"/>
  <c r="Q46" i="20"/>
  <c r="R46" i="20" s="1"/>
  <c r="Q50" i="20"/>
  <c r="R50" i="20" s="1"/>
  <c r="Q54" i="20"/>
  <c r="R54" i="20" s="1"/>
  <c r="Q58" i="20"/>
  <c r="R58" i="20" s="1"/>
  <c r="Q62" i="20"/>
  <c r="R62" i="20" s="1"/>
  <c r="Q14" i="20"/>
  <c r="R14" i="20" s="1"/>
  <c r="D39" i="20"/>
  <c r="P62" i="17"/>
  <c r="O62" i="17"/>
  <c r="N62" i="17"/>
  <c r="M62" i="17"/>
  <c r="L62" i="17"/>
  <c r="K62" i="17"/>
  <c r="P61" i="17"/>
  <c r="O61" i="17"/>
  <c r="N61" i="17"/>
  <c r="M61" i="17"/>
  <c r="L61" i="17"/>
  <c r="K61" i="17"/>
  <c r="P60" i="17"/>
  <c r="O60" i="17"/>
  <c r="N60" i="17"/>
  <c r="M60" i="17"/>
  <c r="L60" i="17"/>
  <c r="K60" i="17"/>
  <c r="P59" i="17"/>
  <c r="O59" i="17"/>
  <c r="N59" i="17"/>
  <c r="M59" i="17"/>
  <c r="L59" i="17"/>
  <c r="K59" i="17"/>
  <c r="P58" i="17"/>
  <c r="O58" i="17"/>
  <c r="N58" i="17"/>
  <c r="M58" i="17"/>
  <c r="L58" i="17"/>
  <c r="K58" i="17"/>
  <c r="P57" i="17"/>
  <c r="O57" i="17"/>
  <c r="N57" i="17"/>
  <c r="M57" i="17"/>
  <c r="L57" i="17"/>
  <c r="K57" i="17"/>
  <c r="P56" i="17"/>
  <c r="O56" i="17"/>
  <c r="N56" i="17"/>
  <c r="M56" i="17"/>
  <c r="L56" i="17"/>
  <c r="K56" i="17"/>
  <c r="P55" i="17"/>
  <c r="O55" i="17"/>
  <c r="N55" i="17"/>
  <c r="M55" i="17"/>
  <c r="L55" i="17"/>
  <c r="K55" i="17"/>
  <c r="P54" i="17"/>
  <c r="O54" i="17"/>
  <c r="N54" i="17"/>
  <c r="M54" i="17"/>
  <c r="L54" i="17"/>
  <c r="K54" i="17"/>
  <c r="P53" i="17"/>
  <c r="O53" i="17"/>
  <c r="N53" i="17"/>
  <c r="M53" i="17"/>
  <c r="L53" i="17"/>
  <c r="K53" i="17"/>
  <c r="P52" i="17"/>
  <c r="O52" i="17"/>
  <c r="N52" i="17"/>
  <c r="M52" i="17"/>
  <c r="L52" i="17"/>
  <c r="K52" i="17"/>
  <c r="P51" i="17"/>
  <c r="O51" i="17"/>
  <c r="N51" i="17"/>
  <c r="M51" i="17"/>
  <c r="L51" i="17"/>
  <c r="K51" i="17"/>
  <c r="P50" i="17"/>
  <c r="O50" i="17"/>
  <c r="N50" i="17"/>
  <c r="M50" i="17"/>
  <c r="L50" i="17"/>
  <c r="K50" i="17"/>
  <c r="P49" i="17"/>
  <c r="O49" i="17"/>
  <c r="N49" i="17"/>
  <c r="M49" i="17"/>
  <c r="L49" i="17"/>
  <c r="K49" i="17"/>
  <c r="P48" i="17"/>
  <c r="O48" i="17"/>
  <c r="N48" i="17"/>
  <c r="M48" i="17"/>
  <c r="L48" i="17"/>
  <c r="K48" i="17"/>
  <c r="P47" i="17"/>
  <c r="O47" i="17"/>
  <c r="N47" i="17"/>
  <c r="M47" i="17"/>
  <c r="L47" i="17"/>
  <c r="K47" i="17"/>
  <c r="P46" i="17"/>
  <c r="O46" i="17"/>
  <c r="N46" i="17"/>
  <c r="M46" i="17"/>
  <c r="L46" i="17"/>
  <c r="K46" i="17"/>
  <c r="P45" i="17"/>
  <c r="O45" i="17"/>
  <c r="N45" i="17"/>
  <c r="M45" i="17"/>
  <c r="L45" i="17"/>
  <c r="K45" i="17"/>
  <c r="P44" i="17"/>
  <c r="O44" i="17"/>
  <c r="N44" i="17"/>
  <c r="M44" i="17"/>
  <c r="L44" i="17"/>
  <c r="K44" i="17"/>
  <c r="P43" i="17"/>
  <c r="O43" i="17"/>
  <c r="N43" i="17"/>
  <c r="M43" i="17"/>
  <c r="L43" i="17"/>
  <c r="K43" i="17"/>
  <c r="P42" i="17"/>
  <c r="O42" i="17"/>
  <c r="N42" i="17"/>
  <c r="M42" i="17"/>
  <c r="L42" i="17"/>
  <c r="K42" i="17"/>
  <c r="P41" i="17"/>
  <c r="O41" i="17"/>
  <c r="N41" i="17"/>
  <c r="M41" i="17"/>
  <c r="L41" i="17"/>
  <c r="K41" i="17"/>
  <c r="P40" i="17"/>
  <c r="O40" i="17"/>
  <c r="N40" i="17"/>
  <c r="M40" i="17"/>
  <c r="L40" i="17"/>
  <c r="K40" i="17"/>
  <c r="P39" i="17"/>
  <c r="O39" i="17"/>
  <c r="N39" i="17"/>
  <c r="M39" i="17"/>
  <c r="L39" i="17"/>
  <c r="K39" i="17"/>
  <c r="P38" i="17"/>
  <c r="O38" i="17"/>
  <c r="N38" i="17"/>
  <c r="M38" i="17"/>
  <c r="L38" i="17"/>
  <c r="K38" i="17"/>
  <c r="P37" i="17"/>
  <c r="O37" i="17"/>
  <c r="N37" i="17"/>
  <c r="M37" i="17"/>
  <c r="L37" i="17"/>
  <c r="K37" i="17"/>
  <c r="P36" i="17"/>
  <c r="O36" i="17"/>
  <c r="N36" i="17"/>
  <c r="M36" i="17"/>
  <c r="L36" i="17"/>
  <c r="K36" i="17"/>
  <c r="P35" i="17"/>
  <c r="O35" i="17"/>
  <c r="N35" i="17"/>
  <c r="M35" i="17"/>
  <c r="L35" i="17"/>
  <c r="K35" i="17"/>
  <c r="P34" i="17"/>
  <c r="O34" i="17"/>
  <c r="N34" i="17"/>
  <c r="M34" i="17"/>
  <c r="L34" i="17"/>
  <c r="K34" i="17"/>
  <c r="P33" i="17"/>
  <c r="O33" i="17"/>
  <c r="N33" i="17"/>
  <c r="M33" i="17"/>
  <c r="L33" i="17"/>
  <c r="K33" i="17"/>
  <c r="P32" i="17"/>
  <c r="O32" i="17"/>
  <c r="N32" i="17"/>
  <c r="M32" i="17"/>
  <c r="L32" i="17"/>
  <c r="K32" i="17"/>
  <c r="P31" i="17"/>
  <c r="O31" i="17"/>
  <c r="N31" i="17"/>
  <c r="M31" i="17"/>
  <c r="L31" i="17"/>
  <c r="K31" i="17"/>
  <c r="P30" i="17"/>
  <c r="O30" i="17"/>
  <c r="N30" i="17"/>
  <c r="M30" i="17"/>
  <c r="L30" i="17"/>
  <c r="K30" i="17"/>
  <c r="P29" i="17"/>
  <c r="O29" i="17"/>
  <c r="N29" i="17"/>
  <c r="M29" i="17"/>
  <c r="L29" i="17"/>
  <c r="K29" i="17"/>
  <c r="P28" i="17"/>
  <c r="O28" i="17"/>
  <c r="N28" i="17"/>
  <c r="M28" i="17"/>
  <c r="L28" i="17"/>
  <c r="K28" i="17"/>
  <c r="P27" i="17"/>
  <c r="O27" i="17"/>
  <c r="N27" i="17"/>
  <c r="M27" i="17"/>
  <c r="L27" i="17"/>
  <c r="K27" i="17"/>
  <c r="P26" i="17"/>
  <c r="O26" i="17"/>
  <c r="N26" i="17"/>
  <c r="M26" i="17"/>
  <c r="L26" i="17"/>
  <c r="K26" i="17"/>
  <c r="P25" i="17"/>
  <c r="O25" i="17"/>
  <c r="N25" i="17"/>
  <c r="M25" i="17"/>
  <c r="L25" i="17"/>
  <c r="K25" i="17"/>
  <c r="P24" i="17"/>
  <c r="O24" i="17"/>
  <c r="N24" i="17"/>
  <c r="M24" i="17"/>
  <c r="L24" i="17"/>
  <c r="K24" i="17"/>
  <c r="P23" i="17"/>
  <c r="O23" i="17"/>
  <c r="N23" i="17"/>
  <c r="M23" i="17"/>
  <c r="L23" i="17"/>
  <c r="K23" i="17"/>
  <c r="P22" i="17"/>
  <c r="O22" i="17"/>
  <c r="N22" i="17"/>
  <c r="M22" i="17"/>
  <c r="L22" i="17"/>
  <c r="K22" i="17"/>
  <c r="P21" i="17"/>
  <c r="O21" i="17"/>
  <c r="N21" i="17"/>
  <c r="M21" i="17"/>
  <c r="L21" i="17"/>
  <c r="K21" i="17"/>
  <c r="P20" i="17"/>
  <c r="O20" i="17"/>
  <c r="N20" i="17"/>
  <c r="M20" i="17"/>
  <c r="L20" i="17"/>
  <c r="K20" i="17"/>
  <c r="P19" i="17"/>
  <c r="O19" i="17"/>
  <c r="N19" i="17"/>
  <c r="M19" i="17"/>
  <c r="L19" i="17"/>
  <c r="K19" i="17"/>
  <c r="P18" i="17"/>
  <c r="O18" i="17"/>
  <c r="N18" i="17"/>
  <c r="M18" i="17"/>
  <c r="L18" i="17"/>
  <c r="K18" i="17"/>
  <c r="P17" i="17"/>
  <c r="O17" i="17"/>
  <c r="N17" i="17"/>
  <c r="M17" i="17"/>
  <c r="L17" i="17"/>
  <c r="K17" i="17"/>
  <c r="P16" i="17"/>
  <c r="O16" i="17"/>
  <c r="N16" i="17"/>
  <c r="M16" i="17"/>
  <c r="L16" i="17"/>
  <c r="K16" i="17"/>
  <c r="P15" i="17"/>
  <c r="O15" i="17"/>
  <c r="N15" i="17"/>
  <c r="M15" i="17"/>
  <c r="L15" i="17"/>
  <c r="K15" i="17"/>
  <c r="P14" i="17"/>
  <c r="O14" i="17"/>
  <c r="N14" i="17"/>
  <c r="M14" i="17"/>
  <c r="L14" i="17"/>
  <c r="K14" i="17"/>
  <c r="P13" i="17"/>
  <c r="O13" i="17"/>
  <c r="N13" i="17"/>
  <c r="M13" i="17"/>
  <c r="L13" i="17"/>
  <c r="K13" i="17"/>
  <c r="P12" i="17"/>
  <c r="O12" i="17"/>
  <c r="N12" i="17"/>
  <c r="M12" i="17"/>
  <c r="L12" i="17"/>
  <c r="K12" i="17"/>
  <c r="P11" i="17"/>
  <c r="O11" i="17"/>
  <c r="N11" i="17"/>
  <c r="M11" i="17"/>
  <c r="L11" i="17"/>
  <c r="K11" i="17"/>
  <c r="P10" i="17"/>
  <c r="O10" i="17"/>
  <c r="N10" i="17"/>
  <c r="M10" i="17"/>
  <c r="L10" i="17"/>
  <c r="K10" i="17"/>
  <c r="P9" i="17"/>
  <c r="O9" i="17"/>
  <c r="N9" i="17"/>
  <c r="M9" i="17"/>
  <c r="L9" i="17"/>
  <c r="K9" i="17"/>
  <c r="P8" i="17"/>
  <c r="O8" i="17"/>
  <c r="N8" i="17"/>
  <c r="M8" i="17"/>
  <c r="L8" i="17"/>
  <c r="K8" i="17"/>
  <c r="P7" i="17"/>
  <c r="O7" i="17"/>
  <c r="N7" i="17"/>
  <c r="M7" i="17"/>
  <c r="L7" i="17"/>
  <c r="K7" i="17"/>
  <c r="P6" i="17"/>
  <c r="O6" i="17"/>
  <c r="N6" i="17"/>
  <c r="M6" i="17"/>
  <c r="L6" i="17"/>
  <c r="K6" i="17"/>
  <c r="P5" i="17"/>
  <c r="O5" i="17"/>
  <c r="N5" i="17"/>
  <c r="M5" i="17"/>
  <c r="L5" i="17"/>
  <c r="K5" i="17"/>
  <c r="P4" i="17"/>
  <c r="O4" i="17"/>
  <c r="N4" i="17"/>
  <c r="M4" i="17"/>
  <c r="L4" i="17"/>
  <c r="P62" i="21"/>
  <c r="O62" i="21"/>
  <c r="N62" i="21"/>
  <c r="M62" i="21"/>
  <c r="L62" i="21"/>
  <c r="K62" i="21"/>
  <c r="P61" i="21"/>
  <c r="O61" i="21"/>
  <c r="N61" i="21"/>
  <c r="M61" i="21"/>
  <c r="L61" i="21"/>
  <c r="K61" i="21"/>
  <c r="P60" i="21"/>
  <c r="O60" i="21"/>
  <c r="N60" i="21"/>
  <c r="M60" i="21"/>
  <c r="L60" i="21"/>
  <c r="K60" i="21"/>
  <c r="P59" i="21"/>
  <c r="O59" i="21"/>
  <c r="N59" i="21"/>
  <c r="M59" i="21"/>
  <c r="L59" i="21"/>
  <c r="K59" i="21"/>
  <c r="P58" i="21"/>
  <c r="O58" i="21"/>
  <c r="N58" i="21"/>
  <c r="M58" i="21"/>
  <c r="L58" i="21"/>
  <c r="K58" i="21"/>
  <c r="P57" i="21"/>
  <c r="O57" i="21"/>
  <c r="N57" i="21"/>
  <c r="M57" i="21"/>
  <c r="L57" i="21"/>
  <c r="K57" i="21"/>
  <c r="P56" i="21"/>
  <c r="O56" i="21"/>
  <c r="N56" i="21"/>
  <c r="M56" i="21"/>
  <c r="L56" i="21"/>
  <c r="K56" i="21"/>
  <c r="P55" i="21"/>
  <c r="O55" i="21"/>
  <c r="N55" i="21"/>
  <c r="M55" i="21"/>
  <c r="L55" i="21"/>
  <c r="K55" i="21"/>
  <c r="P54" i="21"/>
  <c r="O54" i="21"/>
  <c r="N54" i="21"/>
  <c r="M54" i="21"/>
  <c r="L54" i="21"/>
  <c r="K54" i="21"/>
  <c r="P53" i="21"/>
  <c r="O53" i="21"/>
  <c r="N53" i="21"/>
  <c r="M53" i="21"/>
  <c r="L53" i="21"/>
  <c r="K53" i="21"/>
  <c r="P52" i="21"/>
  <c r="O52" i="21"/>
  <c r="N52" i="21"/>
  <c r="M52" i="21"/>
  <c r="L52" i="21"/>
  <c r="K52" i="21"/>
  <c r="P51" i="21"/>
  <c r="O51" i="21"/>
  <c r="N51" i="21"/>
  <c r="M51" i="21"/>
  <c r="L51" i="21"/>
  <c r="K51" i="21"/>
  <c r="P50" i="21"/>
  <c r="O50" i="21"/>
  <c r="N50" i="21"/>
  <c r="M50" i="21"/>
  <c r="L50" i="21"/>
  <c r="K50" i="21"/>
  <c r="P49" i="21"/>
  <c r="O49" i="21"/>
  <c r="N49" i="21"/>
  <c r="M49" i="21"/>
  <c r="L49" i="21"/>
  <c r="K49" i="21"/>
  <c r="P48" i="21"/>
  <c r="O48" i="21"/>
  <c r="N48" i="21"/>
  <c r="M48" i="21"/>
  <c r="L48" i="21"/>
  <c r="K48" i="21"/>
  <c r="P47" i="21"/>
  <c r="O47" i="21"/>
  <c r="N47" i="21"/>
  <c r="M47" i="21"/>
  <c r="L47" i="21"/>
  <c r="K47" i="21"/>
  <c r="P46" i="21"/>
  <c r="O46" i="21"/>
  <c r="N46" i="21"/>
  <c r="M46" i="21"/>
  <c r="L46" i="21"/>
  <c r="K46" i="21"/>
  <c r="P45" i="21"/>
  <c r="O45" i="21"/>
  <c r="N45" i="21"/>
  <c r="M45" i="21"/>
  <c r="L45" i="21"/>
  <c r="K45" i="21"/>
  <c r="P44" i="21"/>
  <c r="O44" i="21"/>
  <c r="N44" i="21"/>
  <c r="M44" i="21"/>
  <c r="L44" i="21"/>
  <c r="K44" i="21"/>
  <c r="P43" i="21"/>
  <c r="O43" i="21"/>
  <c r="N43" i="21"/>
  <c r="M43" i="21"/>
  <c r="L43" i="21"/>
  <c r="K43" i="21"/>
  <c r="P42" i="21"/>
  <c r="O42" i="21"/>
  <c r="N42" i="21"/>
  <c r="M42" i="21"/>
  <c r="L42" i="21"/>
  <c r="K42" i="21"/>
  <c r="P41" i="21"/>
  <c r="O41" i="21"/>
  <c r="N41" i="21"/>
  <c r="M41" i="21"/>
  <c r="L41" i="21"/>
  <c r="K41" i="21"/>
  <c r="P40" i="21"/>
  <c r="O40" i="21"/>
  <c r="N40" i="21"/>
  <c r="M40" i="21"/>
  <c r="L40" i="21"/>
  <c r="K40" i="21"/>
  <c r="P39" i="21"/>
  <c r="O39" i="21"/>
  <c r="N39" i="21"/>
  <c r="M39" i="21"/>
  <c r="L39" i="21"/>
  <c r="K39" i="21"/>
  <c r="P38" i="21"/>
  <c r="O38" i="21"/>
  <c r="N38" i="21"/>
  <c r="M38" i="21"/>
  <c r="L38" i="21"/>
  <c r="K38" i="21"/>
  <c r="P37" i="21"/>
  <c r="O37" i="21"/>
  <c r="N37" i="21"/>
  <c r="M37" i="21"/>
  <c r="L37" i="21"/>
  <c r="K37" i="21"/>
  <c r="P36" i="21"/>
  <c r="O36" i="21"/>
  <c r="N36" i="21"/>
  <c r="M36" i="21"/>
  <c r="L36" i="21"/>
  <c r="K36" i="21"/>
  <c r="P35" i="21"/>
  <c r="O35" i="21"/>
  <c r="N35" i="21"/>
  <c r="M35" i="21"/>
  <c r="L35" i="21"/>
  <c r="K35" i="21"/>
  <c r="P34" i="21"/>
  <c r="O34" i="21"/>
  <c r="N34" i="21"/>
  <c r="M34" i="21"/>
  <c r="L34" i="21"/>
  <c r="K34" i="21"/>
  <c r="P33" i="21"/>
  <c r="O33" i="21"/>
  <c r="N33" i="21"/>
  <c r="M33" i="21"/>
  <c r="L33" i="21"/>
  <c r="K33" i="21"/>
  <c r="P32" i="21"/>
  <c r="O32" i="21"/>
  <c r="N32" i="21"/>
  <c r="M32" i="21"/>
  <c r="L32" i="21"/>
  <c r="K32" i="21"/>
  <c r="P31" i="21"/>
  <c r="O31" i="21"/>
  <c r="N31" i="21"/>
  <c r="M31" i="21"/>
  <c r="L31" i="21"/>
  <c r="K31" i="21"/>
  <c r="P30" i="21"/>
  <c r="O30" i="21"/>
  <c r="N30" i="21"/>
  <c r="M30" i="21"/>
  <c r="L30" i="21"/>
  <c r="K30" i="21"/>
  <c r="P29" i="21"/>
  <c r="O29" i="21"/>
  <c r="N29" i="21"/>
  <c r="M29" i="21"/>
  <c r="L29" i="21"/>
  <c r="K29" i="21"/>
  <c r="P28" i="21"/>
  <c r="O28" i="21"/>
  <c r="N28" i="21"/>
  <c r="M28" i="21"/>
  <c r="L28" i="21"/>
  <c r="K28" i="21"/>
  <c r="P27" i="21"/>
  <c r="O27" i="21"/>
  <c r="N27" i="21"/>
  <c r="M27" i="21"/>
  <c r="L27" i="21"/>
  <c r="K27" i="21"/>
  <c r="P26" i="21"/>
  <c r="O26" i="21"/>
  <c r="N26" i="21"/>
  <c r="M26" i="21"/>
  <c r="L26" i="21"/>
  <c r="K26" i="21"/>
  <c r="P25" i="21"/>
  <c r="O25" i="21"/>
  <c r="N25" i="21"/>
  <c r="M25" i="21"/>
  <c r="L25" i="21"/>
  <c r="K25" i="21"/>
  <c r="P24" i="21"/>
  <c r="O24" i="21"/>
  <c r="N24" i="21"/>
  <c r="M24" i="21"/>
  <c r="L24" i="21"/>
  <c r="K24" i="21"/>
  <c r="P23" i="21"/>
  <c r="O23" i="21"/>
  <c r="N23" i="21"/>
  <c r="M23" i="21"/>
  <c r="L23" i="21"/>
  <c r="K23" i="21"/>
  <c r="P22" i="21"/>
  <c r="O22" i="21"/>
  <c r="N22" i="21"/>
  <c r="M22" i="21"/>
  <c r="L22" i="21"/>
  <c r="K22" i="21"/>
  <c r="P21" i="21"/>
  <c r="O21" i="21"/>
  <c r="N21" i="21"/>
  <c r="M21" i="21"/>
  <c r="L21" i="21"/>
  <c r="K21" i="21"/>
  <c r="P20" i="21"/>
  <c r="O20" i="21"/>
  <c r="N20" i="21"/>
  <c r="M20" i="21"/>
  <c r="L20" i="21"/>
  <c r="K20" i="21"/>
  <c r="P19" i="21"/>
  <c r="O19" i="21"/>
  <c r="N19" i="21"/>
  <c r="M19" i="21"/>
  <c r="L19" i="21"/>
  <c r="K19" i="21"/>
  <c r="P18" i="21"/>
  <c r="O18" i="21"/>
  <c r="N18" i="21"/>
  <c r="M18" i="21"/>
  <c r="L18" i="21"/>
  <c r="K18" i="21"/>
  <c r="P17" i="21"/>
  <c r="O17" i="21"/>
  <c r="N17" i="21"/>
  <c r="M17" i="21"/>
  <c r="L17" i="21"/>
  <c r="K17" i="21"/>
  <c r="P16" i="21"/>
  <c r="O16" i="21"/>
  <c r="N16" i="21"/>
  <c r="M16" i="21"/>
  <c r="L16" i="21"/>
  <c r="K16" i="21"/>
  <c r="P15" i="21"/>
  <c r="O15" i="21"/>
  <c r="N15" i="21"/>
  <c r="M15" i="21"/>
  <c r="L15" i="21"/>
  <c r="K15" i="21"/>
  <c r="P14" i="21"/>
  <c r="O14" i="21"/>
  <c r="N14" i="21"/>
  <c r="M14" i="21"/>
  <c r="L14" i="21"/>
  <c r="K14" i="21"/>
  <c r="P13" i="21"/>
  <c r="O13" i="21"/>
  <c r="N13" i="21"/>
  <c r="M13" i="21"/>
  <c r="L13" i="21"/>
  <c r="K13" i="21"/>
  <c r="P12" i="21"/>
  <c r="O12" i="21"/>
  <c r="N12" i="21"/>
  <c r="M12" i="21"/>
  <c r="L12" i="21"/>
  <c r="K12" i="21"/>
  <c r="P11" i="21"/>
  <c r="O11" i="21"/>
  <c r="N11" i="21"/>
  <c r="M11" i="21"/>
  <c r="L11" i="21"/>
  <c r="K11" i="21"/>
  <c r="P10" i="21"/>
  <c r="O10" i="21"/>
  <c r="N10" i="21"/>
  <c r="M10" i="21"/>
  <c r="L10" i="21"/>
  <c r="K10" i="21"/>
  <c r="P9" i="21"/>
  <c r="O9" i="21"/>
  <c r="N9" i="21"/>
  <c r="M9" i="21"/>
  <c r="L9" i="21"/>
  <c r="K9" i="21"/>
  <c r="P8" i="21"/>
  <c r="O8" i="21"/>
  <c r="N8" i="21"/>
  <c r="M8" i="21"/>
  <c r="L8" i="21"/>
  <c r="K8" i="21"/>
  <c r="P7" i="21"/>
  <c r="O7" i="21"/>
  <c r="N7" i="21"/>
  <c r="M7" i="21"/>
  <c r="L7" i="21"/>
  <c r="K7" i="21"/>
  <c r="P6" i="21"/>
  <c r="O6" i="21"/>
  <c r="N6" i="21"/>
  <c r="M6" i="21"/>
  <c r="L6" i="21"/>
  <c r="K6" i="21"/>
  <c r="P5" i="21"/>
  <c r="O5" i="21"/>
  <c r="N5" i="21"/>
  <c r="M5" i="21"/>
  <c r="L5" i="21"/>
  <c r="K5" i="21"/>
  <c r="P4" i="21"/>
  <c r="O4" i="21"/>
  <c r="N4" i="21"/>
  <c r="M4" i="21"/>
  <c r="L4" i="21"/>
  <c r="P62" i="18"/>
  <c r="O62" i="18"/>
  <c r="N62" i="18"/>
  <c r="M62" i="18"/>
  <c r="L62" i="18"/>
  <c r="K62" i="18"/>
  <c r="P61" i="18"/>
  <c r="O61" i="18"/>
  <c r="N61" i="18"/>
  <c r="M61" i="18"/>
  <c r="L61" i="18"/>
  <c r="K61" i="18"/>
  <c r="P60" i="18"/>
  <c r="O60" i="18"/>
  <c r="N60" i="18"/>
  <c r="M60" i="18"/>
  <c r="L60" i="18"/>
  <c r="K60" i="18"/>
  <c r="P59" i="18"/>
  <c r="O59" i="18"/>
  <c r="N59" i="18"/>
  <c r="M59" i="18"/>
  <c r="L59" i="18"/>
  <c r="K59" i="18"/>
  <c r="P58" i="18"/>
  <c r="O58" i="18"/>
  <c r="N58" i="18"/>
  <c r="M58" i="18"/>
  <c r="L58" i="18"/>
  <c r="K58" i="18"/>
  <c r="P57" i="18"/>
  <c r="O57" i="18"/>
  <c r="N57" i="18"/>
  <c r="M57" i="18"/>
  <c r="L57" i="18"/>
  <c r="K57" i="18"/>
  <c r="P56" i="18"/>
  <c r="O56" i="18"/>
  <c r="N56" i="18"/>
  <c r="M56" i="18"/>
  <c r="L56" i="18"/>
  <c r="K56" i="18"/>
  <c r="P55" i="18"/>
  <c r="O55" i="18"/>
  <c r="N55" i="18"/>
  <c r="M55" i="18"/>
  <c r="L55" i="18"/>
  <c r="K55" i="18"/>
  <c r="P54" i="18"/>
  <c r="O54" i="18"/>
  <c r="N54" i="18"/>
  <c r="M54" i="18"/>
  <c r="L54" i="18"/>
  <c r="K54" i="18"/>
  <c r="P53" i="18"/>
  <c r="O53" i="18"/>
  <c r="N53" i="18"/>
  <c r="M53" i="18"/>
  <c r="L53" i="18"/>
  <c r="K53" i="18"/>
  <c r="P52" i="18"/>
  <c r="O52" i="18"/>
  <c r="N52" i="18"/>
  <c r="M52" i="18"/>
  <c r="L52" i="18"/>
  <c r="K52" i="18"/>
  <c r="P51" i="18"/>
  <c r="O51" i="18"/>
  <c r="N51" i="18"/>
  <c r="M51" i="18"/>
  <c r="L51" i="18"/>
  <c r="K51" i="18"/>
  <c r="P50" i="18"/>
  <c r="O50" i="18"/>
  <c r="N50" i="18"/>
  <c r="M50" i="18"/>
  <c r="L50" i="18"/>
  <c r="K50" i="18"/>
  <c r="P49" i="18"/>
  <c r="O49" i="18"/>
  <c r="N49" i="18"/>
  <c r="M49" i="18"/>
  <c r="L49" i="18"/>
  <c r="K49" i="18"/>
  <c r="P48" i="18"/>
  <c r="O48" i="18"/>
  <c r="N48" i="18"/>
  <c r="M48" i="18"/>
  <c r="L48" i="18"/>
  <c r="K48" i="18"/>
  <c r="P47" i="18"/>
  <c r="O47" i="18"/>
  <c r="N47" i="18"/>
  <c r="M47" i="18"/>
  <c r="L47" i="18"/>
  <c r="K47" i="18"/>
  <c r="P46" i="18"/>
  <c r="O46" i="18"/>
  <c r="N46" i="18"/>
  <c r="M46" i="18"/>
  <c r="L46" i="18"/>
  <c r="K46" i="18"/>
  <c r="P45" i="18"/>
  <c r="O45" i="18"/>
  <c r="N45" i="18"/>
  <c r="M45" i="18"/>
  <c r="L45" i="18"/>
  <c r="K45" i="18"/>
  <c r="P44" i="18"/>
  <c r="O44" i="18"/>
  <c r="N44" i="18"/>
  <c r="M44" i="18"/>
  <c r="L44" i="18"/>
  <c r="K44" i="18"/>
  <c r="P43" i="18"/>
  <c r="O43" i="18"/>
  <c r="N43" i="18"/>
  <c r="M43" i="18"/>
  <c r="L43" i="18"/>
  <c r="K43" i="18"/>
  <c r="P42" i="18"/>
  <c r="O42" i="18"/>
  <c r="N42" i="18"/>
  <c r="M42" i="18"/>
  <c r="L42" i="18"/>
  <c r="K42" i="18"/>
  <c r="P41" i="18"/>
  <c r="O41" i="18"/>
  <c r="N41" i="18"/>
  <c r="M41" i="18"/>
  <c r="L41" i="18"/>
  <c r="K41" i="18"/>
  <c r="P40" i="18"/>
  <c r="O40" i="18"/>
  <c r="N40" i="18"/>
  <c r="M40" i="18"/>
  <c r="L40" i="18"/>
  <c r="K40" i="18"/>
  <c r="P39" i="18"/>
  <c r="O39" i="18"/>
  <c r="N39" i="18"/>
  <c r="M39" i="18"/>
  <c r="L39" i="18"/>
  <c r="K39" i="18"/>
  <c r="P38" i="18"/>
  <c r="O38" i="18"/>
  <c r="N38" i="18"/>
  <c r="M38" i="18"/>
  <c r="L38" i="18"/>
  <c r="K38" i="18"/>
  <c r="P37" i="18"/>
  <c r="O37" i="18"/>
  <c r="N37" i="18"/>
  <c r="M37" i="18"/>
  <c r="L37" i="18"/>
  <c r="K37" i="18"/>
  <c r="P36" i="18"/>
  <c r="O36" i="18"/>
  <c r="N36" i="18"/>
  <c r="M36" i="18"/>
  <c r="L36" i="18"/>
  <c r="K36" i="18"/>
  <c r="P35" i="18"/>
  <c r="O35" i="18"/>
  <c r="N35" i="18"/>
  <c r="M35" i="18"/>
  <c r="L35" i="18"/>
  <c r="K35" i="18"/>
  <c r="P34" i="18"/>
  <c r="O34" i="18"/>
  <c r="N34" i="18"/>
  <c r="M34" i="18"/>
  <c r="L34" i="18"/>
  <c r="K34" i="18"/>
  <c r="P33" i="18"/>
  <c r="O33" i="18"/>
  <c r="N33" i="18"/>
  <c r="M33" i="18"/>
  <c r="L33" i="18"/>
  <c r="K33" i="18"/>
  <c r="P32" i="18"/>
  <c r="O32" i="18"/>
  <c r="N32" i="18"/>
  <c r="M32" i="18"/>
  <c r="L32" i="18"/>
  <c r="K32" i="18"/>
  <c r="P31" i="18"/>
  <c r="O31" i="18"/>
  <c r="N31" i="18"/>
  <c r="M31" i="18"/>
  <c r="L31" i="18"/>
  <c r="K31" i="18"/>
  <c r="P30" i="18"/>
  <c r="O30" i="18"/>
  <c r="N30" i="18"/>
  <c r="M30" i="18"/>
  <c r="L30" i="18"/>
  <c r="K30" i="18"/>
  <c r="P29" i="18"/>
  <c r="O29" i="18"/>
  <c r="N29" i="18"/>
  <c r="M29" i="18"/>
  <c r="L29" i="18"/>
  <c r="K29" i="18"/>
  <c r="P28" i="18"/>
  <c r="O28" i="18"/>
  <c r="N28" i="18"/>
  <c r="M28" i="18"/>
  <c r="L28" i="18"/>
  <c r="K28" i="18"/>
  <c r="P27" i="18"/>
  <c r="O27" i="18"/>
  <c r="N27" i="18"/>
  <c r="M27" i="18"/>
  <c r="L27" i="18"/>
  <c r="K27" i="18"/>
  <c r="P26" i="18"/>
  <c r="O26" i="18"/>
  <c r="N26" i="18"/>
  <c r="M26" i="18"/>
  <c r="L26" i="18"/>
  <c r="K26" i="18"/>
  <c r="P25" i="18"/>
  <c r="O25" i="18"/>
  <c r="N25" i="18"/>
  <c r="M25" i="18"/>
  <c r="L25" i="18"/>
  <c r="K25" i="18"/>
  <c r="P24" i="18"/>
  <c r="O24" i="18"/>
  <c r="N24" i="18"/>
  <c r="M24" i="18"/>
  <c r="L24" i="18"/>
  <c r="K24" i="18"/>
  <c r="P23" i="18"/>
  <c r="O23" i="18"/>
  <c r="N23" i="18"/>
  <c r="M23" i="18"/>
  <c r="L23" i="18"/>
  <c r="K23" i="18"/>
  <c r="P22" i="18"/>
  <c r="O22" i="18"/>
  <c r="N22" i="18"/>
  <c r="M22" i="18"/>
  <c r="L22" i="18"/>
  <c r="K22" i="18"/>
  <c r="P21" i="18"/>
  <c r="O21" i="18"/>
  <c r="N21" i="18"/>
  <c r="M21" i="18"/>
  <c r="L21" i="18"/>
  <c r="K21" i="18"/>
  <c r="P20" i="18"/>
  <c r="O20" i="18"/>
  <c r="N20" i="18"/>
  <c r="M20" i="18"/>
  <c r="L20" i="18"/>
  <c r="K20" i="18"/>
  <c r="P19" i="18"/>
  <c r="O19" i="18"/>
  <c r="N19" i="18"/>
  <c r="M19" i="18"/>
  <c r="L19" i="18"/>
  <c r="K19" i="18"/>
  <c r="P18" i="18"/>
  <c r="O18" i="18"/>
  <c r="N18" i="18"/>
  <c r="M18" i="18"/>
  <c r="L18" i="18"/>
  <c r="K18" i="18"/>
  <c r="P17" i="18"/>
  <c r="O17" i="18"/>
  <c r="N17" i="18"/>
  <c r="M17" i="18"/>
  <c r="L17" i="18"/>
  <c r="K17" i="18"/>
  <c r="P16" i="18"/>
  <c r="O16" i="18"/>
  <c r="N16" i="18"/>
  <c r="M16" i="18"/>
  <c r="L16" i="18"/>
  <c r="K16" i="18"/>
  <c r="P15" i="18"/>
  <c r="O15" i="18"/>
  <c r="N15" i="18"/>
  <c r="M15" i="18"/>
  <c r="L15" i="18"/>
  <c r="K15" i="18"/>
  <c r="P14" i="18"/>
  <c r="O14" i="18"/>
  <c r="N14" i="18"/>
  <c r="M14" i="18"/>
  <c r="L14" i="18"/>
  <c r="K14" i="18"/>
  <c r="P13" i="18"/>
  <c r="O13" i="18"/>
  <c r="N13" i="18"/>
  <c r="M13" i="18"/>
  <c r="L13" i="18"/>
  <c r="K13" i="18"/>
  <c r="P12" i="18"/>
  <c r="O12" i="18"/>
  <c r="N12" i="18"/>
  <c r="M12" i="18"/>
  <c r="L12" i="18"/>
  <c r="K12" i="18"/>
  <c r="P11" i="18"/>
  <c r="O11" i="18"/>
  <c r="N11" i="18"/>
  <c r="M11" i="18"/>
  <c r="L11" i="18"/>
  <c r="K11" i="18"/>
  <c r="P10" i="18"/>
  <c r="O10" i="18"/>
  <c r="N10" i="18"/>
  <c r="M10" i="18"/>
  <c r="L10" i="18"/>
  <c r="K10" i="18"/>
  <c r="P9" i="18"/>
  <c r="O9" i="18"/>
  <c r="N9" i="18"/>
  <c r="M9" i="18"/>
  <c r="L9" i="18"/>
  <c r="K9" i="18"/>
  <c r="P8" i="18"/>
  <c r="O8" i="18"/>
  <c r="N8" i="18"/>
  <c r="M8" i="18"/>
  <c r="L8" i="18"/>
  <c r="K8" i="18"/>
  <c r="P7" i="18"/>
  <c r="O7" i="18"/>
  <c r="N7" i="18"/>
  <c r="M7" i="18"/>
  <c r="L7" i="18"/>
  <c r="K7" i="18"/>
  <c r="P6" i="18"/>
  <c r="O6" i="18"/>
  <c r="N6" i="18"/>
  <c r="M6" i="18"/>
  <c r="L6" i="18"/>
  <c r="K6" i="18"/>
  <c r="P5" i="18"/>
  <c r="O5" i="18"/>
  <c r="N5" i="18"/>
  <c r="M5" i="18"/>
  <c r="L5" i="18"/>
  <c r="K5" i="18"/>
  <c r="P4" i="18"/>
  <c r="O4" i="18"/>
  <c r="N4" i="18"/>
  <c r="M4" i="18"/>
  <c r="L4" i="18"/>
  <c r="P62" i="22"/>
  <c r="O62" i="22"/>
  <c r="N62" i="22"/>
  <c r="M62" i="22"/>
  <c r="L62" i="22"/>
  <c r="K62" i="22"/>
  <c r="P61" i="22"/>
  <c r="O61" i="22"/>
  <c r="N61" i="22"/>
  <c r="M61" i="22"/>
  <c r="L61" i="22"/>
  <c r="K61" i="22"/>
  <c r="P60" i="22"/>
  <c r="O60" i="22"/>
  <c r="N60" i="22"/>
  <c r="M60" i="22"/>
  <c r="L60" i="22"/>
  <c r="K60" i="22"/>
  <c r="P59" i="22"/>
  <c r="O59" i="22"/>
  <c r="N59" i="22"/>
  <c r="M59" i="22"/>
  <c r="L59" i="22"/>
  <c r="K59" i="22"/>
  <c r="P58" i="22"/>
  <c r="O58" i="22"/>
  <c r="N58" i="22"/>
  <c r="M58" i="22"/>
  <c r="L58" i="22"/>
  <c r="K58" i="22"/>
  <c r="P57" i="22"/>
  <c r="O57" i="22"/>
  <c r="N57" i="22"/>
  <c r="M57" i="22"/>
  <c r="L57" i="22"/>
  <c r="K57" i="22"/>
  <c r="P56" i="22"/>
  <c r="O56" i="22"/>
  <c r="N56" i="22"/>
  <c r="M56" i="22"/>
  <c r="L56" i="22"/>
  <c r="K56" i="22"/>
  <c r="P55" i="22"/>
  <c r="O55" i="22"/>
  <c r="N55" i="22"/>
  <c r="M55" i="22"/>
  <c r="L55" i="22"/>
  <c r="K55" i="22"/>
  <c r="P54" i="22"/>
  <c r="O54" i="22"/>
  <c r="N54" i="22"/>
  <c r="M54" i="22"/>
  <c r="L54" i="22"/>
  <c r="K54" i="22"/>
  <c r="P53" i="22"/>
  <c r="O53" i="22"/>
  <c r="N53" i="22"/>
  <c r="M53" i="22"/>
  <c r="L53" i="22"/>
  <c r="K53" i="22"/>
  <c r="P52" i="22"/>
  <c r="O52" i="22"/>
  <c r="N52" i="22"/>
  <c r="M52" i="22"/>
  <c r="L52" i="22"/>
  <c r="K52" i="22"/>
  <c r="P51" i="22"/>
  <c r="O51" i="22"/>
  <c r="N51" i="22"/>
  <c r="M51" i="22"/>
  <c r="L51" i="22"/>
  <c r="K51" i="22"/>
  <c r="P50" i="22"/>
  <c r="O50" i="22"/>
  <c r="N50" i="22"/>
  <c r="M50" i="22"/>
  <c r="L50" i="22"/>
  <c r="K50" i="22"/>
  <c r="P49" i="22"/>
  <c r="O49" i="22"/>
  <c r="N49" i="22"/>
  <c r="M49" i="22"/>
  <c r="L49" i="22"/>
  <c r="K49" i="22"/>
  <c r="P48" i="22"/>
  <c r="O48" i="22"/>
  <c r="N48" i="22"/>
  <c r="M48" i="22"/>
  <c r="L48" i="22"/>
  <c r="K48" i="22"/>
  <c r="P47" i="22"/>
  <c r="O47" i="22"/>
  <c r="N47" i="22"/>
  <c r="M47" i="22"/>
  <c r="L47" i="22"/>
  <c r="K47" i="22"/>
  <c r="P46" i="22"/>
  <c r="O46" i="22"/>
  <c r="N46" i="22"/>
  <c r="M46" i="22"/>
  <c r="L46" i="22"/>
  <c r="K46" i="22"/>
  <c r="P45" i="22"/>
  <c r="O45" i="22"/>
  <c r="N45" i="22"/>
  <c r="M45" i="22"/>
  <c r="L45" i="22"/>
  <c r="K45" i="22"/>
  <c r="P44" i="22"/>
  <c r="O44" i="22"/>
  <c r="N44" i="22"/>
  <c r="M44" i="22"/>
  <c r="L44" i="22"/>
  <c r="K44" i="22"/>
  <c r="P43" i="22"/>
  <c r="O43" i="22"/>
  <c r="N43" i="22"/>
  <c r="M43" i="22"/>
  <c r="L43" i="22"/>
  <c r="K43" i="22"/>
  <c r="P42" i="22"/>
  <c r="O42" i="22"/>
  <c r="N42" i="22"/>
  <c r="M42" i="22"/>
  <c r="L42" i="22"/>
  <c r="K42" i="22"/>
  <c r="P41" i="22"/>
  <c r="O41" i="22"/>
  <c r="N41" i="22"/>
  <c r="M41" i="22"/>
  <c r="L41" i="22"/>
  <c r="K41" i="22"/>
  <c r="P40" i="22"/>
  <c r="O40" i="22"/>
  <c r="N40" i="22"/>
  <c r="M40" i="22"/>
  <c r="L40" i="22"/>
  <c r="K40" i="22"/>
  <c r="P39" i="22"/>
  <c r="O39" i="22"/>
  <c r="N39" i="22"/>
  <c r="M39" i="22"/>
  <c r="L39" i="22"/>
  <c r="K39" i="22"/>
  <c r="P38" i="22"/>
  <c r="O38" i="22"/>
  <c r="N38" i="22"/>
  <c r="M38" i="22"/>
  <c r="L38" i="22"/>
  <c r="K38" i="22"/>
  <c r="P37" i="22"/>
  <c r="O37" i="22"/>
  <c r="N37" i="22"/>
  <c r="M37" i="22"/>
  <c r="L37" i="22"/>
  <c r="K37" i="22"/>
  <c r="P36" i="22"/>
  <c r="O36" i="22"/>
  <c r="N36" i="22"/>
  <c r="M36" i="22"/>
  <c r="L36" i="22"/>
  <c r="K36" i="22"/>
  <c r="P35" i="22"/>
  <c r="O35" i="22"/>
  <c r="N35" i="22"/>
  <c r="M35" i="22"/>
  <c r="L35" i="22"/>
  <c r="K35" i="22"/>
  <c r="P34" i="22"/>
  <c r="O34" i="22"/>
  <c r="N34" i="22"/>
  <c r="M34" i="22"/>
  <c r="L34" i="22"/>
  <c r="K34" i="22"/>
  <c r="P33" i="22"/>
  <c r="O33" i="22"/>
  <c r="N33" i="22"/>
  <c r="M33" i="22"/>
  <c r="L33" i="22"/>
  <c r="K33" i="22"/>
  <c r="P32" i="22"/>
  <c r="O32" i="22"/>
  <c r="N32" i="22"/>
  <c r="M32" i="22"/>
  <c r="L32" i="22"/>
  <c r="K32" i="22"/>
  <c r="P31" i="22"/>
  <c r="O31" i="22"/>
  <c r="N31" i="22"/>
  <c r="M31" i="22"/>
  <c r="L31" i="22"/>
  <c r="K31" i="22"/>
  <c r="P30" i="22"/>
  <c r="O30" i="22"/>
  <c r="N30" i="22"/>
  <c r="M30" i="22"/>
  <c r="L30" i="22"/>
  <c r="K30" i="22"/>
  <c r="P29" i="22"/>
  <c r="O29" i="22"/>
  <c r="N29" i="22"/>
  <c r="M29" i="22"/>
  <c r="L29" i="22"/>
  <c r="K29" i="22"/>
  <c r="P28" i="22"/>
  <c r="O28" i="22"/>
  <c r="N28" i="22"/>
  <c r="M28" i="22"/>
  <c r="L28" i="22"/>
  <c r="K28" i="22"/>
  <c r="P27" i="22"/>
  <c r="O27" i="22"/>
  <c r="N27" i="22"/>
  <c r="M27" i="22"/>
  <c r="L27" i="22"/>
  <c r="K27" i="22"/>
  <c r="P26" i="22"/>
  <c r="O26" i="22"/>
  <c r="N26" i="22"/>
  <c r="M26" i="22"/>
  <c r="L26" i="22"/>
  <c r="K26" i="22"/>
  <c r="P25" i="22"/>
  <c r="O25" i="22"/>
  <c r="N25" i="22"/>
  <c r="M25" i="22"/>
  <c r="L25" i="22"/>
  <c r="K25" i="22"/>
  <c r="P24" i="22"/>
  <c r="O24" i="22"/>
  <c r="N24" i="22"/>
  <c r="M24" i="22"/>
  <c r="L24" i="22"/>
  <c r="K24" i="22"/>
  <c r="P23" i="22"/>
  <c r="O23" i="22"/>
  <c r="N23" i="22"/>
  <c r="M23" i="22"/>
  <c r="L23" i="22"/>
  <c r="K23" i="22"/>
  <c r="P22" i="22"/>
  <c r="O22" i="22"/>
  <c r="N22" i="22"/>
  <c r="M22" i="22"/>
  <c r="L22" i="22"/>
  <c r="K22" i="22"/>
  <c r="P21" i="22"/>
  <c r="O21" i="22"/>
  <c r="N21" i="22"/>
  <c r="M21" i="22"/>
  <c r="L21" i="22"/>
  <c r="K21" i="22"/>
  <c r="P20" i="22"/>
  <c r="O20" i="22"/>
  <c r="N20" i="22"/>
  <c r="M20" i="22"/>
  <c r="L20" i="22"/>
  <c r="K20" i="22"/>
  <c r="P19" i="22"/>
  <c r="O19" i="22"/>
  <c r="N19" i="22"/>
  <c r="M19" i="22"/>
  <c r="L19" i="22"/>
  <c r="K19" i="22"/>
  <c r="P18" i="22"/>
  <c r="O18" i="22"/>
  <c r="N18" i="22"/>
  <c r="M18" i="22"/>
  <c r="L18" i="22"/>
  <c r="K18" i="22"/>
  <c r="P17" i="22"/>
  <c r="O17" i="22"/>
  <c r="N17" i="22"/>
  <c r="M17" i="22"/>
  <c r="L17" i="22"/>
  <c r="K17" i="22"/>
  <c r="P16" i="22"/>
  <c r="O16" i="22"/>
  <c r="N16" i="22"/>
  <c r="M16" i="22"/>
  <c r="L16" i="22"/>
  <c r="K16" i="22"/>
  <c r="P15" i="22"/>
  <c r="O15" i="22"/>
  <c r="N15" i="22"/>
  <c r="M15" i="22"/>
  <c r="L15" i="22"/>
  <c r="K15" i="22"/>
  <c r="P14" i="22"/>
  <c r="O14" i="22"/>
  <c r="N14" i="22"/>
  <c r="M14" i="22"/>
  <c r="L14" i="22"/>
  <c r="K14" i="22"/>
  <c r="P13" i="22"/>
  <c r="O13" i="22"/>
  <c r="N13" i="22"/>
  <c r="M13" i="22"/>
  <c r="L13" i="22"/>
  <c r="K13" i="22"/>
  <c r="P12" i="22"/>
  <c r="O12" i="22"/>
  <c r="N12" i="22"/>
  <c r="M12" i="22"/>
  <c r="L12" i="22"/>
  <c r="K12" i="22"/>
  <c r="P11" i="22"/>
  <c r="O11" i="22"/>
  <c r="N11" i="22"/>
  <c r="M11" i="22"/>
  <c r="L11" i="22"/>
  <c r="K11" i="22"/>
  <c r="P10" i="22"/>
  <c r="O10" i="22"/>
  <c r="N10" i="22"/>
  <c r="M10" i="22"/>
  <c r="L10" i="22"/>
  <c r="K10" i="22"/>
  <c r="P9" i="22"/>
  <c r="O9" i="22"/>
  <c r="N9" i="22"/>
  <c r="M9" i="22"/>
  <c r="L9" i="22"/>
  <c r="K9" i="22"/>
  <c r="P8" i="22"/>
  <c r="O8" i="22"/>
  <c r="N8" i="22"/>
  <c r="M8" i="22"/>
  <c r="L8" i="22"/>
  <c r="K8" i="22"/>
  <c r="P7" i="22"/>
  <c r="O7" i="22"/>
  <c r="N7" i="22"/>
  <c r="M7" i="22"/>
  <c r="L7" i="22"/>
  <c r="K7" i="22"/>
  <c r="P6" i="22"/>
  <c r="O6" i="22"/>
  <c r="N6" i="22"/>
  <c r="M6" i="22"/>
  <c r="L6" i="22"/>
  <c r="K6" i="22"/>
  <c r="P5" i="22"/>
  <c r="O5" i="22"/>
  <c r="N5" i="22"/>
  <c r="M5" i="22"/>
  <c r="L5" i="22"/>
  <c r="K5" i="22"/>
  <c r="P4" i="22"/>
  <c r="O4" i="22"/>
  <c r="N4" i="22"/>
  <c r="M4" i="22"/>
  <c r="L4" i="22"/>
  <c r="P62" i="19"/>
  <c r="O62" i="19"/>
  <c r="N62" i="19"/>
  <c r="M62" i="19"/>
  <c r="L62" i="19"/>
  <c r="K62" i="19"/>
  <c r="P61" i="19"/>
  <c r="O61" i="19"/>
  <c r="N61" i="19"/>
  <c r="M61" i="19"/>
  <c r="L61" i="19"/>
  <c r="K61" i="19"/>
  <c r="P60" i="19"/>
  <c r="O60" i="19"/>
  <c r="N60" i="19"/>
  <c r="M60" i="19"/>
  <c r="L60" i="19"/>
  <c r="K60" i="19"/>
  <c r="P59" i="19"/>
  <c r="O59" i="19"/>
  <c r="N59" i="19"/>
  <c r="M59" i="19"/>
  <c r="L59" i="19"/>
  <c r="K59" i="19"/>
  <c r="P58" i="19"/>
  <c r="O58" i="19"/>
  <c r="N58" i="19"/>
  <c r="M58" i="19"/>
  <c r="L58" i="19"/>
  <c r="K58" i="19"/>
  <c r="P57" i="19"/>
  <c r="O57" i="19"/>
  <c r="N57" i="19"/>
  <c r="M57" i="19"/>
  <c r="L57" i="19"/>
  <c r="K57" i="19"/>
  <c r="P56" i="19"/>
  <c r="O56" i="19"/>
  <c r="N56" i="19"/>
  <c r="M56" i="19"/>
  <c r="L56" i="19"/>
  <c r="K56" i="19"/>
  <c r="P55" i="19"/>
  <c r="O55" i="19"/>
  <c r="N55" i="19"/>
  <c r="M55" i="19"/>
  <c r="L55" i="19"/>
  <c r="K55" i="19"/>
  <c r="P54" i="19"/>
  <c r="O54" i="19"/>
  <c r="N54" i="19"/>
  <c r="M54" i="19"/>
  <c r="L54" i="19"/>
  <c r="K54" i="19"/>
  <c r="P53" i="19"/>
  <c r="O53" i="19"/>
  <c r="N53" i="19"/>
  <c r="M53" i="19"/>
  <c r="L53" i="19"/>
  <c r="K53" i="19"/>
  <c r="P52" i="19"/>
  <c r="O52" i="19"/>
  <c r="N52" i="19"/>
  <c r="M52" i="19"/>
  <c r="L52" i="19"/>
  <c r="K52" i="19"/>
  <c r="P51" i="19"/>
  <c r="O51" i="19"/>
  <c r="N51" i="19"/>
  <c r="M51" i="19"/>
  <c r="L51" i="19"/>
  <c r="K51" i="19"/>
  <c r="P50" i="19"/>
  <c r="O50" i="19"/>
  <c r="N50" i="19"/>
  <c r="M50" i="19"/>
  <c r="L50" i="19"/>
  <c r="K50" i="19"/>
  <c r="P49" i="19"/>
  <c r="O49" i="19"/>
  <c r="N49" i="19"/>
  <c r="M49" i="19"/>
  <c r="L49" i="19"/>
  <c r="K49" i="19"/>
  <c r="P48" i="19"/>
  <c r="O48" i="19"/>
  <c r="N48" i="19"/>
  <c r="M48" i="19"/>
  <c r="L48" i="19"/>
  <c r="K48" i="19"/>
  <c r="P47" i="19"/>
  <c r="O47" i="19"/>
  <c r="N47" i="19"/>
  <c r="M47" i="19"/>
  <c r="L47" i="19"/>
  <c r="K47" i="19"/>
  <c r="P46" i="19"/>
  <c r="O46" i="19"/>
  <c r="N46" i="19"/>
  <c r="M46" i="19"/>
  <c r="L46" i="19"/>
  <c r="K46" i="19"/>
  <c r="P45" i="19"/>
  <c r="O45" i="19"/>
  <c r="N45" i="19"/>
  <c r="M45" i="19"/>
  <c r="L45" i="19"/>
  <c r="K45" i="19"/>
  <c r="P44" i="19"/>
  <c r="O44" i="19"/>
  <c r="N44" i="19"/>
  <c r="M44" i="19"/>
  <c r="L44" i="19"/>
  <c r="K44" i="19"/>
  <c r="P43" i="19"/>
  <c r="O43" i="19"/>
  <c r="N43" i="19"/>
  <c r="M43" i="19"/>
  <c r="L43" i="19"/>
  <c r="K43" i="19"/>
  <c r="P42" i="19"/>
  <c r="O42" i="19"/>
  <c r="N42" i="19"/>
  <c r="M42" i="19"/>
  <c r="L42" i="19"/>
  <c r="K42" i="19"/>
  <c r="P41" i="19"/>
  <c r="O41" i="19"/>
  <c r="N41" i="19"/>
  <c r="M41" i="19"/>
  <c r="L41" i="19"/>
  <c r="K41" i="19"/>
  <c r="P40" i="19"/>
  <c r="O40" i="19"/>
  <c r="N40" i="19"/>
  <c r="M40" i="19"/>
  <c r="L40" i="19"/>
  <c r="K40" i="19"/>
  <c r="P39" i="19"/>
  <c r="O39" i="19"/>
  <c r="N39" i="19"/>
  <c r="M39" i="19"/>
  <c r="L39" i="19"/>
  <c r="K39" i="19"/>
  <c r="P38" i="19"/>
  <c r="O38" i="19"/>
  <c r="N38" i="19"/>
  <c r="M38" i="19"/>
  <c r="L38" i="19"/>
  <c r="K38" i="19"/>
  <c r="P37" i="19"/>
  <c r="O37" i="19"/>
  <c r="N37" i="19"/>
  <c r="M37" i="19"/>
  <c r="L37" i="19"/>
  <c r="K37" i="19"/>
  <c r="P36" i="19"/>
  <c r="O36" i="19"/>
  <c r="N36" i="19"/>
  <c r="M36" i="19"/>
  <c r="L36" i="19"/>
  <c r="K36" i="19"/>
  <c r="P35" i="19"/>
  <c r="O35" i="19"/>
  <c r="N35" i="19"/>
  <c r="M35" i="19"/>
  <c r="L35" i="19"/>
  <c r="K35" i="19"/>
  <c r="P34" i="19"/>
  <c r="O34" i="19"/>
  <c r="N34" i="19"/>
  <c r="M34" i="19"/>
  <c r="L34" i="19"/>
  <c r="K34" i="19"/>
  <c r="P33" i="19"/>
  <c r="O33" i="19"/>
  <c r="N33" i="19"/>
  <c r="M33" i="19"/>
  <c r="L33" i="19"/>
  <c r="K33" i="19"/>
  <c r="P32" i="19"/>
  <c r="O32" i="19"/>
  <c r="N32" i="19"/>
  <c r="M32" i="19"/>
  <c r="L32" i="19"/>
  <c r="K32" i="19"/>
  <c r="P31" i="19"/>
  <c r="O31" i="19"/>
  <c r="N31" i="19"/>
  <c r="M31" i="19"/>
  <c r="L31" i="19"/>
  <c r="K31" i="19"/>
  <c r="P30" i="19"/>
  <c r="O30" i="19"/>
  <c r="N30" i="19"/>
  <c r="M30" i="19"/>
  <c r="L30" i="19"/>
  <c r="K30" i="19"/>
  <c r="P29" i="19"/>
  <c r="O29" i="19"/>
  <c r="N29" i="19"/>
  <c r="M29" i="19"/>
  <c r="L29" i="19"/>
  <c r="K29" i="19"/>
  <c r="P28" i="19"/>
  <c r="O28" i="19"/>
  <c r="N28" i="19"/>
  <c r="M28" i="19"/>
  <c r="L28" i="19"/>
  <c r="K28" i="19"/>
  <c r="P27" i="19"/>
  <c r="O27" i="19"/>
  <c r="N27" i="19"/>
  <c r="M27" i="19"/>
  <c r="L27" i="19"/>
  <c r="K27" i="19"/>
  <c r="P26" i="19"/>
  <c r="O26" i="19"/>
  <c r="N26" i="19"/>
  <c r="M26" i="19"/>
  <c r="L26" i="19"/>
  <c r="K26" i="19"/>
  <c r="P25" i="19"/>
  <c r="O25" i="19"/>
  <c r="N25" i="19"/>
  <c r="M25" i="19"/>
  <c r="L25" i="19"/>
  <c r="K25" i="19"/>
  <c r="P24" i="19"/>
  <c r="O24" i="19"/>
  <c r="N24" i="19"/>
  <c r="M24" i="19"/>
  <c r="L24" i="19"/>
  <c r="K24" i="19"/>
  <c r="P23" i="19"/>
  <c r="O23" i="19"/>
  <c r="N23" i="19"/>
  <c r="M23" i="19"/>
  <c r="L23" i="19"/>
  <c r="K23" i="19"/>
  <c r="P22" i="19"/>
  <c r="O22" i="19"/>
  <c r="N22" i="19"/>
  <c r="M22" i="19"/>
  <c r="L22" i="19"/>
  <c r="K22" i="19"/>
  <c r="P21" i="19"/>
  <c r="O21" i="19"/>
  <c r="N21" i="19"/>
  <c r="M21" i="19"/>
  <c r="L21" i="19"/>
  <c r="K21" i="19"/>
  <c r="P20" i="19"/>
  <c r="O20" i="19"/>
  <c r="N20" i="19"/>
  <c r="M20" i="19"/>
  <c r="L20" i="19"/>
  <c r="K20" i="19"/>
  <c r="P19" i="19"/>
  <c r="O19" i="19"/>
  <c r="N19" i="19"/>
  <c r="M19" i="19"/>
  <c r="L19" i="19"/>
  <c r="K19" i="19"/>
  <c r="P18" i="19"/>
  <c r="O18" i="19"/>
  <c r="N18" i="19"/>
  <c r="M18" i="19"/>
  <c r="L18" i="19"/>
  <c r="K18" i="19"/>
  <c r="P17" i="19"/>
  <c r="O17" i="19"/>
  <c r="N17" i="19"/>
  <c r="M17" i="19"/>
  <c r="L17" i="19"/>
  <c r="K17" i="19"/>
  <c r="P16" i="19"/>
  <c r="O16" i="19"/>
  <c r="N16" i="19"/>
  <c r="M16" i="19"/>
  <c r="L16" i="19"/>
  <c r="K16" i="19"/>
  <c r="P15" i="19"/>
  <c r="O15" i="19"/>
  <c r="N15" i="19"/>
  <c r="M15" i="19"/>
  <c r="L15" i="19"/>
  <c r="K15" i="19"/>
  <c r="P14" i="19"/>
  <c r="O14" i="19"/>
  <c r="N14" i="19"/>
  <c r="M14" i="19"/>
  <c r="L14" i="19"/>
  <c r="K14" i="19"/>
  <c r="P13" i="19"/>
  <c r="O13" i="19"/>
  <c r="N13" i="19"/>
  <c r="M13" i="19"/>
  <c r="L13" i="19"/>
  <c r="K13" i="19"/>
  <c r="P12" i="19"/>
  <c r="O12" i="19"/>
  <c r="N12" i="19"/>
  <c r="M12" i="19"/>
  <c r="L12" i="19"/>
  <c r="K12" i="19"/>
  <c r="P11" i="19"/>
  <c r="O11" i="19"/>
  <c r="N11" i="19"/>
  <c r="M11" i="19"/>
  <c r="L11" i="19"/>
  <c r="K11" i="19"/>
  <c r="P10" i="19"/>
  <c r="O10" i="19"/>
  <c r="N10" i="19"/>
  <c r="M10" i="19"/>
  <c r="L10" i="19"/>
  <c r="K10" i="19"/>
  <c r="P9" i="19"/>
  <c r="O9" i="19"/>
  <c r="N9" i="19"/>
  <c r="M9" i="19"/>
  <c r="L9" i="19"/>
  <c r="K9" i="19"/>
  <c r="P8" i="19"/>
  <c r="O8" i="19"/>
  <c r="N8" i="19"/>
  <c r="M8" i="19"/>
  <c r="L8" i="19"/>
  <c r="K8" i="19"/>
  <c r="P7" i="19"/>
  <c r="O7" i="19"/>
  <c r="N7" i="19"/>
  <c r="M7" i="19"/>
  <c r="L7" i="19"/>
  <c r="K7" i="19"/>
  <c r="P6" i="19"/>
  <c r="O6" i="19"/>
  <c r="N6" i="19"/>
  <c r="M6" i="19"/>
  <c r="L6" i="19"/>
  <c r="K6" i="19"/>
  <c r="P5" i="19"/>
  <c r="O5" i="19"/>
  <c r="N5" i="19"/>
  <c r="M5" i="19"/>
  <c r="L5" i="19"/>
  <c r="K5" i="19"/>
  <c r="P4" i="19"/>
  <c r="O4" i="19"/>
  <c r="N4" i="19"/>
  <c r="M4" i="19"/>
  <c r="L4" i="19"/>
  <c r="P62" i="23"/>
  <c r="O62" i="23"/>
  <c r="N62" i="23"/>
  <c r="M62" i="23"/>
  <c r="L62" i="23"/>
  <c r="K62" i="23"/>
  <c r="P61" i="23"/>
  <c r="O61" i="23"/>
  <c r="N61" i="23"/>
  <c r="M61" i="23"/>
  <c r="L61" i="23"/>
  <c r="K61" i="23"/>
  <c r="P60" i="23"/>
  <c r="O60" i="23"/>
  <c r="N60" i="23"/>
  <c r="M60" i="23"/>
  <c r="L60" i="23"/>
  <c r="K60" i="23"/>
  <c r="P59" i="23"/>
  <c r="O59" i="23"/>
  <c r="N59" i="23"/>
  <c r="M59" i="23"/>
  <c r="L59" i="23"/>
  <c r="K59" i="23"/>
  <c r="P58" i="23"/>
  <c r="O58" i="23"/>
  <c r="N58" i="23"/>
  <c r="M58" i="23"/>
  <c r="L58" i="23"/>
  <c r="K58" i="23"/>
  <c r="P57" i="23"/>
  <c r="O57" i="23"/>
  <c r="N57" i="23"/>
  <c r="M57" i="23"/>
  <c r="L57" i="23"/>
  <c r="K57" i="23"/>
  <c r="P56" i="23"/>
  <c r="O56" i="23"/>
  <c r="N56" i="23"/>
  <c r="M56" i="23"/>
  <c r="L56" i="23"/>
  <c r="K56" i="23"/>
  <c r="P55" i="23"/>
  <c r="O55" i="23"/>
  <c r="N55" i="23"/>
  <c r="M55" i="23"/>
  <c r="L55" i="23"/>
  <c r="K55" i="23"/>
  <c r="P54" i="23"/>
  <c r="O54" i="23"/>
  <c r="N54" i="23"/>
  <c r="M54" i="23"/>
  <c r="L54" i="23"/>
  <c r="K54" i="23"/>
  <c r="P53" i="23"/>
  <c r="O53" i="23"/>
  <c r="N53" i="23"/>
  <c r="M53" i="23"/>
  <c r="L53" i="23"/>
  <c r="K53" i="23"/>
  <c r="P52" i="23"/>
  <c r="O52" i="23"/>
  <c r="N52" i="23"/>
  <c r="M52" i="23"/>
  <c r="L52" i="23"/>
  <c r="K52" i="23"/>
  <c r="P51" i="23"/>
  <c r="O51" i="23"/>
  <c r="N51" i="23"/>
  <c r="M51" i="23"/>
  <c r="L51" i="23"/>
  <c r="K51" i="23"/>
  <c r="P50" i="23"/>
  <c r="O50" i="23"/>
  <c r="N50" i="23"/>
  <c r="M50" i="23"/>
  <c r="L50" i="23"/>
  <c r="K50" i="23"/>
  <c r="P49" i="23"/>
  <c r="O49" i="23"/>
  <c r="N49" i="23"/>
  <c r="M49" i="23"/>
  <c r="L49" i="23"/>
  <c r="K49" i="23"/>
  <c r="P48" i="23"/>
  <c r="O48" i="23"/>
  <c r="N48" i="23"/>
  <c r="M48" i="23"/>
  <c r="L48" i="23"/>
  <c r="K48" i="23"/>
  <c r="P47" i="23"/>
  <c r="O47" i="23"/>
  <c r="N47" i="23"/>
  <c r="M47" i="23"/>
  <c r="L47" i="23"/>
  <c r="K47" i="23"/>
  <c r="P46" i="23"/>
  <c r="O46" i="23"/>
  <c r="N46" i="23"/>
  <c r="M46" i="23"/>
  <c r="L46" i="23"/>
  <c r="K46" i="23"/>
  <c r="P45" i="23"/>
  <c r="O45" i="23"/>
  <c r="N45" i="23"/>
  <c r="M45" i="23"/>
  <c r="L45" i="23"/>
  <c r="K45" i="23"/>
  <c r="P44" i="23"/>
  <c r="O44" i="23"/>
  <c r="N44" i="23"/>
  <c r="M44" i="23"/>
  <c r="L44" i="23"/>
  <c r="K44" i="23"/>
  <c r="P43" i="23"/>
  <c r="O43" i="23"/>
  <c r="N43" i="23"/>
  <c r="M43" i="23"/>
  <c r="L43" i="23"/>
  <c r="K43" i="23"/>
  <c r="P42" i="23"/>
  <c r="O42" i="23"/>
  <c r="N42" i="23"/>
  <c r="M42" i="23"/>
  <c r="L42" i="23"/>
  <c r="K42" i="23"/>
  <c r="P41" i="23"/>
  <c r="O41" i="23"/>
  <c r="N41" i="23"/>
  <c r="M41" i="23"/>
  <c r="L41" i="23"/>
  <c r="K41" i="23"/>
  <c r="P40" i="23"/>
  <c r="O40" i="23"/>
  <c r="N40" i="23"/>
  <c r="M40" i="23"/>
  <c r="L40" i="23"/>
  <c r="K40" i="23"/>
  <c r="P39" i="23"/>
  <c r="O39" i="23"/>
  <c r="N39" i="23"/>
  <c r="M39" i="23"/>
  <c r="L39" i="23"/>
  <c r="K39" i="23"/>
  <c r="P38" i="23"/>
  <c r="O38" i="23"/>
  <c r="N38" i="23"/>
  <c r="M38" i="23"/>
  <c r="L38" i="23"/>
  <c r="K38" i="23"/>
  <c r="P37" i="23"/>
  <c r="O37" i="23"/>
  <c r="N37" i="23"/>
  <c r="M37" i="23"/>
  <c r="L37" i="23"/>
  <c r="K37" i="23"/>
  <c r="P36" i="23"/>
  <c r="O36" i="23"/>
  <c r="N36" i="23"/>
  <c r="M36" i="23"/>
  <c r="L36" i="23"/>
  <c r="K36" i="23"/>
  <c r="P35" i="23"/>
  <c r="O35" i="23"/>
  <c r="N35" i="23"/>
  <c r="M35" i="23"/>
  <c r="L35" i="23"/>
  <c r="K35" i="23"/>
  <c r="P34" i="23"/>
  <c r="O34" i="23"/>
  <c r="N34" i="23"/>
  <c r="M34" i="23"/>
  <c r="L34" i="23"/>
  <c r="K34" i="23"/>
  <c r="P33" i="23"/>
  <c r="O33" i="23"/>
  <c r="N33" i="23"/>
  <c r="M33" i="23"/>
  <c r="L33" i="23"/>
  <c r="K33" i="23"/>
  <c r="P32" i="23"/>
  <c r="O32" i="23"/>
  <c r="N32" i="23"/>
  <c r="M32" i="23"/>
  <c r="L32" i="23"/>
  <c r="K32" i="23"/>
  <c r="P31" i="23"/>
  <c r="O31" i="23"/>
  <c r="N31" i="23"/>
  <c r="M31" i="23"/>
  <c r="L31" i="23"/>
  <c r="K31" i="23"/>
  <c r="P30" i="23"/>
  <c r="O30" i="23"/>
  <c r="N30" i="23"/>
  <c r="M30" i="23"/>
  <c r="L30" i="23"/>
  <c r="K30" i="23"/>
  <c r="P29" i="23"/>
  <c r="O29" i="23"/>
  <c r="N29" i="23"/>
  <c r="M29" i="23"/>
  <c r="L29" i="23"/>
  <c r="K29" i="23"/>
  <c r="P28" i="23"/>
  <c r="O28" i="23"/>
  <c r="N28" i="23"/>
  <c r="M28" i="23"/>
  <c r="L28" i="23"/>
  <c r="K28" i="23"/>
  <c r="P27" i="23"/>
  <c r="O27" i="23"/>
  <c r="N27" i="23"/>
  <c r="M27" i="23"/>
  <c r="L27" i="23"/>
  <c r="K27" i="23"/>
  <c r="P26" i="23"/>
  <c r="O26" i="23"/>
  <c r="N26" i="23"/>
  <c r="M26" i="23"/>
  <c r="L26" i="23"/>
  <c r="K26" i="23"/>
  <c r="P25" i="23"/>
  <c r="O25" i="23"/>
  <c r="N25" i="23"/>
  <c r="M25" i="23"/>
  <c r="L25" i="23"/>
  <c r="K25" i="23"/>
  <c r="P24" i="23"/>
  <c r="O24" i="23"/>
  <c r="N24" i="23"/>
  <c r="M24" i="23"/>
  <c r="L24" i="23"/>
  <c r="K24" i="23"/>
  <c r="P23" i="23"/>
  <c r="O23" i="23"/>
  <c r="N23" i="23"/>
  <c r="M23" i="23"/>
  <c r="L23" i="23"/>
  <c r="K23" i="23"/>
  <c r="P22" i="23"/>
  <c r="O22" i="23"/>
  <c r="N22" i="23"/>
  <c r="M22" i="23"/>
  <c r="L22" i="23"/>
  <c r="K22" i="23"/>
  <c r="P21" i="23"/>
  <c r="O21" i="23"/>
  <c r="N21" i="23"/>
  <c r="M21" i="23"/>
  <c r="L21" i="23"/>
  <c r="K21" i="23"/>
  <c r="P20" i="23"/>
  <c r="O20" i="23"/>
  <c r="N20" i="23"/>
  <c r="M20" i="23"/>
  <c r="L20" i="23"/>
  <c r="K20" i="23"/>
  <c r="P19" i="23"/>
  <c r="O19" i="23"/>
  <c r="N19" i="23"/>
  <c r="M19" i="23"/>
  <c r="L19" i="23"/>
  <c r="K19" i="23"/>
  <c r="P18" i="23"/>
  <c r="O18" i="23"/>
  <c r="N18" i="23"/>
  <c r="M18" i="23"/>
  <c r="L18" i="23"/>
  <c r="K18" i="23"/>
  <c r="P17" i="23"/>
  <c r="O17" i="23"/>
  <c r="N17" i="23"/>
  <c r="M17" i="23"/>
  <c r="L17" i="23"/>
  <c r="K17" i="23"/>
  <c r="P16" i="23"/>
  <c r="O16" i="23"/>
  <c r="N16" i="23"/>
  <c r="M16" i="23"/>
  <c r="L16" i="23"/>
  <c r="K16" i="23"/>
  <c r="P15" i="23"/>
  <c r="O15" i="23"/>
  <c r="N15" i="23"/>
  <c r="M15" i="23"/>
  <c r="L15" i="23"/>
  <c r="K15" i="23"/>
  <c r="P14" i="23"/>
  <c r="O14" i="23"/>
  <c r="N14" i="23"/>
  <c r="M14" i="23"/>
  <c r="L14" i="23"/>
  <c r="K14" i="23"/>
  <c r="P13" i="23"/>
  <c r="O13" i="23"/>
  <c r="N13" i="23"/>
  <c r="M13" i="23"/>
  <c r="L13" i="23"/>
  <c r="K13" i="23"/>
  <c r="P12" i="23"/>
  <c r="O12" i="23"/>
  <c r="N12" i="23"/>
  <c r="M12" i="23"/>
  <c r="L12" i="23"/>
  <c r="K12" i="23"/>
  <c r="P11" i="23"/>
  <c r="O11" i="23"/>
  <c r="N11" i="23"/>
  <c r="M11" i="23"/>
  <c r="L11" i="23"/>
  <c r="K11" i="23"/>
  <c r="P10" i="23"/>
  <c r="O10" i="23"/>
  <c r="N10" i="23"/>
  <c r="M10" i="23"/>
  <c r="L10" i="23"/>
  <c r="K10" i="23"/>
  <c r="P9" i="23"/>
  <c r="O9" i="23"/>
  <c r="N9" i="23"/>
  <c r="M9" i="23"/>
  <c r="L9" i="23"/>
  <c r="K9" i="23"/>
  <c r="P8" i="23"/>
  <c r="O8" i="23"/>
  <c r="N8" i="23"/>
  <c r="M8" i="23"/>
  <c r="L8" i="23"/>
  <c r="K8" i="23"/>
  <c r="P7" i="23"/>
  <c r="O7" i="23"/>
  <c r="N7" i="23"/>
  <c r="M7" i="23"/>
  <c r="L7" i="23"/>
  <c r="K7" i="23"/>
  <c r="P6" i="23"/>
  <c r="O6" i="23"/>
  <c r="N6" i="23"/>
  <c r="M6" i="23"/>
  <c r="L6" i="23"/>
  <c r="K6" i="23"/>
  <c r="P5" i="23"/>
  <c r="O5" i="23"/>
  <c r="N5" i="23"/>
  <c r="M5" i="23"/>
  <c r="L5" i="23"/>
  <c r="K5" i="23"/>
  <c r="P4" i="23"/>
  <c r="O4" i="23"/>
  <c r="N4" i="23"/>
  <c r="M4" i="23"/>
  <c r="L4" i="23"/>
  <c r="D13" i="16"/>
  <c r="D12" i="16"/>
  <c r="D11" i="16"/>
  <c r="D10" i="16"/>
  <c r="D9" i="16"/>
  <c r="D8" i="16"/>
  <c r="D7" i="16"/>
  <c r="D6" i="16"/>
  <c r="D5" i="16"/>
  <c r="D4" i="16"/>
  <c r="D13" i="20"/>
  <c r="D12" i="20"/>
  <c r="D11" i="20"/>
  <c r="D10" i="20"/>
  <c r="D9" i="20"/>
  <c r="D8" i="20"/>
  <c r="D7" i="20"/>
  <c r="D6" i="20"/>
  <c r="D5" i="20"/>
  <c r="D4" i="20"/>
  <c r="D13" i="17"/>
  <c r="D12" i="17"/>
  <c r="D11" i="17"/>
  <c r="D10" i="17"/>
  <c r="D9" i="17"/>
  <c r="D8" i="17"/>
  <c r="D7" i="17"/>
  <c r="D6" i="17"/>
  <c r="D5" i="17"/>
  <c r="D4" i="17"/>
  <c r="D13" i="21"/>
  <c r="D12" i="21"/>
  <c r="D11" i="21"/>
  <c r="D10" i="21"/>
  <c r="D9" i="21"/>
  <c r="D8" i="21"/>
  <c r="D7" i="21"/>
  <c r="D6" i="21"/>
  <c r="D5" i="21"/>
  <c r="D4" i="21"/>
  <c r="D13" i="18"/>
  <c r="D12" i="18"/>
  <c r="D11" i="18"/>
  <c r="D10" i="18"/>
  <c r="D9" i="18"/>
  <c r="D8" i="18"/>
  <c r="D7" i="18"/>
  <c r="D6" i="18"/>
  <c r="D5" i="18"/>
  <c r="D4" i="18"/>
  <c r="D13" i="22"/>
  <c r="D12" i="22"/>
  <c r="D11" i="22"/>
  <c r="D10" i="22"/>
  <c r="D9" i="22"/>
  <c r="D8" i="22"/>
  <c r="D7" i="22"/>
  <c r="D6" i="22"/>
  <c r="D5" i="22"/>
  <c r="D4" i="22"/>
  <c r="D13" i="19"/>
  <c r="D12" i="19"/>
  <c r="D11" i="19"/>
  <c r="D10" i="19"/>
  <c r="D9" i="19"/>
  <c r="D8" i="19"/>
  <c r="D7" i="19"/>
  <c r="D6" i="19"/>
  <c r="D5" i="19"/>
  <c r="D4" i="19"/>
  <c r="D13" i="23"/>
  <c r="D12" i="23"/>
  <c r="D11" i="23"/>
  <c r="D10" i="23"/>
  <c r="D9" i="23"/>
  <c r="D8" i="23"/>
  <c r="D7" i="23"/>
  <c r="D6" i="23"/>
  <c r="D5" i="23"/>
  <c r="D4" i="23"/>
  <c r="K4" i="23"/>
  <c r="D3" i="23"/>
  <c r="K4" i="19"/>
  <c r="D3" i="19"/>
  <c r="K4" i="22"/>
  <c r="D3" i="22"/>
  <c r="K4" i="18"/>
  <c r="D3" i="18"/>
  <c r="K4" i="21"/>
  <c r="D3" i="21"/>
  <c r="K4" i="17"/>
  <c r="D3" i="17"/>
  <c r="D3" i="20"/>
  <c r="D3" i="16"/>
  <c r="AA11" i="24" l="1"/>
  <c r="U11" i="24" s="1"/>
  <c r="AA23" i="24"/>
  <c r="AA17" i="24"/>
  <c r="AA18" i="24"/>
  <c r="AA12" i="24"/>
  <c r="U12" i="24" s="1"/>
  <c r="AA24" i="24"/>
  <c r="R7" i="16"/>
  <c r="R7" i="20"/>
  <c r="D53" i="20" s="1"/>
  <c r="Q4" i="19"/>
  <c r="R4" i="19" s="1"/>
  <c r="Q8" i="19"/>
  <c r="R8" i="19" s="1"/>
  <c r="Q12" i="19"/>
  <c r="R12" i="19" s="1"/>
  <c r="Q16" i="19"/>
  <c r="R16" i="19" s="1"/>
  <c r="Q20" i="19"/>
  <c r="R20" i="19" s="1"/>
  <c r="Q24" i="19"/>
  <c r="R24" i="19" s="1"/>
  <c r="Q28" i="19"/>
  <c r="R28" i="19" s="1"/>
  <c r="Q32" i="19"/>
  <c r="R32" i="19" s="1"/>
  <c r="Q36" i="19"/>
  <c r="R36" i="19" s="1"/>
  <c r="D39" i="22"/>
  <c r="Q4" i="18"/>
  <c r="R4" i="18" s="1"/>
  <c r="D39" i="17"/>
  <c r="Q7" i="19"/>
  <c r="Q11" i="19"/>
  <c r="R11" i="19" s="1"/>
  <c r="Q15" i="19"/>
  <c r="R15" i="19" s="1"/>
  <c r="Q19" i="19"/>
  <c r="R19" i="19" s="1"/>
  <c r="Q23" i="19"/>
  <c r="R23" i="19" s="1"/>
  <c r="Q27" i="19"/>
  <c r="R27" i="19" s="1"/>
  <c r="Q31" i="19"/>
  <c r="R31" i="19" s="1"/>
  <c r="Q35" i="19"/>
  <c r="R35" i="19" s="1"/>
  <c r="Q39" i="19"/>
  <c r="R39" i="19" s="1"/>
  <c r="Q43" i="19"/>
  <c r="R43" i="19" s="1"/>
  <c r="Q47" i="19"/>
  <c r="R47" i="19" s="1"/>
  <c r="Q51" i="19"/>
  <c r="R51" i="19" s="1"/>
  <c r="Q55" i="19"/>
  <c r="R55" i="19" s="1"/>
  <c r="Q59" i="19"/>
  <c r="R59" i="19" s="1"/>
  <c r="Q8" i="18"/>
  <c r="R8" i="18" s="1"/>
  <c r="Q12" i="18"/>
  <c r="R12" i="18" s="1"/>
  <c r="Q16" i="18"/>
  <c r="R16" i="18" s="1"/>
  <c r="Q20" i="18"/>
  <c r="R20" i="18" s="1"/>
  <c r="Q24" i="18"/>
  <c r="R24" i="18" s="1"/>
  <c r="Q28" i="18"/>
  <c r="R28" i="18" s="1"/>
  <c r="Q32" i="18"/>
  <c r="R32" i="18" s="1"/>
  <c r="Q36" i="18"/>
  <c r="R36" i="18" s="1"/>
  <c r="Q40" i="18"/>
  <c r="R40" i="18" s="1"/>
  <c r="Q44" i="18"/>
  <c r="R44" i="18" s="1"/>
  <c r="Q48" i="18"/>
  <c r="R48" i="18" s="1"/>
  <c r="Q52" i="18"/>
  <c r="R52" i="18" s="1"/>
  <c r="Q56" i="18"/>
  <c r="R56" i="18" s="1"/>
  <c r="Q60" i="18"/>
  <c r="R60" i="18" s="1"/>
  <c r="Q5" i="17"/>
  <c r="R5" i="17" s="1"/>
  <c r="Q9" i="17"/>
  <c r="Q13" i="17"/>
  <c r="R13" i="17" s="1"/>
  <c r="Q17" i="17"/>
  <c r="R17" i="17" s="1"/>
  <c r="Q21" i="17"/>
  <c r="R21" i="17" s="1"/>
  <c r="Q25" i="17"/>
  <c r="R25" i="17" s="1"/>
  <c r="Q29" i="17"/>
  <c r="R29" i="17" s="1"/>
  <c r="Q33" i="17"/>
  <c r="R33" i="17" s="1"/>
  <c r="Q37" i="17"/>
  <c r="R37" i="17" s="1"/>
  <c r="Q41" i="17"/>
  <c r="R41" i="17" s="1"/>
  <c r="Q45" i="17"/>
  <c r="R45" i="17" s="1"/>
  <c r="Q49" i="17"/>
  <c r="R49" i="17" s="1"/>
  <c r="Q53" i="17"/>
  <c r="R53" i="17" s="1"/>
  <c r="Q57" i="17"/>
  <c r="R57" i="17" s="1"/>
  <c r="Q61" i="17"/>
  <c r="R61" i="17" s="1"/>
  <c r="Q4" i="21"/>
  <c r="R4" i="21" s="1"/>
  <c r="Q14" i="23"/>
  <c r="R14" i="23" s="1"/>
  <c r="Q18" i="23"/>
  <c r="R18" i="23" s="1"/>
  <c r="Q30" i="23"/>
  <c r="R30" i="23" s="1"/>
  <c r="Q38" i="23"/>
  <c r="R38" i="23" s="1"/>
  <c r="Q42" i="23"/>
  <c r="R42" i="23" s="1"/>
  <c r="Q50" i="23"/>
  <c r="R50" i="23" s="1"/>
  <c r="Q54" i="23"/>
  <c r="R54" i="23" s="1"/>
  <c r="Q58" i="23"/>
  <c r="R58" i="23" s="1"/>
  <c r="Q62" i="23"/>
  <c r="R62" i="23" s="1"/>
  <c r="Q7" i="22"/>
  <c r="Q11" i="22"/>
  <c r="R11" i="22" s="1"/>
  <c r="Q15" i="22"/>
  <c r="R15" i="22" s="1"/>
  <c r="Q19" i="22"/>
  <c r="R19" i="22" s="1"/>
  <c r="Q23" i="22"/>
  <c r="R23" i="22" s="1"/>
  <c r="Q27" i="22"/>
  <c r="R27" i="22" s="1"/>
  <c r="Q31" i="22"/>
  <c r="R31" i="22" s="1"/>
  <c r="Q35" i="22"/>
  <c r="R35" i="22" s="1"/>
  <c r="Q39" i="22"/>
  <c r="R39" i="22" s="1"/>
  <c r="Q43" i="22"/>
  <c r="R43" i="22" s="1"/>
  <c r="Q47" i="22"/>
  <c r="R47" i="22" s="1"/>
  <c r="Q51" i="22"/>
  <c r="R51" i="22" s="1"/>
  <c r="Q55" i="22"/>
  <c r="R55" i="22" s="1"/>
  <c r="Q59" i="22"/>
  <c r="R59" i="22" s="1"/>
  <c r="Q8" i="21"/>
  <c r="Q12" i="21"/>
  <c r="R12" i="21" s="1"/>
  <c r="Q16" i="21"/>
  <c r="R16" i="21" s="1"/>
  <c r="Q20" i="21"/>
  <c r="R20" i="21" s="1"/>
  <c r="Q24" i="21"/>
  <c r="R24" i="21" s="1"/>
  <c r="Q28" i="21"/>
  <c r="R28" i="21" s="1"/>
  <c r="Q32" i="21"/>
  <c r="R32" i="21" s="1"/>
  <c r="Q36" i="21"/>
  <c r="R36" i="21" s="1"/>
  <c r="Q40" i="21"/>
  <c r="R40" i="21" s="1"/>
  <c r="Q44" i="21"/>
  <c r="R44" i="21" s="1"/>
  <c r="Q48" i="21"/>
  <c r="R48" i="21" s="1"/>
  <c r="Q52" i="21"/>
  <c r="R52" i="21" s="1"/>
  <c r="Q56" i="21"/>
  <c r="R56" i="21" s="1"/>
  <c r="Q60" i="21"/>
  <c r="R60" i="21" s="1"/>
  <c r="Q6" i="23"/>
  <c r="R6" i="23" s="1"/>
  <c r="Q22" i="23"/>
  <c r="R22" i="23" s="1"/>
  <c r="Q26" i="23"/>
  <c r="R26" i="23" s="1"/>
  <c r="Q34" i="23"/>
  <c r="R34" i="23" s="1"/>
  <c r="Q46" i="23"/>
  <c r="R46" i="23" s="1"/>
  <c r="Q10" i="23"/>
  <c r="R10" i="23" s="1"/>
  <c r="Q5" i="23"/>
  <c r="R5" i="23" s="1"/>
  <c r="Q9" i="23"/>
  <c r="R9" i="23" s="1"/>
  <c r="Q13" i="23"/>
  <c r="R13" i="23" s="1"/>
  <c r="Q17" i="23"/>
  <c r="R17" i="23" s="1"/>
  <c r="Q21" i="23"/>
  <c r="R21" i="23" s="1"/>
  <c r="Q25" i="23"/>
  <c r="R25" i="23" s="1"/>
  <c r="Q29" i="23"/>
  <c r="R29" i="23" s="1"/>
  <c r="Q33" i="23"/>
  <c r="R33" i="23" s="1"/>
  <c r="Q37" i="23"/>
  <c r="R37" i="23" s="1"/>
  <c r="Q41" i="23"/>
  <c r="R41" i="23" s="1"/>
  <c r="Q45" i="23"/>
  <c r="R45" i="23" s="1"/>
  <c r="Q49" i="23"/>
  <c r="R49" i="23" s="1"/>
  <c r="Q53" i="23"/>
  <c r="R53" i="23" s="1"/>
  <c r="Q57" i="23"/>
  <c r="R57" i="23" s="1"/>
  <c r="Q61" i="23"/>
  <c r="R61" i="23" s="1"/>
  <c r="Q6" i="22"/>
  <c r="R6" i="22" s="1"/>
  <c r="Q10" i="22"/>
  <c r="R10" i="22" s="1"/>
  <c r="Q14" i="22"/>
  <c r="R14" i="22" s="1"/>
  <c r="Q18" i="22"/>
  <c r="R18" i="22" s="1"/>
  <c r="Q22" i="22"/>
  <c r="R22" i="22" s="1"/>
  <c r="Q26" i="22"/>
  <c r="R26" i="22" s="1"/>
  <c r="Q30" i="22"/>
  <c r="R30" i="22" s="1"/>
  <c r="Q34" i="22"/>
  <c r="R34" i="22" s="1"/>
  <c r="Q38" i="22"/>
  <c r="R38" i="22" s="1"/>
  <c r="Q42" i="22"/>
  <c r="R42" i="22" s="1"/>
  <c r="Q46" i="22"/>
  <c r="R46" i="22" s="1"/>
  <c r="Q50" i="22"/>
  <c r="R50" i="22" s="1"/>
  <c r="Q54" i="22"/>
  <c r="R54" i="22" s="1"/>
  <c r="Q58" i="22"/>
  <c r="R58" i="22" s="1"/>
  <c r="Q62" i="22"/>
  <c r="R62" i="22" s="1"/>
  <c r="Q7" i="21"/>
  <c r="R7" i="21" s="1"/>
  <c r="Q11" i="21"/>
  <c r="R11" i="21" s="1"/>
  <c r="Q15" i="21"/>
  <c r="R15" i="21" s="1"/>
  <c r="Q19" i="21"/>
  <c r="R19" i="21" s="1"/>
  <c r="Q23" i="21"/>
  <c r="R23" i="21" s="1"/>
  <c r="Q27" i="21"/>
  <c r="R27" i="21" s="1"/>
  <c r="Q31" i="21"/>
  <c r="R31" i="21" s="1"/>
  <c r="Q35" i="21"/>
  <c r="R35" i="21" s="1"/>
  <c r="Q39" i="21"/>
  <c r="R39" i="21" s="1"/>
  <c r="Q43" i="21"/>
  <c r="R43" i="21" s="1"/>
  <c r="Q47" i="21"/>
  <c r="R47" i="21" s="1"/>
  <c r="Q51" i="21"/>
  <c r="R51" i="21" s="1"/>
  <c r="Q55" i="21"/>
  <c r="R55" i="21" s="1"/>
  <c r="Q59" i="21"/>
  <c r="R59" i="21" s="1"/>
  <c r="Q6" i="19"/>
  <c r="R6" i="19" s="1"/>
  <c r="Q10" i="19"/>
  <c r="R10" i="19" s="1"/>
  <c r="Q14" i="19"/>
  <c r="R14" i="19" s="1"/>
  <c r="Q18" i="19"/>
  <c r="R18" i="19" s="1"/>
  <c r="Q22" i="19"/>
  <c r="R22" i="19" s="1"/>
  <c r="Q26" i="19"/>
  <c r="R26" i="19" s="1"/>
  <c r="Q30" i="19"/>
  <c r="R30" i="19" s="1"/>
  <c r="Q34" i="19"/>
  <c r="R34" i="19" s="1"/>
  <c r="Q38" i="19"/>
  <c r="R38" i="19" s="1"/>
  <c r="Q42" i="19"/>
  <c r="R42" i="19" s="1"/>
  <c r="Q46" i="19"/>
  <c r="R46" i="19" s="1"/>
  <c r="Q50" i="19"/>
  <c r="R50" i="19" s="1"/>
  <c r="Q54" i="19"/>
  <c r="R54" i="19" s="1"/>
  <c r="Q58" i="19"/>
  <c r="R58" i="19" s="1"/>
  <c r="Q62" i="19"/>
  <c r="R62" i="19" s="1"/>
  <c r="Q7" i="18"/>
  <c r="Q11" i="18"/>
  <c r="R11" i="18" s="1"/>
  <c r="Q15" i="18"/>
  <c r="R15" i="18" s="1"/>
  <c r="Q19" i="18"/>
  <c r="R19" i="18" s="1"/>
  <c r="Q23" i="18"/>
  <c r="R23" i="18" s="1"/>
  <c r="Q27" i="18"/>
  <c r="R27" i="18" s="1"/>
  <c r="Q31" i="18"/>
  <c r="R31" i="18" s="1"/>
  <c r="Q35" i="18"/>
  <c r="R35" i="18" s="1"/>
  <c r="Q39" i="18"/>
  <c r="R39" i="18" s="1"/>
  <c r="Q43" i="18"/>
  <c r="R43" i="18" s="1"/>
  <c r="Q47" i="18"/>
  <c r="R47" i="18" s="1"/>
  <c r="Q51" i="18"/>
  <c r="R51" i="18" s="1"/>
  <c r="Q55" i="18"/>
  <c r="R55" i="18" s="1"/>
  <c r="Q59" i="18"/>
  <c r="R59" i="18" s="1"/>
  <c r="Q8" i="17"/>
  <c r="Q12" i="17"/>
  <c r="R12" i="17" s="1"/>
  <c r="Q16" i="17"/>
  <c r="R16" i="17" s="1"/>
  <c r="Q20" i="17"/>
  <c r="R20" i="17" s="1"/>
  <c r="Q24" i="17"/>
  <c r="R24" i="17" s="1"/>
  <c r="Q28" i="17"/>
  <c r="R28" i="17" s="1"/>
  <c r="Q32" i="17"/>
  <c r="R32" i="17" s="1"/>
  <c r="Q36" i="17"/>
  <c r="R36" i="17" s="1"/>
  <c r="Q40" i="17"/>
  <c r="R40" i="17" s="1"/>
  <c r="Q44" i="17"/>
  <c r="R44" i="17" s="1"/>
  <c r="Q48" i="17"/>
  <c r="R48" i="17" s="1"/>
  <c r="Q52" i="17"/>
  <c r="R52" i="17" s="1"/>
  <c r="Q56" i="17"/>
  <c r="R56" i="17" s="1"/>
  <c r="Q60" i="17"/>
  <c r="R60" i="17" s="1"/>
  <c r="D39" i="19"/>
  <c r="Q9" i="19"/>
  <c r="R9" i="19" s="1"/>
  <c r="Q13" i="19"/>
  <c r="R13" i="19" s="1"/>
  <c r="Q17" i="19"/>
  <c r="R17" i="19" s="1"/>
  <c r="Q21" i="19"/>
  <c r="R21" i="19" s="1"/>
  <c r="Q25" i="19"/>
  <c r="R25" i="19" s="1"/>
  <c r="Q29" i="19"/>
  <c r="R29" i="19" s="1"/>
  <c r="Q33" i="19"/>
  <c r="R33" i="19" s="1"/>
  <c r="Q37" i="19"/>
  <c r="R37" i="19" s="1"/>
  <c r="Q41" i="19"/>
  <c r="R41" i="19" s="1"/>
  <c r="Q45" i="19"/>
  <c r="R45" i="19" s="1"/>
  <c r="Q49" i="19"/>
  <c r="R49" i="19" s="1"/>
  <c r="Q53" i="19"/>
  <c r="R53" i="19" s="1"/>
  <c r="Q57" i="19"/>
  <c r="R57" i="19" s="1"/>
  <c r="Q61" i="19"/>
  <c r="R61" i="19" s="1"/>
  <c r="Q6" i="18"/>
  <c r="R6" i="18" s="1"/>
  <c r="Q10" i="18"/>
  <c r="R10" i="18" s="1"/>
  <c r="Q14" i="18"/>
  <c r="R14" i="18" s="1"/>
  <c r="Q18" i="18"/>
  <c r="R18" i="18" s="1"/>
  <c r="Q22" i="18"/>
  <c r="R22" i="18" s="1"/>
  <c r="Q26" i="18"/>
  <c r="R26" i="18" s="1"/>
  <c r="Q30" i="18"/>
  <c r="R30" i="18" s="1"/>
  <c r="Q34" i="18"/>
  <c r="R34" i="18" s="1"/>
  <c r="Q38" i="18"/>
  <c r="R38" i="18" s="1"/>
  <c r="Q42" i="18"/>
  <c r="R42" i="18" s="1"/>
  <c r="Q46" i="18"/>
  <c r="R46" i="18" s="1"/>
  <c r="Q50" i="18"/>
  <c r="R50" i="18" s="1"/>
  <c r="Q54" i="18"/>
  <c r="R54" i="18" s="1"/>
  <c r="Q58" i="18"/>
  <c r="R58" i="18" s="1"/>
  <c r="Q62" i="18"/>
  <c r="R62" i="18" s="1"/>
  <c r="Q7" i="17"/>
  <c r="Q11" i="17"/>
  <c r="R11" i="17" s="1"/>
  <c r="Q15" i="17"/>
  <c r="R15" i="17" s="1"/>
  <c r="Q19" i="17"/>
  <c r="R19" i="17" s="1"/>
  <c r="Q23" i="17"/>
  <c r="R23" i="17" s="1"/>
  <c r="Q27" i="17"/>
  <c r="R27" i="17" s="1"/>
  <c r="Q31" i="17"/>
  <c r="R31" i="17" s="1"/>
  <c r="Q35" i="17"/>
  <c r="R35" i="17" s="1"/>
  <c r="Q39" i="17"/>
  <c r="R39" i="17" s="1"/>
  <c r="Q43" i="17"/>
  <c r="R43" i="17" s="1"/>
  <c r="Q47" i="17"/>
  <c r="R47" i="17" s="1"/>
  <c r="Q51" i="17"/>
  <c r="R51" i="17" s="1"/>
  <c r="Q55" i="17"/>
  <c r="R55" i="17" s="1"/>
  <c r="Q59" i="17"/>
  <c r="R59" i="17" s="1"/>
  <c r="Q4" i="17"/>
  <c r="R4" i="17" s="1"/>
  <c r="Q5" i="19"/>
  <c r="R5" i="19" s="1"/>
  <c r="D39" i="18"/>
  <c r="Q40" i="19"/>
  <c r="R40" i="19" s="1"/>
  <c r="Q44" i="19"/>
  <c r="R44" i="19" s="1"/>
  <c r="Q48" i="19"/>
  <c r="R48" i="19" s="1"/>
  <c r="Q52" i="19"/>
  <c r="R52" i="19" s="1"/>
  <c r="Q56" i="19"/>
  <c r="R56" i="19" s="1"/>
  <c r="Q60" i="19"/>
  <c r="R60" i="19" s="1"/>
  <c r="Q5" i="18"/>
  <c r="R5" i="18" s="1"/>
  <c r="Q9" i="18"/>
  <c r="R9" i="18" s="1"/>
  <c r="Q13" i="18"/>
  <c r="R13" i="18" s="1"/>
  <c r="Q17" i="18"/>
  <c r="R17" i="18" s="1"/>
  <c r="Q21" i="18"/>
  <c r="R21" i="18" s="1"/>
  <c r="Q25" i="18"/>
  <c r="R25" i="18" s="1"/>
  <c r="Q29" i="18"/>
  <c r="R29" i="18" s="1"/>
  <c r="Q33" i="18"/>
  <c r="R33" i="18" s="1"/>
  <c r="Q37" i="18"/>
  <c r="R37" i="18" s="1"/>
  <c r="Q41" i="18"/>
  <c r="R41" i="18" s="1"/>
  <c r="Q45" i="18"/>
  <c r="R45" i="18" s="1"/>
  <c r="Q49" i="18"/>
  <c r="R49" i="18" s="1"/>
  <c r="Q53" i="18"/>
  <c r="R53" i="18" s="1"/>
  <c r="Q57" i="18"/>
  <c r="R57" i="18" s="1"/>
  <c r="Q61" i="18"/>
  <c r="R61" i="18" s="1"/>
  <c r="Q6" i="17"/>
  <c r="R6" i="17" s="1"/>
  <c r="Q10" i="17"/>
  <c r="R10" i="17" s="1"/>
  <c r="Q14" i="17"/>
  <c r="R14" i="17" s="1"/>
  <c r="Q18" i="17"/>
  <c r="R18" i="17" s="1"/>
  <c r="Q22" i="17"/>
  <c r="R22" i="17" s="1"/>
  <c r="Q26" i="17"/>
  <c r="R26" i="17" s="1"/>
  <c r="Q30" i="17"/>
  <c r="R30" i="17" s="1"/>
  <c r="Q34" i="17"/>
  <c r="R34" i="17" s="1"/>
  <c r="Q38" i="17"/>
  <c r="R38" i="17" s="1"/>
  <c r="Q42" i="17"/>
  <c r="R42" i="17" s="1"/>
  <c r="Q46" i="17"/>
  <c r="R46" i="17" s="1"/>
  <c r="Q50" i="17"/>
  <c r="R50" i="17" s="1"/>
  <c r="Q54" i="17"/>
  <c r="R54" i="17" s="1"/>
  <c r="Q58" i="17"/>
  <c r="R58" i="17" s="1"/>
  <c r="Q62" i="17"/>
  <c r="R62" i="17" s="1"/>
  <c r="Q12" i="23"/>
  <c r="R12" i="23" s="1"/>
  <c r="Q28" i="23"/>
  <c r="R28" i="23" s="1"/>
  <c r="Q32" i="23"/>
  <c r="R32" i="23" s="1"/>
  <c r="Q56" i="23"/>
  <c r="R56" i="23" s="1"/>
  <c r="Q60" i="23"/>
  <c r="R60" i="23" s="1"/>
  <c r="Q5" i="22"/>
  <c r="R5" i="22" s="1"/>
  <c r="Q9" i="22"/>
  <c r="R9" i="22" s="1"/>
  <c r="Q13" i="22"/>
  <c r="R13" i="22" s="1"/>
  <c r="Q17" i="22"/>
  <c r="R17" i="22" s="1"/>
  <c r="Q21" i="22"/>
  <c r="R21" i="22" s="1"/>
  <c r="Q25" i="22"/>
  <c r="R25" i="22" s="1"/>
  <c r="Q29" i="22"/>
  <c r="R29" i="22" s="1"/>
  <c r="Q33" i="22"/>
  <c r="R33" i="22" s="1"/>
  <c r="Q37" i="22"/>
  <c r="R37" i="22" s="1"/>
  <c r="Q41" i="22"/>
  <c r="R41" i="22" s="1"/>
  <c r="Q45" i="22"/>
  <c r="R45" i="22" s="1"/>
  <c r="Q49" i="22"/>
  <c r="R49" i="22" s="1"/>
  <c r="Q53" i="22"/>
  <c r="R53" i="22" s="1"/>
  <c r="Q57" i="22"/>
  <c r="R57" i="22" s="1"/>
  <c r="Q61" i="22"/>
  <c r="R61" i="22" s="1"/>
  <c r="Q6" i="21"/>
  <c r="R6" i="21" s="1"/>
  <c r="Q10" i="21"/>
  <c r="R10" i="21" s="1"/>
  <c r="Q14" i="21"/>
  <c r="R14" i="21" s="1"/>
  <c r="Q18" i="21"/>
  <c r="R18" i="21" s="1"/>
  <c r="Q22" i="21"/>
  <c r="R22" i="21" s="1"/>
  <c r="Q26" i="21"/>
  <c r="R26" i="21" s="1"/>
  <c r="Q30" i="21"/>
  <c r="R30" i="21" s="1"/>
  <c r="Q34" i="21"/>
  <c r="R34" i="21" s="1"/>
  <c r="Q38" i="21"/>
  <c r="R38" i="21" s="1"/>
  <c r="Q42" i="21"/>
  <c r="R42" i="21" s="1"/>
  <c r="Q46" i="21"/>
  <c r="R46" i="21" s="1"/>
  <c r="Q50" i="21"/>
  <c r="R50" i="21" s="1"/>
  <c r="Q54" i="21"/>
  <c r="R54" i="21" s="1"/>
  <c r="Q58" i="21"/>
  <c r="R58" i="21" s="1"/>
  <c r="Q62" i="21"/>
  <c r="R62" i="21" s="1"/>
  <c r="Q16" i="23"/>
  <c r="R16" i="23" s="1"/>
  <c r="Q20" i="23"/>
  <c r="R20" i="23" s="1"/>
  <c r="Q36" i="23"/>
  <c r="R36" i="23" s="1"/>
  <c r="Q40" i="23"/>
  <c r="R40" i="23" s="1"/>
  <c r="Q44" i="23"/>
  <c r="R44" i="23" s="1"/>
  <c r="Q48" i="23"/>
  <c r="R48" i="23" s="1"/>
  <c r="Q52" i="23"/>
  <c r="R52" i="23" s="1"/>
  <c r="D39" i="21"/>
  <c r="Q8" i="23"/>
  <c r="R8" i="23" s="1"/>
  <c r="Q24" i="23"/>
  <c r="R24" i="23" s="1"/>
  <c r="Q11" i="23"/>
  <c r="R11" i="23" s="1"/>
  <c r="Q23" i="23"/>
  <c r="R23" i="23" s="1"/>
  <c r="Q35" i="23"/>
  <c r="R35" i="23" s="1"/>
  <c r="Q39" i="23"/>
  <c r="R39" i="23" s="1"/>
  <c r="Q47" i="23"/>
  <c r="R47" i="23" s="1"/>
  <c r="Q55" i="23"/>
  <c r="R55" i="23" s="1"/>
  <c r="Q8" i="22"/>
  <c r="R8" i="22" s="1"/>
  <c r="Q12" i="22"/>
  <c r="R12" i="22" s="1"/>
  <c r="Q16" i="22"/>
  <c r="R16" i="22" s="1"/>
  <c r="Q20" i="22"/>
  <c r="R20" i="22" s="1"/>
  <c r="Q24" i="22"/>
  <c r="R24" i="22" s="1"/>
  <c r="Q28" i="22"/>
  <c r="R28" i="22" s="1"/>
  <c r="Q32" i="22"/>
  <c r="R32" i="22" s="1"/>
  <c r="Q36" i="22"/>
  <c r="R36" i="22" s="1"/>
  <c r="Q40" i="22"/>
  <c r="R40" i="22" s="1"/>
  <c r="Q44" i="22"/>
  <c r="R44" i="22" s="1"/>
  <c r="Q48" i="22"/>
  <c r="R48" i="22" s="1"/>
  <c r="Q52" i="22"/>
  <c r="R52" i="22" s="1"/>
  <c r="Q56" i="22"/>
  <c r="R56" i="22" s="1"/>
  <c r="Q60" i="22"/>
  <c r="R60" i="22" s="1"/>
  <c r="Q5" i="21"/>
  <c r="R5" i="21" s="1"/>
  <c r="Q9" i="21"/>
  <c r="Q13" i="21"/>
  <c r="R13" i="21" s="1"/>
  <c r="Q17" i="21"/>
  <c r="R17" i="21" s="1"/>
  <c r="Q21" i="21"/>
  <c r="R21" i="21" s="1"/>
  <c r="Q25" i="21"/>
  <c r="R25" i="21" s="1"/>
  <c r="Q29" i="21"/>
  <c r="R29" i="21" s="1"/>
  <c r="Q33" i="21"/>
  <c r="R33" i="21" s="1"/>
  <c r="Q37" i="21"/>
  <c r="R37" i="21" s="1"/>
  <c r="Q41" i="21"/>
  <c r="R41" i="21" s="1"/>
  <c r="Q45" i="21"/>
  <c r="R45" i="21" s="1"/>
  <c r="Q49" i="21"/>
  <c r="R49" i="21" s="1"/>
  <c r="Q53" i="21"/>
  <c r="R53" i="21" s="1"/>
  <c r="Q57" i="21"/>
  <c r="R57" i="21" s="1"/>
  <c r="Q61" i="21"/>
  <c r="R61" i="21" s="1"/>
  <c r="Q4" i="23"/>
  <c r="R4" i="23" s="1"/>
  <c r="Q7" i="23"/>
  <c r="Q15" i="23"/>
  <c r="R15" i="23" s="1"/>
  <c r="Q19" i="23"/>
  <c r="R19" i="23" s="1"/>
  <c r="Q27" i="23"/>
  <c r="R27" i="23" s="1"/>
  <c r="Q31" i="23"/>
  <c r="R31" i="23" s="1"/>
  <c r="Q43" i="23"/>
  <c r="R43" i="23" s="1"/>
  <c r="Q51" i="23"/>
  <c r="R51" i="23" s="1"/>
  <c r="Q59" i="23"/>
  <c r="R59" i="23" s="1"/>
  <c r="Q4" i="22"/>
  <c r="R4" i="22" s="1"/>
  <c r="D39" i="23"/>
  <c r="P62" i="3"/>
  <c r="O62" i="3"/>
  <c r="N62" i="3"/>
  <c r="M62" i="3"/>
  <c r="L62" i="3"/>
  <c r="K62" i="3"/>
  <c r="P61" i="3"/>
  <c r="O61" i="3"/>
  <c r="N61" i="3"/>
  <c r="M61" i="3"/>
  <c r="L61" i="3"/>
  <c r="K61" i="3"/>
  <c r="P60" i="3"/>
  <c r="O60" i="3"/>
  <c r="N60" i="3"/>
  <c r="M60" i="3"/>
  <c r="L60" i="3"/>
  <c r="K60" i="3"/>
  <c r="P59" i="3"/>
  <c r="O59" i="3"/>
  <c r="N59" i="3"/>
  <c r="M59" i="3"/>
  <c r="L59" i="3"/>
  <c r="K59" i="3"/>
  <c r="P58" i="3"/>
  <c r="O58" i="3"/>
  <c r="N58" i="3"/>
  <c r="M58" i="3"/>
  <c r="L58" i="3"/>
  <c r="K58" i="3"/>
  <c r="P57" i="3"/>
  <c r="O57" i="3"/>
  <c r="N57" i="3"/>
  <c r="M57" i="3"/>
  <c r="L57" i="3"/>
  <c r="K57" i="3"/>
  <c r="P56" i="3"/>
  <c r="O56" i="3"/>
  <c r="N56" i="3"/>
  <c r="M56" i="3"/>
  <c r="L56" i="3"/>
  <c r="K56" i="3"/>
  <c r="P55" i="3"/>
  <c r="O55" i="3"/>
  <c r="N55" i="3"/>
  <c r="M55" i="3"/>
  <c r="L55" i="3"/>
  <c r="K55" i="3"/>
  <c r="P54" i="3"/>
  <c r="O54" i="3"/>
  <c r="N54" i="3"/>
  <c r="M54" i="3"/>
  <c r="L54" i="3"/>
  <c r="K54" i="3"/>
  <c r="P53" i="3"/>
  <c r="O53" i="3"/>
  <c r="N53" i="3"/>
  <c r="M53" i="3"/>
  <c r="L53" i="3"/>
  <c r="K53" i="3"/>
  <c r="P52" i="3"/>
  <c r="O52" i="3"/>
  <c r="N52" i="3"/>
  <c r="M52" i="3"/>
  <c r="L52" i="3"/>
  <c r="K52" i="3"/>
  <c r="P51" i="3"/>
  <c r="O51" i="3"/>
  <c r="N51" i="3"/>
  <c r="M51" i="3"/>
  <c r="L51" i="3"/>
  <c r="K51" i="3"/>
  <c r="P50" i="3"/>
  <c r="O50" i="3"/>
  <c r="N50" i="3"/>
  <c r="M50" i="3"/>
  <c r="L50" i="3"/>
  <c r="K50" i="3"/>
  <c r="P49" i="3"/>
  <c r="O49" i="3"/>
  <c r="N49" i="3"/>
  <c r="M49" i="3"/>
  <c r="L49" i="3"/>
  <c r="K49" i="3"/>
  <c r="P48" i="3"/>
  <c r="O48" i="3"/>
  <c r="N48" i="3"/>
  <c r="M48" i="3"/>
  <c r="L48" i="3"/>
  <c r="K48" i="3"/>
  <c r="P47" i="3"/>
  <c r="O47" i="3"/>
  <c r="N47" i="3"/>
  <c r="M47" i="3"/>
  <c r="L47" i="3"/>
  <c r="K47" i="3"/>
  <c r="P46" i="3"/>
  <c r="O46" i="3"/>
  <c r="N46" i="3"/>
  <c r="M46" i="3"/>
  <c r="L46" i="3"/>
  <c r="K46" i="3"/>
  <c r="P45" i="3"/>
  <c r="O45" i="3"/>
  <c r="N45" i="3"/>
  <c r="M45" i="3"/>
  <c r="L45" i="3"/>
  <c r="K45" i="3"/>
  <c r="P44" i="3"/>
  <c r="O44" i="3"/>
  <c r="N44" i="3"/>
  <c r="M44" i="3"/>
  <c r="L44" i="3"/>
  <c r="K44" i="3"/>
  <c r="P43" i="3"/>
  <c r="O43" i="3"/>
  <c r="N43" i="3"/>
  <c r="M43" i="3"/>
  <c r="L43" i="3"/>
  <c r="K43" i="3"/>
  <c r="P42" i="3"/>
  <c r="O42" i="3"/>
  <c r="N42" i="3"/>
  <c r="M42" i="3"/>
  <c r="L42" i="3"/>
  <c r="K42" i="3"/>
  <c r="P41" i="3"/>
  <c r="O41" i="3"/>
  <c r="N41" i="3"/>
  <c r="M41" i="3"/>
  <c r="L41" i="3"/>
  <c r="K41" i="3"/>
  <c r="P40" i="3"/>
  <c r="O40" i="3"/>
  <c r="N40" i="3"/>
  <c r="M40" i="3"/>
  <c r="L40" i="3"/>
  <c r="K40" i="3"/>
  <c r="P39" i="3"/>
  <c r="O39" i="3"/>
  <c r="N39" i="3"/>
  <c r="M39" i="3"/>
  <c r="L39" i="3"/>
  <c r="K39" i="3"/>
  <c r="P38" i="3"/>
  <c r="O38" i="3"/>
  <c r="N38" i="3"/>
  <c r="M38" i="3"/>
  <c r="L38" i="3"/>
  <c r="K38" i="3"/>
  <c r="P37" i="3"/>
  <c r="O37" i="3"/>
  <c r="N37" i="3"/>
  <c r="M37" i="3"/>
  <c r="L37" i="3"/>
  <c r="K37" i="3"/>
  <c r="P36" i="3"/>
  <c r="O36" i="3"/>
  <c r="N36" i="3"/>
  <c r="M36" i="3"/>
  <c r="L36" i="3"/>
  <c r="K36" i="3"/>
  <c r="P35" i="3"/>
  <c r="O35" i="3"/>
  <c r="N35" i="3"/>
  <c r="M35" i="3"/>
  <c r="L35" i="3"/>
  <c r="K35" i="3"/>
  <c r="P34" i="3"/>
  <c r="O34" i="3"/>
  <c r="N34" i="3"/>
  <c r="M34" i="3"/>
  <c r="L34" i="3"/>
  <c r="K34" i="3"/>
  <c r="P33" i="3"/>
  <c r="O33" i="3"/>
  <c r="N33" i="3"/>
  <c r="M33" i="3"/>
  <c r="L33" i="3"/>
  <c r="K33" i="3"/>
  <c r="P32" i="3"/>
  <c r="O32" i="3"/>
  <c r="N32" i="3"/>
  <c r="M32" i="3"/>
  <c r="L32" i="3"/>
  <c r="K32" i="3"/>
  <c r="P31" i="3"/>
  <c r="O31" i="3"/>
  <c r="N31" i="3"/>
  <c r="M31" i="3"/>
  <c r="L31" i="3"/>
  <c r="K31" i="3"/>
  <c r="P30" i="3"/>
  <c r="O30" i="3"/>
  <c r="N30" i="3"/>
  <c r="M30" i="3"/>
  <c r="L30" i="3"/>
  <c r="K30" i="3"/>
  <c r="P29" i="3"/>
  <c r="O29" i="3"/>
  <c r="N29" i="3"/>
  <c r="M29" i="3"/>
  <c r="L29" i="3"/>
  <c r="K29" i="3"/>
  <c r="P28" i="3"/>
  <c r="O28" i="3"/>
  <c r="N28" i="3"/>
  <c r="M28" i="3"/>
  <c r="L28" i="3"/>
  <c r="K28" i="3"/>
  <c r="P27" i="3"/>
  <c r="O27" i="3"/>
  <c r="N27" i="3"/>
  <c r="M27" i="3"/>
  <c r="L27" i="3"/>
  <c r="K27" i="3"/>
  <c r="P26" i="3"/>
  <c r="O26" i="3"/>
  <c r="N26" i="3"/>
  <c r="M26" i="3"/>
  <c r="L26" i="3"/>
  <c r="K26" i="3"/>
  <c r="P25" i="3"/>
  <c r="O25" i="3"/>
  <c r="N25" i="3"/>
  <c r="M25" i="3"/>
  <c r="L25" i="3"/>
  <c r="K25" i="3"/>
  <c r="P24" i="3"/>
  <c r="O24" i="3"/>
  <c r="N24" i="3"/>
  <c r="M24" i="3"/>
  <c r="L24" i="3"/>
  <c r="K24" i="3"/>
  <c r="P23" i="3"/>
  <c r="O23" i="3"/>
  <c r="N23" i="3"/>
  <c r="M23" i="3"/>
  <c r="L23" i="3"/>
  <c r="K23" i="3"/>
  <c r="P22" i="3"/>
  <c r="O22" i="3"/>
  <c r="N22" i="3"/>
  <c r="M22" i="3"/>
  <c r="L22" i="3"/>
  <c r="K22" i="3"/>
  <c r="P21" i="3"/>
  <c r="O21" i="3"/>
  <c r="N21" i="3"/>
  <c r="M21" i="3"/>
  <c r="L21" i="3"/>
  <c r="K21" i="3"/>
  <c r="P20" i="3"/>
  <c r="O20" i="3"/>
  <c r="N20" i="3"/>
  <c r="M20" i="3"/>
  <c r="L20" i="3"/>
  <c r="K20" i="3"/>
  <c r="P19" i="3"/>
  <c r="O19" i="3"/>
  <c r="N19" i="3"/>
  <c r="M19" i="3"/>
  <c r="L19" i="3"/>
  <c r="K19" i="3"/>
  <c r="P18" i="3"/>
  <c r="O18" i="3"/>
  <c r="N18" i="3"/>
  <c r="M18" i="3"/>
  <c r="L18" i="3"/>
  <c r="K18" i="3"/>
  <c r="P17" i="3"/>
  <c r="O17" i="3"/>
  <c r="N17" i="3"/>
  <c r="M17" i="3"/>
  <c r="L17" i="3"/>
  <c r="K17" i="3"/>
  <c r="P16" i="3"/>
  <c r="O16" i="3"/>
  <c r="N16" i="3"/>
  <c r="M16" i="3"/>
  <c r="L16" i="3"/>
  <c r="K16" i="3"/>
  <c r="P15" i="3"/>
  <c r="O15" i="3"/>
  <c r="N15" i="3"/>
  <c r="M15" i="3"/>
  <c r="L15" i="3"/>
  <c r="K15" i="3"/>
  <c r="P14" i="3"/>
  <c r="O14" i="3"/>
  <c r="N14" i="3"/>
  <c r="M14" i="3"/>
  <c r="L14" i="3"/>
  <c r="K14" i="3"/>
  <c r="P13" i="3"/>
  <c r="O13" i="3"/>
  <c r="N13" i="3"/>
  <c r="M13" i="3"/>
  <c r="L13" i="3"/>
  <c r="K13" i="3"/>
  <c r="P12" i="3"/>
  <c r="O12" i="3"/>
  <c r="N12" i="3"/>
  <c r="M12" i="3"/>
  <c r="L12" i="3"/>
  <c r="K12" i="3"/>
  <c r="P11" i="3"/>
  <c r="O11" i="3"/>
  <c r="N11" i="3"/>
  <c r="M11" i="3"/>
  <c r="L11" i="3"/>
  <c r="K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P62" i="27"/>
  <c r="O62" i="27"/>
  <c r="N62" i="27"/>
  <c r="M62" i="27"/>
  <c r="L62" i="27"/>
  <c r="K62" i="27"/>
  <c r="P61" i="27"/>
  <c r="O61" i="27"/>
  <c r="N61" i="27"/>
  <c r="M61" i="27"/>
  <c r="L61" i="27"/>
  <c r="K61" i="27"/>
  <c r="P60" i="27"/>
  <c r="O60" i="27"/>
  <c r="N60" i="27"/>
  <c r="M60" i="27"/>
  <c r="L60" i="27"/>
  <c r="K60" i="27"/>
  <c r="P59" i="27"/>
  <c r="O59" i="27"/>
  <c r="N59" i="27"/>
  <c r="M59" i="27"/>
  <c r="L59" i="27"/>
  <c r="K59" i="27"/>
  <c r="P58" i="27"/>
  <c r="O58" i="27"/>
  <c r="N58" i="27"/>
  <c r="M58" i="27"/>
  <c r="L58" i="27"/>
  <c r="K58" i="27"/>
  <c r="P57" i="27"/>
  <c r="O57" i="27"/>
  <c r="N57" i="27"/>
  <c r="M57" i="27"/>
  <c r="L57" i="27"/>
  <c r="K57" i="27"/>
  <c r="P56" i="27"/>
  <c r="O56" i="27"/>
  <c r="N56" i="27"/>
  <c r="M56" i="27"/>
  <c r="L56" i="27"/>
  <c r="K56" i="27"/>
  <c r="P55" i="27"/>
  <c r="O55" i="27"/>
  <c r="N55" i="27"/>
  <c r="M55" i="27"/>
  <c r="L55" i="27"/>
  <c r="K55" i="27"/>
  <c r="P54" i="27"/>
  <c r="O54" i="27"/>
  <c r="N54" i="27"/>
  <c r="M54" i="27"/>
  <c r="L54" i="27"/>
  <c r="K54" i="27"/>
  <c r="P53" i="27"/>
  <c r="O53" i="27"/>
  <c r="N53" i="27"/>
  <c r="M53" i="27"/>
  <c r="L53" i="27"/>
  <c r="K53" i="27"/>
  <c r="P52" i="27"/>
  <c r="O52" i="27"/>
  <c r="N52" i="27"/>
  <c r="M52" i="27"/>
  <c r="L52" i="27"/>
  <c r="K52" i="27"/>
  <c r="P51" i="27"/>
  <c r="O51" i="27"/>
  <c r="N51" i="27"/>
  <c r="M51" i="27"/>
  <c r="L51" i="27"/>
  <c r="K51" i="27"/>
  <c r="P50" i="27"/>
  <c r="O50" i="27"/>
  <c r="N50" i="27"/>
  <c r="M50" i="27"/>
  <c r="L50" i="27"/>
  <c r="K50" i="27"/>
  <c r="P49" i="27"/>
  <c r="O49" i="27"/>
  <c r="N49" i="27"/>
  <c r="M49" i="27"/>
  <c r="L49" i="27"/>
  <c r="K49" i="27"/>
  <c r="P48" i="27"/>
  <c r="O48" i="27"/>
  <c r="N48" i="27"/>
  <c r="M48" i="27"/>
  <c r="L48" i="27"/>
  <c r="K48" i="27"/>
  <c r="P47" i="27"/>
  <c r="O47" i="27"/>
  <c r="N47" i="27"/>
  <c r="M47" i="27"/>
  <c r="L47" i="27"/>
  <c r="K47" i="27"/>
  <c r="P46" i="27"/>
  <c r="O46" i="27"/>
  <c r="N46" i="27"/>
  <c r="M46" i="27"/>
  <c r="L46" i="27"/>
  <c r="K46" i="27"/>
  <c r="P45" i="27"/>
  <c r="O45" i="27"/>
  <c r="N45" i="27"/>
  <c r="M45" i="27"/>
  <c r="L45" i="27"/>
  <c r="K45" i="27"/>
  <c r="P44" i="27"/>
  <c r="O44" i="27"/>
  <c r="N44" i="27"/>
  <c r="M44" i="27"/>
  <c r="L44" i="27"/>
  <c r="K44" i="27"/>
  <c r="P43" i="27"/>
  <c r="O43" i="27"/>
  <c r="N43" i="27"/>
  <c r="M43" i="27"/>
  <c r="L43" i="27"/>
  <c r="K43" i="27"/>
  <c r="P42" i="27"/>
  <c r="O42" i="27"/>
  <c r="N42" i="27"/>
  <c r="M42" i="27"/>
  <c r="L42" i="27"/>
  <c r="K42" i="27"/>
  <c r="P41" i="27"/>
  <c r="O41" i="27"/>
  <c r="N41" i="27"/>
  <c r="M41" i="27"/>
  <c r="L41" i="27"/>
  <c r="K41" i="27"/>
  <c r="P40" i="27"/>
  <c r="O40" i="27"/>
  <c r="N40" i="27"/>
  <c r="M40" i="27"/>
  <c r="L40" i="27"/>
  <c r="K40" i="27"/>
  <c r="P39" i="27"/>
  <c r="O39" i="27"/>
  <c r="N39" i="27"/>
  <c r="M39" i="27"/>
  <c r="L39" i="27"/>
  <c r="K39" i="27"/>
  <c r="P38" i="27"/>
  <c r="O38" i="27"/>
  <c r="N38" i="27"/>
  <c r="M38" i="27"/>
  <c r="L38" i="27"/>
  <c r="K38" i="27"/>
  <c r="P37" i="27"/>
  <c r="O37" i="27"/>
  <c r="N37" i="27"/>
  <c r="M37" i="27"/>
  <c r="L37" i="27"/>
  <c r="K37" i="27"/>
  <c r="P36" i="27"/>
  <c r="O36" i="27"/>
  <c r="N36" i="27"/>
  <c r="M36" i="27"/>
  <c r="L36" i="27"/>
  <c r="K36" i="27"/>
  <c r="P35" i="27"/>
  <c r="O35" i="27"/>
  <c r="N35" i="27"/>
  <c r="M35" i="27"/>
  <c r="L35" i="27"/>
  <c r="K35" i="27"/>
  <c r="P34" i="27"/>
  <c r="O34" i="27"/>
  <c r="N34" i="27"/>
  <c r="M34" i="27"/>
  <c r="L34" i="27"/>
  <c r="K34" i="27"/>
  <c r="P33" i="27"/>
  <c r="O33" i="27"/>
  <c r="N33" i="27"/>
  <c r="M33" i="27"/>
  <c r="L33" i="27"/>
  <c r="K33" i="27"/>
  <c r="P32" i="27"/>
  <c r="O32" i="27"/>
  <c r="N32" i="27"/>
  <c r="M32" i="27"/>
  <c r="L32" i="27"/>
  <c r="K32" i="27"/>
  <c r="P31" i="27"/>
  <c r="O31" i="27"/>
  <c r="N31" i="27"/>
  <c r="M31" i="27"/>
  <c r="L31" i="27"/>
  <c r="K31" i="27"/>
  <c r="P30" i="27"/>
  <c r="O30" i="27"/>
  <c r="N30" i="27"/>
  <c r="M30" i="27"/>
  <c r="L30" i="27"/>
  <c r="K30" i="27"/>
  <c r="P29" i="27"/>
  <c r="O29" i="27"/>
  <c r="N29" i="27"/>
  <c r="M29" i="27"/>
  <c r="L29" i="27"/>
  <c r="K29" i="27"/>
  <c r="P28" i="27"/>
  <c r="O28" i="27"/>
  <c r="N28" i="27"/>
  <c r="M28" i="27"/>
  <c r="L28" i="27"/>
  <c r="K28" i="27"/>
  <c r="P27" i="27"/>
  <c r="O27" i="27"/>
  <c r="N27" i="27"/>
  <c r="M27" i="27"/>
  <c r="L27" i="27"/>
  <c r="K27" i="27"/>
  <c r="P26" i="27"/>
  <c r="O26" i="27"/>
  <c r="N26" i="27"/>
  <c r="M26" i="27"/>
  <c r="L26" i="27"/>
  <c r="K26" i="27"/>
  <c r="P25" i="27"/>
  <c r="O25" i="27"/>
  <c r="N25" i="27"/>
  <c r="M25" i="27"/>
  <c r="L25" i="27"/>
  <c r="K25" i="27"/>
  <c r="P24" i="27"/>
  <c r="O24" i="27"/>
  <c r="N24" i="27"/>
  <c r="M24" i="27"/>
  <c r="L24" i="27"/>
  <c r="K24" i="27"/>
  <c r="P23" i="27"/>
  <c r="O23" i="27"/>
  <c r="N23" i="27"/>
  <c r="M23" i="27"/>
  <c r="L23" i="27"/>
  <c r="K23" i="27"/>
  <c r="P22" i="27"/>
  <c r="O22" i="27"/>
  <c r="N22" i="27"/>
  <c r="M22" i="27"/>
  <c r="L22" i="27"/>
  <c r="K22" i="27"/>
  <c r="P21" i="27"/>
  <c r="O21" i="27"/>
  <c r="N21" i="27"/>
  <c r="M21" i="27"/>
  <c r="L21" i="27"/>
  <c r="K21" i="27"/>
  <c r="P20" i="27"/>
  <c r="O20" i="27"/>
  <c r="N20" i="27"/>
  <c r="M20" i="27"/>
  <c r="L20" i="27"/>
  <c r="K20" i="27"/>
  <c r="P19" i="27"/>
  <c r="O19" i="27"/>
  <c r="N19" i="27"/>
  <c r="M19" i="27"/>
  <c r="L19" i="27"/>
  <c r="K19" i="27"/>
  <c r="P18" i="27"/>
  <c r="G35" i="27" s="1"/>
  <c r="O18" i="27"/>
  <c r="N18" i="27"/>
  <c r="M18" i="27"/>
  <c r="L18" i="27"/>
  <c r="K18" i="27"/>
  <c r="P17" i="27"/>
  <c r="O17" i="27"/>
  <c r="N17" i="27"/>
  <c r="M17" i="27"/>
  <c r="L17" i="27"/>
  <c r="K17" i="27"/>
  <c r="P16" i="27"/>
  <c r="O16" i="27"/>
  <c r="N16" i="27"/>
  <c r="M16" i="27"/>
  <c r="L16" i="27"/>
  <c r="K16" i="27"/>
  <c r="P15" i="27"/>
  <c r="O15" i="27"/>
  <c r="N15" i="27"/>
  <c r="M15" i="27"/>
  <c r="L15" i="27"/>
  <c r="K15" i="27"/>
  <c r="P14" i="27"/>
  <c r="O14" i="27"/>
  <c r="N14" i="27"/>
  <c r="M14" i="27"/>
  <c r="L14" i="27"/>
  <c r="K14" i="27"/>
  <c r="P13" i="27"/>
  <c r="O13" i="27"/>
  <c r="N13" i="27"/>
  <c r="M13" i="27"/>
  <c r="L13" i="27"/>
  <c r="K13" i="27"/>
  <c r="P12" i="27"/>
  <c r="O12" i="27"/>
  <c r="N12" i="27"/>
  <c r="M12" i="27"/>
  <c r="L12" i="27"/>
  <c r="K12" i="27"/>
  <c r="P11" i="27"/>
  <c r="O11" i="27"/>
  <c r="N11" i="27"/>
  <c r="M11" i="27"/>
  <c r="L11" i="27"/>
  <c r="K11" i="27"/>
  <c r="P10" i="27"/>
  <c r="O10" i="27"/>
  <c r="N10" i="27"/>
  <c r="M10" i="27"/>
  <c r="L10" i="27"/>
  <c r="K10" i="27"/>
  <c r="P9" i="27"/>
  <c r="O9" i="27"/>
  <c r="N9" i="27"/>
  <c r="M9" i="27"/>
  <c r="L9" i="27"/>
  <c r="K9" i="27"/>
  <c r="P8" i="27"/>
  <c r="O8" i="27"/>
  <c r="N8" i="27"/>
  <c r="M8" i="27"/>
  <c r="L8" i="27"/>
  <c r="K8" i="27"/>
  <c r="P7" i="27"/>
  <c r="O7" i="27"/>
  <c r="N7" i="27"/>
  <c r="M7" i="27"/>
  <c r="L7" i="27"/>
  <c r="K7" i="27"/>
  <c r="P6" i="27"/>
  <c r="O6" i="27"/>
  <c r="N6" i="27"/>
  <c r="M6" i="27"/>
  <c r="L6" i="27"/>
  <c r="K6" i="27"/>
  <c r="P5" i="27"/>
  <c r="O5" i="27"/>
  <c r="N5" i="27"/>
  <c r="M5" i="27"/>
  <c r="L5" i="27"/>
  <c r="K5" i="27"/>
  <c r="P4" i="27"/>
  <c r="O4" i="27"/>
  <c r="N4" i="27"/>
  <c r="M4" i="27"/>
  <c r="L4" i="27"/>
  <c r="P62" i="4"/>
  <c r="O62" i="4"/>
  <c r="N62" i="4"/>
  <c r="M62" i="4"/>
  <c r="L62" i="4"/>
  <c r="K62" i="4"/>
  <c r="P61" i="4"/>
  <c r="O61" i="4"/>
  <c r="N61" i="4"/>
  <c r="M61" i="4"/>
  <c r="L61" i="4"/>
  <c r="K61" i="4"/>
  <c r="P60" i="4"/>
  <c r="O60" i="4"/>
  <c r="N60" i="4"/>
  <c r="M60" i="4"/>
  <c r="L60" i="4"/>
  <c r="K60" i="4"/>
  <c r="P59" i="4"/>
  <c r="O59" i="4"/>
  <c r="N59" i="4"/>
  <c r="M59" i="4"/>
  <c r="L59" i="4"/>
  <c r="K59" i="4"/>
  <c r="P58" i="4"/>
  <c r="O58" i="4"/>
  <c r="N58" i="4"/>
  <c r="M58" i="4"/>
  <c r="L58" i="4"/>
  <c r="K58" i="4"/>
  <c r="P57" i="4"/>
  <c r="O57" i="4"/>
  <c r="N57" i="4"/>
  <c r="M57" i="4"/>
  <c r="L57" i="4"/>
  <c r="K57" i="4"/>
  <c r="P56" i="4"/>
  <c r="O56" i="4"/>
  <c r="N56" i="4"/>
  <c r="M56" i="4"/>
  <c r="L56" i="4"/>
  <c r="K56" i="4"/>
  <c r="P55" i="4"/>
  <c r="O55" i="4"/>
  <c r="N55" i="4"/>
  <c r="M55" i="4"/>
  <c r="L55" i="4"/>
  <c r="K55" i="4"/>
  <c r="P54" i="4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P50" i="4"/>
  <c r="O50" i="4"/>
  <c r="N50" i="4"/>
  <c r="M50" i="4"/>
  <c r="L50" i="4"/>
  <c r="K50" i="4"/>
  <c r="P49" i="4"/>
  <c r="O49" i="4"/>
  <c r="N49" i="4"/>
  <c r="M49" i="4"/>
  <c r="L49" i="4"/>
  <c r="K49" i="4"/>
  <c r="P48" i="4"/>
  <c r="O48" i="4"/>
  <c r="N48" i="4"/>
  <c r="M48" i="4"/>
  <c r="L48" i="4"/>
  <c r="K48" i="4"/>
  <c r="P47" i="4"/>
  <c r="O47" i="4"/>
  <c r="N47" i="4"/>
  <c r="M47" i="4"/>
  <c r="L47" i="4"/>
  <c r="K47" i="4"/>
  <c r="P46" i="4"/>
  <c r="O46" i="4"/>
  <c r="N46" i="4"/>
  <c r="M46" i="4"/>
  <c r="L46" i="4"/>
  <c r="K46" i="4"/>
  <c r="P45" i="4"/>
  <c r="O45" i="4"/>
  <c r="N45" i="4"/>
  <c r="M45" i="4"/>
  <c r="L45" i="4"/>
  <c r="K45" i="4"/>
  <c r="P44" i="4"/>
  <c r="O44" i="4"/>
  <c r="N44" i="4"/>
  <c r="M44" i="4"/>
  <c r="L44" i="4"/>
  <c r="K44" i="4"/>
  <c r="P43" i="4"/>
  <c r="O43" i="4"/>
  <c r="N43" i="4"/>
  <c r="M43" i="4"/>
  <c r="L43" i="4"/>
  <c r="K43" i="4"/>
  <c r="P42" i="4"/>
  <c r="O42" i="4"/>
  <c r="N42" i="4"/>
  <c r="M42" i="4"/>
  <c r="L42" i="4"/>
  <c r="K42" i="4"/>
  <c r="P41" i="4"/>
  <c r="O41" i="4"/>
  <c r="N41" i="4"/>
  <c r="M41" i="4"/>
  <c r="L41" i="4"/>
  <c r="K41" i="4"/>
  <c r="P40" i="4"/>
  <c r="O40" i="4"/>
  <c r="N40" i="4"/>
  <c r="M40" i="4"/>
  <c r="L40" i="4"/>
  <c r="K40" i="4"/>
  <c r="P39" i="4"/>
  <c r="O39" i="4"/>
  <c r="N39" i="4"/>
  <c r="M39" i="4"/>
  <c r="L39" i="4"/>
  <c r="K39" i="4"/>
  <c r="P38" i="4"/>
  <c r="O38" i="4"/>
  <c r="N38" i="4"/>
  <c r="M38" i="4"/>
  <c r="L38" i="4"/>
  <c r="K38" i="4"/>
  <c r="P37" i="4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P31" i="4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P27" i="4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21" i="4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P17" i="4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K9" i="4"/>
  <c r="P8" i="4"/>
  <c r="O8" i="4"/>
  <c r="N8" i="4"/>
  <c r="M8" i="4"/>
  <c r="L8" i="4"/>
  <c r="K8" i="4"/>
  <c r="P7" i="4"/>
  <c r="O7" i="4"/>
  <c r="N7" i="4"/>
  <c r="M7" i="4"/>
  <c r="L7" i="4"/>
  <c r="K7" i="4"/>
  <c r="P6" i="4"/>
  <c r="O6" i="4"/>
  <c r="N6" i="4"/>
  <c r="M6" i="4"/>
  <c r="L6" i="4"/>
  <c r="K6" i="4"/>
  <c r="P5" i="4"/>
  <c r="O5" i="4"/>
  <c r="N5" i="4"/>
  <c r="M5" i="4"/>
  <c r="L5" i="4"/>
  <c r="K5" i="4"/>
  <c r="P4" i="4"/>
  <c r="O4" i="4"/>
  <c r="N4" i="4"/>
  <c r="M4" i="4"/>
  <c r="L4" i="4"/>
  <c r="P62" i="29"/>
  <c r="O62" i="29"/>
  <c r="N62" i="29"/>
  <c r="M62" i="29"/>
  <c r="L62" i="29"/>
  <c r="K62" i="29"/>
  <c r="P61" i="29"/>
  <c r="O61" i="29"/>
  <c r="N61" i="29"/>
  <c r="M61" i="29"/>
  <c r="L61" i="29"/>
  <c r="K61" i="29"/>
  <c r="P60" i="29"/>
  <c r="O60" i="29"/>
  <c r="N60" i="29"/>
  <c r="M60" i="29"/>
  <c r="L60" i="29"/>
  <c r="K60" i="29"/>
  <c r="P59" i="29"/>
  <c r="O59" i="29"/>
  <c r="N59" i="29"/>
  <c r="M59" i="29"/>
  <c r="L59" i="29"/>
  <c r="K59" i="29"/>
  <c r="P58" i="29"/>
  <c r="O58" i="29"/>
  <c r="N58" i="29"/>
  <c r="M58" i="29"/>
  <c r="L58" i="29"/>
  <c r="K58" i="29"/>
  <c r="P57" i="29"/>
  <c r="O57" i="29"/>
  <c r="N57" i="29"/>
  <c r="M57" i="29"/>
  <c r="L57" i="29"/>
  <c r="K57" i="29"/>
  <c r="P56" i="29"/>
  <c r="O56" i="29"/>
  <c r="N56" i="29"/>
  <c r="M56" i="29"/>
  <c r="L56" i="29"/>
  <c r="K56" i="29"/>
  <c r="P55" i="29"/>
  <c r="O55" i="29"/>
  <c r="N55" i="29"/>
  <c r="M55" i="29"/>
  <c r="L55" i="29"/>
  <c r="K55" i="29"/>
  <c r="P54" i="29"/>
  <c r="O54" i="29"/>
  <c r="N54" i="29"/>
  <c r="M54" i="29"/>
  <c r="L54" i="29"/>
  <c r="K54" i="29"/>
  <c r="P53" i="29"/>
  <c r="O53" i="29"/>
  <c r="N53" i="29"/>
  <c r="M53" i="29"/>
  <c r="L53" i="29"/>
  <c r="K53" i="29"/>
  <c r="P52" i="29"/>
  <c r="O52" i="29"/>
  <c r="N52" i="29"/>
  <c r="M52" i="29"/>
  <c r="L52" i="29"/>
  <c r="K52" i="29"/>
  <c r="P51" i="29"/>
  <c r="O51" i="29"/>
  <c r="N51" i="29"/>
  <c r="M51" i="29"/>
  <c r="L51" i="29"/>
  <c r="K51" i="29"/>
  <c r="P50" i="29"/>
  <c r="O50" i="29"/>
  <c r="N50" i="29"/>
  <c r="M50" i="29"/>
  <c r="L50" i="29"/>
  <c r="K50" i="29"/>
  <c r="P49" i="29"/>
  <c r="O49" i="29"/>
  <c r="N49" i="29"/>
  <c r="M49" i="29"/>
  <c r="L49" i="29"/>
  <c r="K49" i="29"/>
  <c r="P48" i="29"/>
  <c r="O48" i="29"/>
  <c r="N48" i="29"/>
  <c r="M48" i="29"/>
  <c r="L48" i="29"/>
  <c r="K48" i="29"/>
  <c r="P47" i="29"/>
  <c r="O47" i="29"/>
  <c r="N47" i="29"/>
  <c r="M47" i="29"/>
  <c r="L47" i="29"/>
  <c r="K47" i="29"/>
  <c r="P46" i="29"/>
  <c r="O46" i="29"/>
  <c r="N46" i="29"/>
  <c r="M46" i="29"/>
  <c r="L46" i="29"/>
  <c r="K46" i="29"/>
  <c r="P45" i="29"/>
  <c r="O45" i="29"/>
  <c r="N45" i="29"/>
  <c r="M45" i="29"/>
  <c r="L45" i="29"/>
  <c r="K45" i="29"/>
  <c r="P44" i="29"/>
  <c r="O44" i="29"/>
  <c r="N44" i="29"/>
  <c r="M44" i="29"/>
  <c r="L44" i="29"/>
  <c r="K44" i="29"/>
  <c r="P43" i="29"/>
  <c r="O43" i="29"/>
  <c r="N43" i="29"/>
  <c r="M43" i="29"/>
  <c r="L43" i="29"/>
  <c r="K43" i="29"/>
  <c r="P42" i="29"/>
  <c r="O42" i="29"/>
  <c r="N42" i="29"/>
  <c r="M42" i="29"/>
  <c r="L42" i="29"/>
  <c r="K42" i="29"/>
  <c r="P41" i="29"/>
  <c r="O41" i="29"/>
  <c r="N41" i="29"/>
  <c r="M41" i="29"/>
  <c r="L41" i="29"/>
  <c r="K41" i="29"/>
  <c r="P40" i="29"/>
  <c r="O40" i="29"/>
  <c r="N40" i="29"/>
  <c r="M40" i="29"/>
  <c r="L40" i="29"/>
  <c r="K40" i="29"/>
  <c r="P39" i="29"/>
  <c r="O39" i="29"/>
  <c r="N39" i="29"/>
  <c r="M39" i="29"/>
  <c r="L39" i="29"/>
  <c r="K39" i="29"/>
  <c r="P38" i="29"/>
  <c r="O38" i="29"/>
  <c r="N38" i="29"/>
  <c r="M38" i="29"/>
  <c r="L38" i="29"/>
  <c r="K38" i="29"/>
  <c r="P37" i="29"/>
  <c r="O37" i="29"/>
  <c r="N37" i="29"/>
  <c r="M37" i="29"/>
  <c r="L37" i="29"/>
  <c r="K37" i="29"/>
  <c r="P36" i="29"/>
  <c r="O36" i="29"/>
  <c r="N36" i="29"/>
  <c r="M36" i="29"/>
  <c r="L36" i="29"/>
  <c r="K36" i="29"/>
  <c r="P35" i="29"/>
  <c r="O35" i="29"/>
  <c r="N35" i="29"/>
  <c r="M35" i="29"/>
  <c r="L35" i="29"/>
  <c r="K35" i="29"/>
  <c r="P34" i="29"/>
  <c r="O34" i="29"/>
  <c r="N34" i="29"/>
  <c r="M34" i="29"/>
  <c r="L34" i="29"/>
  <c r="K34" i="29"/>
  <c r="P33" i="29"/>
  <c r="G45" i="29" s="1"/>
  <c r="O33" i="29"/>
  <c r="N33" i="29"/>
  <c r="M33" i="29"/>
  <c r="L33" i="29"/>
  <c r="K33" i="29"/>
  <c r="P32" i="29"/>
  <c r="O32" i="29"/>
  <c r="N32" i="29"/>
  <c r="M32" i="29"/>
  <c r="L32" i="29"/>
  <c r="K32" i="29"/>
  <c r="P31" i="29"/>
  <c r="O31" i="29"/>
  <c r="N31" i="29"/>
  <c r="M31" i="29"/>
  <c r="L31" i="29"/>
  <c r="K31" i="29"/>
  <c r="P30" i="29"/>
  <c r="O30" i="29"/>
  <c r="N30" i="29"/>
  <c r="M30" i="29"/>
  <c r="L30" i="29"/>
  <c r="K30" i="29"/>
  <c r="P29" i="29"/>
  <c r="O29" i="29"/>
  <c r="N29" i="29"/>
  <c r="M29" i="29"/>
  <c r="L29" i="29"/>
  <c r="K29" i="29"/>
  <c r="P28" i="29"/>
  <c r="O28" i="29"/>
  <c r="N28" i="29"/>
  <c r="M28" i="29"/>
  <c r="L28" i="29"/>
  <c r="K28" i="29"/>
  <c r="P27" i="29"/>
  <c r="O27" i="29"/>
  <c r="N27" i="29"/>
  <c r="M27" i="29"/>
  <c r="L27" i="29"/>
  <c r="K27" i="29"/>
  <c r="P26" i="29"/>
  <c r="O26" i="29"/>
  <c r="N26" i="29"/>
  <c r="M26" i="29"/>
  <c r="L26" i="29"/>
  <c r="K26" i="29"/>
  <c r="P25" i="29"/>
  <c r="O25" i="29"/>
  <c r="N25" i="29"/>
  <c r="M25" i="29"/>
  <c r="L25" i="29"/>
  <c r="K25" i="29"/>
  <c r="P24" i="29"/>
  <c r="O24" i="29"/>
  <c r="N24" i="29"/>
  <c r="M24" i="29"/>
  <c r="L24" i="29"/>
  <c r="K24" i="29"/>
  <c r="P23" i="29"/>
  <c r="O23" i="29"/>
  <c r="N23" i="29"/>
  <c r="M23" i="29"/>
  <c r="L23" i="29"/>
  <c r="K23" i="29"/>
  <c r="P22" i="29"/>
  <c r="O22" i="29"/>
  <c r="N22" i="29"/>
  <c r="M22" i="29"/>
  <c r="L22" i="29"/>
  <c r="K22" i="29"/>
  <c r="P21" i="29"/>
  <c r="O21" i="29"/>
  <c r="N21" i="29"/>
  <c r="M21" i="29"/>
  <c r="L21" i="29"/>
  <c r="K21" i="29"/>
  <c r="P20" i="29"/>
  <c r="O20" i="29"/>
  <c r="N20" i="29"/>
  <c r="M20" i="29"/>
  <c r="L20" i="29"/>
  <c r="K20" i="29"/>
  <c r="P19" i="29"/>
  <c r="O19" i="29"/>
  <c r="N19" i="29"/>
  <c r="M19" i="29"/>
  <c r="L19" i="29"/>
  <c r="K19" i="29"/>
  <c r="P18" i="29"/>
  <c r="O18" i="29"/>
  <c r="N18" i="29"/>
  <c r="M18" i="29"/>
  <c r="L18" i="29"/>
  <c r="K18" i="29"/>
  <c r="P17" i="29"/>
  <c r="O17" i="29"/>
  <c r="N17" i="29"/>
  <c r="M17" i="29"/>
  <c r="L17" i="29"/>
  <c r="K17" i="29"/>
  <c r="P16" i="29"/>
  <c r="O16" i="29"/>
  <c r="N16" i="29"/>
  <c r="M16" i="29"/>
  <c r="L16" i="29"/>
  <c r="K16" i="29"/>
  <c r="P15" i="29"/>
  <c r="O15" i="29"/>
  <c r="N15" i="29"/>
  <c r="M15" i="29"/>
  <c r="L15" i="29"/>
  <c r="K15" i="29"/>
  <c r="P14" i="29"/>
  <c r="O14" i="29"/>
  <c r="N14" i="29"/>
  <c r="M14" i="29"/>
  <c r="L14" i="29"/>
  <c r="K14" i="29"/>
  <c r="P13" i="29"/>
  <c r="O13" i="29"/>
  <c r="N13" i="29"/>
  <c r="M13" i="29"/>
  <c r="L13" i="29"/>
  <c r="K13" i="29"/>
  <c r="P12" i="29"/>
  <c r="O12" i="29"/>
  <c r="N12" i="29"/>
  <c r="M12" i="29"/>
  <c r="L12" i="29"/>
  <c r="K12" i="29"/>
  <c r="P11" i="29"/>
  <c r="O11" i="29"/>
  <c r="N11" i="29"/>
  <c r="M11" i="29"/>
  <c r="L11" i="29"/>
  <c r="K11" i="29"/>
  <c r="P10" i="29"/>
  <c r="O10" i="29"/>
  <c r="N10" i="29"/>
  <c r="M10" i="29"/>
  <c r="L10" i="29"/>
  <c r="K10" i="29"/>
  <c r="P9" i="29"/>
  <c r="O9" i="29"/>
  <c r="N9" i="29"/>
  <c r="M9" i="29"/>
  <c r="L9" i="29"/>
  <c r="K9" i="29"/>
  <c r="P8" i="29"/>
  <c r="O8" i="29"/>
  <c r="N8" i="29"/>
  <c r="M8" i="29"/>
  <c r="L8" i="29"/>
  <c r="K8" i="29"/>
  <c r="P7" i="29"/>
  <c r="O7" i="29"/>
  <c r="N7" i="29"/>
  <c r="M7" i="29"/>
  <c r="L7" i="29"/>
  <c r="K7" i="29"/>
  <c r="P6" i="29"/>
  <c r="O6" i="29"/>
  <c r="N6" i="29"/>
  <c r="M6" i="29"/>
  <c r="L6" i="29"/>
  <c r="K6" i="29"/>
  <c r="P5" i="29"/>
  <c r="O5" i="29"/>
  <c r="N5" i="29"/>
  <c r="M5" i="29"/>
  <c r="L5" i="29"/>
  <c r="K5" i="29"/>
  <c r="P4" i="29"/>
  <c r="O4" i="29"/>
  <c r="N4" i="29"/>
  <c r="M4" i="29"/>
  <c r="L4" i="29"/>
  <c r="D13" i="3"/>
  <c r="D12" i="3"/>
  <c r="D11" i="3"/>
  <c r="D10" i="3"/>
  <c r="D9" i="3"/>
  <c r="D8" i="3"/>
  <c r="D7" i="3"/>
  <c r="D6" i="3"/>
  <c r="D5" i="3"/>
  <c r="D4" i="3"/>
  <c r="D13" i="27"/>
  <c r="D12" i="27"/>
  <c r="D11" i="27"/>
  <c r="D10" i="27"/>
  <c r="D9" i="27"/>
  <c r="D8" i="27"/>
  <c r="D7" i="27"/>
  <c r="D6" i="27"/>
  <c r="D5" i="27"/>
  <c r="D4" i="27"/>
  <c r="D13" i="4"/>
  <c r="D12" i="4"/>
  <c r="D11" i="4"/>
  <c r="D10" i="4"/>
  <c r="D9" i="4"/>
  <c r="D8" i="4"/>
  <c r="D7" i="4"/>
  <c r="D6" i="4"/>
  <c r="D5" i="4"/>
  <c r="D4" i="4"/>
  <c r="D13" i="29"/>
  <c r="D12" i="29"/>
  <c r="D11" i="29"/>
  <c r="D10" i="29"/>
  <c r="D9" i="29"/>
  <c r="D8" i="29"/>
  <c r="D7" i="29"/>
  <c r="D6" i="29"/>
  <c r="D5" i="29"/>
  <c r="D4" i="29"/>
  <c r="K4" i="29"/>
  <c r="D3" i="29"/>
  <c r="K4" i="4"/>
  <c r="D3" i="4"/>
  <c r="K4" i="27"/>
  <c r="D3" i="27"/>
  <c r="K4" i="3"/>
  <c r="D3" i="3"/>
  <c r="P62" i="2"/>
  <c r="O62" i="2"/>
  <c r="N62" i="2"/>
  <c r="M62" i="2"/>
  <c r="L62" i="2"/>
  <c r="K62" i="2"/>
  <c r="P61" i="2"/>
  <c r="O61" i="2"/>
  <c r="N61" i="2"/>
  <c r="M61" i="2"/>
  <c r="L61" i="2"/>
  <c r="K61" i="2"/>
  <c r="P60" i="2"/>
  <c r="O60" i="2"/>
  <c r="N60" i="2"/>
  <c r="M60" i="2"/>
  <c r="L60" i="2"/>
  <c r="K60" i="2"/>
  <c r="P59" i="2"/>
  <c r="O59" i="2"/>
  <c r="N59" i="2"/>
  <c r="M59" i="2"/>
  <c r="L59" i="2"/>
  <c r="K59" i="2"/>
  <c r="P58" i="2"/>
  <c r="O58" i="2"/>
  <c r="N58" i="2"/>
  <c r="M58" i="2"/>
  <c r="L58" i="2"/>
  <c r="K58" i="2"/>
  <c r="P57" i="2"/>
  <c r="O57" i="2"/>
  <c r="N57" i="2"/>
  <c r="M57" i="2"/>
  <c r="L57" i="2"/>
  <c r="K57" i="2"/>
  <c r="P56" i="2"/>
  <c r="O56" i="2"/>
  <c r="N56" i="2"/>
  <c r="M56" i="2"/>
  <c r="L56" i="2"/>
  <c r="K56" i="2"/>
  <c r="P55" i="2"/>
  <c r="O55" i="2"/>
  <c r="N55" i="2"/>
  <c r="M55" i="2"/>
  <c r="L55" i="2"/>
  <c r="K55" i="2"/>
  <c r="P54" i="2"/>
  <c r="O54" i="2"/>
  <c r="N54" i="2"/>
  <c r="M54" i="2"/>
  <c r="L54" i="2"/>
  <c r="K54" i="2"/>
  <c r="P53" i="2"/>
  <c r="O53" i="2"/>
  <c r="N53" i="2"/>
  <c r="M53" i="2"/>
  <c r="L53" i="2"/>
  <c r="K53" i="2"/>
  <c r="P52" i="2"/>
  <c r="O52" i="2"/>
  <c r="N52" i="2"/>
  <c r="M52" i="2"/>
  <c r="L52" i="2"/>
  <c r="K52" i="2"/>
  <c r="P51" i="2"/>
  <c r="O51" i="2"/>
  <c r="N51" i="2"/>
  <c r="M51" i="2"/>
  <c r="L51" i="2"/>
  <c r="K51" i="2"/>
  <c r="P50" i="2"/>
  <c r="O50" i="2"/>
  <c r="N50" i="2"/>
  <c r="M50" i="2"/>
  <c r="L50" i="2"/>
  <c r="K50" i="2"/>
  <c r="P49" i="2"/>
  <c r="O49" i="2"/>
  <c r="N49" i="2"/>
  <c r="M49" i="2"/>
  <c r="L49" i="2"/>
  <c r="K49" i="2"/>
  <c r="P48" i="2"/>
  <c r="O48" i="2"/>
  <c r="N48" i="2"/>
  <c r="M48" i="2"/>
  <c r="L48" i="2"/>
  <c r="K48" i="2"/>
  <c r="P47" i="2"/>
  <c r="O47" i="2"/>
  <c r="N47" i="2"/>
  <c r="M47" i="2"/>
  <c r="L47" i="2"/>
  <c r="K47" i="2"/>
  <c r="P46" i="2"/>
  <c r="O46" i="2"/>
  <c r="N46" i="2"/>
  <c r="M46" i="2"/>
  <c r="L46" i="2"/>
  <c r="K46" i="2"/>
  <c r="P45" i="2"/>
  <c r="O45" i="2"/>
  <c r="N45" i="2"/>
  <c r="M45" i="2"/>
  <c r="L45" i="2"/>
  <c r="K45" i="2"/>
  <c r="P44" i="2"/>
  <c r="O44" i="2"/>
  <c r="N44" i="2"/>
  <c r="M44" i="2"/>
  <c r="L44" i="2"/>
  <c r="K44" i="2"/>
  <c r="P43" i="2"/>
  <c r="O43" i="2"/>
  <c r="N43" i="2"/>
  <c r="M43" i="2"/>
  <c r="L43" i="2"/>
  <c r="K43" i="2"/>
  <c r="P42" i="2"/>
  <c r="O42" i="2"/>
  <c r="N42" i="2"/>
  <c r="M42" i="2"/>
  <c r="L42" i="2"/>
  <c r="K42" i="2"/>
  <c r="P41" i="2"/>
  <c r="O41" i="2"/>
  <c r="N41" i="2"/>
  <c r="M41" i="2"/>
  <c r="L41" i="2"/>
  <c r="K41" i="2"/>
  <c r="P40" i="2"/>
  <c r="O40" i="2"/>
  <c r="N40" i="2"/>
  <c r="M40" i="2"/>
  <c r="L40" i="2"/>
  <c r="K40" i="2"/>
  <c r="P39" i="2"/>
  <c r="O39" i="2"/>
  <c r="N39" i="2"/>
  <c r="M39" i="2"/>
  <c r="L39" i="2"/>
  <c r="K39" i="2"/>
  <c r="P38" i="2"/>
  <c r="O38" i="2"/>
  <c r="N38" i="2"/>
  <c r="M38" i="2"/>
  <c r="L38" i="2"/>
  <c r="K38" i="2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P31" i="2"/>
  <c r="O31" i="2"/>
  <c r="N31" i="2"/>
  <c r="M31" i="2"/>
  <c r="L31" i="2"/>
  <c r="K31" i="2"/>
  <c r="P30" i="2"/>
  <c r="O30" i="2"/>
  <c r="N30" i="2"/>
  <c r="M30" i="2"/>
  <c r="L30" i="2"/>
  <c r="K30" i="2"/>
  <c r="P29" i="2"/>
  <c r="O29" i="2"/>
  <c r="N29" i="2"/>
  <c r="M29" i="2"/>
  <c r="L29" i="2"/>
  <c r="K29" i="2"/>
  <c r="P28" i="2"/>
  <c r="O28" i="2"/>
  <c r="N28" i="2"/>
  <c r="M28" i="2"/>
  <c r="L28" i="2"/>
  <c r="K28" i="2"/>
  <c r="P27" i="2"/>
  <c r="O27" i="2"/>
  <c r="N27" i="2"/>
  <c r="M27" i="2"/>
  <c r="L27" i="2"/>
  <c r="K27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P22" i="2"/>
  <c r="O22" i="2"/>
  <c r="N22" i="2"/>
  <c r="M22" i="2"/>
  <c r="L22" i="2"/>
  <c r="K22" i="2"/>
  <c r="P21" i="2"/>
  <c r="O21" i="2"/>
  <c r="N21" i="2"/>
  <c r="M21" i="2"/>
  <c r="L21" i="2"/>
  <c r="K21" i="2"/>
  <c r="P20" i="2"/>
  <c r="O20" i="2"/>
  <c r="N20" i="2"/>
  <c r="M20" i="2"/>
  <c r="L20" i="2"/>
  <c r="K20" i="2"/>
  <c r="P19" i="2"/>
  <c r="O19" i="2"/>
  <c r="N19" i="2"/>
  <c r="M19" i="2"/>
  <c r="L19" i="2"/>
  <c r="K19" i="2"/>
  <c r="P18" i="2"/>
  <c r="O18" i="2"/>
  <c r="N18" i="2"/>
  <c r="M18" i="2"/>
  <c r="L18" i="2"/>
  <c r="K18" i="2"/>
  <c r="P17" i="2"/>
  <c r="O17" i="2"/>
  <c r="N17" i="2"/>
  <c r="M17" i="2"/>
  <c r="L17" i="2"/>
  <c r="K17" i="2"/>
  <c r="P16" i="2"/>
  <c r="O16" i="2"/>
  <c r="N16" i="2"/>
  <c r="M16" i="2"/>
  <c r="L16" i="2"/>
  <c r="K16" i="2"/>
  <c r="P15" i="2"/>
  <c r="O15" i="2"/>
  <c r="N15" i="2"/>
  <c r="M15" i="2"/>
  <c r="L15" i="2"/>
  <c r="K15" i="2"/>
  <c r="P14" i="2"/>
  <c r="O14" i="2"/>
  <c r="N14" i="2"/>
  <c r="M14" i="2"/>
  <c r="L14" i="2"/>
  <c r="K14" i="2"/>
  <c r="P13" i="2"/>
  <c r="O13" i="2"/>
  <c r="N13" i="2"/>
  <c r="M13" i="2"/>
  <c r="L13" i="2"/>
  <c r="K13" i="2"/>
  <c r="P12" i="2"/>
  <c r="O12" i="2"/>
  <c r="N12" i="2"/>
  <c r="M12" i="2"/>
  <c r="L12" i="2"/>
  <c r="K12" i="2"/>
  <c r="P11" i="2"/>
  <c r="O11" i="2"/>
  <c r="N11" i="2"/>
  <c r="M11" i="2"/>
  <c r="L11" i="2"/>
  <c r="K11" i="2"/>
  <c r="P10" i="2"/>
  <c r="O10" i="2"/>
  <c r="N10" i="2"/>
  <c r="M10" i="2"/>
  <c r="L10" i="2"/>
  <c r="K10" i="2"/>
  <c r="P9" i="2"/>
  <c r="O9" i="2"/>
  <c r="N9" i="2"/>
  <c r="M9" i="2"/>
  <c r="L9" i="2"/>
  <c r="K9" i="2"/>
  <c r="P8" i="2"/>
  <c r="O8" i="2"/>
  <c r="N8" i="2"/>
  <c r="M8" i="2"/>
  <c r="L8" i="2"/>
  <c r="K8" i="2"/>
  <c r="P7" i="2"/>
  <c r="O7" i="2"/>
  <c r="N7" i="2"/>
  <c r="M7" i="2"/>
  <c r="L7" i="2"/>
  <c r="K7" i="2"/>
  <c r="P6" i="2"/>
  <c r="O6" i="2"/>
  <c r="N6" i="2"/>
  <c r="M6" i="2"/>
  <c r="L6" i="2"/>
  <c r="K6" i="2"/>
  <c r="P5" i="2"/>
  <c r="O5" i="2"/>
  <c r="N5" i="2"/>
  <c r="M5" i="2"/>
  <c r="L5" i="2"/>
  <c r="K5" i="2"/>
  <c r="P4" i="2"/>
  <c r="O4" i="2"/>
  <c r="N4" i="2"/>
  <c r="M4" i="2"/>
  <c r="L4" i="2"/>
  <c r="K4" i="2"/>
  <c r="D13" i="2"/>
  <c r="D12" i="2"/>
  <c r="D11" i="2"/>
  <c r="D10" i="2"/>
  <c r="D9" i="2"/>
  <c r="D8" i="2"/>
  <c r="D7" i="2"/>
  <c r="D6" i="2"/>
  <c r="D5" i="2"/>
  <c r="D4" i="2"/>
  <c r="D3" i="2"/>
  <c r="P62" i="7"/>
  <c r="O62" i="7"/>
  <c r="N62" i="7"/>
  <c r="M62" i="7"/>
  <c r="L62" i="7"/>
  <c r="K62" i="7"/>
  <c r="P61" i="7"/>
  <c r="O61" i="7"/>
  <c r="N61" i="7"/>
  <c r="M61" i="7"/>
  <c r="L61" i="7"/>
  <c r="K61" i="7"/>
  <c r="P60" i="7"/>
  <c r="O60" i="7"/>
  <c r="N60" i="7"/>
  <c r="M60" i="7"/>
  <c r="L60" i="7"/>
  <c r="K60" i="7"/>
  <c r="P59" i="7"/>
  <c r="O59" i="7"/>
  <c r="N59" i="7"/>
  <c r="M59" i="7"/>
  <c r="L59" i="7"/>
  <c r="K59" i="7"/>
  <c r="P58" i="7"/>
  <c r="O58" i="7"/>
  <c r="N58" i="7"/>
  <c r="M58" i="7"/>
  <c r="L58" i="7"/>
  <c r="K58" i="7"/>
  <c r="P57" i="7"/>
  <c r="O57" i="7"/>
  <c r="N57" i="7"/>
  <c r="M57" i="7"/>
  <c r="L57" i="7"/>
  <c r="K57" i="7"/>
  <c r="P56" i="7"/>
  <c r="O56" i="7"/>
  <c r="N56" i="7"/>
  <c r="M56" i="7"/>
  <c r="L56" i="7"/>
  <c r="K56" i="7"/>
  <c r="P55" i="7"/>
  <c r="O55" i="7"/>
  <c r="N55" i="7"/>
  <c r="M55" i="7"/>
  <c r="L55" i="7"/>
  <c r="K55" i="7"/>
  <c r="P54" i="7"/>
  <c r="O54" i="7"/>
  <c r="N54" i="7"/>
  <c r="M54" i="7"/>
  <c r="L54" i="7"/>
  <c r="K54" i="7"/>
  <c r="P53" i="7"/>
  <c r="O53" i="7"/>
  <c r="N53" i="7"/>
  <c r="M53" i="7"/>
  <c r="L53" i="7"/>
  <c r="K53" i="7"/>
  <c r="P52" i="7"/>
  <c r="O52" i="7"/>
  <c r="N52" i="7"/>
  <c r="M52" i="7"/>
  <c r="L52" i="7"/>
  <c r="K52" i="7"/>
  <c r="P51" i="7"/>
  <c r="O51" i="7"/>
  <c r="N51" i="7"/>
  <c r="M51" i="7"/>
  <c r="L51" i="7"/>
  <c r="K51" i="7"/>
  <c r="P50" i="7"/>
  <c r="O50" i="7"/>
  <c r="N50" i="7"/>
  <c r="M50" i="7"/>
  <c r="L50" i="7"/>
  <c r="K50" i="7"/>
  <c r="P49" i="7"/>
  <c r="O49" i="7"/>
  <c r="N49" i="7"/>
  <c r="M49" i="7"/>
  <c r="L49" i="7"/>
  <c r="K49" i="7"/>
  <c r="P48" i="7"/>
  <c r="O48" i="7"/>
  <c r="N48" i="7"/>
  <c r="M48" i="7"/>
  <c r="L48" i="7"/>
  <c r="K48" i="7"/>
  <c r="P47" i="7"/>
  <c r="O47" i="7"/>
  <c r="N47" i="7"/>
  <c r="M47" i="7"/>
  <c r="L47" i="7"/>
  <c r="K47" i="7"/>
  <c r="P46" i="7"/>
  <c r="O46" i="7"/>
  <c r="N46" i="7"/>
  <c r="M46" i="7"/>
  <c r="L46" i="7"/>
  <c r="K46" i="7"/>
  <c r="P45" i="7"/>
  <c r="O45" i="7"/>
  <c r="N45" i="7"/>
  <c r="M45" i="7"/>
  <c r="L45" i="7"/>
  <c r="K45" i="7"/>
  <c r="P44" i="7"/>
  <c r="O44" i="7"/>
  <c r="N44" i="7"/>
  <c r="M44" i="7"/>
  <c r="L44" i="7"/>
  <c r="K44" i="7"/>
  <c r="P43" i="7"/>
  <c r="O43" i="7"/>
  <c r="N43" i="7"/>
  <c r="M43" i="7"/>
  <c r="L43" i="7"/>
  <c r="K43" i="7"/>
  <c r="P42" i="7"/>
  <c r="O42" i="7"/>
  <c r="N42" i="7"/>
  <c r="M42" i="7"/>
  <c r="L42" i="7"/>
  <c r="K42" i="7"/>
  <c r="P41" i="7"/>
  <c r="O41" i="7"/>
  <c r="N41" i="7"/>
  <c r="M41" i="7"/>
  <c r="L41" i="7"/>
  <c r="K41" i="7"/>
  <c r="P40" i="7"/>
  <c r="O40" i="7"/>
  <c r="N40" i="7"/>
  <c r="M40" i="7"/>
  <c r="L40" i="7"/>
  <c r="K40" i="7"/>
  <c r="P39" i="7"/>
  <c r="O39" i="7"/>
  <c r="N39" i="7"/>
  <c r="M39" i="7"/>
  <c r="L39" i="7"/>
  <c r="K39" i="7"/>
  <c r="P38" i="7"/>
  <c r="O38" i="7"/>
  <c r="N38" i="7"/>
  <c r="M38" i="7"/>
  <c r="L38" i="7"/>
  <c r="K38" i="7"/>
  <c r="P37" i="7"/>
  <c r="O37" i="7"/>
  <c r="N37" i="7"/>
  <c r="M37" i="7"/>
  <c r="L37" i="7"/>
  <c r="K37" i="7"/>
  <c r="P36" i="7"/>
  <c r="O36" i="7"/>
  <c r="N36" i="7"/>
  <c r="M36" i="7"/>
  <c r="L36" i="7"/>
  <c r="K36" i="7"/>
  <c r="P35" i="7"/>
  <c r="O35" i="7"/>
  <c r="N35" i="7"/>
  <c r="M35" i="7"/>
  <c r="L35" i="7"/>
  <c r="K35" i="7"/>
  <c r="P34" i="7"/>
  <c r="O34" i="7"/>
  <c r="N34" i="7"/>
  <c r="M34" i="7"/>
  <c r="L34" i="7"/>
  <c r="K34" i="7"/>
  <c r="P33" i="7"/>
  <c r="O33" i="7"/>
  <c r="N33" i="7"/>
  <c r="M33" i="7"/>
  <c r="L33" i="7"/>
  <c r="K33" i="7"/>
  <c r="P32" i="7"/>
  <c r="O32" i="7"/>
  <c r="N32" i="7"/>
  <c r="M32" i="7"/>
  <c r="L32" i="7"/>
  <c r="K32" i="7"/>
  <c r="P31" i="7"/>
  <c r="O31" i="7"/>
  <c r="N31" i="7"/>
  <c r="M31" i="7"/>
  <c r="L31" i="7"/>
  <c r="K31" i="7"/>
  <c r="P30" i="7"/>
  <c r="O30" i="7"/>
  <c r="N30" i="7"/>
  <c r="M30" i="7"/>
  <c r="L30" i="7"/>
  <c r="K30" i="7"/>
  <c r="P29" i="7"/>
  <c r="O29" i="7"/>
  <c r="N29" i="7"/>
  <c r="M29" i="7"/>
  <c r="L29" i="7"/>
  <c r="K29" i="7"/>
  <c r="P28" i="7"/>
  <c r="O28" i="7"/>
  <c r="N28" i="7"/>
  <c r="M28" i="7"/>
  <c r="L28" i="7"/>
  <c r="K28" i="7"/>
  <c r="P27" i="7"/>
  <c r="O27" i="7"/>
  <c r="N27" i="7"/>
  <c r="M27" i="7"/>
  <c r="L27" i="7"/>
  <c r="K27" i="7"/>
  <c r="P26" i="7"/>
  <c r="O26" i="7"/>
  <c r="N26" i="7"/>
  <c r="M26" i="7"/>
  <c r="L26" i="7"/>
  <c r="K26" i="7"/>
  <c r="P25" i="7"/>
  <c r="O25" i="7"/>
  <c r="N25" i="7"/>
  <c r="M25" i="7"/>
  <c r="L25" i="7"/>
  <c r="K25" i="7"/>
  <c r="P24" i="7"/>
  <c r="O24" i="7"/>
  <c r="N24" i="7"/>
  <c r="M24" i="7"/>
  <c r="L24" i="7"/>
  <c r="K24" i="7"/>
  <c r="P23" i="7"/>
  <c r="O23" i="7"/>
  <c r="N23" i="7"/>
  <c r="M23" i="7"/>
  <c r="L23" i="7"/>
  <c r="K23" i="7"/>
  <c r="P22" i="7"/>
  <c r="O22" i="7"/>
  <c r="N22" i="7"/>
  <c r="M22" i="7"/>
  <c r="L22" i="7"/>
  <c r="K22" i="7"/>
  <c r="P21" i="7"/>
  <c r="O21" i="7"/>
  <c r="N21" i="7"/>
  <c r="M21" i="7"/>
  <c r="L21" i="7"/>
  <c r="K21" i="7"/>
  <c r="P20" i="7"/>
  <c r="O20" i="7"/>
  <c r="N20" i="7"/>
  <c r="M20" i="7"/>
  <c r="L20" i="7"/>
  <c r="K20" i="7"/>
  <c r="P19" i="7"/>
  <c r="O19" i="7"/>
  <c r="N19" i="7"/>
  <c r="M19" i="7"/>
  <c r="L19" i="7"/>
  <c r="K19" i="7"/>
  <c r="P18" i="7"/>
  <c r="O18" i="7"/>
  <c r="N18" i="7"/>
  <c r="M18" i="7"/>
  <c r="L18" i="7"/>
  <c r="K18" i="7"/>
  <c r="P17" i="7"/>
  <c r="O17" i="7"/>
  <c r="N17" i="7"/>
  <c r="M17" i="7"/>
  <c r="L17" i="7"/>
  <c r="K17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P11" i="7"/>
  <c r="O11" i="7"/>
  <c r="N11" i="7"/>
  <c r="M11" i="7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8" i="7"/>
  <c r="O8" i="7"/>
  <c r="N8" i="7"/>
  <c r="M8" i="7"/>
  <c r="L8" i="7"/>
  <c r="K8" i="7"/>
  <c r="P7" i="7"/>
  <c r="O7" i="7"/>
  <c r="N7" i="7"/>
  <c r="M7" i="7"/>
  <c r="L7" i="7"/>
  <c r="K7" i="7"/>
  <c r="P6" i="7"/>
  <c r="O6" i="7"/>
  <c r="N6" i="7"/>
  <c r="M6" i="7"/>
  <c r="L6" i="7"/>
  <c r="K6" i="7"/>
  <c r="P5" i="7"/>
  <c r="O5" i="7"/>
  <c r="N5" i="7"/>
  <c r="M5" i="7"/>
  <c r="L5" i="7"/>
  <c r="K5" i="7"/>
  <c r="P4" i="7"/>
  <c r="O4" i="7"/>
  <c r="N4" i="7"/>
  <c r="M4" i="7"/>
  <c r="L4" i="7"/>
  <c r="K4" i="7"/>
  <c r="D13" i="7"/>
  <c r="D12" i="7"/>
  <c r="D11" i="7"/>
  <c r="D10" i="7"/>
  <c r="D9" i="7"/>
  <c r="D8" i="7"/>
  <c r="D7" i="7"/>
  <c r="D6" i="7"/>
  <c r="D5" i="7"/>
  <c r="D4" i="7"/>
  <c r="D3" i="7"/>
  <c r="P62" i="6"/>
  <c r="O62" i="6"/>
  <c r="N62" i="6"/>
  <c r="M62" i="6"/>
  <c r="L62" i="6"/>
  <c r="K62" i="6"/>
  <c r="P61" i="6"/>
  <c r="O61" i="6"/>
  <c r="N61" i="6"/>
  <c r="M61" i="6"/>
  <c r="L61" i="6"/>
  <c r="K61" i="6"/>
  <c r="P60" i="6"/>
  <c r="O60" i="6"/>
  <c r="N60" i="6"/>
  <c r="M60" i="6"/>
  <c r="L60" i="6"/>
  <c r="K60" i="6"/>
  <c r="P59" i="6"/>
  <c r="O59" i="6"/>
  <c r="N59" i="6"/>
  <c r="M59" i="6"/>
  <c r="L59" i="6"/>
  <c r="K59" i="6"/>
  <c r="P58" i="6"/>
  <c r="O58" i="6"/>
  <c r="N58" i="6"/>
  <c r="M58" i="6"/>
  <c r="L58" i="6"/>
  <c r="K58" i="6"/>
  <c r="P57" i="6"/>
  <c r="O57" i="6"/>
  <c r="N57" i="6"/>
  <c r="M57" i="6"/>
  <c r="L57" i="6"/>
  <c r="K57" i="6"/>
  <c r="P56" i="6"/>
  <c r="O56" i="6"/>
  <c r="N56" i="6"/>
  <c r="M56" i="6"/>
  <c r="L56" i="6"/>
  <c r="K56" i="6"/>
  <c r="P55" i="6"/>
  <c r="O55" i="6"/>
  <c r="N55" i="6"/>
  <c r="M55" i="6"/>
  <c r="L55" i="6"/>
  <c r="K55" i="6"/>
  <c r="P54" i="6"/>
  <c r="O54" i="6"/>
  <c r="N54" i="6"/>
  <c r="M54" i="6"/>
  <c r="L54" i="6"/>
  <c r="K54" i="6"/>
  <c r="P53" i="6"/>
  <c r="O53" i="6"/>
  <c r="N53" i="6"/>
  <c r="M53" i="6"/>
  <c r="L53" i="6"/>
  <c r="K53" i="6"/>
  <c r="P52" i="6"/>
  <c r="O52" i="6"/>
  <c r="N52" i="6"/>
  <c r="M52" i="6"/>
  <c r="L52" i="6"/>
  <c r="K52" i="6"/>
  <c r="P51" i="6"/>
  <c r="O51" i="6"/>
  <c r="N51" i="6"/>
  <c r="M51" i="6"/>
  <c r="L51" i="6"/>
  <c r="K51" i="6"/>
  <c r="P50" i="6"/>
  <c r="O50" i="6"/>
  <c r="N50" i="6"/>
  <c r="M50" i="6"/>
  <c r="L50" i="6"/>
  <c r="K50" i="6"/>
  <c r="P49" i="6"/>
  <c r="O49" i="6"/>
  <c r="N49" i="6"/>
  <c r="M49" i="6"/>
  <c r="L49" i="6"/>
  <c r="K49" i="6"/>
  <c r="P48" i="6"/>
  <c r="O48" i="6"/>
  <c r="N48" i="6"/>
  <c r="M48" i="6"/>
  <c r="L48" i="6"/>
  <c r="K48" i="6"/>
  <c r="P47" i="6"/>
  <c r="O47" i="6"/>
  <c r="N47" i="6"/>
  <c r="M47" i="6"/>
  <c r="L47" i="6"/>
  <c r="K47" i="6"/>
  <c r="P46" i="6"/>
  <c r="O46" i="6"/>
  <c r="N46" i="6"/>
  <c r="M46" i="6"/>
  <c r="L46" i="6"/>
  <c r="K46" i="6"/>
  <c r="P45" i="6"/>
  <c r="O45" i="6"/>
  <c r="N45" i="6"/>
  <c r="M45" i="6"/>
  <c r="L45" i="6"/>
  <c r="K45" i="6"/>
  <c r="P44" i="6"/>
  <c r="O44" i="6"/>
  <c r="N44" i="6"/>
  <c r="M44" i="6"/>
  <c r="L44" i="6"/>
  <c r="K44" i="6"/>
  <c r="P43" i="6"/>
  <c r="O43" i="6"/>
  <c r="N43" i="6"/>
  <c r="M43" i="6"/>
  <c r="L43" i="6"/>
  <c r="K43" i="6"/>
  <c r="P42" i="6"/>
  <c r="O42" i="6"/>
  <c r="N42" i="6"/>
  <c r="M42" i="6"/>
  <c r="L42" i="6"/>
  <c r="K42" i="6"/>
  <c r="P41" i="6"/>
  <c r="O41" i="6"/>
  <c r="N41" i="6"/>
  <c r="M41" i="6"/>
  <c r="L41" i="6"/>
  <c r="K41" i="6"/>
  <c r="P40" i="6"/>
  <c r="O40" i="6"/>
  <c r="N40" i="6"/>
  <c r="M40" i="6"/>
  <c r="L40" i="6"/>
  <c r="K40" i="6"/>
  <c r="P39" i="6"/>
  <c r="O39" i="6"/>
  <c r="N39" i="6"/>
  <c r="M39" i="6"/>
  <c r="L39" i="6"/>
  <c r="K39" i="6"/>
  <c r="P38" i="6"/>
  <c r="O38" i="6"/>
  <c r="N38" i="6"/>
  <c r="M38" i="6"/>
  <c r="L38" i="6"/>
  <c r="K38" i="6"/>
  <c r="P37" i="6"/>
  <c r="O37" i="6"/>
  <c r="N37" i="6"/>
  <c r="M37" i="6"/>
  <c r="L37" i="6"/>
  <c r="K37" i="6"/>
  <c r="P36" i="6"/>
  <c r="O36" i="6"/>
  <c r="N36" i="6"/>
  <c r="M36" i="6"/>
  <c r="L36" i="6"/>
  <c r="K36" i="6"/>
  <c r="P35" i="6"/>
  <c r="O35" i="6"/>
  <c r="N35" i="6"/>
  <c r="M35" i="6"/>
  <c r="L35" i="6"/>
  <c r="K35" i="6"/>
  <c r="P34" i="6"/>
  <c r="O34" i="6"/>
  <c r="N34" i="6"/>
  <c r="M34" i="6"/>
  <c r="L34" i="6"/>
  <c r="K34" i="6"/>
  <c r="P33" i="6"/>
  <c r="O33" i="6"/>
  <c r="N33" i="6"/>
  <c r="M33" i="6"/>
  <c r="L33" i="6"/>
  <c r="K33" i="6"/>
  <c r="P32" i="6"/>
  <c r="O32" i="6"/>
  <c r="N32" i="6"/>
  <c r="M32" i="6"/>
  <c r="L32" i="6"/>
  <c r="K32" i="6"/>
  <c r="P31" i="6"/>
  <c r="O31" i="6"/>
  <c r="N31" i="6"/>
  <c r="M31" i="6"/>
  <c r="L31" i="6"/>
  <c r="K31" i="6"/>
  <c r="P30" i="6"/>
  <c r="O30" i="6"/>
  <c r="N30" i="6"/>
  <c r="M30" i="6"/>
  <c r="L30" i="6"/>
  <c r="K30" i="6"/>
  <c r="P29" i="6"/>
  <c r="O29" i="6"/>
  <c r="N29" i="6"/>
  <c r="M29" i="6"/>
  <c r="L29" i="6"/>
  <c r="K29" i="6"/>
  <c r="P28" i="6"/>
  <c r="O28" i="6"/>
  <c r="N28" i="6"/>
  <c r="M28" i="6"/>
  <c r="L28" i="6"/>
  <c r="K28" i="6"/>
  <c r="P27" i="6"/>
  <c r="O27" i="6"/>
  <c r="N27" i="6"/>
  <c r="M27" i="6"/>
  <c r="L27" i="6"/>
  <c r="K27" i="6"/>
  <c r="P26" i="6"/>
  <c r="O26" i="6"/>
  <c r="N26" i="6"/>
  <c r="M26" i="6"/>
  <c r="L26" i="6"/>
  <c r="K26" i="6"/>
  <c r="P25" i="6"/>
  <c r="O25" i="6"/>
  <c r="N25" i="6"/>
  <c r="M25" i="6"/>
  <c r="L25" i="6"/>
  <c r="K25" i="6"/>
  <c r="P24" i="6"/>
  <c r="O24" i="6"/>
  <c r="N24" i="6"/>
  <c r="M24" i="6"/>
  <c r="L24" i="6"/>
  <c r="K24" i="6"/>
  <c r="P23" i="6"/>
  <c r="O23" i="6"/>
  <c r="N23" i="6"/>
  <c r="M23" i="6"/>
  <c r="L23" i="6"/>
  <c r="K23" i="6"/>
  <c r="P22" i="6"/>
  <c r="O22" i="6"/>
  <c r="N22" i="6"/>
  <c r="M22" i="6"/>
  <c r="L22" i="6"/>
  <c r="K22" i="6"/>
  <c r="P21" i="6"/>
  <c r="O21" i="6"/>
  <c r="N21" i="6"/>
  <c r="M21" i="6"/>
  <c r="L21" i="6"/>
  <c r="K21" i="6"/>
  <c r="P20" i="6"/>
  <c r="O20" i="6"/>
  <c r="N20" i="6"/>
  <c r="M20" i="6"/>
  <c r="L20" i="6"/>
  <c r="K20" i="6"/>
  <c r="P19" i="6"/>
  <c r="O19" i="6"/>
  <c r="N19" i="6"/>
  <c r="M19" i="6"/>
  <c r="L19" i="6"/>
  <c r="K19" i="6"/>
  <c r="P18" i="6"/>
  <c r="O18" i="6"/>
  <c r="N18" i="6"/>
  <c r="M18" i="6"/>
  <c r="L18" i="6"/>
  <c r="K18" i="6"/>
  <c r="P17" i="6"/>
  <c r="O17" i="6"/>
  <c r="N17" i="6"/>
  <c r="M17" i="6"/>
  <c r="L17" i="6"/>
  <c r="K17" i="6"/>
  <c r="P16" i="6"/>
  <c r="O16" i="6"/>
  <c r="N16" i="6"/>
  <c r="M16" i="6"/>
  <c r="L16" i="6"/>
  <c r="K16" i="6"/>
  <c r="P15" i="6"/>
  <c r="O15" i="6"/>
  <c r="N15" i="6"/>
  <c r="M15" i="6"/>
  <c r="L15" i="6"/>
  <c r="K15" i="6"/>
  <c r="P14" i="6"/>
  <c r="O14" i="6"/>
  <c r="N14" i="6"/>
  <c r="M14" i="6"/>
  <c r="L14" i="6"/>
  <c r="K14" i="6"/>
  <c r="P13" i="6"/>
  <c r="O13" i="6"/>
  <c r="N13" i="6"/>
  <c r="M13" i="6"/>
  <c r="L13" i="6"/>
  <c r="K13" i="6"/>
  <c r="P12" i="6"/>
  <c r="O12" i="6"/>
  <c r="N12" i="6"/>
  <c r="M12" i="6"/>
  <c r="L12" i="6"/>
  <c r="K12" i="6"/>
  <c r="P11" i="6"/>
  <c r="O11" i="6"/>
  <c r="N11" i="6"/>
  <c r="M11" i="6"/>
  <c r="L11" i="6"/>
  <c r="K11" i="6"/>
  <c r="P10" i="6"/>
  <c r="O10" i="6"/>
  <c r="N10" i="6"/>
  <c r="M10" i="6"/>
  <c r="L10" i="6"/>
  <c r="K10" i="6"/>
  <c r="P9" i="6"/>
  <c r="O9" i="6"/>
  <c r="N9" i="6"/>
  <c r="M9" i="6"/>
  <c r="L9" i="6"/>
  <c r="K9" i="6"/>
  <c r="P8" i="6"/>
  <c r="O8" i="6"/>
  <c r="N8" i="6"/>
  <c r="M8" i="6"/>
  <c r="L8" i="6"/>
  <c r="K8" i="6"/>
  <c r="P7" i="6"/>
  <c r="O7" i="6"/>
  <c r="N7" i="6"/>
  <c r="M7" i="6"/>
  <c r="L7" i="6"/>
  <c r="K7" i="6"/>
  <c r="P6" i="6"/>
  <c r="O6" i="6"/>
  <c r="N6" i="6"/>
  <c r="M6" i="6"/>
  <c r="L6" i="6"/>
  <c r="K6" i="6"/>
  <c r="P5" i="6"/>
  <c r="O5" i="6"/>
  <c r="N5" i="6"/>
  <c r="M5" i="6"/>
  <c r="L5" i="6"/>
  <c r="K5" i="6"/>
  <c r="P4" i="6"/>
  <c r="O4" i="6"/>
  <c r="N4" i="6"/>
  <c r="M4" i="6"/>
  <c r="L4" i="6"/>
  <c r="K4" i="6"/>
  <c r="D13" i="6"/>
  <c r="D12" i="6"/>
  <c r="D11" i="6"/>
  <c r="D10" i="6"/>
  <c r="D9" i="6"/>
  <c r="D8" i="6"/>
  <c r="D7" i="6"/>
  <c r="D6" i="6"/>
  <c r="D5" i="6"/>
  <c r="D4" i="6"/>
  <c r="D3" i="6"/>
  <c r="P62" i="5"/>
  <c r="O62" i="5"/>
  <c r="N62" i="5"/>
  <c r="M62" i="5"/>
  <c r="L62" i="5"/>
  <c r="K62" i="5"/>
  <c r="P61" i="5"/>
  <c r="O61" i="5"/>
  <c r="N61" i="5"/>
  <c r="M61" i="5"/>
  <c r="L61" i="5"/>
  <c r="K61" i="5"/>
  <c r="P60" i="5"/>
  <c r="O60" i="5"/>
  <c r="N60" i="5"/>
  <c r="M60" i="5"/>
  <c r="L60" i="5"/>
  <c r="K60" i="5"/>
  <c r="P59" i="5"/>
  <c r="O59" i="5"/>
  <c r="N59" i="5"/>
  <c r="M59" i="5"/>
  <c r="L59" i="5"/>
  <c r="K59" i="5"/>
  <c r="P58" i="5"/>
  <c r="O58" i="5"/>
  <c r="N58" i="5"/>
  <c r="M58" i="5"/>
  <c r="L58" i="5"/>
  <c r="K58" i="5"/>
  <c r="P57" i="5"/>
  <c r="O57" i="5"/>
  <c r="N57" i="5"/>
  <c r="M57" i="5"/>
  <c r="L57" i="5"/>
  <c r="K57" i="5"/>
  <c r="P56" i="5"/>
  <c r="O56" i="5"/>
  <c r="N56" i="5"/>
  <c r="M56" i="5"/>
  <c r="L56" i="5"/>
  <c r="K56" i="5"/>
  <c r="P55" i="5"/>
  <c r="O55" i="5"/>
  <c r="N55" i="5"/>
  <c r="M55" i="5"/>
  <c r="L55" i="5"/>
  <c r="K55" i="5"/>
  <c r="P54" i="5"/>
  <c r="O54" i="5"/>
  <c r="N54" i="5"/>
  <c r="M54" i="5"/>
  <c r="L54" i="5"/>
  <c r="K54" i="5"/>
  <c r="P53" i="5"/>
  <c r="O53" i="5"/>
  <c r="N53" i="5"/>
  <c r="M53" i="5"/>
  <c r="L53" i="5"/>
  <c r="K53" i="5"/>
  <c r="P52" i="5"/>
  <c r="O52" i="5"/>
  <c r="N52" i="5"/>
  <c r="M52" i="5"/>
  <c r="L52" i="5"/>
  <c r="K52" i="5"/>
  <c r="P51" i="5"/>
  <c r="O51" i="5"/>
  <c r="N51" i="5"/>
  <c r="M51" i="5"/>
  <c r="L51" i="5"/>
  <c r="K51" i="5"/>
  <c r="P50" i="5"/>
  <c r="O50" i="5"/>
  <c r="N50" i="5"/>
  <c r="M50" i="5"/>
  <c r="L50" i="5"/>
  <c r="K50" i="5"/>
  <c r="P49" i="5"/>
  <c r="O49" i="5"/>
  <c r="N49" i="5"/>
  <c r="M49" i="5"/>
  <c r="L49" i="5"/>
  <c r="K49" i="5"/>
  <c r="P48" i="5"/>
  <c r="O48" i="5"/>
  <c r="N48" i="5"/>
  <c r="M48" i="5"/>
  <c r="L48" i="5"/>
  <c r="K48" i="5"/>
  <c r="P47" i="5"/>
  <c r="O47" i="5"/>
  <c r="N47" i="5"/>
  <c r="M47" i="5"/>
  <c r="L47" i="5"/>
  <c r="K47" i="5"/>
  <c r="P46" i="5"/>
  <c r="O46" i="5"/>
  <c r="N46" i="5"/>
  <c r="M46" i="5"/>
  <c r="L46" i="5"/>
  <c r="K46" i="5"/>
  <c r="P45" i="5"/>
  <c r="O45" i="5"/>
  <c r="N45" i="5"/>
  <c r="M45" i="5"/>
  <c r="L45" i="5"/>
  <c r="K45" i="5"/>
  <c r="P44" i="5"/>
  <c r="O44" i="5"/>
  <c r="N44" i="5"/>
  <c r="M44" i="5"/>
  <c r="L44" i="5"/>
  <c r="K44" i="5"/>
  <c r="P43" i="5"/>
  <c r="O43" i="5"/>
  <c r="N43" i="5"/>
  <c r="M43" i="5"/>
  <c r="L43" i="5"/>
  <c r="K43" i="5"/>
  <c r="P42" i="5"/>
  <c r="O42" i="5"/>
  <c r="N42" i="5"/>
  <c r="M42" i="5"/>
  <c r="L42" i="5"/>
  <c r="K42" i="5"/>
  <c r="P41" i="5"/>
  <c r="O41" i="5"/>
  <c r="N41" i="5"/>
  <c r="M41" i="5"/>
  <c r="L41" i="5"/>
  <c r="K41" i="5"/>
  <c r="P40" i="5"/>
  <c r="O40" i="5"/>
  <c r="N40" i="5"/>
  <c r="M40" i="5"/>
  <c r="L40" i="5"/>
  <c r="K40" i="5"/>
  <c r="P39" i="5"/>
  <c r="O39" i="5"/>
  <c r="N39" i="5"/>
  <c r="M39" i="5"/>
  <c r="L39" i="5"/>
  <c r="K39" i="5"/>
  <c r="P38" i="5"/>
  <c r="O38" i="5"/>
  <c r="N38" i="5"/>
  <c r="M38" i="5"/>
  <c r="L38" i="5"/>
  <c r="K38" i="5"/>
  <c r="P37" i="5"/>
  <c r="O37" i="5"/>
  <c r="N37" i="5"/>
  <c r="M37" i="5"/>
  <c r="L37" i="5"/>
  <c r="K37" i="5"/>
  <c r="P36" i="5"/>
  <c r="O36" i="5"/>
  <c r="N36" i="5"/>
  <c r="M36" i="5"/>
  <c r="L36" i="5"/>
  <c r="K36" i="5"/>
  <c r="P35" i="5"/>
  <c r="O35" i="5"/>
  <c r="N35" i="5"/>
  <c r="M35" i="5"/>
  <c r="L35" i="5"/>
  <c r="K35" i="5"/>
  <c r="P34" i="5"/>
  <c r="O34" i="5"/>
  <c r="N34" i="5"/>
  <c r="M34" i="5"/>
  <c r="L34" i="5"/>
  <c r="K34" i="5"/>
  <c r="P33" i="5"/>
  <c r="O33" i="5"/>
  <c r="N33" i="5"/>
  <c r="M33" i="5"/>
  <c r="L33" i="5"/>
  <c r="K33" i="5"/>
  <c r="P32" i="5"/>
  <c r="O32" i="5"/>
  <c r="N32" i="5"/>
  <c r="M32" i="5"/>
  <c r="L32" i="5"/>
  <c r="K32" i="5"/>
  <c r="P31" i="5"/>
  <c r="O31" i="5"/>
  <c r="N31" i="5"/>
  <c r="M31" i="5"/>
  <c r="L31" i="5"/>
  <c r="K31" i="5"/>
  <c r="P30" i="5"/>
  <c r="O30" i="5"/>
  <c r="N30" i="5"/>
  <c r="M30" i="5"/>
  <c r="L30" i="5"/>
  <c r="K30" i="5"/>
  <c r="P29" i="5"/>
  <c r="O29" i="5"/>
  <c r="N29" i="5"/>
  <c r="M29" i="5"/>
  <c r="L29" i="5"/>
  <c r="K29" i="5"/>
  <c r="P28" i="5"/>
  <c r="O28" i="5"/>
  <c r="N28" i="5"/>
  <c r="M28" i="5"/>
  <c r="L28" i="5"/>
  <c r="K28" i="5"/>
  <c r="P27" i="5"/>
  <c r="O27" i="5"/>
  <c r="N27" i="5"/>
  <c r="M27" i="5"/>
  <c r="L27" i="5"/>
  <c r="K27" i="5"/>
  <c r="P26" i="5"/>
  <c r="O26" i="5"/>
  <c r="N26" i="5"/>
  <c r="M26" i="5"/>
  <c r="L26" i="5"/>
  <c r="K26" i="5"/>
  <c r="P25" i="5"/>
  <c r="O25" i="5"/>
  <c r="N25" i="5"/>
  <c r="M25" i="5"/>
  <c r="L25" i="5"/>
  <c r="K25" i="5"/>
  <c r="P24" i="5"/>
  <c r="O24" i="5"/>
  <c r="N24" i="5"/>
  <c r="M24" i="5"/>
  <c r="L24" i="5"/>
  <c r="K24" i="5"/>
  <c r="P23" i="5"/>
  <c r="O23" i="5"/>
  <c r="N23" i="5"/>
  <c r="M23" i="5"/>
  <c r="L23" i="5"/>
  <c r="K23" i="5"/>
  <c r="P22" i="5"/>
  <c r="O22" i="5"/>
  <c r="N22" i="5"/>
  <c r="M22" i="5"/>
  <c r="L22" i="5"/>
  <c r="K22" i="5"/>
  <c r="P21" i="5"/>
  <c r="O21" i="5"/>
  <c r="N21" i="5"/>
  <c r="M21" i="5"/>
  <c r="L21" i="5"/>
  <c r="K21" i="5"/>
  <c r="P20" i="5"/>
  <c r="O20" i="5"/>
  <c r="N20" i="5"/>
  <c r="M20" i="5"/>
  <c r="L20" i="5"/>
  <c r="K20" i="5"/>
  <c r="P19" i="5"/>
  <c r="O19" i="5"/>
  <c r="N19" i="5"/>
  <c r="M19" i="5"/>
  <c r="L19" i="5"/>
  <c r="K19" i="5"/>
  <c r="P18" i="5"/>
  <c r="O18" i="5"/>
  <c r="N18" i="5"/>
  <c r="M18" i="5"/>
  <c r="L18" i="5"/>
  <c r="K18" i="5"/>
  <c r="P17" i="5"/>
  <c r="O17" i="5"/>
  <c r="N17" i="5"/>
  <c r="M17" i="5"/>
  <c r="L17" i="5"/>
  <c r="K17" i="5"/>
  <c r="P16" i="5"/>
  <c r="O16" i="5"/>
  <c r="N16" i="5"/>
  <c r="M16" i="5"/>
  <c r="L16" i="5"/>
  <c r="K16" i="5"/>
  <c r="P15" i="5"/>
  <c r="O15" i="5"/>
  <c r="N15" i="5"/>
  <c r="M15" i="5"/>
  <c r="L15" i="5"/>
  <c r="K15" i="5"/>
  <c r="P14" i="5"/>
  <c r="O14" i="5"/>
  <c r="N14" i="5"/>
  <c r="M14" i="5"/>
  <c r="L14" i="5"/>
  <c r="K14" i="5"/>
  <c r="P13" i="5"/>
  <c r="O13" i="5"/>
  <c r="N13" i="5"/>
  <c r="M13" i="5"/>
  <c r="L13" i="5"/>
  <c r="K13" i="5"/>
  <c r="P12" i="5"/>
  <c r="O12" i="5"/>
  <c r="N12" i="5"/>
  <c r="M12" i="5"/>
  <c r="L12" i="5"/>
  <c r="K12" i="5"/>
  <c r="P11" i="5"/>
  <c r="O11" i="5"/>
  <c r="N11" i="5"/>
  <c r="M11" i="5"/>
  <c r="L11" i="5"/>
  <c r="K11" i="5"/>
  <c r="P10" i="5"/>
  <c r="O10" i="5"/>
  <c r="N10" i="5"/>
  <c r="M10" i="5"/>
  <c r="L10" i="5"/>
  <c r="K10" i="5"/>
  <c r="P9" i="5"/>
  <c r="O9" i="5"/>
  <c r="N9" i="5"/>
  <c r="M9" i="5"/>
  <c r="L9" i="5"/>
  <c r="K9" i="5"/>
  <c r="P8" i="5"/>
  <c r="O8" i="5"/>
  <c r="N8" i="5"/>
  <c r="M8" i="5"/>
  <c r="L8" i="5"/>
  <c r="K8" i="5"/>
  <c r="P7" i="5"/>
  <c r="O7" i="5"/>
  <c r="N7" i="5"/>
  <c r="M7" i="5"/>
  <c r="L7" i="5"/>
  <c r="K7" i="5"/>
  <c r="P6" i="5"/>
  <c r="O6" i="5"/>
  <c r="N6" i="5"/>
  <c r="M6" i="5"/>
  <c r="L6" i="5"/>
  <c r="K6" i="5"/>
  <c r="P5" i="5"/>
  <c r="O5" i="5"/>
  <c r="N5" i="5"/>
  <c r="M5" i="5"/>
  <c r="L5" i="5"/>
  <c r="K5" i="5"/>
  <c r="P4" i="5"/>
  <c r="O4" i="5"/>
  <c r="N4" i="5"/>
  <c r="M4" i="5"/>
  <c r="L4" i="5"/>
  <c r="K4" i="5"/>
  <c r="D13" i="5"/>
  <c r="D12" i="5"/>
  <c r="D11" i="5"/>
  <c r="D10" i="5"/>
  <c r="D9" i="5"/>
  <c r="D8" i="5"/>
  <c r="D7" i="5"/>
  <c r="D6" i="5"/>
  <c r="D5" i="5"/>
  <c r="D4" i="5"/>
  <c r="D3" i="5"/>
  <c r="G54" i="27"/>
  <c r="G45" i="27"/>
  <c r="D53" i="16" l="1"/>
  <c r="AA14" i="24"/>
  <c r="U14" i="24" s="1"/>
  <c r="AA26" i="24"/>
  <c r="U26" i="24" s="1"/>
  <c r="AA8" i="24"/>
  <c r="AA20" i="24"/>
  <c r="AA27" i="24"/>
  <c r="U27" i="24" s="1"/>
  <c r="AA21" i="24"/>
  <c r="AA15" i="24"/>
  <c r="U15" i="24" s="1"/>
  <c r="AA9" i="24"/>
  <c r="U6" i="24"/>
  <c r="R7" i="18"/>
  <c r="U17" i="24" s="1"/>
  <c r="R8" i="17"/>
  <c r="R7" i="22"/>
  <c r="U18" i="24" s="1"/>
  <c r="R8" i="21"/>
  <c r="R7" i="19"/>
  <c r="D53" i="19" s="1"/>
  <c r="G29" i="19" s="1"/>
  <c r="R9" i="17"/>
  <c r="R9" i="21"/>
  <c r="D26" i="27"/>
  <c r="G34" i="27" s="1"/>
  <c r="D27" i="27"/>
  <c r="G43" i="27" s="1"/>
  <c r="Q62" i="6"/>
  <c r="D25" i="27"/>
  <c r="G25" i="27" s="1"/>
  <c r="D48" i="29"/>
  <c r="G46" i="29" s="1"/>
  <c r="D21" i="29"/>
  <c r="G51" i="29" s="1"/>
  <c r="D39" i="4"/>
  <c r="D46" i="27"/>
  <c r="G28" i="27" s="1"/>
  <c r="D47" i="27"/>
  <c r="D48" i="27"/>
  <c r="G46" i="27" s="1"/>
  <c r="D49" i="27"/>
  <c r="G55" i="27" s="1"/>
  <c r="O3" i="27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4" i="3"/>
  <c r="R4" i="3" s="1"/>
  <c r="D46" i="29"/>
  <c r="G28" i="29" s="1"/>
  <c r="D28" i="29"/>
  <c r="G52" i="29" s="1"/>
  <c r="Q50" i="29"/>
  <c r="R50" i="29" s="1"/>
  <c r="Q54" i="29"/>
  <c r="R54" i="29" s="1"/>
  <c r="Q58" i="29"/>
  <c r="R58" i="29" s="1"/>
  <c r="Q62" i="29"/>
  <c r="R62" i="29" s="1"/>
  <c r="Q7" i="27"/>
  <c r="Q11" i="27"/>
  <c r="R11" i="27" s="1"/>
  <c r="Q15" i="27"/>
  <c r="R15" i="27" s="1"/>
  <c r="Q19" i="27"/>
  <c r="R19" i="27" s="1"/>
  <c r="Q23" i="27"/>
  <c r="R23" i="27" s="1"/>
  <c r="Q27" i="27"/>
  <c r="R27" i="27" s="1"/>
  <c r="Q31" i="27"/>
  <c r="R31" i="27" s="1"/>
  <c r="Q35" i="27"/>
  <c r="R35" i="27" s="1"/>
  <c r="Q39" i="27"/>
  <c r="R39" i="27" s="1"/>
  <c r="Q43" i="27"/>
  <c r="R43" i="27" s="1"/>
  <c r="Q47" i="27"/>
  <c r="R47" i="27" s="1"/>
  <c r="D28" i="27"/>
  <c r="G52" i="27" s="1"/>
  <c r="Q7" i="3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O3" i="29"/>
  <c r="Q21" i="29"/>
  <c r="R21" i="29" s="1"/>
  <c r="Q25" i="29"/>
  <c r="R25" i="29" s="1"/>
  <c r="Q29" i="29"/>
  <c r="R29" i="29" s="1"/>
  <c r="Q33" i="29"/>
  <c r="R33" i="29" s="1"/>
  <c r="Q49" i="29"/>
  <c r="R49" i="29" s="1"/>
  <c r="D49" i="29"/>
  <c r="G55" i="29" s="1"/>
  <c r="Q53" i="29"/>
  <c r="R53" i="29" s="1"/>
  <c r="Q57" i="29"/>
  <c r="R57" i="29" s="1"/>
  <c r="Q61" i="29"/>
  <c r="R61" i="29" s="1"/>
  <c r="Q6" i="27"/>
  <c r="R6" i="27" s="1"/>
  <c r="Q10" i="27"/>
  <c r="R10" i="27" s="1"/>
  <c r="Q14" i="27"/>
  <c r="R14" i="27" s="1"/>
  <c r="Q18" i="27"/>
  <c r="R18" i="27" s="1"/>
  <c r="Q22" i="27"/>
  <c r="R22" i="27" s="1"/>
  <c r="Q26" i="27"/>
  <c r="R26" i="27" s="1"/>
  <c r="Q30" i="27"/>
  <c r="R30" i="27" s="1"/>
  <c r="Q34" i="27"/>
  <c r="R34" i="27" s="1"/>
  <c r="Q38" i="27"/>
  <c r="R38" i="27" s="1"/>
  <c r="Q42" i="27"/>
  <c r="R42" i="27" s="1"/>
  <c r="Q46" i="27"/>
  <c r="R46" i="27" s="1"/>
  <c r="D26" i="29"/>
  <c r="G34" i="29" s="1"/>
  <c r="Q20" i="29"/>
  <c r="R20" i="29" s="1"/>
  <c r="Q24" i="29"/>
  <c r="R24" i="29" s="1"/>
  <c r="Q28" i="29"/>
  <c r="R28" i="29" s="1"/>
  <c r="Q32" i="29"/>
  <c r="R32" i="29" s="1"/>
  <c r="Q7" i="7"/>
  <c r="Q11" i="7"/>
  <c r="R11" i="7" s="1"/>
  <c r="Q15" i="7"/>
  <c r="R15" i="7" s="1"/>
  <c r="Q19" i="7"/>
  <c r="R19" i="7" s="1"/>
  <c r="Q23" i="7"/>
  <c r="R23" i="7" s="1"/>
  <c r="Q27" i="7"/>
  <c r="R27" i="7" s="1"/>
  <c r="Q31" i="7"/>
  <c r="R31" i="7" s="1"/>
  <c r="Q35" i="7"/>
  <c r="R35" i="7" s="1"/>
  <c r="Q39" i="7"/>
  <c r="R39" i="7" s="1"/>
  <c r="Q43" i="7"/>
  <c r="R43" i="7" s="1"/>
  <c r="Q47" i="7"/>
  <c r="R47" i="7" s="1"/>
  <c r="Q51" i="7"/>
  <c r="R51" i="7" s="1"/>
  <c r="Q55" i="7"/>
  <c r="R55" i="7" s="1"/>
  <c r="Q59" i="7"/>
  <c r="R59" i="7" s="1"/>
  <c r="D39" i="2"/>
  <c r="Q10" i="5"/>
  <c r="R10" i="5" s="1"/>
  <c r="Q22" i="5"/>
  <c r="R22" i="5" s="1"/>
  <c r="Q42" i="5"/>
  <c r="R42" i="5" s="1"/>
  <c r="Q58" i="5"/>
  <c r="R58" i="5" s="1"/>
  <c r="Q8" i="6"/>
  <c r="R8" i="6" s="1"/>
  <c r="Q20" i="6"/>
  <c r="R20" i="6" s="1"/>
  <c r="Q28" i="6"/>
  <c r="R28" i="6" s="1"/>
  <c r="Q36" i="6"/>
  <c r="R36" i="6" s="1"/>
  <c r="Q40" i="6"/>
  <c r="R40" i="6" s="1"/>
  <c r="Q48" i="6"/>
  <c r="R48" i="6" s="1"/>
  <c r="Q60" i="6"/>
  <c r="R60" i="6" s="1"/>
  <c r="Q5" i="2"/>
  <c r="R5" i="2" s="1"/>
  <c r="Q9" i="2"/>
  <c r="R9" i="2" s="1"/>
  <c r="Q13" i="2"/>
  <c r="R13" i="2" s="1"/>
  <c r="Q17" i="2"/>
  <c r="R17" i="2" s="1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Q45" i="2"/>
  <c r="R45" i="2" s="1"/>
  <c r="Q49" i="2"/>
  <c r="R49" i="2" s="1"/>
  <c r="Q53" i="2"/>
  <c r="R53" i="2" s="1"/>
  <c r="Q57" i="2"/>
  <c r="R57" i="2" s="1"/>
  <c r="Q61" i="2"/>
  <c r="R61" i="2" s="1"/>
  <c r="Q6" i="5"/>
  <c r="R6" i="5" s="1"/>
  <c r="Q34" i="5"/>
  <c r="R34" i="5" s="1"/>
  <c r="Q46" i="5"/>
  <c r="R46" i="5" s="1"/>
  <c r="Q54" i="5"/>
  <c r="R54" i="5" s="1"/>
  <c r="Q4" i="6"/>
  <c r="R4" i="6" s="1"/>
  <c r="Q24" i="6"/>
  <c r="R24" i="6" s="1"/>
  <c r="Q56" i="6"/>
  <c r="R56" i="6" s="1"/>
  <c r="D53" i="18"/>
  <c r="G29" i="18" s="1"/>
  <c r="Q18" i="5"/>
  <c r="R18" i="5" s="1"/>
  <c r="Q30" i="5"/>
  <c r="R30" i="5" s="1"/>
  <c r="Q50" i="5"/>
  <c r="R50" i="5" s="1"/>
  <c r="Q12" i="6"/>
  <c r="R12" i="6" s="1"/>
  <c r="Q16" i="6"/>
  <c r="R16" i="6" s="1"/>
  <c r="Q32" i="6"/>
  <c r="R32" i="6" s="1"/>
  <c r="Q52" i="6"/>
  <c r="R52" i="6" s="1"/>
  <c r="Q14" i="5"/>
  <c r="R14" i="5" s="1"/>
  <c r="Q26" i="5"/>
  <c r="R26" i="5" s="1"/>
  <c r="Q38" i="5"/>
  <c r="R38" i="5" s="1"/>
  <c r="Q62" i="5"/>
  <c r="R62" i="5" s="1"/>
  <c r="Q44" i="6"/>
  <c r="R44" i="6" s="1"/>
  <c r="Q5" i="5"/>
  <c r="R5" i="5" s="1"/>
  <c r="Q9" i="5"/>
  <c r="R9" i="5" s="1"/>
  <c r="Q13" i="5"/>
  <c r="R13" i="5" s="1"/>
  <c r="Q17" i="5"/>
  <c r="R17" i="5" s="1"/>
  <c r="Q21" i="5"/>
  <c r="R21" i="5" s="1"/>
  <c r="Q25" i="5"/>
  <c r="R25" i="5" s="1"/>
  <c r="Q29" i="5"/>
  <c r="R29" i="5" s="1"/>
  <c r="Q33" i="5"/>
  <c r="R33" i="5" s="1"/>
  <c r="Q37" i="5"/>
  <c r="R37" i="5" s="1"/>
  <c r="Q41" i="5"/>
  <c r="R41" i="5" s="1"/>
  <c r="Q45" i="5"/>
  <c r="R45" i="5" s="1"/>
  <c r="Q49" i="5"/>
  <c r="R49" i="5" s="1"/>
  <c r="Q53" i="5"/>
  <c r="R53" i="5" s="1"/>
  <c r="Q57" i="5"/>
  <c r="R57" i="5" s="1"/>
  <c r="Q61" i="5"/>
  <c r="R61" i="5" s="1"/>
  <c r="Q6" i="7"/>
  <c r="R6" i="7" s="1"/>
  <c r="Q10" i="7"/>
  <c r="R10" i="7" s="1"/>
  <c r="Q14" i="7"/>
  <c r="R14" i="7" s="1"/>
  <c r="Q18" i="7"/>
  <c r="R18" i="7" s="1"/>
  <c r="Q22" i="7"/>
  <c r="R22" i="7" s="1"/>
  <c r="Q26" i="7"/>
  <c r="R26" i="7" s="1"/>
  <c r="Q30" i="7"/>
  <c r="R30" i="7" s="1"/>
  <c r="Q34" i="7"/>
  <c r="R34" i="7" s="1"/>
  <c r="Q38" i="7"/>
  <c r="R38" i="7" s="1"/>
  <c r="Q42" i="7"/>
  <c r="R42" i="7" s="1"/>
  <c r="Q46" i="7"/>
  <c r="R46" i="7" s="1"/>
  <c r="Q50" i="7"/>
  <c r="R50" i="7" s="1"/>
  <c r="Q54" i="7"/>
  <c r="R54" i="7" s="1"/>
  <c r="Q58" i="7"/>
  <c r="R58" i="7" s="1"/>
  <c r="Q62" i="7"/>
  <c r="R62" i="7" s="1"/>
  <c r="R7" i="17"/>
  <c r="D39" i="5"/>
  <c r="Q7" i="6"/>
  <c r="Q11" i="6"/>
  <c r="R11" i="6" s="1"/>
  <c r="Q15" i="6"/>
  <c r="R15" i="6" s="1"/>
  <c r="Q19" i="6"/>
  <c r="R19" i="6" s="1"/>
  <c r="Q23" i="6"/>
  <c r="R23" i="6" s="1"/>
  <c r="Q27" i="6"/>
  <c r="R27" i="6" s="1"/>
  <c r="Q31" i="6"/>
  <c r="R31" i="6" s="1"/>
  <c r="Q35" i="6"/>
  <c r="R35" i="6" s="1"/>
  <c r="Q39" i="6"/>
  <c r="R39" i="6" s="1"/>
  <c r="Q43" i="6"/>
  <c r="R43" i="6" s="1"/>
  <c r="Q47" i="6"/>
  <c r="R47" i="6" s="1"/>
  <c r="Q51" i="6"/>
  <c r="R51" i="6" s="1"/>
  <c r="Q55" i="6"/>
  <c r="R55" i="6" s="1"/>
  <c r="Q59" i="6"/>
  <c r="R59" i="6" s="1"/>
  <c r="D39" i="7"/>
  <c r="Q4" i="2"/>
  <c r="R4" i="2" s="1"/>
  <c r="Q8" i="2"/>
  <c r="R8" i="2" s="1"/>
  <c r="Q12" i="2"/>
  <c r="R12" i="2" s="1"/>
  <c r="Q16" i="2"/>
  <c r="R16" i="2" s="1"/>
  <c r="Q20" i="2"/>
  <c r="R20" i="2" s="1"/>
  <c r="Q24" i="2"/>
  <c r="R24" i="2" s="1"/>
  <c r="Q28" i="2"/>
  <c r="R28" i="2" s="1"/>
  <c r="Q32" i="2"/>
  <c r="R32" i="2" s="1"/>
  <c r="Q36" i="2"/>
  <c r="R36" i="2" s="1"/>
  <c r="Q40" i="2"/>
  <c r="R40" i="2" s="1"/>
  <c r="Q44" i="2"/>
  <c r="R44" i="2" s="1"/>
  <c r="Q48" i="2"/>
  <c r="R48" i="2" s="1"/>
  <c r="Q52" i="2"/>
  <c r="R52" i="2" s="1"/>
  <c r="Q56" i="2"/>
  <c r="R56" i="2" s="1"/>
  <c r="Q60" i="2"/>
  <c r="R60" i="2" s="1"/>
  <c r="Q4" i="5"/>
  <c r="R4" i="5" s="1"/>
  <c r="Q8" i="5"/>
  <c r="R8" i="5" s="1"/>
  <c r="Q12" i="5"/>
  <c r="R12" i="5" s="1"/>
  <c r="Q16" i="5"/>
  <c r="R16" i="5" s="1"/>
  <c r="Q20" i="5"/>
  <c r="R20" i="5" s="1"/>
  <c r="Q24" i="5"/>
  <c r="R24" i="5" s="1"/>
  <c r="Q28" i="5"/>
  <c r="R28" i="5" s="1"/>
  <c r="Q32" i="5"/>
  <c r="R32" i="5" s="1"/>
  <c r="Q36" i="5"/>
  <c r="R36" i="5" s="1"/>
  <c r="Q40" i="5"/>
  <c r="R40" i="5" s="1"/>
  <c r="Q44" i="5"/>
  <c r="R44" i="5" s="1"/>
  <c r="Q48" i="5"/>
  <c r="R48" i="5" s="1"/>
  <c r="Q52" i="5"/>
  <c r="R52" i="5" s="1"/>
  <c r="Q56" i="5"/>
  <c r="R56" i="5" s="1"/>
  <c r="Q60" i="5"/>
  <c r="R60" i="5" s="1"/>
  <c r="Q5" i="7"/>
  <c r="R5" i="7" s="1"/>
  <c r="Q9" i="7"/>
  <c r="R9" i="7" s="1"/>
  <c r="Q13" i="7"/>
  <c r="R13" i="7" s="1"/>
  <c r="Q17" i="7"/>
  <c r="R17" i="7" s="1"/>
  <c r="Q21" i="7"/>
  <c r="R21" i="7" s="1"/>
  <c r="Q25" i="7"/>
  <c r="R25" i="7" s="1"/>
  <c r="Q29" i="7"/>
  <c r="R29" i="7" s="1"/>
  <c r="Q33" i="7"/>
  <c r="R33" i="7" s="1"/>
  <c r="Q37" i="7"/>
  <c r="R37" i="7" s="1"/>
  <c r="Q41" i="7"/>
  <c r="R41" i="7" s="1"/>
  <c r="Q45" i="7"/>
  <c r="R45" i="7" s="1"/>
  <c r="Q49" i="7"/>
  <c r="R49" i="7" s="1"/>
  <c r="Q53" i="7"/>
  <c r="R53" i="7" s="1"/>
  <c r="Q57" i="7"/>
  <c r="R57" i="7" s="1"/>
  <c r="Q61" i="7"/>
  <c r="R61" i="7" s="1"/>
  <c r="Q6" i="6"/>
  <c r="R6" i="6" s="1"/>
  <c r="Q10" i="6"/>
  <c r="R10" i="6" s="1"/>
  <c r="Q14" i="6"/>
  <c r="R14" i="6" s="1"/>
  <c r="Q18" i="6"/>
  <c r="R18" i="6" s="1"/>
  <c r="Q22" i="6"/>
  <c r="R22" i="6" s="1"/>
  <c r="Q26" i="6"/>
  <c r="R26" i="6" s="1"/>
  <c r="Q30" i="6"/>
  <c r="R30" i="6" s="1"/>
  <c r="Q34" i="6"/>
  <c r="R34" i="6" s="1"/>
  <c r="Q38" i="6"/>
  <c r="R38" i="6" s="1"/>
  <c r="Q42" i="6"/>
  <c r="R42" i="6" s="1"/>
  <c r="Q46" i="6"/>
  <c r="R46" i="6" s="1"/>
  <c r="Q50" i="6"/>
  <c r="R50" i="6" s="1"/>
  <c r="Q54" i="6"/>
  <c r="R54" i="6" s="1"/>
  <c r="Q58" i="6"/>
  <c r="R58" i="6" s="1"/>
  <c r="R62" i="6"/>
  <c r="Q7" i="2"/>
  <c r="Q11" i="2"/>
  <c r="R11" i="2" s="1"/>
  <c r="Q15" i="2"/>
  <c r="R15" i="2" s="1"/>
  <c r="Q19" i="2"/>
  <c r="R19" i="2" s="1"/>
  <c r="Q23" i="2"/>
  <c r="R23" i="2" s="1"/>
  <c r="Q27" i="2"/>
  <c r="R27" i="2" s="1"/>
  <c r="Q31" i="2"/>
  <c r="R31" i="2" s="1"/>
  <c r="Q35" i="2"/>
  <c r="R35" i="2" s="1"/>
  <c r="Q39" i="2"/>
  <c r="R39" i="2" s="1"/>
  <c r="Q43" i="2"/>
  <c r="R43" i="2" s="1"/>
  <c r="Q47" i="2"/>
  <c r="R47" i="2" s="1"/>
  <c r="Q51" i="2"/>
  <c r="R51" i="2" s="1"/>
  <c r="Q55" i="2"/>
  <c r="R55" i="2" s="1"/>
  <c r="Q59" i="2"/>
  <c r="R59" i="2" s="1"/>
  <c r="Q7" i="5"/>
  <c r="Q19" i="5"/>
  <c r="R19" i="5" s="1"/>
  <c r="Q23" i="5"/>
  <c r="R23" i="5" s="1"/>
  <c r="Q27" i="5"/>
  <c r="R27" i="5" s="1"/>
  <c r="Q31" i="5"/>
  <c r="R31" i="5" s="1"/>
  <c r="Q35" i="5"/>
  <c r="R35" i="5" s="1"/>
  <c r="Q39" i="5"/>
  <c r="R39" i="5" s="1"/>
  <c r="Q43" i="5"/>
  <c r="R43" i="5" s="1"/>
  <c r="Q47" i="5"/>
  <c r="R47" i="5" s="1"/>
  <c r="Q59" i="5"/>
  <c r="R59" i="5" s="1"/>
  <c r="D39" i="6"/>
  <c r="Q4" i="7"/>
  <c r="R4" i="7" s="1"/>
  <c r="Q8" i="7"/>
  <c r="R8" i="7" s="1"/>
  <c r="Q12" i="7"/>
  <c r="R12" i="7" s="1"/>
  <c r="Q16" i="7"/>
  <c r="R16" i="7" s="1"/>
  <c r="Q20" i="7"/>
  <c r="R20" i="7" s="1"/>
  <c r="Q24" i="7"/>
  <c r="R24" i="7" s="1"/>
  <c r="Q28" i="7"/>
  <c r="R28" i="7" s="1"/>
  <c r="Q32" i="7"/>
  <c r="R32" i="7" s="1"/>
  <c r="Q36" i="7"/>
  <c r="R36" i="7" s="1"/>
  <c r="Q40" i="7"/>
  <c r="R40" i="7" s="1"/>
  <c r="Q44" i="7"/>
  <c r="R44" i="7" s="1"/>
  <c r="Q48" i="7"/>
  <c r="R48" i="7" s="1"/>
  <c r="Q52" i="7"/>
  <c r="R52" i="7" s="1"/>
  <c r="Q56" i="7"/>
  <c r="R56" i="7" s="1"/>
  <c r="Q60" i="7"/>
  <c r="R60" i="7" s="1"/>
  <c r="Q11" i="5"/>
  <c r="R11" i="5" s="1"/>
  <c r="Q15" i="5"/>
  <c r="R15" i="5" s="1"/>
  <c r="Q51" i="5"/>
  <c r="R51" i="5" s="1"/>
  <c r="Q55" i="5"/>
  <c r="R55" i="5" s="1"/>
  <c r="Q5" i="6"/>
  <c r="R5" i="6" s="1"/>
  <c r="Q9" i="6"/>
  <c r="Q13" i="6"/>
  <c r="R13" i="6" s="1"/>
  <c r="Q17" i="6"/>
  <c r="R17" i="6" s="1"/>
  <c r="Q21" i="6"/>
  <c r="R21" i="6" s="1"/>
  <c r="Q25" i="6"/>
  <c r="R25" i="6" s="1"/>
  <c r="Q29" i="6"/>
  <c r="R29" i="6" s="1"/>
  <c r="Q33" i="6"/>
  <c r="R33" i="6" s="1"/>
  <c r="Q37" i="6"/>
  <c r="R37" i="6" s="1"/>
  <c r="Q41" i="6"/>
  <c r="R41" i="6" s="1"/>
  <c r="Q45" i="6"/>
  <c r="R45" i="6" s="1"/>
  <c r="Q49" i="6"/>
  <c r="R49" i="6" s="1"/>
  <c r="Q53" i="6"/>
  <c r="R53" i="6" s="1"/>
  <c r="Q57" i="6"/>
  <c r="R57" i="6" s="1"/>
  <c r="Q61" i="6"/>
  <c r="R61" i="6" s="1"/>
  <c r="Q6" i="2"/>
  <c r="R6" i="2" s="1"/>
  <c r="Q10" i="2"/>
  <c r="R10" i="2" s="1"/>
  <c r="Q14" i="2"/>
  <c r="R14" i="2" s="1"/>
  <c r="Q18" i="2"/>
  <c r="R18" i="2" s="1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46" i="2"/>
  <c r="R46" i="2" s="1"/>
  <c r="Q50" i="2"/>
  <c r="R50" i="2" s="1"/>
  <c r="Q54" i="2"/>
  <c r="R54" i="2" s="1"/>
  <c r="Q58" i="2"/>
  <c r="R58" i="2" s="1"/>
  <c r="Q62" i="2"/>
  <c r="R62" i="2" s="1"/>
  <c r="D19" i="29"/>
  <c r="G33" i="29" s="1"/>
  <c r="M3" i="27"/>
  <c r="G8" i="27" s="1"/>
  <c r="Q8" i="3"/>
  <c r="R8" i="3" s="1"/>
  <c r="Q12" i="3"/>
  <c r="R12" i="3" s="1"/>
  <c r="Q16" i="3"/>
  <c r="R16" i="3" s="1"/>
  <c r="Q20" i="3"/>
  <c r="R20" i="3" s="1"/>
  <c r="Q24" i="3"/>
  <c r="R24" i="3" s="1"/>
  <c r="Q28" i="3"/>
  <c r="R28" i="3" s="1"/>
  <c r="Q32" i="3"/>
  <c r="R32" i="3" s="1"/>
  <c r="Q36" i="3"/>
  <c r="R36" i="3" s="1"/>
  <c r="Q40" i="3"/>
  <c r="R40" i="3" s="1"/>
  <c r="Q44" i="3"/>
  <c r="R44" i="3" s="1"/>
  <c r="Q48" i="3"/>
  <c r="R48" i="3" s="1"/>
  <c r="Q52" i="3"/>
  <c r="R52" i="3" s="1"/>
  <c r="Q56" i="3"/>
  <c r="R56" i="3" s="1"/>
  <c r="Q60" i="3"/>
  <c r="R60" i="3" s="1"/>
  <c r="N3" i="27"/>
  <c r="D20" i="29"/>
  <c r="G42" i="29" s="1"/>
  <c r="D18" i="29"/>
  <c r="G24" i="29" s="1"/>
  <c r="Q4" i="29"/>
  <c r="R4" i="29" s="1"/>
  <c r="Q8" i="29"/>
  <c r="R8" i="29" s="1"/>
  <c r="Q12" i="29"/>
  <c r="R12" i="29" s="1"/>
  <c r="Q16" i="29"/>
  <c r="R16" i="29" s="1"/>
  <c r="D47" i="29"/>
  <c r="G37" i="29" s="1"/>
  <c r="Q37" i="29"/>
  <c r="R37" i="29" s="1"/>
  <c r="Q41" i="29"/>
  <c r="R41" i="29" s="1"/>
  <c r="Q45" i="29"/>
  <c r="R45" i="29" s="1"/>
  <c r="Q6" i="4"/>
  <c r="R6" i="4" s="1"/>
  <c r="Q10" i="4"/>
  <c r="R10" i="4" s="1"/>
  <c r="Q14" i="4"/>
  <c r="R14" i="4" s="1"/>
  <c r="Q18" i="4"/>
  <c r="R18" i="4" s="1"/>
  <c r="Q22" i="4"/>
  <c r="R22" i="4" s="1"/>
  <c r="Q26" i="4"/>
  <c r="R26" i="4" s="1"/>
  <c r="Q30" i="4"/>
  <c r="R30" i="4" s="1"/>
  <c r="Q34" i="4"/>
  <c r="R34" i="4" s="1"/>
  <c r="Q38" i="4"/>
  <c r="R38" i="4" s="1"/>
  <c r="Q42" i="4"/>
  <c r="R42" i="4" s="1"/>
  <c r="Q46" i="4"/>
  <c r="R46" i="4" s="1"/>
  <c r="Q50" i="4"/>
  <c r="R50" i="4" s="1"/>
  <c r="Q54" i="4"/>
  <c r="R54" i="4" s="1"/>
  <c r="Q58" i="4"/>
  <c r="R58" i="4" s="1"/>
  <c r="Q62" i="4"/>
  <c r="R62" i="4" s="1"/>
  <c r="Q51" i="27"/>
  <c r="R51" i="27" s="1"/>
  <c r="Q55" i="27"/>
  <c r="R55" i="27" s="1"/>
  <c r="Q59" i="27"/>
  <c r="R59" i="27" s="1"/>
  <c r="M3" i="29"/>
  <c r="G8" i="29" s="1"/>
  <c r="Q7" i="29"/>
  <c r="Q11" i="29"/>
  <c r="R11" i="29" s="1"/>
  <c r="Q15" i="29"/>
  <c r="R15" i="29" s="1"/>
  <c r="D27" i="29"/>
  <c r="G43" i="29" s="1"/>
  <c r="Q36" i="29"/>
  <c r="R36" i="29" s="1"/>
  <c r="Q40" i="29"/>
  <c r="R40" i="29" s="1"/>
  <c r="Q44" i="29"/>
  <c r="R44" i="29" s="1"/>
  <c r="Q48" i="29"/>
  <c r="R48" i="29" s="1"/>
  <c r="Q5" i="4"/>
  <c r="R5" i="4" s="1"/>
  <c r="Q9" i="4"/>
  <c r="R9" i="4" s="1"/>
  <c r="Q13" i="4"/>
  <c r="R13" i="4" s="1"/>
  <c r="Q17" i="4"/>
  <c r="R17" i="4" s="1"/>
  <c r="Q21" i="4"/>
  <c r="R21" i="4" s="1"/>
  <c r="Q25" i="4"/>
  <c r="R25" i="4" s="1"/>
  <c r="Q29" i="4"/>
  <c r="R29" i="4" s="1"/>
  <c r="Q33" i="4"/>
  <c r="R33" i="4" s="1"/>
  <c r="Q37" i="4"/>
  <c r="R37" i="4" s="1"/>
  <c r="Q41" i="4"/>
  <c r="R41" i="4" s="1"/>
  <c r="Q45" i="4"/>
  <c r="R45" i="4" s="1"/>
  <c r="Q49" i="4"/>
  <c r="R49" i="4" s="1"/>
  <c r="Q53" i="4"/>
  <c r="R53" i="4" s="1"/>
  <c r="Q57" i="4"/>
  <c r="R57" i="4" s="1"/>
  <c r="Q61" i="4"/>
  <c r="R61" i="4" s="1"/>
  <c r="D39" i="27"/>
  <c r="Q50" i="27"/>
  <c r="R50" i="27" s="1"/>
  <c r="Q54" i="27"/>
  <c r="R54" i="27" s="1"/>
  <c r="Q58" i="27"/>
  <c r="R58" i="27" s="1"/>
  <c r="Q62" i="27"/>
  <c r="R62" i="27" s="1"/>
  <c r="N3" i="29"/>
  <c r="Q19" i="29"/>
  <c r="R19" i="29" s="1"/>
  <c r="Q23" i="29"/>
  <c r="R23" i="29" s="1"/>
  <c r="Q27" i="29"/>
  <c r="R27" i="29" s="1"/>
  <c r="Q31" i="29"/>
  <c r="R31" i="29" s="1"/>
  <c r="Q52" i="29"/>
  <c r="R52" i="29" s="1"/>
  <c r="Q56" i="29"/>
  <c r="R56" i="29" s="1"/>
  <c r="Q60" i="29"/>
  <c r="R60" i="29" s="1"/>
  <c r="Q5" i="27"/>
  <c r="R5" i="27" s="1"/>
  <c r="Q9" i="27"/>
  <c r="Q13" i="27"/>
  <c r="R13" i="27" s="1"/>
  <c r="Q17" i="27"/>
  <c r="R17" i="27" s="1"/>
  <c r="Q21" i="27"/>
  <c r="R21" i="27" s="1"/>
  <c r="Q25" i="27"/>
  <c r="R25" i="27" s="1"/>
  <c r="Q29" i="27"/>
  <c r="R29" i="27" s="1"/>
  <c r="D20" i="27"/>
  <c r="G42" i="27" s="1"/>
  <c r="Q33" i="27"/>
  <c r="R33" i="27" s="1"/>
  <c r="Q37" i="27"/>
  <c r="R37" i="27" s="1"/>
  <c r="Q41" i="27"/>
  <c r="R41" i="27" s="1"/>
  <c r="Q45" i="27"/>
  <c r="R45" i="27" s="1"/>
  <c r="R7" i="23"/>
  <c r="D53" i="23" s="1"/>
  <c r="G29" i="23" s="1"/>
  <c r="Q4" i="27"/>
  <c r="Q6" i="29"/>
  <c r="R6" i="29" s="1"/>
  <c r="Q10" i="29"/>
  <c r="R10" i="29" s="1"/>
  <c r="Q14" i="29"/>
  <c r="R14" i="29" s="1"/>
  <c r="Q18" i="29"/>
  <c r="R18" i="29" s="1"/>
  <c r="Q35" i="29"/>
  <c r="R35" i="29" s="1"/>
  <c r="Q39" i="29"/>
  <c r="R39" i="29" s="1"/>
  <c r="Q43" i="29"/>
  <c r="R43" i="29" s="1"/>
  <c r="Q47" i="29"/>
  <c r="R47" i="29" s="1"/>
  <c r="Q8" i="4"/>
  <c r="R8" i="4" s="1"/>
  <c r="Q12" i="4"/>
  <c r="R12" i="4" s="1"/>
  <c r="Q16" i="4"/>
  <c r="R16" i="4" s="1"/>
  <c r="Q20" i="4"/>
  <c r="R20" i="4" s="1"/>
  <c r="Q24" i="4"/>
  <c r="R24" i="4" s="1"/>
  <c r="Q28" i="4"/>
  <c r="R28" i="4" s="1"/>
  <c r="Q32" i="4"/>
  <c r="R32" i="4" s="1"/>
  <c r="Q36" i="4"/>
  <c r="R36" i="4" s="1"/>
  <c r="Q40" i="4"/>
  <c r="R40" i="4" s="1"/>
  <c r="Q44" i="4"/>
  <c r="R44" i="4" s="1"/>
  <c r="Q48" i="4"/>
  <c r="R48" i="4" s="1"/>
  <c r="Q52" i="4"/>
  <c r="R52" i="4" s="1"/>
  <c r="Q56" i="4"/>
  <c r="R56" i="4" s="1"/>
  <c r="Q60" i="4"/>
  <c r="R60" i="4" s="1"/>
  <c r="Q49" i="27"/>
  <c r="R49" i="27" s="1"/>
  <c r="Q53" i="27"/>
  <c r="R53" i="27" s="1"/>
  <c r="Q57" i="27"/>
  <c r="R57" i="27" s="1"/>
  <c r="Q61" i="27"/>
  <c r="R61" i="27" s="1"/>
  <c r="D39" i="3"/>
  <c r="D39" i="29"/>
  <c r="Q22" i="29"/>
  <c r="R22" i="29" s="1"/>
  <c r="Q26" i="29"/>
  <c r="R26" i="29" s="1"/>
  <c r="Q30" i="29"/>
  <c r="R30" i="29" s="1"/>
  <c r="Q51" i="29"/>
  <c r="R51" i="29" s="1"/>
  <c r="Q55" i="29"/>
  <c r="R55" i="29" s="1"/>
  <c r="Q59" i="29"/>
  <c r="R59" i="29" s="1"/>
  <c r="Q8" i="27"/>
  <c r="R8" i="27" s="1"/>
  <c r="Q12" i="27"/>
  <c r="R12" i="27" s="1"/>
  <c r="Q16" i="27"/>
  <c r="R16" i="27" s="1"/>
  <c r="Q20" i="27"/>
  <c r="R20" i="27" s="1"/>
  <c r="Q24" i="27"/>
  <c r="R24" i="27" s="1"/>
  <c r="Q28" i="27"/>
  <c r="R28" i="27" s="1"/>
  <c r="Q32" i="27"/>
  <c r="R32" i="27" s="1"/>
  <c r="Q36" i="27"/>
  <c r="R36" i="27" s="1"/>
  <c r="Q40" i="27"/>
  <c r="R40" i="27" s="1"/>
  <c r="Q44" i="27"/>
  <c r="R44" i="27" s="1"/>
  <c r="Q48" i="27"/>
  <c r="R48" i="27" s="1"/>
  <c r="Q5" i="3"/>
  <c r="R5" i="3" s="1"/>
  <c r="Q9" i="3"/>
  <c r="R9" i="3" s="1"/>
  <c r="Q13" i="3"/>
  <c r="R13" i="3" s="1"/>
  <c r="Q17" i="3"/>
  <c r="R17" i="3" s="1"/>
  <c r="Q21" i="3"/>
  <c r="R21" i="3" s="1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4" i="4"/>
  <c r="R4" i="4" s="1"/>
  <c r="Q5" i="29"/>
  <c r="R5" i="29" s="1"/>
  <c r="Q9" i="29"/>
  <c r="Q13" i="29"/>
  <c r="R13" i="29" s="1"/>
  <c r="Q17" i="29"/>
  <c r="R17" i="29" s="1"/>
  <c r="Q34" i="29"/>
  <c r="R34" i="29" s="1"/>
  <c r="Q38" i="29"/>
  <c r="R38" i="29" s="1"/>
  <c r="Q42" i="29"/>
  <c r="R42" i="29" s="1"/>
  <c r="Q46" i="29"/>
  <c r="R46" i="29" s="1"/>
  <c r="Q7" i="4"/>
  <c r="Q11" i="4"/>
  <c r="R11" i="4" s="1"/>
  <c r="Q15" i="4"/>
  <c r="R15" i="4" s="1"/>
  <c r="Q19" i="4"/>
  <c r="R19" i="4" s="1"/>
  <c r="Q23" i="4"/>
  <c r="R23" i="4" s="1"/>
  <c r="Q27" i="4"/>
  <c r="R27" i="4" s="1"/>
  <c r="Q31" i="4"/>
  <c r="R31" i="4" s="1"/>
  <c r="Q35" i="4"/>
  <c r="R35" i="4" s="1"/>
  <c r="Q39" i="4"/>
  <c r="R39" i="4" s="1"/>
  <c r="Q43" i="4"/>
  <c r="R43" i="4" s="1"/>
  <c r="Q47" i="4"/>
  <c r="R47" i="4" s="1"/>
  <c r="Q51" i="4"/>
  <c r="R51" i="4" s="1"/>
  <c r="Q55" i="4"/>
  <c r="R55" i="4" s="1"/>
  <c r="Q59" i="4"/>
  <c r="R59" i="4" s="1"/>
  <c r="L3" i="27"/>
  <c r="G9" i="27" s="1"/>
  <c r="Q52" i="27"/>
  <c r="R52" i="27" s="1"/>
  <c r="Q56" i="27"/>
  <c r="R56" i="27" s="1"/>
  <c r="Q60" i="27"/>
  <c r="R60" i="27" s="1"/>
  <c r="P3" i="29"/>
  <c r="L3" i="29"/>
  <c r="G9" i="29" s="1"/>
  <c r="D19" i="27"/>
  <c r="G33" i="27" s="1"/>
  <c r="D21" i="27"/>
  <c r="G51" i="27" s="1"/>
  <c r="P3" i="27"/>
  <c r="G53" i="29"/>
  <c r="K3" i="29"/>
  <c r="K3" i="27"/>
  <c r="D18" i="27"/>
  <c r="G24" i="27" s="1"/>
  <c r="G53" i="27"/>
  <c r="D25" i="29"/>
  <c r="G25" i="29" s="1"/>
  <c r="D36" i="27"/>
  <c r="G44" i="29"/>
  <c r="G35" i="29"/>
  <c r="G37" i="27"/>
  <c r="G44" i="27"/>
  <c r="G36" i="27"/>
  <c r="D56" i="23"/>
  <c r="G56" i="23" s="1"/>
  <c r="D55" i="23"/>
  <c r="G47" i="23" s="1"/>
  <c r="D54" i="23"/>
  <c r="G38" i="23" s="1"/>
  <c r="D49" i="23"/>
  <c r="G55" i="23" s="1"/>
  <c r="D48" i="23"/>
  <c r="G46" i="23" s="1"/>
  <c r="D47" i="23"/>
  <c r="G37" i="23" s="1"/>
  <c r="D46" i="23"/>
  <c r="G54" i="23"/>
  <c r="G45" i="23"/>
  <c r="G35" i="23"/>
  <c r="D28" i="23"/>
  <c r="G52" i="23" s="1"/>
  <c r="D27" i="23"/>
  <c r="G43" i="23" s="1"/>
  <c r="D26" i="23"/>
  <c r="G34" i="23" s="1"/>
  <c r="D25" i="23"/>
  <c r="G25" i="23" s="1"/>
  <c r="D21" i="23"/>
  <c r="G51" i="23" s="1"/>
  <c r="D20" i="23"/>
  <c r="G42" i="23" s="1"/>
  <c r="D19" i="23"/>
  <c r="G33" i="23" s="1"/>
  <c r="D18" i="23"/>
  <c r="G24" i="23" s="1"/>
  <c r="Q3" i="23"/>
  <c r="P3" i="23"/>
  <c r="O3" i="23"/>
  <c r="N3" i="23"/>
  <c r="M3" i="23"/>
  <c r="G8" i="23" s="1"/>
  <c r="L3" i="23"/>
  <c r="G9" i="23" s="1"/>
  <c r="K3" i="23"/>
  <c r="D56" i="22"/>
  <c r="G56" i="22" s="1"/>
  <c r="D55" i="22"/>
  <c r="G47" i="22" s="1"/>
  <c r="D54" i="22"/>
  <c r="G38" i="22" s="1"/>
  <c r="D49" i="22"/>
  <c r="G55" i="22" s="1"/>
  <c r="D48" i="22"/>
  <c r="G46" i="22" s="1"/>
  <c r="D47" i="22"/>
  <c r="G37" i="22" s="1"/>
  <c r="D46" i="22"/>
  <c r="G53" i="22"/>
  <c r="G45" i="22"/>
  <c r="G27" i="22"/>
  <c r="D28" i="22"/>
  <c r="G52" i="22" s="1"/>
  <c r="D27" i="22"/>
  <c r="G43" i="22" s="1"/>
  <c r="D26" i="22"/>
  <c r="G34" i="22" s="1"/>
  <c r="D25" i="22"/>
  <c r="G25" i="22" s="1"/>
  <c r="D21" i="22"/>
  <c r="G51" i="22" s="1"/>
  <c r="D20" i="22"/>
  <c r="G42" i="22" s="1"/>
  <c r="D19" i="22"/>
  <c r="G33" i="22" s="1"/>
  <c r="D18" i="22"/>
  <c r="G24" i="22" s="1"/>
  <c r="Q3" i="22"/>
  <c r="P3" i="22"/>
  <c r="O3" i="22"/>
  <c r="N3" i="22"/>
  <c r="M3" i="22"/>
  <c r="G8" i="22" s="1"/>
  <c r="L3" i="22"/>
  <c r="G9" i="22" s="1"/>
  <c r="K3" i="22"/>
  <c r="D56" i="21"/>
  <c r="G56" i="21" s="1"/>
  <c r="D55" i="21"/>
  <c r="G47" i="21" s="1"/>
  <c r="D54" i="21"/>
  <c r="G38" i="21" s="1"/>
  <c r="D49" i="21"/>
  <c r="G55" i="21" s="1"/>
  <c r="D48" i="21"/>
  <c r="G46" i="21" s="1"/>
  <c r="D47" i="21"/>
  <c r="G37" i="21" s="1"/>
  <c r="D46" i="21"/>
  <c r="G53" i="21"/>
  <c r="G44" i="21"/>
  <c r="G35" i="21"/>
  <c r="D28" i="21"/>
  <c r="G52" i="21" s="1"/>
  <c r="D27" i="21"/>
  <c r="G43" i="21" s="1"/>
  <c r="D26" i="21"/>
  <c r="G34" i="21" s="1"/>
  <c r="D25" i="21"/>
  <c r="D21" i="21"/>
  <c r="G51" i="21" s="1"/>
  <c r="D20" i="21"/>
  <c r="G42" i="21" s="1"/>
  <c r="D19" i="21"/>
  <c r="G33" i="21" s="1"/>
  <c r="D18" i="21"/>
  <c r="G24" i="21" s="1"/>
  <c r="Q3" i="21"/>
  <c r="P3" i="21"/>
  <c r="O3" i="21"/>
  <c r="N3" i="21"/>
  <c r="M3" i="21"/>
  <c r="G8" i="21" s="1"/>
  <c r="L3" i="21"/>
  <c r="G9" i="21" s="1"/>
  <c r="K3" i="21"/>
  <c r="D56" i="20"/>
  <c r="G56" i="20" s="1"/>
  <c r="D55" i="20"/>
  <c r="G47" i="20" s="1"/>
  <c r="D54" i="20"/>
  <c r="G38" i="20" s="1"/>
  <c r="G29" i="20"/>
  <c r="D49" i="20"/>
  <c r="G55" i="20" s="1"/>
  <c r="D48" i="20"/>
  <c r="G46" i="20" s="1"/>
  <c r="D47" i="20"/>
  <c r="D46" i="20"/>
  <c r="G28" i="20" s="1"/>
  <c r="G54" i="20"/>
  <c r="G45" i="20"/>
  <c r="G35" i="20"/>
  <c r="D28" i="20"/>
  <c r="G52" i="20" s="1"/>
  <c r="D27" i="20"/>
  <c r="G43" i="20" s="1"/>
  <c r="D26" i="20"/>
  <c r="G34" i="20" s="1"/>
  <c r="D25" i="20"/>
  <c r="G25" i="20" s="1"/>
  <c r="D21" i="20"/>
  <c r="G51" i="20" s="1"/>
  <c r="D20" i="20"/>
  <c r="G42" i="20" s="1"/>
  <c r="D19" i="20"/>
  <c r="G33" i="20" s="1"/>
  <c r="D18" i="20"/>
  <c r="G24" i="20" s="1"/>
  <c r="R3" i="20"/>
  <c r="Q3" i="20"/>
  <c r="P3" i="20"/>
  <c r="O3" i="20"/>
  <c r="N3" i="20"/>
  <c r="M3" i="20"/>
  <c r="G8" i="20" s="1"/>
  <c r="L3" i="20"/>
  <c r="G9" i="20" s="1"/>
  <c r="K3" i="20"/>
  <c r="D56" i="19"/>
  <c r="G56" i="19" s="1"/>
  <c r="D55" i="19"/>
  <c r="G47" i="19" s="1"/>
  <c r="D54" i="19"/>
  <c r="G38" i="19" s="1"/>
  <c r="D49" i="19"/>
  <c r="G55" i="19" s="1"/>
  <c r="D48" i="19"/>
  <c r="G46" i="19" s="1"/>
  <c r="D47" i="19"/>
  <c r="G37" i="19" s="1"/>
  <c r="D46" i="19"/>
  <c r="G28" i="19" s="1"/>
  <c r="G53" i="19"/>
  <c r="G45" i="19"/>
  <c r="G35" i="19"/>
  <c r="D28" i="19"/>
  <c r="G52" i="19" s="1"/>
  <c r="D27" i="19"/>
  <c r="G43" i="19" s="1"/>
  <c r="D26" i="19"/>
  <c r="G34" i="19" s="1"/>
  <c r="D25" i="19"/>
  <c r="D21" i="19"/>
  <c r="G51" i="19" s="1"/>
  <c r="D20" i="19"/>
  <c r="G42" i="19" s="1"/>
  <c r="D19" i="19"/>
  <c r="G33" i="19" s="1"/>
  <c r="D18" i="19"/>
  <c r="Q3" i="19"/>
  <c r="P3" i="19"/>
  <c r="O3" i="19"/>
  <c r="N3" i="19"/>
  <c r="M3" i="19"/>
  <c r="G8" i="19" s="1"/>
  <c r="L3" i="19"/>
  <c r="G9" i="19" s="1"/>
  <c r="K3" i="19"/>
  <c r="D56" i="18"/>
  <c r="G56" i="18" s="1"/>
  <c r="D55" i="18"/>
  <c r="G47" i="18" s="1"/>
  <c r="D54" i="18"/>
  <c r="G38" i="18" s="1"/>
  <c r="D49" i="18"/>
  <c r="G55" i="18" s="1"/>
  <c r="D48" i="18"/>
  <c r="G46" i="18" s="1"/>
  <c r="D47" i="18"/>
  <c r="G37" i="18" s="1"/>
  <c r="D46" i="18"/>
  <c r="G28" i="18" s="1"/>
  <c r="G54" i="18"/>
  <c r="G45" i="18"/>
  <c r="G35" i="18"/>
  <c r="D28" i="18"/>
  <c r="G52" i="18" s="1"/>
  <c r="D27" i="18"/>
  <c r="G43" i="18" s="1"/>
  <c r="D26" i="18"/>
  <c r="G34" i="18" s="1"/>
  <c r="D25" i="18"/>
  <c r="G25" i="18" s="1"/>
  <c r="D21" i="18"/>
  <c r="G51" i="18" s="1"/>
  <c r="D20" i="18"/>
  <c r="G42" i="18" s="1"/>
  <c r="D19" i="18"/>
  <c r="G33" i="18" s="1"/>
  <c r="D18" i="18"/>
  <c r="G24" i="18" s="1"/>
  <c r="R3" i="18"/>
  <c r="Q3" i="18"/>
  <c r="P3" i="18"/>
  <c r="O3" i="18"/>
  <c r="N3" i="18"/>
  <c r="M3" i="18"/>
  <c r="G8" i="18" s="1"/>
  <c r="L3" i="18"/>
  <c r="G9" i="18" s="1"/>
  <c r="K3" i="18"/>
  <c r="D53" i="17" l="1"/>
  <c r="R3" i="19"/>
  <c r="D53" i="22"/>
  <c r="G29" i="22" s="1"/>
  <c r="R3" i="22"/>
  <c r="U20" i="24"/>
  <c r="U23" i="24"/>
  <c r="U24" i="24"/>
  <c r="G10" i="27"/>
  <c r="G13" i="27" s="1"/>
  <c r="D53" i="21"/>
  <c r="G29" i="21" s="1"/>
  <c r="R7" i="7"/>
  <c r="R3" i="7" s="1"/>
  <c r="R7" i="5"/>
  <c r="U8" i="24" s="1"/>
  <c r="R7" i="4"/>
  <c r="D53" i="4" s="1"/>
  <c r="G29" i="4" s="1"/>
  <c r="R7" i="3"/>
  <c r="D53" i="3" s="1"/>
  <c r="G29" i="3" s="1"/>
  <c r="R3" i="21"/>
  <c r="R9" i="6"/>
  <c r="R9" i="29"/>
  <c r="R9" i="27"/>
  <c r="D50" i="29"/>
  <c r="G4" i="29" s="1"/>
  <c r="D56" i="27"/>
  <c r="G56" i="27" s="1"/>
  <c r="G57" i="27" s="1"/>
  <c r="D54" i="27"/>
  <c r="G38" i="27" s="1"/>
  <c r="G39" i="27" s="1"/>
  <c r="D29" i="27"/>
  <c r="G18" i="27" s="1"/>
  <c r="D54" i="29"/>
  <c r="G38" i="29" s="1"/>
  <c r="D55" i="27"/>
  <c r="G47" i="27" s="1"/>
  <c r="G48" i="27" s="1"/>
  <c r="Q3" i="29"/>
  <c r="D55" i="29"/>
  <c r="G47" i="29" s="1"/>
  <c r="G48" i="29" s="1"/>
  <c r="D50" i="27"/>
  <c r="G4" i="27" s="1"/>
  <c r="D56" i="29"/>
  <c r="G56" i="29" s="1"/>
  <c r="R7" i="27"/>
  <c r="R3" i="23"/>
  <c r="G10" i="29"/>
  <c r="G13" i="29" s="1"/>
  <c r="D22" i="29"/>
  <c r="G17" i="29" s="1"/>
  <c r="R7" i="2"/>
  <c r="D53" i="2" s="1"/>
  <c r="R7" i="6"/>
  <c r="R4" i="27"/>
  <c r="Q3" i="27"/>
  <c r="R7" i="29"/>
  <c r="G54" i="29"/>
  <c r="D36" i="29"/>
  <c r="D22" i="27"/>
  <c r="G17" i="27" s="1"/>
  <c r="D29" i="29"/>
  <c r="G18" i="29" s="1"/>
  <c r="D57" i="18"/>
  <c r="G20" i="18" s="1"/>
  <c r="D29" i="19"/>
  <c r="G18" i="19" s="1"/>
  <c r="D29" i="21"/>
  <c r="G18" i="21" s="1"/>
  <c r="D36" i="22"/>
  <c r="G36" i="21"/>
  <c r="G39" i="21" s="1"/>
  <c r="D36" i="18"/>
  <c r="D57" i="23"/>
  <c r="G20" i="23" s="1"/>
  <c r="G27" i="29"/>
  <c r="G36" i="29"/>
  <c r="D43" i="27"/>
  <c r="G3" i="27" s="1"/>
  <c r="G27" i="27"/>
  <c r="D36" i="19"/>
  <c r="D36" i="23"/>
  <c r="G36" i="23"/>
  <c r="G39" i="23" s="1"/>
  <c r="D50" i="23"/>
  <c r="G4" i="23" s="1"/>
  <c r="G53" i="18"/>
  <c r="G57" i="18" s="1"/>
  <c r="G54" i="22"/>
  <c r="G57" i="22" s="1"/>
  <c r="G10" i="23"/>
  <c r="G53" i="23"/>
  <c r="G57" i="23" s="1"/>
  <c r="D29" i="23"/>
  <c r="G18" i="23" s="1"/>
  <c r="D22" i="23"/>
  <c r="G17" i="23" s="1"/>
  <c r="G44" i="23"/>
  <c r="G48" i="23" s="1"/>
  <c r="G28" i="23"/>
  <c r="G10" i="22"/>
  <c r="D50" i="22"/>
  <c r="G4" i="22" s="1"/>
  <c r="D22" i="22"/>
  <c r="G17" i="22" s="1"/>
  <c r="G44" i="22"/>
  <c r="G48" i="22" s="1"/>
  <c r="G28" i="22"/>
  <c r="D29" i="22"/>
  <c r="G18" i="22" s="1"/>
  <c r="G35" i="22"/>
  <c r="D50" i="21"/>
  <c r="G4" i="21" s="1"/>
  <c r="G45" i="21"/>
  <c r="G48" i="21" s="1"/>
  <c r="D36" i="21"/>
  <c r="G10" i="21"/>
  <c r="G27" i="21"/>
  <c r="D22" i="21"/>
  <c r="G17" i="21" s="1"/>
  <c r="G25" i="21"/>
  <c r="G28" i="21"/>
  <c r="G54" i="21"/>
  <c r="G57" i="21" s="1"/>
  <c r="G10" i="20"/>
  <c r="D50" i="20"/>
  <c r="G4" i="20" s="1"/>
  <c r="D57" i="20"/>
  <c r="G20" i="20" s="1"/>
  <c r="D36" i="20"/>
  <c r="G53" i="20"/>
  <c r="G57" i="20" s="1"/>
  <c r="G27" i="20"/>
  <c r="G37" i="20"/>
  <c r="G44" i="20"/>
  <c r="G48" i="20" s="1"/>
  <c r="D22" i="20"/>
  <c r="G17" i="20" s="1"/>
  <c r="D29" i="20"/>
  <c r="G18" i="20" s="1"/>
  <c r="G36" i="20"/>
  <c r="G25" i="19"/>
  <c r="D22" i="19"/>
  <c r="G17" i="19" s="1"/>
  <c r="G54" i="19"/>
  <c r="G57" i="19" s="1"/>
  <c r="D57" i="19"/>
  <c r="G20" i="19" s="1"/>
  <c r="G10" i="19"/>
  <c r="D50" i="19"/>
  <c r="G4" i="19" s="1"/>
  <c r="G24" i="19"/>
  <c r="G44" i="19"/>
  <c r="G48" i="19" s="1"/>
  <c r="G36" i="19"/>
  <c r="G39" i="19" s="1"/>
  <c r="G36" i="18"/>
  <c r="G39" i="18" s="1"/>
  <c r="D50" i="18"/>
  <c r="G4" i="18" s="1"/>
  <c r="G10" i="18"/>
  <c r="D22" i="18"/>
  <c r="G17" i="18" s="1"/>
  <c r="G44" i="18"/>
  <c r="G48" i="18" s="1"/>
  <c r="D29" i="18"/>
  <c r="G18" i="18" s="1"/>
  <c r="D56" i="17"/>
  <c r="G56" i="17" s="1"/>
  <c r="D55" i="17"/>
  <c r="G47" i="17" s="1"/>
  <c r="D54" i="17"/>
  <c r="G38" i="17" s="1"/>
  <c r="G29" i="17"/>
  <c r="D49" i="17"/>
  <c r="G55" i="17" s="1"/>
  <c r="D48" i="17"/>
  <c r="G46" i="17" s="1"/>
  <c r="D47" i="17"/>
  <c r="G37" i="17" s="1"/>
  <c r="D46" i="17"/>
  <c r="G54" i="17"/>
  <c r="G45" i="17"/>
  <c r="G35" i="17"/>
  <c r="D28" i="17"/>
  <c r="G52" i="17" s="1"/>
  <c r="D27" i="17"/>
  <c r="G43" i="17" s="1"/>
  <c r="D26" i="17"/>
  <c r="G34" i="17" s="1"/>
  <c r="D25" i="17"/>
  <c r="G25" i="17" s="1"/>
  <c r="D21" i="17"/>
  <c r="G51" i="17" s="1"/>
  <c r="D20" i="17"/>
  <c r="G42" i="17" s="1"/>
  <c r="D19" i="17"/>
  <c r="G33" i="17" s="1"/>
  <c r="D18" i="17"/>
  <c r="G24" i="17" s="1"/>
  <c r="R3" i="17"/>
  <c r="Q3" i="17"/>
  <c r="P3" i="17"/>
  <c r="O3" i="17"/>
  <c r="N3" i="17"/>
  <c r="M3" i="17"/>
  <c r="G8" i="17" s="1"/>
  <c r="L3" i="17"/>
  <c r="G9" i="17" s="1"/>
  <c r="K3" i="17"/>
  <c r="D56" i="16"/>
  <c r="G56" i="16" s="1"/>
  <c r="D55" i="16"/>
  <c r="G47" i="16" s="1"/>
  <c r="D54" i="16"/>
  <c r="G38" i="16" s="1"/>
  <c r="G29" i="16"/>
  <c r="D49" i="16"/>
  <c r="G55" i="16" s="1"/>
  <c r="D48" i="16"/>
  <c r="G46" i="16" s="1"/>
  <c r="D47" i="16"/>
  <c r="G37" i="16" s="1"/>
  <c r="D46" i="16"/>
  <c r="G53" i="16"/>
  <c r="G44" i="16"/>
  <c r="D28" i="16"/>
  <c r="G52" i="16" s="1"/>
  <c r="D27" i="16"/>
  <c r="G43" i="16" s="1"/>
  <c r="D26" i="16"/>
  <c r="G34" i="16" s="1"/>
  <c r="D25" i="16"/>
  <c r="G25" i="16" s="1"/>
  <c r="D21" i="16"/>
  <c r="G51" i="16" s="1"/>
  <c r="D20" i="16"/>
  <c r="G42" i="16" s="1"/>
  <c r="D19" i="16"/>
  <c r="G33" i="16" s="1"/>
  <c r="D18" i="16"/>
  <c r="G24" i="16" s="1"/>
  <c r="R3" i="16"/>
  <c r="Q3" i="16"/>
  <c r="P3" i="16"/>
  <c r="O3" i="16"/>
  <c r="N3" i="16"/>
  <c r="M3" i="16"/>
  <c r="G8" i="16" s="1"/>
  <c r="L3" i="16"/>
  <c r="G9" i="16" s="1"/>
  <c r="K3" i="16"/>
  <c r="D56" i="7"/>
  <c r="G56" i="7" s="1"/>
  <c r="D55" i="7"/>
  <c r="G47" i="7" s="1"/>
  <c r="D54" i="7"/>
  <c r="G38" i="7" s="1"/>
  <c r="D49" i="7"/>
  <c r="G55" i="7" s="1"/>
  <c r="D48" i="7"/>
  <c r="G46" i="7" s="1"/>
  <c r="D47" i="7"/>
  <c r="G37" i="7" s="1"/>
  <c r="D46" i="7"/>
  <c r="G53" i="7"/>
  <c r="G44" i="7"/>
  <c r="G36" i="7"/>
  <c r="D28" i="7"/>
  <c r="G52" i="7" s="1"/>
  <c r="D27" i="7"/>
  <c r="G43" i="7" s="1"/>
  <c r="D26" i="7"/>
  <c r="G34" i="7" s="1"/>
  <c r="D25" i="7"/>
  <c r="D21" i="7"/>
  <c r="G51" i="7" s="1"/>
  <c r="D20" i="7"/>
  <c r="G42" i="7" s="1"/>
  <c r="D19" i="7"/>
  <c r="G33" i="7" s="1"/>
  <c r="D18" i="7"/>
  <c r="G24" i="7" s="1"/>
  <c r="Q3" i="7"/>
  <c r="P3" i="7"/>
  <c r="O3" i="7"/>
  <c r="N3" i="7"/>
  <c r="M3" i="7"/>
  <c r="G8" i="7" s="1"/>
  <c r="L3" i="7"/>
  <c r="G9" i="7" s="1"/>
  <c r="K3" i="7"/>
  <c r="D56" i="6"/>
  <c r="G56" i="6" s="1"/>
  <c r="D55" i="6"/>
  <c r="G47" i="6" s="1"/>
  <c r="D54" i="6"/>
  <c r="G38" i="6" s="1"/>
  <c r="D49" i="6"/>
  <c r="G55" i="6" s="1"/>
  <c r="D48" i="6"/>
  <c r="G46" i="6" s="1"/>
  <c r="D47" i="6"/>
  <c r="D46" i="6"/>
  <c r="G28" i="6" s="1"/>
  <c r="G53" i="6"/>
  <c r="G44" i="6"/>
  <c r="G36" i="6"/>
  <c r="D28" i="6"/>
  <c r="G52" i="6" s="1"/>
  <c r="D27" i="6"/>
  <c r="G43" i="6" s="1"/>
  <c r="D26" i="6"/>
  <c r="G34" i="6" s="1"/>
  <c r="D25" i="6"/>
  <c r="D21" i="6"/>
  <c r="G51" i="6" s="1"/>
  <c r="D20" i="6"/>
  <c r="G42" i="6" s="1"/>
  <c r="D19" i="6"/>
  <c r="G33" i="6" s="1"/>
  <c r="D18" i="6"/>
  <c r="Q3" i="6"/>
  <c r="P3" i="6"/>
  <c r="O3" i="6"/>
  <c r="N3" i="6"/>
  <c r="M3" i="6"/>
  <c r="G8" i="6" s="1"/>
  <c r="L3" i="6"/>
  <c r="G9" i="6" s="1"/>
  <c r="K3" i="6"/>
  <c r="D56" i="5"/>
  <c r="G56" i="5" s="1"/>
  <c r="D55" i="5"/>
  <c r="G47" i="5" s="1"/>
  <c r="D54" i="5"/>
  <c r="G38" i="5" s="1"/>
  <c r="D49" i="5"/>
  <c r="G55" i="5" s="1"/>
  <c r="D48" i="5"/>
  <c r="G46" i="5" s="1"/>
  <c r="D47" i="5"/>
  <c r="D46" i="5"/>
  <c r="G28" i="5" s="1"/>
  <c r="G53" i="5"/>
  <c r="G44" i="5"/>
  <c r="G36" i="5"/>
  <c r="G27" i="5"/>
  <c r="D28" i="5"/>
  <c r="G52" i="5" s="1"/>
  <c r="D27" i="5"/>
  <c r="G43" i="5" s="1"/>
  <c r="D26" i="5"/>
  <c r="G34" i="5" s="1"/>
  <c r="D25" i="5"/>
  <c r="D21" i="5"/>
  <c r="G51" i="5" s="1"/>
  <c r="D20" i="5"/>
  <c r="G42" i="5" s="1"/>
  <c r="D19" i="5"/>
  <c r="G33" i="5" s="1"/>
  <c r="D18" i="5"/>
  <c r="G24" i="5" s="1"/>
  <c r="Q3" i="5"/>
  <c r="P3" i="5"/>
  <c r="O3" i="5"/>
  <c r="N3" i="5"/>
  <c r="M3" i="5"/>
  <c r="G8" i="5" s="1"/>
  <c r="L3" i="5"/>
  <c r="G9" i="5" s="1"/>
  <c r="K3" i="5"/>
  <c r="D56" i="4"/>
  <c r="G56" i="4" s="1"/>
  <c r="D55" i="4"/>
  <c r="G47" i="4" s="1"/>
  <c r="D54" i="4"/>
  <c r="G38" i="4" s="1"/>
  <c r="D49" i="4"/>
  <c r="G55" i="4" s="1"/>
  <c r="D48" i="4"/>
  <c r="G46" i="4" s="1"/>
  <c r="D47" i="4"/>
  <c r="D46" i="4"/>
  <c r="G28" i="4" s="1"/>
  <c r="G54" i="4"/>
  <c r="G45" i="4"/>
  <c r="G35" i="4"/>
  <c r="D28" i="4"/>
  <c r="G52" i="4" s="1"/>
  <c r="D27" i="4"/>
  <c r="G43" i="4" s="1"/>
  <c r="D26" i="4"/>
  <c r="G34" i="4" s="1"/>
  <c r="D25" i="4"/>
  <c r="G25" i="4" s="1"/>
  <c r="D21" i="4"/>
  <c r="G51" i="4" s="1"/>
  <c r="D20" i="4"/>
  <c r="G42" i="4" s="1"/>
  <c r="D19" i="4"/>
  <c r="G33" i="4" s="1"/>
  <c r="D18" i="4"/>
  <c r="G24" i="4" s="1"/>
  <c r="Q3" i="4"/>
  <c r="P3" i="4"/>
  <c r="O3" i="4"/>
  <c r="N3" i="4"/>
  <c r="M3" i="4"/>
  <c r="G8" i="4" s="1"/>
  <c r="L3" i="4"/>
  <c r="G9" i="4" s="1"/>
  <c r="K3" i="4"/>
  <c r="D56" i="3"/>
  <c r="G56" i="3" s="1"/>
  <c r="D55" i="3"/>
  <c r="G47" i="3" s="1"/>
  <c r="D54" i="3"/>
  <c r="G38" i="3" s="1"/>
  <c r="D49" i="3"/>
  <c r="G55" i="3" s="1"/>
  <c r="D48" i="3"/>
  <c r="G46" i="3" s="1"/>
  <c r="D47" i="3"/>
  <c r="D46" i="3"/>
  <c r="G28" i="3" s="1"/>
  <c r="G54" i="3"/>
  <c r="G45" i="3"/>
  <c r="G35" i="3"/>
  <c r="D28" i="3"/>
  <c r="G52" i="3" s="1"/>
  <c r="D27" i="3"/>
  <c r="G43" i="3" s="1"/>
  <c r="D26" i="3"/>
  <c r="G34" i="3" s="1"/>
  <c r="D25" i="3"/>
  <c r="G25" i="3" s="1"/>
  <c r="D21" i="3"/>
  <c r="G51" i="3" s="1"/>
  <c r="D20" i="3"/>
  <c r="G42" i="3" s="1"/>
  <c r="D19" i="3"/>
  <c r="G33" i="3" s="1"/>
  <c r="D18" i="3"/>
  <c r="G24" i="3" s="1"/>
  <c r="R3" i="3"/>
  <c r="Q3" i="3"/>
  <c r="P3" i="3"/>
  <c r="O3" i="3"/>
  <c r="N3" i="3"/>
  <c r="M3" i="3"/>
  <c r="G8" i="3" s="1"/>
  <c r="L3" i="3"/>
  <c r="G9" i="3" s="1"/>
  <c r="K3" i="3"/>
  <c r="R3" i="5" l="1"/>
  <c r="D53" i="5"/>
  <c r="G29" i="5" s="1"/>
  <c r="D57" i="22"/>
  <c r="G20" i="22" s="1"/>
  <c r="G21" i="22" s="1"/>
  <c r="D53" i="6"/>
  <c r="G29" i="6" s="1"/>
  <c r="U9" i="24"/>
  <c r="U21" i="24"/>
  <c r="R3" i="4"/>
  <c r="D57" i="21"/>
  <c r="G20" i="21" s="1"/>
  <c r="G21" i="21" s="1"/>
  <c r="D53" i="7"/>
  <c r="G29" i="7" s="1"/>
  <c r="R3" i="29"/>
  <c r="G57" i="29"/>
  <c r="G39" i="29"/>
  <c r="G5" i="27"/>
  <c r="D53" i="29"/>
  <c r="R3" i="6"/>
  <c r="D53" i="27"/>
  <c r="R3" i="27"/>
  <c r="D50" i="17"/>
  <c r="G4" i="17" s="1"/>
  <c r="D57" i="3"/>
  <c r="G20" i="3" s="1"/>
  <c r="G30" i="22"/>
  <c r="D43" i="29"/>
  <c r="G3" i="29" s="1"/>
  <c r="G5" i="29" s="1"/>
  <c r="G35" i="5"/>
  <c r="G30" i="20"/>
  <c r="G21" i="23"/>
  <c r="G39" i="20"/>
  <c r="G35" i="6"/>
  <c r="D57" i="5"/>
  <c r="G20" i="5" s="1"/>
  <c r="D29" i="5"/>
  <c r="G18" i="5" s="1"/>
  <c r="G13" i="19"/>
  <c r="G13" i="23"/>
  <c r="G21" i="19"/>
  <c r="D50" i="3"/>
  <c r="G4" i="3" s="1"/>
  <c r="G13" i="18"/>
  <c r="G13" i="21"/>
  <c r="G13" i="22"/>
  <c r="G45" i="5"/>
  <c r="G48" i="5" s="1"/>
  <c r="G35" i="7"/>
  <c r="G39" i="7" s="1"/>
  <c r="G13" i="20"/>
  <c r="D50" i="16"/>
  <c r="G4" i="16" s="1"/>
  <c r="D50" i="5"/>
  <c r="G4" i="5" s="1"/>
  <c r="G54" i="6"/>
  <c r="G57" i="6" s="1"/>
  <c r="G27" i="23"/>
  <c r="G30" i="23" s="1"/>
  <c r="D43" i="23"/>
  <c r="G3" i="23" s="1"/>
  <c r="G5" i="23" s="1"/>
  <c r="G36" i="22"/>
  <c r="G39" i="22" s="1"/>
  <c r="D43" i="22"/>
  <c r="G3" i="22" s="1"/>
  <c r="G5" i="22" s="1"/>
  <c r="G30" i="21"/>
  <c r="D43" i="21"/>
  <c r="G3" i="21" s="1"/>
  <c r="G5" i="21" s="1"/>
  <c r="G21" i="20"/>
  <c r="D43" i="20"/>
  <c r="G3" i="20" s="1"/>
  <c r="G5" i="20" s="1"/>
  <c r="G27" i="19"/>
  <c r="G30" i="19" s="1"/>
  <c r="D43" i="19"/>
  <c r="G3" i="19" s="1"/>
  <c r="G5" i="19" s="1"/>
  <c r="G27" i="18"/>
  <c r="G30" i="18" s="1"/>
  <c r="D43" i="18"/>
  <c r="G3" i="18" s="1"/>
  <c r="G5" i="18" s="1"/>
  <c r="G21" i="18"/>
  <c r="D36" i="17"/>
  <c r="G53" i="17"/>
  <c r="G57" i="17" s="1"/>
  <c r="D57" i="17"/>
  <c r="G20" i="17" s="1"/>
  <c r="G10" i="17"/>
  <c r="D22" i="17"/>
  <c r="G17" i="17" s="1"/>
  <c r="G44" i="17"/>
  <c r="G48" i="17" s="1"/>
  <c r="G28" i="17"/>
  <c r="D29" i="17"/>
  <c r="G18" i="17" s="1"/>
  <c r="G36" i="17"/>
  <c r="G39" i="17" s="1"/>
  <c r="G45" i="16"/>
  <c r="G48" i="16" s="1"/>
  <c r="D57" i="16"/>
  <c r="G20" i="16" s="1"/>
  <c r="G10" i="16"/>
  <c r="G54" i="16"/>
  <c r="G57" i="16" s="1"/>
  <c r="D36" i="16"/>
  <c r="G27" i="16"/>
  <c r="D22" i="16"/>
  <c r="G17" i="16" s="1"/>
  <c r="G28" i="16"/>
  <c r="D29" i="16"/>
  <c r="G18" i="16" s="1"/>
  <c r="G36" i="16"/>
  <c r="G35" i="16"/>
  <c r="G45" i="7"/>
  <c r="G48" i="7" s="1"/>
  <c r="D29" i="7"/>
  <c r="G18" i="7" s="1"/>
  <c r="G54" i="7"/>
  <c r="G57" i="7" s="1"/>
  <c r="G25" i="7"/>
  <c r="D50" i="7"/>
  <c r="G4" i="7" s="1"/>
  <c r="G10" i="7"/>
  <c r="D36" i="7"/>
  <c r="G27" i="7"/>
  <c r="D22" i="7"/>
  <c r="G17" i="7" s="1"/>
  <c r="G28" i="7"/>
  <c r="G10" i="6"/>
  <c r="D36" i="6"/>
  <c r="G45" i="6"/>
  <c r="G48" i="6" s="1"/>
  <c r="D29" i="6"/>
  <c r="G18" i="6" s="1"/>
  <c r="G25" i="6"/>
  <c r="D50" i="6"/>
  <c r="G4" i="6" s="1"/>
  <c r="D22" i="6"/>
  <c r="G17" i="6" s="1"/>
  <c r="G27" i="6"/>
  <c r="G37" i="6"/>
  <c r="G24" i="6"/>
  <c r="D36" i="5"/>
  <c r="G10" i="5"/>
  <c r="G54" i="5"/>
  <c r="G57" i="5" s="1"/>
  <c r="G25" i="5"/>
  <c r="G37" i="5"/>
  <c r="D22" i="5"/>
  <c r="G17" i="5" s="1"/>
  <c r="G10" i="4"/>
  <c r="D50" i="4"/>
  <c r="G4" i="4" s="1"/>
  <c r="D57" i="4"/>
  <c r="G20" i="4" s="1"/>
  <c r="D36" i="4"/>
  <c r="G53" i="4"/>
  <c r="G57" i="4" s="1"/>
  <c r="G27" i="4"/>
  <c r="G37" i="4"/>
  <c r="D22" i="4"/>
  <c r="G17" i="4" s="1"/>
  <c r="D29" i="4"/>
  <c r="G18" i="4" s="1"/>
  <c r="G36" i="4"/>
  <c r="G44" i="4"/>
  <c r="G48" i="4" s="1"/>
  <c r="D36" i="3"/>
  <c r="G53" i="3"/>
  <c r="G57" i="3" s="1"/>
  <c r="G27" i="3"/>
  <c r="G30" i="3" s="1"/>
  <c r="G10" i="3"/>
  <c r="G37" i="3"/>
  <c r="D22" i="3"/>
  <c r="G17" i="3" s="1"/>
  <c r="D29" i="3"/>
  <c r="G18" i="3" s="1"/>
  <c r="G44" i="3"/>
  <c r="G48" i="3" s="1"/>
  <c r="G36" i="3"/>
  <c r="D49" i="2"/>
  <c r="D48" i="2"/>
  <c r="D47" i="2"/>
  <c r="D57" i="7" l="1"/>
  <c r="G20" i="7" s="1"/>
  <c r="G21" i="7" s="1"/>
  <c r="D57" i="6"/>
  <c r="G20" i="6" s="1"/>
  <c r="G60" i="29"/>
  <c r="D57" i="29"/>
  <c r="G20" i="29" s="1"/>
  <c r="G21" i="29" s="1"/>
  <c r="G29" i="29"/>
  <c r="G30" i="29" s="1"/>
  <c r="G29" i="27"/>
  <c r="G30" i="27" s="1"/>
  <c r="D57" i="27"/>
  <c r="G20" i="27" s="1"/>
  <c r="G21" i="27" s="1"/>
  <c r="G39" i="5"/>
  <c r="G30" i="5"/>
  <c r="G39" i="6"/>
  <c r="G13" i="4"/>
  <c r="G21" i="5"/>
  <c r="G30" i="4"/>
  <c r="G13" i="16"/>
  <c r="G13" i="3"/>
  <c r="G13" i="5"/>
  <c r="D43" i="5"/>
  <c r="G3" i="5" s="1"/>
  <c r="G5" i="5" s="1"/>
  <c r="G13" i="7"/>
  <c r="G13" i="17"/>
  <c r="G13" i="6"/>
  <c r="G30" i="16"/>
  <c r="D43" i="17"/>
  <c r="G3" i="17" s="1"/>
  <c r="G5" i="17" s="1"/>
  <c r="G27" i="17"/>
  <c r="G30" i="17" s="1"/>
  <c r="G21" i="17"/>
  <c r="D43" i="16"/>
  <c r="G3" i="16" s="1"/>
  <c r="G5" i="16" s="1"/>
  <c r="G39" i="16"/>
  <c r="G21" i="16"/>
  <c r="D43" i="7"/>
  <c r="G3" i="7" s="1"/>
  <c r="G5" i="7" s="1"/>
  <c r="G30" i="7"/>
  <c r="G21" i="6"/>
  <c r="D43" i="6"/>
  <c r="G3" i="6" s="1"/>
  <c r="G5" i="6" s="1"/>
  <c r="G30" i="6"/>
  <c r="G39" i="4"/>
  <c r="G21" i="4"/>
  <c r="D43" i="4"/>
  <c r="G3" i="4" s="1"/>
  <c r="G5" i="4" s="1"/>
  <c r="G39" i="3"/>
  <c r="G21" i="3"/>
  <c r="D43" i="3"/>
  <c r="G3" i="3" s="1"/>
  <c r="G5" i="3" s="1"/>
  <c r="M3" i="2"/>
  <c r="G8" i="2" s="1"/>
  <c r="L3" i="2"/>
  <c r="G9" i="2" s="1"/>
  <c r="G55" i="2"/>
  <c r="G54" i="2"/>
  <c r="G53" i="2"/>
  <c r="G46" i="2"/>
  <c r="G45" i="2"/>
  <c r="G44" i="2"/>
  <c r="G37" i="2"/>
  <c r="G36" i="2"/>
  <c r="G35" i="2"/>
  <c r="D43" i="2"/>
  <c r="G3" i="2" s="1"/>
  <c r="P3" i="2"/>
  <c r="D46" i="2"/>
  <c r="D50" i="2" s="1"/>
  <c r="G4" i="2" s="1"/>
  <c r="O3" i="2"/>
  <c r="D28" i="2"/>
  <c r="G52" i="2" s="1"/>
  <c r="D27" i="2"/>
  <c r="G43" i="2" s="1"/>
  <c r="D26" i="2"/>
  <c r="G34" i="2" s="1"/>
  <c r="D25" i="2"/>
  <c r="N3" i="2"/>
  <c r="D21" i="2"/>
  <c r="G51" i="2" s="1"/>
  <c r="D20" i="2"/>
  <c r="G42" i="2" s="1"/>
  <c r="D19" i="2"/>
  <c r="G33" i="2" s="1"/>
  <c r="D18" i="2"/>
  <c r="K3" i="2"/>
  <c r="D22" i="2" l="1"/>
  <c r="G17" i="2" s="1"/>
  <c r="G5" i="2"/>
  <c r="D29" i="2"/>
  <c r="G18" i="2" s="1"/>
  <c r="G27" i="2"/>
  <c r="G28" i="2"/>
  <c r="D54" i="2"/>
  <c r="G38" i="2" s="1"/>
  <c r="G39" i="2" s="1"/>
  <c r="D55" i="2"/>
  <c r="D56" i="2"/>
  <c r="G56" i="2" s="1"/>
  <c r="G57" i="2" s="1"/>
  <c r="R3" i="2"/>
  <c r="G29" i="2"/>
  <c r="D36" i="2"/>
  <c r="Q3" i="2"/>
  <c r="G24" i="2"/>
  <c r="G25" i="2"/>
  <c r="G47" i="2" l="1"/>
  <c r="G48" i="2" s="1"/>
  <c r="G60" i="2" s="1"/>
  <c r="G61" i="2" s="1"/>
  <c r="G10" i="2"/>
  <c r="D57" i="2"/>
  <c r="G30" i="2"/>
  <c r="G13" i="2" l="1"/>
  <c r="G20" i="2"/>
  <c r="G21" i="2" s="1"/>
</calcChain>
</file>

<file path=xl/sharedStrings.xml><?xml version="1.0" encoding="utf-8"?>
<sst xmlns="http://schemas.openxmlformats.org/spreadsheetml/2006/main" count="2294" uniqueCount="132">
  <si>
    <t>SUP Costs</t>
  </si>
  <si>
    <t>Other</t>
  </si>
  <si>
    <t>Hydro</t>
  </si>
  <si>
    <t>Wind</t>
  </si>
  <si>
    <t>Thermal</t>
  </si>
  <si>
    <t>DAM Revenue</t>
  </si>
  <si>
    <t>RTD Revenue</t>
  </si>
  <si>
    <t>SUP Payments</t>
  </si>
  <si>
    <t>Operating Costs</t>
  </si>
  <si>
    <t>DAMAP</t>
  </si>
  <si>
    <t>Subtotal</t>
  </si>
  <si>
    <t>Operating Costs (negative)</t>
  </si>
  <si>
    <t>SUP Costs (Negative)</t>
  </si>
  <si>
    <t>TOTAL</t>
  </si>
  <si>
    <t>Total Load Payment</t>
  </si>
  <si>
    <t>Gen Net Revenue - Thermal</t>
  </si>
  <si>
    <t>Gen Net Revenue - Wind</t>
  </si>
  <si>
    <t>Gen Net Revenue - Hydro</t>
  </si>
  <si>
    <t>Gen Net Revenue - Other</t>
  </si>
  <si>
    <t>Objective Fxn Value (RTD)</t>
  </si>
  <si>
    <t>Objective Fxn Value (DAM)</t>
  </si>
  <si>
    <t>Day</t>
  </si>
  <si>
    <t>Case</t>
  </si>
  <si>
    <t>Curt Allowed</t>
  </si>
  <si>
    <t>Curt Factor</t>
  </si>
  <si>
    <t>ObjFxnVal</t>
  </si>
  <si>
    <t>Gen</t>
  </si>
  <si>
    <t>Type</t>
  </si>
  <si>
    <t>&lt;-- TOTALS</t>
  </si>
  <si>
    <t>Gen_DAM_
Revenue</t>
  </si>
  <si>
    <t>Gen_DAM_
OpCost</t>
  </si>
  <si>
    <t>Gen_DAM_
SUPCost</t>
  </si>
  <si>
    <t>Gen_RTD_
Revenue</t>
  </si>
  <si>
    <t>Gen_RTD_
OpCost</t>
  </si>
  <si>
    <t>Gen_RTD_
SUPCosts</t>
  </si>
  <si>
    <t>Net Revenue</t>
  </si>
  <si>
    <t>Summary</t>
  </si>
  <si>
    <t>Blue ink means it comes from matlab</t>
  </si>
  <si>
    <t>Note:</t>
  </si>
  <si>
    <t>MATPOWER vs.Steve</t>
  </si>
  <si>
    <t>Delta ObjFxnVal</t>
  </si>
  <si>
    <t>(want to be zero)</t>
  </si>
  <si>
    <t>DAM Wind Curt MWh</t>
  </si>
  <si>
    <t>DAM Hydro Curt MWh</t>
  </si>
  <si>
    <t>DAM Other Curt MWh</t>
  </si>
  <si>
    <t>RTD Wind Curt MWh</t>
  </si>
  <si>
    <t>RTD Hydro Curt MWh</t>
  </si>
  <si>
    <t>RTD Other Curt MWh</t>
  </si>
  <si>
    <t>Base Day1 Low</t>
  </si>
  <si>
    <t>Base Day2 Low</t>
  </si>
  <si>
    <t>Base Day3 Low</t>
  </si>
  <si>
    <t>Base Day4 Low</t>
  </si>
  <si>
    <t>2030 Day1 Low</t>
  </si>
  <si>
    <t>2030 Day2 Low</t>
  </si>
  <si>
    <t>2030 Day3 Low</t>
  </si>
  <si>
    <t>2030 Day4 Low</t>
  </si>
  <si>
    <t>Base Day1 High</t>
  </si>
  <si>
    <t>Base Day2 High</t>
  </si>
  <si>
    <t>Base Day3 High</t>
  </si>
  <si>
    <t>Base Day4 High</t>
  </si>
  <si>
    <t>2030 Day1 High</t>
  </si>
  <si>
    <t>2030 Day2 High</t>
  </si>
  <si>
    <t>2030 Day3 High</t>
  </si>
  <si>
    <t>2030 Day4 High</t>
  </si>
  <si>
    <t>Base</t>
  </si>
  <si>
    <t>Gen Net Rev</t>
  </si>
  <si>
    <t>RTD SUP</t>
  </si>
  <si>
    <t>DAM SUP</t>
  </si>
  <si>
    <t>DAM Op Cost</t>
  </si>
  <si>
    <t>DAM Rev</t>
  </si>
  <si>
    <t>RTD Op Cost</t>
  </si>
  <si>
    <t>BAL Rev</t>
  </si>
  <si>
    <t>RTC Ramp Rate Factor</t>
  </si>
  <si>
    <t>DAM Ramp Rate Factor</t>
  </si>
  <si>
    <t>Day 1
Winter</t>
  </si>
  <si>
    <t>Day 2
Spring</t>
  </si>
  <si>
    <t>Day 3
Summer</t>
  </si>
  <si>
    <t>Day 4
Fall</t>
  </si>
  <si>
    <t>RTD Ramp Rate Factor</t>
  </si>
  <si>
    <t>24 Hr Avg. Net Load
(MW)</t>
  </si>
  <si>
    <t>Peak Avg. Net Load
(MW)</t>
  </si>
  <si>
    <t>In-Day Steam Unit Commitments</t>
  </si>
  <si>
    <t>Flat Case</t>
  </si>
  <si>
    <t xml:space="preserve">Gen DAM net revenue calculated over a 21.5 hour period. </t>
  </si>
  <si>
    <t>21.5 Hr DAM Obj Fxn Value
(k$)</t>
  </si>
  <si>
    <t>24 Hr DAM Obj Fxn Value
(k$)</t>
  </si>
  <si>
    <t>RTM Obj Fxn Value
(k$)</t>
  </si>
  <si>
    <t>Central-East Flow Limit
(MW)</t>
  </si>
  <si>
    <t>CC_DAM</t>
  </si>
  <si>
    <t>CC_RTM</t>
  </si>
  <si>
    <t>CC_MAP</t>
  </si>
  <si>
    <t>CC_Total</t>
  </si>
  <si>
    <t>Calc'd</t>
  </si>
  <si>
    <t>Central East has a 2700MW limit</t>
  </si>
  <si>
    <t>Total</t>
  </si>
  <si>
    <t xml:space="preserve">Day </t>
  </si>
  <si>
    <t>Unit 1</t>
  </si>
  <si>
    <t>Unit 2</t>
  </si>
  <si>
    <t>Unit 3</t>
  </si>
  <si>
    <t>Unit 4</t>
  </si>
  <si>
    <t>Unit 5</t>
  </si>
  <si>
    <t>Upstate</t>
  </si>
  <si>
    <t>LHV</t>
  </si>
  <si>
    <t>NYC</t>
  </si>
  <si>
    <t>LI</t>
  </si>
  <si>
    <t>Steam Unit Net Revenue</t>
  </si>
  <si>
    <t>Flat Scenario</t>
  </si>
  <si>
    <t>IF Scenario</t>
  </si>
  <si>
    <t xml:space="preserve"># online </t>
  </si>
  <si>
    <t>Average (k$)</t>
  </si>
  <si>
    <t>Onlne Steam Unit Counter</t>
  </si>
  <si>
    <t>DAM Cong. Charge</t>
  </si>
  <si>
    <t>MAP Cong. Charge</t>
  </si>
  <si>
    <t>Central East has a 2000MW limit</t>
  </si>
  <si>
    <t>RTM Cong. Charge</t>
  </si>
  <si>
    <t>Total MAP</t>
  </si>
  <si>
    <t>Steam Unit Avg. Net Rev. (k$)</t>
  </si>
  <si>
    <t>Flat</t>
  </si>
  <si>
    <t>Total DAM Gen. Paymt.</t>
  </si>
  <si>
    <t>Total RTM Gen. Paymt.</t>
  </si>
  <si>
    <t>Total Load Cost
(k$)</t>
  </si>
  <si>
    <t>UpSt. Load Cost
(k$)</t>
  </si>
  <si>
    <t>DnSt. Load Cost
(k$)</t>
  </si>
  <si>
    <t>Load Cost By Region</t>
  </si>
  <si>
    <t>DownState</t>
  </si>
  <si>
    <t>RTM</t>
  </si>
  <si>
    <t>k$</t>
  </si>
  <si>
    <t>GHI</t>
  </si>
  <si>
    <t>24 Hr DAM Curt.
(MWh)</t>
  </si>
  <si>
    <t>21.5 Hr RTM Curt.
(MWh)</t>
  </si>
  <si>
    <t>Dnstate</t>
  </si>
  <si>
    <t>Load Distribution (for MAP distribution)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</si>
</sst>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  <numFmt numFmtId="166" formatCode="_(* #,##0_);_(* \(#,##0\);_(* &quot;-&quot;??_);_(@_)"/>
    <numFmt numFmtId="167" formatCode="0.0"/>
    <numFmt numFmtId="168" formatCode="0_);[Red]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34998626667073579"/>
      <name val="Roboto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color theme="0" tint="-0.249977111117893"/>
      <name val="Roboto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6" borderId="0" xfId="1" applyNumberFormat="1" applyFont="1" applyFill="1"/>
    <xf numFmtId="164" fontId="2" fillId="6" borderId="0" xfId="1" quotePrefix="1" applyNumberFormat="1" applyFont="1" applyFill="1"/>
    <xf numFmtId="0" fontId="0" fillId="7" borderId="0" xfId="0" applyFill="1"/>
    <xf numFmtId="0" fontId="2" fillId="7" borderId="0" xfId="0" applyFont="1" applyFill="1"/>
    <xf numFmtId="164" fontId="0" fillId="7" borderId="0" xfId="1" applyNumberFormat="1" applyFont="1" applyFill="1"/>
    <xf numFmtId="164" fontId="0" fillId="7" borderId="0" xfId="0" applyNumberFormat="1" applyFill="1"/>
    <xf numFmtId="0" fontId="0" fillId="7" borderId="2" xfId="0" applyFill="1" applyBorder="1"/>
    <xf numFmtId="164" fontId="0" fillId="7" borderId="2" xfId="0" applyNumberFormat="1" applyFill="1" applyBorder="1"/>
    <xf numFmtId="0" fontId="0" fillId="7" borderId="1" xfId="0" applyFill="1" applyBorder="1"/>
    <xf numFmtId="164" fontId="0" fillId="7" borderId="1" xfId="1" applyNumberFormat="1" applyFont="1" applyFill="1" applyBorder="1"/>
    <xf numFmtId="44" fontId="0" fillId="7" borderId="0" xfId="0" applyNumberFormat="1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center"/>
    </xf>
    <xf numFmtId="164" fontId="2" fillId="7" borderId="0" xfId="1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7" borderId="0" xfId="0" applyFont="1" applyFill="1"/>
    <xf numFmtId="164" fontId="3" fillId="2" borderId="3" xfId="1" applyNumberFormat="1" applyFont="1" applyFill="1" applyBorder="1"/>
    <xf numFmtId="164" fontId="3" fillId="3" borderId="3" xfId="1" applyNumberFormat="1" applyFont="1" applyFill="1" applyBorder="1"/>
    <xf numFmtId="164" fontId="3" fillId="5" borderId="3" xfId="1" applyNumberFormat="1" applyFont="1" applyFill="1" applyBorder="1"/>
    <xf numFmtId="164" fontId="3" fillId="4" borderId="3" xfId="1" applyNumberFormat="1" applyFont="1" applyFill="1" applyBorder="1"/>
    <xf numFmtId="0" fontId="0" fillId="7" borderId="4" xfId="0" applyFill="1" applyBorder="1"/>
    <xf numFmtId="1" fontId="3" fillId="7" borderId="5" xfId="0" applyNumberFormat="1" applyFont="1" applyFill="1" applyBorder="1"/>
    <xf numFmtId="0" fontId="0" fillId="7" borderId="6" xfId="0" applyFill="1" applyBorder="1"/>
    <xf numFmtId="1" fontId="3" fillId="7" borderId="7" xfId="0" applyNumberFormat="1" applyFont="1" applyFill="1" applyBorder="1"/>
    <xf numFmtId="0" fontId="0" fillId="7" borderId="8" xfId="0" applyFill="1" applyBorder="1"/>
    <xf numFmtId="1" fontId="3" fillId="7" borderId="9" xfId="0" applyNumberFormat="1" applyFont="1" applyFill="1" applyBorder="1"/>
    <xf numFmtId="0" fontId="3" fillId="7" borderId="5" xfId="0" applyFont="1" applyFill="1" applyBorder="1"/>
    <xf numFmtId="0" fontId="3" fillId="7" borderId="9" xfId="0" applyFont="1" applyFill="1" applyBorder="1"/>
    <xf numFmtId="0" fontId="0" fillId="7" borderId="10" xfId="0" applyFill="1" applyBorder="1"/>
    <xf numFmtId="164" fontId="3" fillId="7" borderId="11" xfId="1" applyNumberFormat="1" applyFont="1" applyFill="1" applyBorder="1"/>
    <xf numFmtId="165" fontId="0" fillId="8" borderId="0" xfId="0" applyNumberFormat="1" applyFill="1"/>
    <xf numFmtId="11" fontId="0" fillId="0" borderId="0" xfId="0" applyNumberFormat="1"/>
    <xf numFmtId="166" fontId="0" fillId="0" borderId="0" xfId="2" applyNumberFormat="1" applyFont="1"/>
    <xf numFmtId="0" fontId="4" fillId="7" borderId="0" xfId="0" applyFont="1" applyFill="1"/>
    <xf numFmtId="0" fontId="5" fillId="7" borderId="0" xfId="0" applyFont="1" applyFill="1"/>
    <xf numFmtId="164" fontId="5" fillId="7" borderId="0" xfId="0" applyNumberFormat="1" applyFont="1" applyFill="1"/>
    <xf numFmtId="164" fontId="5" fillId="7" borderId="0" xfId="1" applyNumberFormat="1" applyFont="1" applyFill="1"/>
    <xf numFmtId="0" fontId="5" fillId="7" borderId="1" xfId="0" applyFont="1" applyFill="1" applyBorder="1"/>
    <xf numFmtId="164" fontId="5" fillId="7" borderId="1" xfId="1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164" fontId="6" fillId="6" borderId="0" xfId="1" applyNumberFormat="1" applyFont="1" applyFill="1"/>
    <xf numFmtId="164" fontId="4" fillId="2" borderId="3" xfId="1" applyNumberFormat="1" applyFont="1" applyFill="1" applyBorder="1"/>
    <xf numFmtId="0" fontId="4" fillId="0" borderId="0" xfId="0" applyFont="1"/>
    <xf numFmtId="0" fontId="2" fillId="0" borderId="0" xfId="0" applyFont="1"/>
    <xf numFmtId="164" fontId="4" fillId="0" borderId="0" xfId="1" applyNumberFormat="1" applyFont="1"/>
    <xf numFmtId="0" fontId="0" fillId="0" borderId="15" xfId="0" applyBorder="1"/>
    <xf numFmtId="0" fontId="0" fillId="0" borderId="20" xfId="0" applyBorder="1"/>
    <xf numFmtId="0" fontId="0" fillId="0" borderId="16" xfId="0" applyBorder="1"/>
    <xf numFmtId="0" fontId="0" fillId="0" borderId="23" xfId="0" applyBorder="1"/>
    <xf numFmtId="0" fontId="0" fillId="0" borderId="22" xfId="0" applyBorder="1"/>
    <xf numFmtId="0" fontId="8" fillId="0" borderId="21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6" fontId="4" fillId="7" borderId="0" xfId="2" applyNumberFormat="1" applyFont="1" applyFill="1" applyAlignment="1">
      <alignment horizontal="center"/>
    </xf>
    <xf numFmtId="0" fontId="4" fillId="7" borderId="0" xfId="0" applyFont="1" applyFill="1" applyAlignment="1">
      <alignment horizontal="left" indent="1"/>
    </xf>
    <xf numFmtId="164" fontId="4" fillId="7" borderId="0" xfId="1" applyNumberFormat="1" applyFont="1" applyFill="1"/>
    <xf numFmtId="164" fontId="4" fillId="7" borderId="0" xfId="1" applyNumberFormat="1" applyFont="1" applyFill="1" applyAlignment="1">
      <alignment horizontal="center" vertical="center"/>
    </xf>
    <xf numFmtId="164" fontId="7" fillId="7" borderId="0" xfId="1" applyNumberFormat="1" applyFont="1" applyFill="1"/>
    <xf numFmtId="0" fontId="0" fillId="0" borderId="0" xfId="0" applyBorder="1"/>
    <xf numFmtId="0" fontId="0" fillId="0" borderId="18" xfId="0" applyBorder="1"/>
    <xf numFmtId="167" fontId="0" fillId="0" borderId="15" xfId="0" applyNumberFormat="1" applyBorder="1"/>
    <xf numFmtId="2" fontId="0" fillId="0" borderId="17" xfId="0" applyNumberFormat="1" applyBorder="1"/>
    <xf numFmtId="2" fontId="0" fillId="0" borderId="21" xfId="0" applyNumberFormat="1" applyBorder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0" applyNumberFormat="1"/>
    <xf numFmtId="168" fontId="0" fillId="0" borderId="0" xfId="0" applyNumberFormat="1" applyFill="1"/>
    <xf numFmtId="0" fontId="5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/>
    </xf>
    <xf numFmtId="164" fontId="4" fillId="0" borderId="0" xfId="1" applyNumberFormat="1" applyFont="1" applyFill="1"/>
    <xf numFmtId="3" fontId="4" fillId="0" borderId="26" xfId="1" applyNumberFormat="1" applyFont="1" applyBorder="1"/>
    <xf numFmtId="3" fontId="4" fillId="0" borderId="14" xfId="1" applyNumberFormat="1" applyFont="1" applyBorder="1"/>
    <xf numFmtId="3" fontId="4" fillId="0" borderId="26" xfId="1" applyNumberFormat="1" applyFont="1" applyFill="1" applyBorder="1"/>
    <xf numFmtId="3" fontId="4" fillId="7" borderId="14" xfId="1" applyNumberFormat="1" applyFont="1" applyFill="1" applyBorder="1"/>
    <xf numFmtId="3" fontId="4" fillId="0" borderId="24" xfId="2" applyNumberFormat="1" applyFont="1" applyFill="1" applyBorder="1" applyAlignment="1"/>
    <xf numFmtId="3" fontId="4" fillId="0" borderId="14" xfId="1" applyNumberFormat="1" applyFont="1" applyFill="1" applyBorder="1"/>
    <xf numFmtId="3" fontId="4" fillId="0" borderId="19" xfId="2" applyNumberFormat="1" applyFont="1" applyBorder="1" applyAlignment="1"/>
    <xf numFmtId="3" fontId="4" fillId="0" borderId="19" xfId="2" applyNumberFormat="1" applyFont="1" applyFill="1" applyBorder="1" applyAlignment="1"/>
    <xf numFmtId="166" fontId="7" fillId="0" borderId="0" xfId="0" applyNumberFormat="1" applyFont="1"/>
    <xf numFmtId="166" fontId="6" fillId="7" borderId="0" xfId="2" applyNumberFormat="1" applyFont="1" applyFill="1" applyBorder="1" applyAlignment="1">
      <alignment horizontal="center" vertical="center" wrapText="1"/>
    </xf>
    <xf numFmtId="0" fontId="0" fillId="6" borderId="0" xfId="0" applyFill="1"/>
    <xf numFmtId="0" fontId="11" fillId="7" borderId="0" xfId="0" applyFont="1" applyFill="1"/>
    <xf numFmtId="0" fontId="10" fillId="7" borderId="0" xfId="0" applyFont="1" applyFill="1"/>
    <xf numFmtId="166" fontId="0" fillId="7" borderId="3" xfId="2" applyNumberFormat="1" applyFont="1" applyFill="1" applyBorder="1"/>
    <xf numFmtId="0" fontId="0" fillId="7" borderId="0" xfId="0" applyFill="1" applyBorder="1"/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166" fontId="0" fillId="7" borderId="0" xfId="2" applyNumberFormat="1" applyFont="1" applyFill="1" applyBorder="1"/>
    <xf numFmtId="0" fontId="0" fillId="7" borderId="0" xfId="0" applyFill="1" applyAlignment="1">
      <alignment horizontal="right"/>
    </xf>
    <xf numFmtId="166" fontId="2" fillId="7" borderId="0" xfId="2" applyNumberFormat="1" applyFont="1" applyFill="1" applyBorder="1"/>
    <xf numFmtId="0" fontId="12" fillId="7" borderId="0" xfId="0" applyFont="1" applyFill="1"/>
    <xf numFmtId="0" fontId="13" fillId="7" borderId="0" xfId="0" applyFont="1" applyFill="1" applyAlignment="1">
      <alignment horizontal="right"/>
    </xf>
    <xf numFmtId="0" fontId="14" fillId="7" borderId="0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0" xfId="0" applyFont="1" applyFill="1"/>
    <xf numFmtId="0" fontId="14" fillId="7" borderId="0" xfId="0" applyFont="1" applyFill="1" applyAlignment="1">
      <alignment horizontal="center"/>
    </xf>
    <xf numFmtId="166" fontId="13" fillId="7" borderId="3" xfId="2" applyNumberFormat="1" applyFont="1" applyFill="1" applyBorder="1"/>
    <xf numFmtId="166" fontId="13" fillId="7" borderId="10" xfId="2" applyNumberFormat="1" applyFont="1" applyFill="1" applyBorder="1"/>
    <xf numFmtId="166" fontId="13" fillId="7" borderId="0" xfId="2" applyNumberFormat="1" applyFont="1" applyFill="1" applyBorder="1"/>
    <xf numFmtId="166" fontId="13" fillId="7" borderId="11" xfId="2" applyNumberFormat="1" applyFont="1" applyFill="1" applyBorder="1"/>
    <xf numFmtId="0" fontId="15" fillId="7" borderId="3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right"/>
    </xf>
    <xf numFmtId="166" fontId="14" fillId="7" borderId="0" xfId="2" applyNumberFormat="1" applyFont="1" applyFill="1" applyBorder="1"/>
    <xf numFmtId="0" fontId="14" fillId="7" borderId="0" xfId="0" applyFont="1" applyFill="1"/>
    <xf numFmtId="0" fontId="14" fillId="7" borderId="0" xfId="0" applyFont="1" applyFill="1" applyBorder="1"/>
    <xf numFmtId="0" fontId="15" fillId="7" borderId="3" xfId="0" applyFont="1" applyFill="1" applyBorder="1" applyAlignment="1">
      <alignment horizontal="center"/>
    </xf>
    <xf numFmtId="0" fontId="15" fillId="7" borderId="0" xfId="0" applyFont="1" applyFill="1" applyAlignment="1">
      <alignment horizontal="center"/>
    </xf>
    <xf numFmtId="164" fontId="6" fillId="0" borderId="32" xfId="1" applyNumberFormat="1" applyFont="1" applyFill="1" applyBorder="1" applyAlignment="1">
      <alignment horizontal="center" vertical="center" wrapText="1"/>
    </xf>
    <xf numFmtId="166" fontId="6" fillId="0" borderId="38" xfId="2" applyNumberFormat="1" applyFont="1" applyBorder="1" applyAlignment="1">
      <alignment horizontal="center" vertical="center" wrapText="1"/>
    </xf>
    <xf numFmtId="3" fontId="4" fillId="0" borderId="39" xfId="1" applyNumberFormat="1" applyFont="1" applyFill="1" applyBorder="1"/>
    <xf numFmtId="3" fontId="4" fillId="0" borderId="3" xfId="1" applyNumberFormat="1" applyFont="1" applyBorder="1"/>
    <xf numFmtId="3" fontId="4" fillId="7" borderId="3" xfId="1" applyNumberFormat="1" applyFont="1" applyFill="1" applyBorder="1"/>
    <xf numFmtId="3" fontId="4" fillId="0" borderId="39" xfId="1" applyNumberFormat="1" applyFont="1" applyBorder="1"/>
    <xf numFmtId="3" fontId="4" fillId="0" borderId="3" xfId="1" applyNumberFormat="1" applyFont="1" applyFill="1" applyBorder="1"/>
    <xf numFmtId="3" fontId="4" fillId="0" borderId="43" xfId="2" applyNumberFormat="1" applyFont="1" applyBorder="1" applyAlignment="1"/>
    <xf numFmtId="3" fontId="4" fillId="0" borderId="43" xfId="2" applyNumberFormat="1" applyFont="1" applyFill="1" applyBorder="1" applyAlignment="1"/>
    <xf numFmtId="0" fontId="6" fillId="0" borderId="3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164" fontId="6" fillId="0" borderId="32" xfId="1" applyNumberFormat="1" applyFont="1" applyBorder="1" applyAlignment="1">
      <alignment horizontal="center" vertical="center" wrapText="1"/>
    </xf>
    <xf numFmtId="3" fontId="4" fillId="0" borderId="27" xfId="1" applyNumberFormat="1" applyFont="1" applyFill="1" applyBorder="1"/>
    <xf numFmtId="3" fontId="4" fillId="0" borderId="10" xfId="1" applyNumberFormat="1" applyFont="1" applyFill="1" applyBorder="1"/>
    <xf numFmtId="3" fontId="4" fillId="0" borderId="28" xfId="1" applyNumberFormat="1" applyFont="1" applyFill="1" applyBorder="1"/>
    <xf numFmtId="3" fontId="4" fillId="0" borderId="8" xfId="1" applyNumberFormat="1" applyFont="1" applyFill="1" applyBorder="1"/>
    <xf numFmtId="166" fontId="6" fillId="0" borderId="16" xfId="2" applyNumberFormat="1" applyFont="1" applyBorder="1" applyAlignment="1">
      <alignment horizontal="center" vertical="center" wrapText="1"/>
    </xf>
    <xf numFmtId="3" fontId="4" fillId="0" borderId="44" xfId="2" applyNumberFormat="1" applyFont="1" applyFill="1" applyBorder="1" applyAlignment="1"/>
    <xf numFmtId="3" fontId="4" fillId="0" borderId="45" xfId="2" applyNumberFormat="1" applyFont="1" applyBorder="1" applyAlignment="1"/>
    <xf numFmtId="3" fontId="4" fillId="0" borderId="46" xfId="2" applyNumberFormat="1" applyFont="1" applyBorder="1" applyAlignment="1"/>
    <xf numFmtId="3" fontId="4" fillId="0" borderId="47" xfId="2" applyNumberFormat="1" applyFont="1" applyFill="1" applyBorder="1" applyAlignment="1"/>
    <xf numFmtId="3" fontId="4" fillId="0" borderId="45" xfId="2" applyNumberFormat="1" applyFont="1" applyFill="1" applyBorder="1" applyAlignment="1"/>
    <xf numFmtId="3" fontId="4" fillId="0" borderId="46" xfId="2" applyNumberFormat="1" applyFont="1" applyFill="1" applyBorder="1" applyAlignment="1"/>
    <xf numFmtId="164" fontId="6" fillId="0" borderId="34" xfId="1" applyNumberFormat="1" applyFont="1" applyFill="1" applyBorder="1" applyAlignment="1">
      <alignment horizontal="center" vertical="center" wrapText="1"/>
    </xf>
    <xf numFmtId="3" fontId="4" fillId="0" borderId="25" xfId="1" applyNumberFormat="1" applyFont="1" applyFill="1" applyBorder="1"/>
    <xf numFmtId="3" fontId="4" fillId="0" borderId="24" xfId="1" applyNumberFormat="1" applyFont="1" applyFill="1" applyBorder="1"/>
    <xf numFmtId="3" fontId="4" fillId="0" borderId="12" xfId="1" applyNumberFormat="1" applyFont="1" applyFill="1" applyBorder="1"/>
    <xf numFmtId="3" fontId="4" fillId="0" borderId="43" xfId="1" applyNumberFormat="1" applyFont="1" applyFill="1" applyBorder="1"/>
    <xf numFmtId="3" fontId="4" fillId="0" borderId="13" xfId="1" applyNumberFormat="1" applyFont="1" applyFill="1" applyBorder="1"/>
    <xf numFmtId="3" fontId="4" fillId="0" borderId="19" xfId="1" applyNumberFormat="1" applyFont="1" applyFill="1" applyBorder="1"/>
    <xf numFmtId="3" fontId="4" fillId="0" borderId="29" xfId="1" applyNumberFormat="1" applyFont="1" applyFill="1" applyBorder="1"/>
    <xf numFmtId="3" fontId="4" fillId="0" borderId="40" xfId="1" applyNumberFormat="1" applyFont="1" applyFill="1" applyBorder="1"/>
    <xf numFmtId="0" fontId="6" fillId="0" borderId="41" xfId="0" applyFont="1" applyBorder="1" applyAlignment="1">
      <alignment horizontal="center" vertical="center" wrapText="1"/>
    </xf>
    <xf numFmtId="37" fontId="4" fillId="0" borderId="27" xfId="2" applyNumberFormat="1" applyFont="1" applyBorder="1" applyAlignment="1">
      <alignment horizontal="center"/>
    </xf>
    <xf numFmtId="3" fontId="4" fillId="0" borderId="10" xfId="2" applyNumberFormat="1" applyFont="1" applyBorder="1" applyAlignment="1">
      <alignment horizontal="center"/>
    </xf>
    <xf numFmtId="3" fontId="4" fillId="0" borderId="28" xfId="2" applyNumberFormat="1" applyFont="1" applyBorder="1" applyAlignment="1">
      <alignment horizontal="center"/>
    </xf>
    <xf numFmtId="3" fontId="4" fillId="0" borderId="10" xfId="2" applyNumberFormat="1" applyFont="1" applyFill="1" applyBorder="1" applyAlignment="1">
      <alignment horizontal="center"/>
    </xf>
    <xf numFmtId="3" fontId="4" fillId="0" borderId="28" xfId="2" applyNumberFormat="1" applyFont="1" applyFill="1" applyBorder="1" applyAlignment="1">
      <alignment horizontal="center"/>
    </xf>
    <xf numFmtId="3" fontId="4" fillId="0" borderId="25" xfId="1" applyNumberFormat="1" applyFont="1" applyBorder="1"/>
    <xf numFmtId="3" fontId="4" fillId="0" borderId="12" xfId="1" applyNumberFormat="1" applyFont="1" applyBorder="1"/>
    <xf numFmtId="3" fontId="4" fillId="0" borderId="13" xfId="1" applyNumberFormat="1" applyFont="1" applyBorder="1"/>
    <xf numFmtId="3" fontId="4" fillId="7" borderId="40" xfId="2" applyNumberFormat="1" applyFont="1" applyFill="1" applyBorder="1" applyAlignment="1"/>
    <xf numFmtId="3" fontId="4" fillId="7" borderId="43" xfId="2" applyNumberFormat="1" applyFont="1" applyFill="1" applyBorder="1" applyAlignment="1"/>
    <xf numFmtId="3" fontId="4" fillId="7" borderId="19" xfId="2" applyNumberFormat="1" applyFont="1" applyFill="1" applyBorder="1" applyAlignment="1"/>
    <xf numFmtId="164" fontId="6" fillId="7" borderId="34" xfId="1" applyNumberFormat="1" applyFont="1" applyFill="1" applyBorder="1" applyAlignment="1">
      <alignment horizontal="center" vertical="center" wrapText="1"/>
    </xf>
    <xf numFmtId="164" fontId="6" fillId="7" borderId="32" xfId="1" applyNumberFormat="1" applyFont="1" applyFill="1" applyBorder="1" applyAlignment="1">
      <alignment horizontal="center" vertical="center" wrapText="1"/>
    </xf>
    <xf numFmtId="3" fontId="4" fillId="7" borderId="19" xfId="1" applyNumberFormat="1" applyFont="1" applyFill="1" applyBorder="1"/>
    <xf numFmtId="3" fontId="4" fillId="7" borderId="43" xfId="1" applyNumberFormat="1" applyFont="1" applyFill="1" applyBorder="1"/>
    <xf numFmtId="3" fontId="4" fillId="7" borderId="24" xfId="1" applyNumberFormat="1" applyFont="1" applyFill="1" applyBorder="1"/>
    <xf numFmtId="164" fontId="17" fillId="7" borderId="0" xfId="1" applyNumberFormat="1" applyFont="1" applyFill="1"/>
    <xf numFmtId="164" fontId="17" fillId="7" borderId="0" xfId="1" applyNumberFormat="1" applyFont="1" applyFill="1" applyAlignment="1">
      <alignment horizontal="center" vertical="center"/>
    </xf>
    <xf numFmtId="3" fontId="17" fillId="0" borderId="27" xfId="1" applyNumberFormat="1" applyFont="1" applyFill="1" applyBorder="1"/>
    <xf numFmtId="3" fontId="17" fillId="0" borderId="10" xfId="1" applyNumberFormat="1" applyFont="1" applyFill="1" applyBorder="1"/>
    <xf numFmtId="3" fontId="17" fillId="0" borderId="28" xfId="1" applyNumberFormat="1" applyFont="1" applyFill="1" applyBorder="1"/>
    <xf numFmtId="3" fontId="17" fillId="0" borderId="40" xfId="1" applyNumberFormat="1" applyFont="1" applyFill="1" applyBorder="1"/>
    <xf numFmtId="3" fontId="17" fillId="0" borderId="43" xfId="1" applyNumberFormat="1" applyFont="1" applyFill="1" applyBorder="1"/>
    <xf numFmtId="3" fontId="17" fillId="0" borderId="19" xfId="1" applyNumberFormat="1" applyFont="1" applyFill="1" applyBorder="1"/>
    <xf numFmtId="3" fontId="17" fillId="0" borderId="24" xfId="1" applyNumberFormat="1" applyFont="1" applyFill="1" applyBorder="1"/>
    <xf numFmtId="3" fontId="17" fillId="7" borderId="19" xfId="1" applyNumberFormat="1" applyFont="1" applyFill="1" applyBorder="1"/>
    <xf numFmtId="164" fontId="17" fillId="0" borderId="0" xfId="1" applyNumberFormat="1" applyFont="1" applyFill="1"/>
    <xf numFmtId="3" fontId="4" fillId="7" borderId="29" xfId="1" applyNumberFormat="1" applyFont="1" applyFill="1" applyBorder="1"/>
    <xf numFmtId="3" fontId="4" fillId="7" borderId="8" xfId="1" applyNumberFormat="1" applyFont="1" applyFill="1" applyBorder="1"/>
    <xf numFmtId="3" fontId="17" fillId="7" borderId="40" xfId="1" applyNumberFormat="1" applyFont="1" applyFill="1" applyBorder="1"/>
    <xf numFmtId="3" fontId="4" fillId="7" borderId="25" xfId="1" applyNumberFormat="1" applyFont="1" applyFill="1" applyBorder="1"/>
    <xf numFmtId="3" fontId="4" fillId="7" borderId="26" xfId="1" applyNumberFormat="1" applyFont="1" applyFill="1" applyBorder="1"/>
    <xf numFmtId="3" fontId="4" fillId="7" borderId="12" xfId="1" applyNumberFormat="1" applyFont="1" applyFill="1" applyBorder="1"/>
    <xf numFmtId="3" fontId="4" fillId="7" borderId="10" xfId="1" applyNumberFormat="1" applyFont="1" applyFill="1" applyBorder="1"/>
    <xf numFmtId="3" fontId="17" fillId="7" borderId="43" xfId="1" applyNumberFormat="1" applyFont="1" applyFill="1" applyBorder="1"/>
    <xf numFmtId="3" fontId="4" fillId="7" borderId="13" xfId="1" applyNumberFormat="1" applyFont="1" applyFill="1" applyBorder="1"/>
    <xf numFmtId="3" fontId="4" fillId="7" borderId="28" xfId="1" applyNumberFormat="1" applyFont="1" applyFill="1" applyBorder="1"/>
    <xf numFmtId="3" fontId="4" fillId="7" borderId="24" xfId="2" applyNumberFormat="1" applyFont="1" applyFill="1" applyBorder="1" applyAlignment="1"/>
    <xf numFmtId="3" fontId="4" fillId="7" borderId="27" xfId="1" applyNumberFormat="1" applyFont="1" applyFill="1" applyBorder="1"/>
    <xf numFmtId="3" fontId="17" fillId="7" borderId="24" xfId="1" applyNumberFormat="1" applyFont="1" applyFill="1" applyBorder="1"/>
    <xf numFmtId="164" fontId="16" fillId="0" borderId="41" xfId="1" applyNumberFormat="1" applyFont="1" applyFill="1" applyBorder="1" applyAlignment="1">
      <alignment horizontal="center" vertical="center" wrapText="1"/>
    </xf>
    <xf numFmtId="164" fontId="6" fillId="0" borderId="48" xfId="1" applyNumberFormat="1" applyFont="1" applyFill="1" applyBorder="1" applyAlignment="1">
      <alignment horizontal="center" vertical="center" wrapText="1"/>
    </xf>
    <xf numFmtId="164" fontId="6" fillId="0" borderId="49" xfId="1" applyNumberFormat="1" applyFont="1" applyFill="1" applyBorder="1" applyAlignment="1">
      <alignment horizontal="center" vertical="center" wrapText="1"/>
    </xf>
    <xf numFmtId="164" fontId="6" fillId="0" borderId="50" xfId="1" applyNumberFormat="1" applyFont="1" applyFill="1" applyBorder="1" applyAlignment="1">
      <alignment horizontal="center" vertical="center" wrapText="1"/>
    </xf>
    <xf numFmtId="164" fontId="6" fillId="7" borderId="41" xfId="1" applyNumberFormat="1" applyFont="1" applyFill="1" applyBorder="1" applyAlignment="1">
      <alignment horizontal="center" vertical="center" wrapText="1"/>
    </xf>
    <xf numFmtId="166" fontId="6" fillId="0" borderId="36" xfId="2" applyNumberFormat="1" applyFont="1" applyBorder="1" applyAlignment="1">
      <alignment horizontal="center" vertical="center" wrapText="1"/>
    </xf>
    <xf numFmtId="3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3" fontId="4" fillId="0" borderId="27" xfId="1" applyNumberFormat="1" applyFont="1" applyBorder="1"/>
    <xf numFmtId="3" fontId="4" fillId="0" borderId="10" xfId="1" applyNumberFormat="1" applyFont="1" applyBorder="1"/>
    <xf numFmtId="3" fontId="4" fillId="0" borderId="28" xfId="1" applyNumberFormat="1" applyFont="1" applyBorder="1"/>
    <xf numFmtId="3" fontId="4" fillId="0" borderId="8" xfId="1" applyNumberFormat="1" applyFont="1" applyBorder="1"/>
    <xf numFmtId="3" fontId="4" fillId="0" borderId="51" xfId="2" applyNumberFormat="1" applyFont="1" applyFill="1" applyBorder="1" applyAlignment="1"/>
    <xf numFmtId="3" fontId="4" fillId="0" borderId="11" xfId="2" applyNumberFormat="1" applyFont="1" applyBorder="1" applyAlignment="1"/>
    <xf numFmtId="3" fontId="4" fillId="0" borderId="52" xfId="2" applyNumberFormat="1" applyFont="1" applyBorder="1" applyAlignment="1"/>
    <xf numFmtId="3" fontId="4" fillId="7" borderId="9" xfId="2" applyNumberFormat="1" applyFont="1" applyFill="1" applyBorder="1" applyAlignment="1"/>
    <xf numFmtId="3" fontId="4" fillId="7" borderId="11" xfId="2" applyNumberFormat="1" applyFont="1" applyFill="1" applyBorder="1" applyAlignment="1"/>
    <xf numFmtId="3" fontId="4" fillId="0" borderId="52" xfId="2" applyNumberFormat="1" applyFont="1" applyFill="1" applyBorder="1" applyAlignment="1"/>
    <xf numFmtId="3" fontId="4" fillId="7" borderId="52" xfId="2" applyNumberFormat="1" applyFont="1" applyFill="1" applyBorder="1" applyAlignment="1"/>
    <xf numFmtId="3" fontId="4" fillId="0" borderId="11" xfId="2" applyNumberFormat="1" applyFont="1" applyFill="1" applyBorder="1" applyAlignment="1"/>
    <xf numFmtId="3" fontId="4" fillId="7" borderId="51" xfId="2" applyNumberFormat="1" applyFont="1" applyFill="1" applyBorder="1" applyAlignment="1"/>
    <xf numFmtId="164" fontId="6" fillId="0" borderId="38" xfId="1" applyNumberFormat="1" applyFont="1" applyFill="1" applyBorder="1" applyAlignment="1">
      <alignment horizontal="center" vertical="center" wrapText="1"/>
    </xf>
    <xf numFmtId="1" fontId="5" fillId="0" borderId="0" xfId="0" applyNumberFormat="1" applyFont="1"/>
    <xf numFmtId="3" fontId="4" fillId="10" borderId="26" xfId="1" applyNumberFormat="1" applyFont="1" applyFill="1" applyBorder="1"/>
    <xf numFmtId="3" fontId="4" fillId="10" borderId="3" xfId="1" applyNumberFormat="1" applyFont="1" applyFill="1" applyBorder="1"/>
    <xf numFmtId="3" fontId="4" fillId="10" borderId="14" xfId="1" applyNumberFormat="1" applyFont="1" applyFill="1" applyBorder="1"/>
    <xf numFmtId="3" fontId="4" fillId="10" borderId="24" xfId="1" applyNumberFormat="1" applyFont="1" applyFill="1" applyBorder="1"/>
    <xf numFmtId="3" fontId="4" fillId="10" borderId="43" xfId="1" applyNumberFormat="1" applyFont="1" applyFill="1" applyBorder="1"/>
    <xf numFmtId="3" fontId="4" fillId="10" borderId="19" xfId="1" applyNumberFormat="1" applyFont="1" applyFill="1" applyBorder="1"/>
    <xf numFmtId="2" fontId="0" fillId="0" borderId="0" xfId="0" applyNumberFormat="1"/>
    <xf numFmtId="166" fontId="6" fillId="0" borderId="0" xfId="2" applyNumberFormat="1" applyFont="1" applyBorder="1" applyAlignment="1">
      <alignment horizontal="center" vertical="center" wrapText="1"/>
    </xf>
    <xf numFmtId="164" fontId="6" fillId="0" borderId="15" xfId="1" applyNumberFormat="1" applyFont="1" applyFill="1" applyBorder="1" applyAlignment="1">
      <alignment horizontal="center" vertical="center" wrapText="1"/>
    </xf>
    <xf numFmtId="3" fontId="4" fillId="7" borderId="53" xfId="1" applyNumberFormat="1" applyFont="1" applyFill="1" applyBorder="1"/>
    <xf numFmtId="3" fontId="4" fillId="7" borderId="54" xfId="1" applyNumberFormat="1" applyFont="1" applyFill="1" applyBorder="1"/>
    <xf numFmtId="3" fontId="4" fillId="7" borderId="55" xfId="1" applyNumberFormat="1" applyFont="1" applyFill="1" applyBorder="1"/>
    <xf numFmtId="2" fontId="0" fillId="7" borderId="0" xfId="0" applyNumberFormat="1" applyFill="1"/>
    <xf numFmtId="164" fontId="4" fillId="0" borderId="25" xfId="1" applyNumberFormat="1" applyFont="1" applyFill="1" applyBorder="1"/>
    <xf numFmtId="164" fontId="4" fillId="0" borderId="24" xfId="1" applyNumberFormat="1" applyFont="1" applyFill="1" applyBorder="1"/>
    <xf numFmtId="164" fontId="4" fillId="0" borderId="12" xfId="1" applyNumberFormat="1" applyFont="1" applyFill="1" applyBorder="1"/>
    <xf numFmtId="164" fontId="4" fillId="0" borderId="43" xfId="1" applyNumberFormat="1" applyFont="1" applyFill="1" applyBorder="1"/>
    <xf numFmtId="164" fontId="4" fillId="0" borderId="13" xfId="1" applyNumberFormat="1" applyFont="1" applyFill="1" applyBorder="1"/>
    <xf numFmtId="164" fontId="4" fillId="0" borderId="19" xfId="1" applyNumberFormat="1" applyFont="1" applyFill="1" applyBorder="1"/>
    <xf numFmtId="0" fontId="14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0" borderId="3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66" fontId="4" fillId="0" borderId="6" xfId="2" applyNumberFormat="1" applyFont="1" applyFill="1" applyBorder="1" applyAlignment="1">
      <alignment horizontal="center" vertical="center"/>
    </xf>
    <xf numFmtId="166" fontId="4" fillId="0" borderId="42" xfId="2" applyNumberFormat="1" applyFont="1" applyFill="1" applyBorder="1" applyAlignment="1">
      <alignment horizontal="center" vertical="center"/>
    </xf>
    <xf numFmtId="166" fontId="4" fillId="0" borderId="30" xfId="2" applyNumberFormat="1" applyFont="1" applyFill="1" applyBorder="1" applyAlignment="1">
      <alignment horizontal="center" vertical="center"/>
    </xf>
    <xf numFmtId="166" fontId="4" fillId="0" borderId="33" xfId="2" applyNumberFormat="1" applyFont="1" applyFill="1" applyBorder="1" applyAlignment="1">
      <alignment horizontal="center" vertical="center"/>
    </xf>
    <xf numFmtId="166" fontId="4" fillId="0" borderId="41" xfId="2" applyNumberFormat="1" applyFont="1" applyFill="1" applyBorder="1" applyAlignment="1">
      <alignment horizontal="center" vertical="center"/>
    </xf>
    <xf numFmtId="166" fontId="4" fillId="0" borderId="32" xfId="2" applyNumberFormat="1" applyFont="1" applyBorder="1" applyAlignment="1">
      <alignment horizontal="center" vertical="center"/>
    </xf>
    <xf numFmtId="166" fontId="4" fillId="0" borderId="30" xfId="2" applyNumberFormat="1" applyFont="1" applyBorder="1" applyAlignment="1">
      <alignment horizontal="center" vertical="center"/>
    </xf>
    <xf numFmtId="166" fontId="4" fillId="0" borderId="33" xfId="2" applyNumberFormat="1" applyFont="1" applyBorder="1" applyAlignment="1">
      <alignment horizontal="center" vertical="center"/>
    </xf>
    <xf numFmtId="166" fontId="4" fillId="0" borderId="41" xfId="2" applyNumberFormat="1" applyFont="1" applyBorder="1" applyAlignment="1">
      <alignment horizontal="center" vertical="center"/>
    </xf>
    <xf numFmtId="166" fontId="4" fillId="0" borderId="6" xfId="2" applyNumberFormat="1" applyFont="1" applyBorder="1" applyAlignment="1">
      <alignment horizontal="center" vertical="center"/>
    </xf>
    <xf numFmtId="166" fontId="4" fillId="0" borderId="42" xfId="2" applyNumberFormat="1" applyFont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166" fontId="4" fillId="0" borderId="32" xfId="2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6" fontId="4" fillId="0" borderId="39" xfId="2" applyNumberFormat="1" applyFont="1" applyFill="1" applyBorder="1" applyAlignment="1">
      <alignment horizontal="center" vertical="center"/>
    </xf>
    <xf numFmtId="166" fontId="4" fillId="0" borderId="3" xfId="2" applyNumberFormat="1" applyFont="1" applyFill="1" applyBorder="1" applyAlignment="1">
      <alignment horizontal="center" vertical="center"/>
    </xf>
    <xf numFmtId="166" fontId="4" fillId="0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4" fillId="0" borderId="53" xfId="1" applyNumberFormat="1" applyFont="1" applyFill="1" applyBorder="1"/>
    <xf numFmtId="3" fontId="4" fillId="0" borderId="54" xfId="1" applyNumberFormat="1" applyFont="1" applyFill="1" applyBorder="1"/>
    <xf numFmtId="3" fontId="4" fillId="0" borderId="55" xfId="1" applyNumberFormat="1" applyFont="1" applyFill="1" applyBorder="1"/>
    <xf numFmtId="3" fontId="4" fillId="0" borderId="9" xfId="2" applyNumberFormat="1" applyFont="1" applyFill="1" applyBorder="1" applyAlignment="1"/>
    <xf numFmtId="3" fontId="4" fillId="0" borderId="40" xfId="2" applyNumberFormat="1" applyFont="1" applyFill="1" applyBorder="1" applyAlignment="1"/>
    <xf numFmtId="164" fontId="4" fillId="7" borderId="25" xfId="1" applyNumberFormat="1" applyFont="1" applyFill="1" applyBorder="1"/>
    <xf numFmtId="164" fontId="4" fillId="7" borderId="24" xfId="1" applyNumberFormat="1" applyFont="1" applyFill="1" applyBorder="1"/>
    <xf numFmtId="164" fontId="4" fillId="7" borderId="12" xfId="1" applyNumberFormat="1" applyFont="1" applyFill="1" applyBorder="1"/>
    <xf numFmtId="164" fontId="4" fillId="7" borderId="43" xfId="1" applyNumberFormat="1" applyFont="1" applyFill="1" applyBorder="1"/>
    <xf numFmtId="164" fontId="4" fillId="7" borderId="13" xfId="1" applyNumberFormat="1" applyFont="1" applyFill="1" applyBorder="1"/>
    <xf numFmtId="164" fontId="4" fillId="7" borderId="19" xfId="1" applyNumberFormat="1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9ECD-92C1-4E32-9AA2-8C5992B47AA0}">
  <sheetPr>
    <tabColor theme="5" tint="0.39997558519241921"/>
  </sheetPr>
  <dimension ref="E5:Z45"/>
  <sheetViews>
    <sheetView topLeftCell="A6" workbookViewId="0">
      <selection activeCell="R19" sqref="R19"/>
    </sheetView>
  </sheetViews>
  <sheetFormatPr defaultColWidth="9.140625" defaultRowHeight="15" x14ac:dyDescent="0.25"/>
  <cols>
    <col min="1" max="5" width="9.140625" style="7"/>
    <col min="6" max="6" width="13.140625" style="93" bestFit="1" customWidth="1"/>
    <col min="7" max="10" width="9.42578125" style="7" customWidth="1"/>
    <col min="11" max="11" width="10.5703125" style="89" customWidth="1"/>
    <col min="12" max="15" width="9.42578125" style="7" customWidth="1"/>
    <col min="16" max="16384" width="9.140625" style="7"/>
  </cols>
  <sheetData>
    <row r="5" spans="5:15" ht="21" x14ac:dyDescent="0.35">
      <c r="G5" s="86" t="s">
        <v>105</v>
      </c>
    </row>
    <row r="6" spans="5:15" ht="18.75" x14ac:dyDescent="0.3">
      <c r="E6" s="87" t="s">
        <v>106</v>
      </c>
      <c r="G6" s="230">
        <v>2016</v>
      </c>
      <c r="H6" s="230"/>
      <c r="I6" s="230"/>
      <c r="J6" s="230"/>
      <c r="K6" s="90"/>
      <c r="L6" s="230">
        <v>2030</v>
      </c>
      <c r="M6" s="230"/>
      <c r="N6" s="230"/>
      <c r="O6" s="230"/>
    </row>
    <row r="7" spans="5:15" x14ac:dyDescent="0.25">
      <c r="F7" s="93" t="s">
        <v>95</v>
      </c>
      <c r="G7" s="17">
        <v>1</v>
      </c>
      <c r="H7" s="17">
        <v>2</v>
      </c>
      <c r="I7" s="17">
        <v>3</v>
      </c>
      <c r="J7" s="17">
        <v>4</v>
      </c>
      <c r="K7" s="90"/>
      <c r="L7" s="17">
        <v>1</v>
      </c>
      <c r="M7" s="17">
        <v>2</v>
      </c>
      <c r="N7" s="17">
        <v>3</v>
      </c>
      <c r="O7" s="17">
        <v>4</v>
      </c>
    </row>
    <row r="8" spans="5:15" x14ac:dyDescent="0.25">
      <c r="E8" s="7" t="s">
        <v>101</v>
      </c>
      <c r="F8" s="93" t="s">
        <v>96</v>
      </c>
      <c r="G8" s="88">
        <f t="shared" ref="G8:J12" si="0">IF(G29&lt;0,0,G29)</f>
        <v>14.987935061093886</v>
      </c>
      <c r="H8" s="88">
        <f t="shared" si="0"/>
        <v>0</v>
      </c>
      <c r="I8" s="88">
        <f t="shared" si="0"/>
        <v>78.460984896122241</v>
      </c>
      <c r="J8" s="88">
        <f t="shared" si="0"/>
        <v>4.0895129880697931</v>
      </c>
      <c r="K8" s="92"/>
      <c r="L8" s="88">
        <f t="shared" ref="L8:O12" si="1">IF(L29&lt;0,0,L29)</f>
        <v>0</v>
      </c>
      <c r="M8" s="88">
        <f t="shared" si="1"/>
        <v>0</v>
      </c>
      <c r="N8" s="88">
        <f t="shared" si="1"/>
        <v>30.16719805325981</v>
      </c>
      <c r="O8" s="88">
        <f t="shared" si="1"/>
        <v>0</v>
      </c>
    </row>
    <row r="9" spans="5:15" x14ac:dyDescent="0.25">
      <c r="E9" s="7" t="s">
        <v>101</v>
      </c>
      <c r="F9" s="93" t="s">
        <v>97</v>
      </c>
      <c r="G9" s="88">
        <f t="shared" si="0"/>
        <v>0</v>
      </c>
      <c r="H9" s="88">
        <f t="shared" si="0"/>
        <v>0</v>
      </c>
      <c r="I9" s="88">
        <f t="shared" si="0"/>
        <v>56.315984896122536</v>
      </c>
      <c r="J9" s="88">
        <f t="shared" si="0"/>
        <v>0</v>
      </c>
      <c r="K9" s="92"/>
      <c r="L9" s="88">
        <f t="shared" si="1"/>
        <v>0</v>
      </c>
      <c r="M9" s="88">
        <f t="shared" si="1"/>
        <v>0</v>
      </c>
      <c r="N9" s="88">
        <f t="shared" si="1"/>
        <v>8.265715998805419</v>
      </c>
      <c r="O9" s="88">
        <f t="shared" si="1"/>
        <v>0</v>
      </c>
    </row>
    <row r="10" spans="5:15" x14ac:dyDescent="0.25">
      <c r="E10" s="7" t="s">
        <v>102</v>
      </c>
      <c r="F10" s="93" t="s">
        <v>98</v>
      </c>
      <c r="G10" s="88">
        <f t="shared" si="0"/>
        <v>65.084892242628499</v>
      </c>
      <c r="H10" s="88">
        <f t="shared" si="0"/>
        <v>38.193239876548468</v>
      </c>
      <c r="I10" s="88">
        <f t="shared" si="0"/>
        <v>189.74836637377192</v>
      </c>
      <c r="J10" s="88">
        <f t="shared" si="0"/>
        <v>46.02339798437216</v>
      </c>
      <c r="K10" s="92"/>
      <c r="L10" s="88">
        <f t="shared" si="1"/>
        <v>28.676510637478785</v>
      </c>
      <c r="M10" s="88">
        <f t="shared" si="1"/>
        <v>9.0577438404745187</v>
      </c>
      <c r="N10" s="88">
        <f t="shared" si="1"/>
        <v>94.969494910250418</v>
      </c>
      <c r="O10" s="88">
        <f t="shared" si="1"/>
        <v>0</v>
      </c>
    </row>
    <row r="11" spans="5:15" x14ac:dyDescent="0.25">
      <c r="E11" s="7" t="s">
        <v>103</v>
      </c>
      <c r="F11" s="93" t="s">
        <v>99</v>
      </c>
      <c r="G11" s="88">
        <f t="shared" si="0"/>
        <v>0.27519412156258477</v>
      </c>
      <c r="H11" s="88">
        <f t="shared" si="0"/>
        <v>0</v>
      </c>
      <c r="I11" s="88">
        <f t="shared" si="0"/>
        <v>107.12804043498659</v>
      </c>
      <c r="J11" s="88">
        <f t="shared" si="0"/>
        <v>0</v>
      </c>
      <c r="K11" s="92"/>
      <c r="L11" s="88">
        <f t="shared" si="1"/>
        <v>0</v>
      </c>
      <c r="M11" s="88">
        <f t="shared" si="1"/>
        <v>0</v>
      </c>
      <c r="N11" s="88">
        <f t="shared" si="1"/>
        <v>23.359235297264821</v>
      </c>
      <c r="O11" s="88">
        <f t="shared" si="1"/>
        <v>0</v>
      </c>
    </row>
    <row r="12" spans="5:15" x14ac:dyDescent="0.25">
      <c r="E12" s="7" t="s">
        <v>104</v>
      </c>
      <c r="F12" s="93" t="s">
        <v>100</v>
      </c>
      <c r="G12" s="88">
        <f t="shared" si="0"/>
        <v>40.77812782506971</v>
      </c>
      <c r="H12" s="88">
        <f t="shared" si="0"/>
        <v>16.806979275461519</v>
      </c>
      <c r="I12" s="88">
        <f t="shared" si="0"/>
        <v>152.60576245399949</v>
      </c>
      <c r="J12" s="88">
        <f t="shared" si="0"/>
        <v>23.666058208856906</v>
      </c>
      <c r="K12" s="92"/>
      <c r="L12" s="88">
        <f t="shared" si="1"/>
        <v>8.4230434465373989</v>
      </c>
      <c r="M12" s="88">
        <f t="shared" si="1"/>
        <v>0</v>
      </c>
      <c r="N12" s="88">
        <f t="shared" si="1"/>
        <v>67.543770327808446</v>
      </c>
      <c r="O12" s="88">
        <f t="shared" si="1"/>
        <v>0</v>
      </c>
    </row>
    <row r="13" spans="5:15" x14ac:dyDescent="0.25">
      <c r="F13" s="93" t="s">
        <v>94</v>
      </c>
      <c r="G13" s="92">
        <f>SUM(G8:G12)</f>
        <v>121.12614925035467</v>
      </c>
      <c r="H13" s="92">
        <f t="shared" ref="H13" si="2">SUM(H8:H12)</f>
        <v>55.00021915200999</v>
      </c>
      <c r="I13" s="92">
        <f t="shared" ref="I13" si="3">SUM(I8:I12)</f>
        <v>584.25913905500283</v>
      </c>
      <c r="J13" s="92">
        <f t="shared" ref="J13" si="4">SUM(J8:J12)</f>
        <v>73.778969181298862</v>
      </c>
      <c r="K13" s="92"/>
      <c r="L13" s="92">
        <f t="shared" ref="L13" si="5">SUM(L8:L12)</f>
        <v>37.099554084016184</v>
      </c>
      <c r="M13" s="92">
        <f t="shared" ref="M13" si="6">SUM(M8:M12)</f>
        <v>9.0577438404745187</v>
      </c>
      <c r="N13" s="92">
        <f t="shared" ref="N13" si="7">SUM(N8:N12)</f>
        <v>224.3054145873889</v>
      </c>
      <c r="O13" s="92">
        <f t="shared" ref="O13" si="8">SUM(O8:O12)</f>
        <v>0</v>
      </c>
    </row>
    <row r="14" spans="5:15" x14ac:dyDescent="0.25">
      <c r="F14" s="16" t="s">
        <v>109</v>
      </c>
      <c r="G14" s="94">
        <f>G13/R34</f>
        <v>30.281537312588668</v>
      </c>
      <c r="H14" s="94">
        <f>H13/S34</f>
        <v>18.333406384003329</v>
      </c>
      <c r="I14" s="94">
        <f>I13/T34</f>
        <v>116.85182781100056</v>
      </c>
      <c r="J14" s="94">
        <f>J13/U34</f>
        <v>24.592989727099621</v>
      </c>
      <c r="K14" s="94"/>
      <c r="L14" s="94">
        <f>L13/W34</f>
        <v>18.549777042008092</v>
      </c>
      <c r="M14" s="94">
        <f>M13/X34</f>
        <v>4.5288719202372594</v>
      </c>
      <c r="N14" s="94">
        <f>N13/Y34</f>
        <v>44.861082917477781</v>
      </c>
      <c r="O14" s="94">
        <f>O13/Z34</f>
        <v>0</v>
      </c>
    </row>
    <row r="15" spans="5:15" x14ac:dyDescent="0.25">
      <c r="F15" s="16"/>
      <c r="G15" s="8"/>
      <c r="H15" s="8"/>
      <c r="I15" s="8"/>
      <c r="J15" s="8"/>
      <c r="K15" s="91"/>
      <c r="L15" s="8"/>
      <c r="M15" s="8"/>
      <c r="N15" s="8"/>
      <c r="O15" s="8"/>
    </row>
    <row r="16" spans="5:15" ht="18.75" x14ac:dyDescent="0.3">
      <c r="E16" s="87" t="s">
        <v>107</v>
      </c>
      <c r="G16" s="230">
        <v>2016</v>
      </c>
      <c r="H16" s="230"/>
      <c r="I16" s="230"/>
      <c r="J16" s="230"/>
      <c r="K16" s="90"/>
      <c r="L16" s="230">
        <v>2030</v>
      </c>
      <c r="M16" s="230"/>
      <c r="N16" s="230"/>
      <c r="O16" s="230"/>
    </row>
    <row r="17" spans="5:26" x14ac:dyDescent="0.25">
      <c r="F17" s="93" t="s">
        <v>95</v>
      </c>
      <c r="G17" s="17">
        <v>1</v>
      </c>
      <c r="H17" s="17">
        <v>2</v>
      </c>
      <c r="I17" s="17">
        <v>3</v>
      </c>
      <c r="J17" s="17">
        <v>4</v>
      </c>
      <c r="K17" s="90"/>
      <c r="L17" s="17">
        <v>1</v>
      </c>
      <c r="M17" s="17">
        <v>2</v>
      </c>
      <c r="N17" s="17">
        <v>3</v>
      </c>
      <c r="O17" s="17">
        <v>4</v>
      </c>
    </row>
    <row r="18" spans="5:26" x14ac:dyDescent="0.25">
      <c r="E18" s="7" t="s">
        <v>101</v>
      </c>
      <c r="F18" s="93" t="s">
        <v>96</v>
      </c>
      <c r="G18" s="88">
        <f t="shared" ref="G18:J22" si="9">IF(G39&lt;0,0,G39)</f>
        <v>14.987935067479965</v>
      </c>
      <c r="H18" s="88">
        <f t="shared" si="9"/>
        <v>0</v>
      </c>
      <c r="I18" s="88">
        <f t="shared" si="9"/>
        <v>78.124677326550824</v>
      </c>
      <c r="J18" s="88">
        <f t="shared" si="9"/>
        <v>4.0895129871448157</v>
      </c>
      <c r="K18" s="92"/>
      <c r="L18" s="88">
        <f t="shared" ref="L18:O22" si="10">IF(L39&lt;0,0,L39)</f>
        <v>0</v>
      </c>
      <c r="M18" s="88">
        <f t="shared" si="10"/>
        <v>0</v>
      </c>
      <c r="N18" s="88">
        <f t="shared" si="10"/>
        <v>5.0568846048947309</v>
      </c>
      <c r="O18" s="88">
        <f t="shared" si="10"/>
        <v>0</v>
      </c>
    </row>
    <row r="19" spans="5:26" x14ac:dyDescent="0.25">
      <c r="E19" s="7" t="s">
        <v>101</v>
      </c>
      <c r="F19" s="93" t="s">
        <v>97</v>
      </c>
      <c r="G19" s="88">
        <f t="shared" si="9"/>
        <v>0</v>
      </c>
      <c r="H19" s="88">
        <f t="shared" si="9"/>
        <v>0</v>
      </c>
      <c r="I19" s="88">
        <f t="shared" si="9"/>
        <v>55.979677326550821</v>
      </c>
      <c r="J19" s="88">
        <f t="shared" si="9"/>
        <v>0</v>
      </c>
      <c r="K19" s="92"/>
      <c r="L19" s="88">
        <f t="shared" si="10"/>
        <v>0</v>
      </c>
      <c r="M19" s="88">
        <f t="shared" si="10"/>
        <v>0</v>
      </c>
      <c r="N19" s="88">
        <f t="shared" si="10"/>
        <v>0</v>
      </c>
      <c r="O19" s="88">
        <f t="shared" si="10"/>
        <v>0</v>
      </c>
    </row>
    <row r="20" spans="5:26" x14ac:dyDescent="0.25">
      <c r="E20" s="7" t="s">
        <v>102</v>
      </c>
      <c r="F20" s="93" t="s">
        <v>98</v>
      </c>
      <c r="G20" s="88">
        <f t="shared" si="9"/>
        <v>65.084892146152328</v>
      </c>
      <c r="H20" s="88">
        <f t="shared" si="9"/>
        <v>38.493127302323991</v>
      </c>
      <c r="I20" s="88">
        <f t="shared" si="9"/>
        <v>189.04517431657248</v>
      </c>
      <c r="J20" s="88">
        <f t="shared" si="9"/>
        <v>46.023397980065553</v>
      </c>
      <c r="K20" s="92"/>
      <c r="L20" s="88">
        <f t="shared" si="10"/>
        <v>67.081153646821036</v>
      </c>
      <c r="M20" s="88">
        <f t="shared" si="10"/>
        <v>34.03980710627016</v>
      </c>
      <c r="N20" s="88">
        <f t="shared" si="10"/>
        <v>114.30798960499524</v>
      </c>
      <c r="O20" s="88">
        <f t="shared" si="10"/>
        <v>36.069455359110606</v>
      </c>
    </row>
    <row r="21" spans="5:26" x14ac:dyDescent="0.25">
      <c r="E21" s="7" t="s">
        <v>103</v>
      </c>
      <c r="F21" s="93" t="s">
        <v>99</v>
      </c>
      <c r="G21" s="88">
        <f t="shared" si="9"/>
        <v>0.27519402161869222</v>
      </c>
      <c r="H21" s="88">
        <f t="shared" si="9"/>
        <v>0</v>
      </c>
      <c r="I21" s="88">
        <f t="shared" si="9"/>
        <v>106.5100710543166</v>
      </c>
      <c r="J21" s="88">
        <f t="shared" si="9"/>
        <v>0</v>
      </c>
      <c r="K21" s="92"/>
      <c r="L21" s="88">
        <f t="shared" si="10"/>
        <v>0</v>
      </c>
      <c r="M21" s="88">
        <f t="shared" si="10"/>
        <v>0</v>
      </c>
      <c r="N21" s="88">
        <f t="shared" si="10"/>
        <v>37.976982584052372</v>
      </c>
      <c r="O21" s="88">
        <f t="shared" si="10"/>
        <v>0</v>
      </c>
    </row>
    <row r="22" spans="5:26" x14ac:dyDescent="0.25">
      <c r="E22" s="7" t="s">
        <v>104</v>
      </c>
      <c r="F22" s="93" t="s">
        <v>100</v>
      </c>
      <c r="G22" s="88">
        <f t="shared" si="9"/>
        <v>40.778127727042474</v>
      </c>
      <c r="H22" s="88">
        <f t="shared" si="9"/>
        <v>17.075354750981031</v>
      </c>
      <c r="I22" s="88">
        <f t="shared" si="9"/>
        <v>151.9762782222688</v>
      </c>
      <c r="J22" s="88">
        <f t="shared" si="9"/>
        <v>23.666058206791234</v>
      </c>
      <c r="K22" s="92"/>
      <c r="L22" s="88">
        <f t="shared" si="10"/>
        <v>39.086715560513838</v>
      </c>
      <c r="M22" s="88">
        <f t="shared" si="10"/>
        <v>8.4002312585769694</v>
      </c>
      <c r="N22" s="88">
        <f t="shared" si="10"/>
        <v>83.136871895257556</v>
      </c>
      <c r="O22" s="88">
        <f t="shared" si="10"/>
        <v>14.049031920224195</v>
      </c>
    </row>
    <row r="23" spans="5:26" x14ac:dyDescent="0.25">
      <c r="F23" s="93" t="s">
        <v>94</v>
      </c>
      <c r="G23" s="92">
        <f>SUM(G18:G22)</f>
        <v>121.12614896229346</v>
      </c>
      <c r="H23" s="92">
        <f t="shared" ref="H23" si="11">SUM(H18:H22)</f>
        <v>55.568482053305019</v>
      </c>
      <c r="I23" s="92">
        <f t="shared" ref="I23" si="12">SUM(I18:I22)</f>
        <v>581.63587824625949</v>
      </c>
      <c r="J23" s="92">
        <f t="shared" ref="J23" si="13">SUM(J18:J22)</f>
        <v>73.778969174001602</v>
      </c>
      <c r="K23" s="92"/>
      <c r="L23" s="92">
        <f t="shared" ref="L23" si="14">SUM(L18:L22)</f>
        <v>106.16786920733487</v>
      </c>
      <c r="M23" s="92">
        <f t="shared" ref="M23" si="15">SUM(M18:M22)</f>
        <v>42.440038364847126</v>
      </c>
      <c r="N23" s="92">
        <f t="shared" ref="N23" si="16">SUM(N18:N22)</f>
        <v>240.4787286891999</v>
      </c>
      <c r="O23" s="92">
        <f t="shared" ref="O23" si="17">SUM(O18:O22)</f>
        <v>50.118487279334801</v>
      </c>
    </row>
    <row r="24" spans="5:26" x14ac:dyDescent="0.25">
      <c r="F24" s="16" t="s">
        <v>109</v>
      </c>
      <c r="G24" s="94">
        <f>G23/R44</f>
        <v>30.281537240573364</v>
      </c>
      <c r="H24" s="94">
        <f>H23/S44</f>
        <v>18.522827351101672</v>
      </c>
      <c r="I24" s="94">
        <f>I23/T44</f>
        <v>116.3271756492519</v>
      </c>
      <c r="J24" s="94">
        <f>J23/U44</f>
        <v>24.592989724667202</v>
      </c>
      <c r="K24" s="94"/>
      <c r="L24" s="94">
        <f>L23/W44</f>
        <v>53.083934603667437</v>
      </c>
      <c r="M24" s="94">
        <f>M23/X44</f>
        <v>21.220019182423563</v>
      </c>
      <c r="N24" s="94">
        <f>N23/Y44</f>
        <v>48.095745737839977</v>
      </c>
      <c r="O24" s="94">
        <f>O23/Z44</f>
        <v>25.0592436396674</v>
      </c>
    </row>
    <row r="26" spans="5:26" ht="18.75" x14ac:dyDescent="0.3">
      <c r="R26" s="95" t="s">
        <v>110</v>
      </c>
    </row>
    <row r="27" spans="5:26" ht="18.75" x14ac:dyDescent="0.3">
      <c r="E27" s="95" t="s">
        <v>106</v>
      </c>
      <c r="F27" s="96"/>
      <c r="G27" s="229">
        <v>2016</v>
      </c>
      <c r="H27" s="229"/>
      <c r="I27" s="229"/>
      <c r="J27" s="229"/>
      <c r="K27" s="97"/>
      <c r="L27" s="229">
        <v>2030</v>
      </c>
      <c r="M27" s="229"/>
      <c r="N27" s="229"/>
      <c r="O27" s="229"/>
      <c r="P27" s="98"/>
      <c r="Q27" s="98"/>
      <c r="R27" s="229">
        <v>2016</v>
      </c>
      <c r="S27" s="229"/>
      <c r="T27" s="229"/>
      <c r="U27" s="229"/>
      <c r="V27" s="97"/>
      <c r="W27" s="229">
        <v>2030</v>
      </c>
      <c r="X27" s="229"/>
      <c r="Y27" s="229"/>
      <c r="Z27" s="229"/>
    </row>
    <row r="28" spans="5:26" x14ac:dyDescent="0.25">
      <c r="E28" s="99"/>
      <c r="F28" s="96" t="s">
        <v>95</v>
      </c>
      <c r="G28" s="100">
        <v>1</v>
      </c>
      <c r="H28" s="100">
        <v>2</v>
      </c>
      <c r="I28" s="100">
        <v>3</v>
      </c>
      <c r="J28" s="100">
        <v>4</v>
      </c>
      <c r="K28" s="97"/>
      <c r="L28" s="100">
        <v>1</v>
      </c>
      <c r="M28" s="100">
        <v>2</v>
      </c>
      <c r="N28" s="100">
        <v>3</v>
      </c>
      <c r="O28" s="100">
        <v>4</v>
      </c>
      <c r="P28" s="98"/>
      <c r="Q28" s="98"/>
      <c r="R28" s="100">
        <v>1</v>
      </c>
      <c r="S28" s="100">
        <v>2</v>
      </c>
      <c r="T28" s="100">
        <v>3</v>
      </c>
      <c r="U28" s="100">
        <v>4</v>
      </c>
      <c r="V28" s="97"/>
      <c r="W28" s="100">
        <v>1</v>
      </c>
      <c r="X28" s="100">
        <v>2</v>
      </c>
      <c r="Y28" s="100">
        <v>3</v>
      </c>
      <c r="Z28" s="100">
        <v>4</v>
      </c>
    </row>
    <row r="29" spans="5:26" x14ac:dyDescent="0.25">
      <c r="E29" s="99" t="s">
        <v>101</v>
      </c>
      <c r="F29" s="96" t="s">
        <v>96</v>
      </c>
      <c r="G29" s="101">
        <f>Base_D1_L!Q7/1000</f>
        <v>14.987935061093886</v>
      </c>
      <c r="H29" s="101">
        <f>Base_D2_L!Q7/1000</f>
        <v>-1.372708160862967</v>
      </c>
      <c r="I29" s="102">
        <f>Base_D3_L!Q7/1000</f>
        <v>78.460984896122241</v>
      </c>
      <c r="J29" s="101">
        <f>Base_D4_L!Q7/1000</f>
        <v>4.0895129880697931</v>
      </c>
      <c r="K29" s="103"/>
      <c r="L29" s="101">
        <f>'2030_D1_L'!Q7/1000</f>
        <v>0</v>
      </c>
      <c r="M29" s="104">
        <f>'2030_D2_L'!Q7/1000</f>
        <v>0</v>
      </c>
      <c r="N29" s="101">
        <f>'2030_D3_L'!Q7/1000</f>
        <v>30.16719805325981</v>
      </c>
      <c r="O29" s="101">
        <f>'2030_D4_L'!Q7/1000</f>
        <v>0</v>
      </c>
      <c r="P29" s="99"/>
      <c r="Q29" s="99"/>
      <c r="R29" s="105">
        <f>COUNTIF(G29,"&lt;&gt;0")</f>
        <v>1</v>
      </c>
      <c r="S29" s="105">
        <f>COUNTIF(H29,"&lt;&gt;0")</f>
        <v>1</v>
      </c>
      <c r="T29" s="105">
        <f>COUNTIF(I29,"&lt;&gt;0")</f>
        <v>1</v>
      </c>
      <c r="U29" s="105">
        <f>COUNTIF(J29,"&lt;&gt;0")</f>
        <v>1</v>
      </c>
      <c r="V29" s="106"/>
      <c r="W29" s="105">
        <f t="shared" ref="W29:Z33" si="18">COUNTIF(L29,"&lt;&gt;0")</f>
        <v>0</v>
      </c>
      <c r="X29" s="105">
        <f t="shared" si="18"/>
        <v>0</v>
      </c>
      <c r="Y29" s="105">
        <f t="shared" si="18"/>
        <v>1</v>
      </c>
      <c r="Z29" s="105">
        <f t="shared" si="18"/>
        <v>0</v>
      </c>
    </row>
    <row r="30" spans="5:26" x14ac:dyDescent="0.25">
      <c r="E30" s="99" t="s">
        <v>101</v>
      </c>
      <c r="F30" s="96" t="s">
        <v>97</v>
      </c>
      <c r="G30" s="101">
        <f>Base_D1_L!Q8/1000</f>
        <v>0</v>
      </c>
      <c r="H30" s="101">
        <f>Base_D2_L!Q8/1000</f>
        <v>0</v>
      </c>
      <c r="I30" s="102">
        <f>Base_D3_L!Q8/1000</f>
        <v>56.315984896122536</v>
      </c>
      <c r="J30" s="101">
        <f>Base_D4_L!Q8/1000</f>
        <v>0</v>
      </c>
      <c r="K30" s="103"/>
      <c r="L30" s="101">
        <f>'2030_D1_L'!Q8/1000</f>
        <v>0</v>
      </c>
      <c r="M30" s="104">
        <f>'2030_D2_L'!Q8/1000</f>
        <v>0</v>
      </c>
      <c r="N30" s="101">
        <f>'2030_D3_L'!Q8/1000</f>
        <v>8.265715998805419</v>
      </c>
      <c r="O30" s="101">
        <f>'2030_D4_L'!Q8/1000</f>
        <v>0</v>
      </c>
      <c r="P30" s="99"/>
      <c r="Q30" s="99"/>
      <c r="R30" s="105">
        <f t="shared" ref="R30:R33" si="19">COUNTIF(G30,"&lt;&gt;0")</f>
        <v>0</v>
      </c>
      <c r="S30" s="105">
        <f t="shared" ref="S30:U33" si="20">COUNTIF(H30,"&lt;&gt;0")</f>
        <v>0</v>
      </c>
      <c r="T30" s="105">
        <f t="shared" si="20"/>
        <v>1</v>
      </c>
      <c r="U30" s="105">
        <f t="shared" si="20"/>
        <v>0</v>
      </c>
      <c r="V30" s="106"/>
      <c r="W30" s="105">
        <f t="shared" si="18"/>
        <v>0</v>
      </c>
      <c r="X30" s="105">
        <f t="shared" si="18"/>
        <v>0</v>
      </c>
      <c r="Y30" s="105">
        <f t="shared" si="18"/>
        <v>1</v>
      </c>
      <c r="Z30" s="105">
        <f t="shared" si="18"/>
        <v>0</v>
      </c>
    </row>
    <row r="31" spans="5:26" x14ac:dyDescent="0.25">
      <c r="E31" s="99" t="s">
        <v>102</v>
      </c>
      <c r="F31" s="96" t="s">
        <v>98</v>
      </c>
      <c r="G31" s="101">
        <f>Base_D1_L!Q9/1000</f>
        <v>65.084892242628499</v>
      </c>
      <c r="H31" s="101">
        <f>Base_D2_L!Q9/1000</f>
        <v>38.193239876548468</v>
      </c>
      <c r="I31" s="102">
        <f>Base_D3_L!Q9/1000</f>
        <v>189.74836637377192</v>
      </c>
      <c r="J31" s="101">
        <f>Base_D4_L!Q9/1000</f>
        <v>46.02339798437216</v>
      </c>
      <c r="K31" s="103"/>
      <c r="L31" s="101">
        <f>'2030_D1_L'!Q9/1000</f>
        <v>28.676510637478785</v>
      </c>
      <c r="M31" s="104">
        <f>'2030_D2_L'!Q9/1000</f>
        <v>9.0577438404745187</v>
      </c>
      <c r="N31" s="101">
        <f>'2030_D3_L'!Q9/1000</f>
        <v>94.969494910250418</v>
      </c>
      <c r="O31" s="101">
        <f>'2030_D4_L'!Q9/1000</f>
        <v>-6.2797197631195889</v>
      </c>
      <c r="P31" s="99"/>
      <c r="Q31" s="99"/>
      <c r="R31" s="105">
        <f t="shared" si="19"/>
        <v>1</v>
      </c>
      <c r="S31" s="105">
        <f t="shared" si="20"/>
        <v>1</v>
      </c>
      <c r="T31" s="105">
        <f t="shared" si="20"/>
        <v>1</v>
      </c>
      <c r="U31" s="105">
        <f t="shared" si="20"/>
        <v>1</v>
      </c>
      <c r="V31" s="106"/>
      <c r="W31" s="105">
        <f t="shared" si="18"/>
        <v>1</v>
      </c>
      <c r="X31" s="105">
        <f t="shared" si="18"/>
        <v>1</v>
      </c>
      <c r="Y31" s="105">
        <f t="shared" si="18"/>
        <v>1</v>
      </c>
      <c r="Z31" s="105">
        <f t="shared" si="18"/>
        <v>1</v>
      </c>
    </row>
    <row r="32" spans="5:26" x14ac:dyDescent="0.25">
      <c r="E32" s="99" t="s">
        <v>103</v>
      </c>
      <c r="F32" s="96" t="s">
        <v>99</v>
      </c>
      <c r="G32" s="101">
        <f>Base_D1_L!Q10/1000</f>
        <v>0.27519412156258477</v>
      </c>
      <c r="H32" s="101">
        <f>Base_D2_L!Q10/1000</f>
        <v>0</v>
      </c>
      <c r="I32" s="102">
        <f>Base_D3_L!Q10/1000</f>
        <v>107.12804043498659</v>
      </c>
      <c r="J32" s="101">
        <f>Base_D4_L!Q10/1000</f>
        <v>0</v>
      </c>
      <c r="K32" s="103"/>
      <c r="L32" s="101">
        <f>'2030_D1_L'!Q10/1000</f>
        <v>0</v>
      </c>
      <c r="M32" s="104">
        <f>'2030_D2_L'!Q10/1000</f>
        <v>0</v>
      </c>
      <c r="N32" s="101">
        <f>'2030_D3_L'!Q10/1000</f>
        <v>23.359235297264821</v>
      </c>
      <c r="O32" s="101">
        <f>'2030_D4_L'!Q10/1000</f>
        <v>0</v>
      </c>
      <c r="P32" s="99"/>
      <c r="Q32" s="99"/>
      <c r="R32" s="105">
        <f t="shared" si="19"/>
        <v>1</v>
      </c>
      <c r="S32" s="105">
        <f t="shared" si="20"/>
        <v>0</v>
      </c>
      <c r="T32" s="105">
        <f t="shared" si="20"/>
        <v>1</v>
      </c>
      <c r="U32" s="105">
        <f t="shared" si="20"/>
        <v>0</v>
      </c>
      <c r="V32" s="106"/>
      <c r="W32" s="105">
        <f t="shared" si="18"/>
        <v>0</v>
      </c>
      <c r="X32" s="105">
        <f t="shared" si="18"/>
        <v>0</v>
      </c>
      <c r="Y32" s="105">
        <f t="shared" si="18"/>
        <v>1</v>
      </c>
      <c r="Z32" s="105">
        <f t="shared" si="18"/>
        <v>0</v>
      </c>
    </row>
    <row r="33" spans="5:26" x14ac:dyDescent="0.25">
      <c r="E33" s="99" t="s">
        <v>104</v>
      </c>
      <c r="F33" s="96" t="s">
        <v>100</v>
      </c>
      <c r="G33" s="101">
        <f>Base_D1_L!Q11/1000</f>
        <v>40.77812782506971</v>
      </c>
      <c r="H33" s="101">
        <f>Base_D2_L!Q11/1000</f>
        <v>16.806979275461519</v>
      </c>
      <c r="I33" s="102">
        <f>Base_D3_L!Q11/1000</f>
        <v>152.60576245399949</v>
      </c>
      <c r="J33" s="101">
        <f>Base_D4_L!Q11/1000</f>
        <v>23.666058208856906</v>
      </c>
      <c r="K33" s="103"/>
      <c r="L33" s="101">
        <f>'2030_D1_L'!Q11/1000</f>
        <v>8.4230434465373989</v>
      </c>
      <c r="M33" s="104">
        <f>'2030_D2_L'!Q11/1000</f>
        <v>-12.768678279362968</v>
      </c>
      <c r="N33" s="101">
        <f>'2030_D3_L'!Q11/1000</f>
        <v>67.543770327808446</v>
      </c>
      <c r="O33" s="101">
        <f>'2030_D4_L'!Q11/1000</f>
        <v>-21.263512036696834</v>
      </c>
      <c r="P33" s="99"/>
      <c r="Q33" s="99"/>
      <c r="R33" s="105">
        <f t="shared" si="19"/>
        <v>1</v>
      </c>
      <c r="S33" s="105">
        <f t="shared" si="20"/>
        <v>1</v>
      </c>
      <c r="T33" s="105">
        <f t="shared" si="20"/>
        <v>1</v>
      </c>
      <c r="U33" s="105">
        <f t="shared" si="20"/>
        <v>1</v>
      </c>
      <c r="V33" s="106"/>
      <c r="W33" s="105">
        <f t="shared" si="18"/>
        <v>1</v>
      </c>
      <c r="X33" s="105">
        <f t="shared" si="18"/>
        <v>1</v>
      </c>
      <c r="Y33" s="105">
        <f t="shared" si="18"/>
        <v>1</v>
      </c>
      <c r="Z33" s="105">
        <f t="shared" si="18"/>
        <v>1</v>
      </c>
    </row>
    <row r="34" spans="5:26" x14ac:dyDescent="0.25">
      <c r="E34" s="99"/>
      <c r="F34" s="96" t="s">
        <v>94</v>
      </c>
      <c r="G34" s="103">
        <f>SUM(G29:G33)</f>
        <v>121.12614925035467</v>
      </c>
      <c r="H34" s="103">
        <f t="shared" ref="H34:O34" si="21">SUM(H29:H33)</f>
        <v>53.62751099114702</v>
      </c>
      <c r="I34" s="103">
        <f t="shared" si="21"/>
        <v>584.25913905500283</v>
      </c>
      <c r="J34" s="103">
        <f t="shared" si="21"/>
        <v>73.778969181298862</v>
      </c>
      <c r="K34" s="103"/>
      <c r="L34" s="103">
        <f t="shared" si="21"/>
        <v>37.099554084016184</v>
      </c>
      <c r="M34" s="103">
        <f t="shared" si="21"/>
        <v>-3.7109344388884491</v>
      </c>
      <c r="N34" s="103">
        <f t="shared" si="21"/>
        <v>224.3054145873889</v>
      </c>
      <c r="O34" s="103">
        <f t="shared" si="21"/>
        <v>-27.543231799816425</v>
      </c>
      <c r="P34" s="99"/>
      <c r="Q34" s="99" t="s">
        <v>108</v>
      </c>
      <c r="R34" s="98">
        <f>SUM(R29:R33)</f>
        <v>4</v>
      </c>
      <c r="S34" s="98">
        <f t="shared" ref="S34:Z34" si="22">SUM(S29:S33)</f>
        <v>3</v>
      </c>
      <c r="T34" s="98">
        <f t="shared" si="22"/>
        <v>5</v>
      </c>
      <c r="U34" s="98">
        <f t="shared" si="22"/>
        <v>3</v>
      </c>
      <c r="V34" s="98"/>
      <c r="W34" s="98">
        <f t="shared" si="22"/>
        <v>2</v>
      </c>
      <c r="X34" s="98">
        <f t="shared" si="22"/>
        <v>2</v>
      </c>
      <c r="Y34" s="98">
        <f t="shared" si="22"/>
        <v>5</v>
      </c>
      <c r="Z34" s="98">
        <f t="shared" si="22"/>
        <v>2</v>
      </c>
    </row>
    <row r="35" spans="5:26" x14ac:dyDescent="0.25">
      <c r="E35" s="99"/>
      <c r="F35" s="107" t="s">
        <v>109</v>
      </c>
      <c r="G35" s="108">
        <f>G34/R34</f>
        <v>30.281537312588668</v>
      </c>
      <c r="H35" s="108">
        <f t="shared" ref="H35:O35" si="23">H34/S34</f>
        <v>17.875836997049007</v>
      </c>
      <c r="I35" s="108">
        <f t="shared" si="23"/>
        <v>116.85182781100056</v>
      </c>
      <c r="J35" s="108">
        <f t="shared" si="23"/>
        <v>24.592989727099621</v>
      </c>
      <c r="K35" s="108"/>
      <c r="L35" s="108">
        <f t="shared" si="23"/>
        <v>18.549777042008092</v>
      </c>
      <c r="M35" s="108">
        <f t="shared" si="23"/>
        <v>-1.8554672194442245</v>
      </c>
      <c r="N35" s="108">
        <f t="shared" si="23"/>
        <v>44.861082917477781</v>
      </c>
      <c r="O35" s="108">
        <f t="shared" si="23"/>
        <v>-13.771615899908213</v>
      </c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spans="5:26" x14ac:dyDescent="0.25">
      <c r="E36" s="99"/>
      <c r="F36" s="107"/>
      <c r="G36" s="109"/>
      <c r="H36" s="109"/>
      <c r="I36" s="109"/>
      <c r="J36" s="109"/>
      <c r="K36" s="110"/>
      <c r="L36" s="109"/>
      <c r="M36" s="109"/>
      <c r="N36" s="109"/>
      <c r="O36" s="10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spans="5:26" ht="18.75" x14ac:dyDescent="0.3">
      <c r="E37" s="95" t="s">
        <v>107</v>
      </c>
      <c r="F37" s="96"/>
      <c r="G37" s="229">
        <v>2016</v>
      </c>
      <c r="H37" s="229"/>
      <c r="I37" s="229"/>
      <c r="J37" s="229"/>
      <c r="K37" s="97"/>
      <c r="L37" s="229">
        <v>2030</v>
      </c>
      <c r="M37" s="229"/>
      <c r="N37" s="229"/>
      <c r="O37" s="229"/>
      <c r="P37" s="99"/>
      <c r="Q37" s="99"/>
      <c r="R37" s="229">
        <v>2016</v>
      </c>
      <c r="S37" s="229"/>
      <c r="T37" s="229"/>
      <c r="U37" s="229"/>
      <c r="V37" s="97"/>
      <c r="W37" s="229">
        <v>2030</v>
      </c>
      <c r="X37" s="229"/>
      <c r="Y37" s="229"/>
      <c r="Z37" s="229"/>
    </row>
    <row r="38" spans="5:26" x14ac:dyDescent="0.25">
      <c r="E38" s="99"/>
      <c r="F38" s="96" t="s">
        <v>95</v>
      </c>
      <c r="G38" s="100">
        <v>1</v>
      </c>
      <c r="H38" s="100">
        <v>2</v>
      </c>
      <c r="I38" s="100">
        <v>3</v>
      </c>
      <c r="J38" s="100">
        <v>4</v>
      </c>
      <c r="K38" s="97"/>
      <c r="L38" s="100">
        <v>1</v>
      </c>
      <c r="M38" s="100">
        <v>2</v>
      </c>
      <c r="N38" s="100">
        <v>3</v>
      </c>
      <c r="O38" s="100">
        <v>4</v>
      </c>
      <c r="P38" s="98"/>
      <c r="Q38" s="98"/>
      <c r="R38" s="100">
        <v>1</v>
      </c>
      <c r="S38" s="100">
        <v>2</v>
      </c>
      <c r="T38" s="100">
        <v>3</v>
      </c>
      <c r="U38" s="100">
        <v>4</v>
      </c>
      <c r="V38" s="97"/>
      <c r="W38" s="100">
        <v>1</v>
      </c>
      <c r="X38" s="100">
        <v>2</v>
      </c>
      <c r="Y38" s="100">
        <v>3</v>
      </c>
      <c r="Z38" s="100">
        <v>4</v>
      </c>
    </row>
    <row r="39" spans="5:26" x14ac:dyDescent="0.25">
      <c r="E39" s="99" t="s">
        <v>101</v>
      </c>
      <c r="F39" s="96" t="s">
        <v>96</v>
      </c>
      <c r="G39" s="101">
        <f>Base_D1_H!Q7/1000</f>
        <v>14.987935067479965</v>
      </c>
      <c r="H39" s="101">
        <f>Base_D2_H!Q7/1000</f>
        <v>-1.1735103881111135</v>
      </c>
      <c r="I39" s="102">
        <f>Base_D3_H!Q7/1000</f>
        <v>78.124677326550824</v>
      </c>
      <c r="J39" s="101">
        <f>Base_D4_H!Q7/1000</f>
        <v>4.0895129871448157</v>
      </c>
      <c r="K39" s="103"/>
      <c r="L39" s="101">
        <f>'2030_D1_H'!Q7/1000</f>
        <v>0</v>
      </c>
      <c r="M39" s="104">
        <f>'2030_D2_H'!Q7/1000</f>
        <v>0</v>
      </c>
      <c r="N39" s="101">
        <f>'2030_D3_H'!Q7/1000</f>
        <v>5.0568846048947309</v>
      </c>
      <c r="O39" s="101">
        <f>'2030_D4_H'!Q7/1000</f>
        <v>0</v>
      </c>
      <c r="P39" s="99"/>
      <c r="Q39" s="99"/>
      <c r="R39" s="111">
        <f>COUNTIF(G39,"&lt;&gt;0")</f>
        <v>1</v>
      </c>
      <c r="S39" s="111">
        <f>COUNTIF(H39,"&lt;&gt;0")</f>
        <v>1</v>
      </c>
      <c r="T39" s="111">
        <f>COUNTIF(I39,"&lt;&gt;0")</f>
        <v>1</v>
      </c>
      <c r="U39" s="111">
        <f>COUNTIF(J39,"&lt;&gt;0")</f>
        <v>1</v>
      </c>
      <c r="V39" s="112"/>
      <c r="W39" s="111">
        <f t="shared" ref="W39:Z43" si="24">COUNTIF(L39,"&lt;&gt;0")</f>
        <v>0</v>
      </c>
      <c r="X39" s="111">
        <f t="shared" si="24"/>
        <v>0</v>
      </c>
      <c r="Y39" s="111">
        <f t="shared" si="24"/>
        <v>1</v>
      </c>
      <c r="Z39" s="111">
        <f t="shared" si="24"/>
        <v>0</v>
      </c>
    </row>
    <row r="40" spans="5:26" x14ac:dyDescent="0.25">
      <c r="E40" s="99" t="s">
        <v>101</v>
      </c>
      <c r="F40" s="96" t="s">
        <v>97</v>
      </c>
      <c r="G40" s="101">
        <f>Base_D1_H!Q8/1000</f>
        <v>0</v>
      </c>
      <c r="H40" s="101">
        <f>Base_D2_H!Q8/1000</f>
        <v>0</v>
      </c>
      <c r="I40" s="102">
        <f>Base_D3_H!Q8/1000</f>
        <v>55.979677326550821</v>
      </c>
      <c r="J40" s="101">
        <f>Base_D4_H!Q8/1000</f>
        <v>0</v>
      </c>
      <c r="K40" s="103"/>
      <c r="L40" s="101">
        <f>'2030_D1_H'!Q8/1000</f>
        <v>0</v>
      </c>
      <c r="M40" s="104">
        <f>'2030_D2_H'!Q8/1000</f>
        <v>0</v>
      </c>
      <c r="N40" s="101">
        <f>'2030_D3_H'!Q8/1000</f>
        <v>-18.672308064230194</v>
      </c>
      <c r="O40" s="101">
        <f>'2030_D4_H'!Q8/1000</f>
        <v>0</v>
      </c>
      <c r="P40" s="99"/>
      <c r="Q40" s="99"/>
      <c r="R40" s="111">
        <f t="shared" ref="R40:R43" si="25">COUNTIF(G40,"&lt;&gt;0")</f>
        <v>0</v>
      </c>
      <c r="S40" s="111">
        <f t="shared" ref="S40:U43" si="26">COUNTIF(H40,"&lt;&gt;0")</f>
        <v>0</v>
      </c>
      <c r="T40" s="111">
        <f t="shared" si="26"/>
        <v>1</v>
      </c>
      <c r="U40" s="111">
        <f t="shared" si="26"/>
        <v>0</v>
      </c>
      <c r="V40" s="112"/>
      <c r="W40" s="111">
        <f t="shared" si="24"/>
        <v>0</v>
      </c>
      <c r="X40" s="111">
        <f t="shared" si="24"/>
        <v>0</v>
      </c>
      <c r="Y40" s="111">
        <f t="shared" si="24"/>
        <v>1</v>
      </c>
      <c r="Z40" s="111">
        <f t="shared" si="24"/>
        <v>0</v>
      </c>
    </row>
    <row r="41" spans="5:26" x14ac:dyDescent="0.25">
      <c r="E41" s="99" t="s">
        <v>102</v>
      </c>
      <c r="F41" s="96" t="s">
        <v>98</v>
      </c>
      <c r="G41" s="101">
        <f>Base_D1_H!Q9/1000</f>
        <v>65.084892146152328</v>
      </c>
      <c r="H41" s="101">
        <f>Base_D2_H!Q9/1000</f>
        <v>38.493127302323991</v>
      </c>
      <c r="I41" s="102">
        <f>Base_D3_H!Q9/1000</f>
        <v>189.04517431657248</v>
      </c>
      <c r="J41" s="101">
        <f>Base_D4_H!Q9/1000</f>
        <v>46.023397980065553</v>
      </c>
      <c r="K41" s="103"/>
      <c r="L41" s="101">
        <f>'2030_D1_H'!Q9/1000</f>
        <v>67.081153646821036</v>
      </c>
      <c r="M41" s="104">
        <f>'2030_D2_H'!Q9/1000</f>
        <v>34.03980710627016</v>
      </c>
      <c r="N41" s="101">
        <f>'2030_D3_H'!Q9/1000</f>
        <v>114.30798960499524</v>
      </c>
      <c r="O41" s="101">
        <f>'2030_D4_H'!Q9/1000</f>
        <v>36.069455359110606</v>
      </c>
      <c r="P41" s="99"/>
      <c r="Q41" s="99"/>
      <c r="R41" s="111">
        <f t="shared" si="25"/>
        <v>1</v>
      </c>
      <c r="S41" s="111">
        <f t="shared" si="26"/>
        <v>1</v>
      </c>
      <c r="T41" s="111">
        <f t="shared" si="26"/>
        <v>1</v>
      </c>
      <c r="U41" s="111">
        <f t="shared" si="26"/>
        <v>1</v>
      </c>
      <c r="V41" s="112"/>
      <c r="W41" s="111">
        <f t="shared" si="24"/>
        <v>1</v>
      </c>
      <c r="X41" s="111">
        <f t="shared" si="24"/>
        <v>1</v>
      </c>
      <c r="Y41" s="111">
        <f t="shared" si="24"/>
        <v>1</v>
      </c>
      <c r="Z41" s="111">
        <f t="shared" si="24"/>
        <v>1</v>
      </c>
    </row>
    <row r="42" spans="5:26" x14ac:dyDescent="0.25">
      <c r="E42" s="99" t="s">
        <v>103</v>
      </c>
      <c r="F42" s="96" t="s">
        <v>99</v>
      </c>
      <c r="G42" s="101">
        <f>Base_D1_H!Q10/1000</f>
        <v>0.27519402161869222</v>
      </c>
      <c r="H42" s="101">
        <f>Base_D2_H!Q10/1000</f>
        <v>0</v>
      </c>
      <c r="I42" s="102">
        <f>Base_D3_H!Q10/1000</f>
        <v>106.5100710543166</v>
      </c>
      <c r="J42" s="101">
        <f>Base_D4_H!Q10/1000</f>
        <v>0</v>
      </c>
      <c r="K42" s="103"/>
      <c r="L42" s="101">
        <f>'2030_D1_H'!Q10/1000</f>
        <v>0</v>
      </c>
      <c r="M42" s="104">
        <f>'2030_D2_H'!Q10/1000</f>
        <v>0</v>
      </c>
      <c r="N42" s="101">
        <f>'2030_D3_H'!Q10/1000</f>
        <v>37.976982584052372</v>
      </c>
      <c r="O42" s="101">
        <f>'2030_D4_H'!Q10/1000</f>
        <v>0</v>
      </c>
      <c r="P42" s="99"/>
      <c r="Q42" s="99"/>
      <c r="R42" s="111">
        <f t="shared" si="25"/>
        <v>1</v>
      </c>
      <c r="S42" s="111">
        <f t="shared" si="26"/>
        <v>0</v>
      </c>
      <c r="T42" s="111">
        <f t="shared" si="26"/>
        <v>1</v>
      </c>
      <c r="U42" s="111">
        <f t="shared" si="26"/>
        <v>0</v>
      </c>
      <c r="V42" s="112"/>
      <c r="W42" s="111">
        <f t="shared" si="24"/>
        <v>0</v>
      </c>
      <c r="X42" s="111">
        <f t="shared" si="24"/>
        <v>0</v>
      </c>
      <c r="Y42" s="111">
        <f t="shared" si="24"/>
        <v>1</v>
      </c>
      <c r="Z42" s="111">
        <f t="shared" si="24"/>
        <v>0</v>
      </c>
    </row>
    <row r="43" spans="5:26" x14ac:dyDescent="0.25">
      <c r="E43" s="99" t="s">
        <v>104</v>
      </c>
      <c r="F43" s="96" t="s">
        <v>100</v>
      </c>
      <c r="G43" s="101">
        <f>Base_D1_H!Q11/1000</f>
        <v>40.778127727042474</v>
      </c>
      <c r="H43" s="101">
        <f>Base_D2_H!Q11/1000</f>
        <v>17.075354750981031</v>
      </c>
      <c r="I43" s="102">
        <f>Base_D3_H!Q11/1000</f>
        <v>151.9762782222688</v>
      </c>
      <c r="J43" s="101">
        <f>Base_D4_H!Q11/1000</f>
        <v>23.666058206791234</v>
      </c>
      <c r="K43" s="103"/>
      <c r="L43" s="101">
        <f>'2030_D1_H'!Q11/1000</f>
        <v>39.086715560513838</v>
      </c>
      <c r="M43" s="104">
        <f>'2030_D2_H'!Q11/1000</f>
        <v>8.4002312585769694</v>
      </c>
      <c r="N43" s="101">
        <f>'2030_D3_H'!Q11/1000</f>
        <v>83.136871895257556</v>
      </c>
      <c r="O43" s="101">
        <f>'2030_D4_H'!Q11/1000</f>
        <v>14.049031920224195</v>
      </c>
      <c r="P43" s="99"/>
      <c r="Q43" s="99"/>
      <c r="R43" s="111">
        <f t="shared" si="25"/>
        <v>1</v>
      </c>
      <c r="S43" s="111">
        <f t="shared" si="26"/>
        <v>1</v>
      </c>
      <c r="T43" s="111">
        <f t="shared" si="26"/>
        <v>1</v>
      </c>
      <c r="U43" s="111">
        <f t="shared" si="26"/>
        <v>1</v>
      </c>
      <c r="V43" s="112"/>
      <c r="W43" s="111">
        <f t="shared" si="24"/>
        <v>1</v>
      </c>
      <c r="X43" s="111">
        <f t="shared" si="24"/>
        <v>1</v>
      </c>
      <c r="Y43" s="111">
        <f t="shared" si="24"/>
        <v>1</v>
      </c>
      <c r="Z43" s="111">
        <f t="shared" si="24"/>
        <v>1</v>
      </c>
    </row>
    <row r="44" spans="5:26" x14ac:dyDescent="0.25">
      <c r="E44" s="99"/>
      <c r="F44" s="96" t="s">
        <v>94</v>
      </c>
      <c r="G44" s="103">
        <f>SUM(G39:G43)</f>
        <v>121.12614896229346</v>
      </c>
      <c r="H44" s="103">
        <f t="shared" ref="H44" si="27">SUM(H39:H43)</f>
        <v>54.394971665193907</v>
      </c>
      <c r="I44" s="103">
        <f t="shared" ref="I44" si="28">SUM(I39:I43)</f>
        <v>581.63587824625949</v>
      </c>
      <c r="J44" s="103">
        <f t="shared" ref="J44" si="29">SUM(J39:J43)</f>
        <v>73.778969174001602</v>
      </c>
      <c r="K44" s="103"/>
      <c r="L44" s="103">
        <f t="shared" ref="L44" si="30">SUM(L39:L43)</f>
        <v>106.16786920733487</v>
      </c>
      <c r="M44" s="103">
        <f t="shared" ref="M44" si="31">SUM(M39:M43)</f>
        <v>42.440038364847126</v>
      </c>
      <c r="N44" s="103">
        <f t="shared" ref="N44" si="32">SUM(N39:N43)</f>
        <v>221.80642062496969</v>
      </c>
      <c r="O44" s="103">
        <f t="shared" ref="O44" si="33">SUM(O39:O43)</f>
        <v>50.118487279334801</v>
      </c>
      <c r="P44" s="99"/>
      <c r="Q44" s="99"/>
      <c r="R44" s="98">
        <f>SUM(R39:R43)</f>
        <v>4</v>
      </c>
      <c r="S44" s="98">
        <f t="shared" ref="S44" si="34">SUM(S39:S43)</f>
        <v>3</v>
      </c>
      <c r="T44" s="98">
        <f t="shared" ref="T44" si="35">SUM(T39:T43)</f>
        <v>5</v>
      </c>
      <c r="U44" s="98">
        <f t="shared" ref="U44" si="36">SUM(U39:U43)</f>
        <v>3</v>
      </c>
      <c r="V44" s="98"/>
      <c r="W44" s="98">
        <f t="shared" ref="W44" si="37">SUM(W39:W43)</f>
        <v>2</v>
      </c>
      <c r="X44" s="98">
        <f t="shared" ref="X44" si="38">SUM(X39:X43)</f>
        <v>2</v>
      </c>
      <c r="Y44" s="98">
        <f t="shared" ref="Y44" si="39">SUM(Y39:Y43)</f>
        <v>5</v>
      </c>
      <c r="Z44" s="98">
        <f t="shared" ref="Z44" si="40">SUM(Z39:Z43)</f>
        <v>2</v>
      </c>
    </row>
    <row r="45" spans="5:26" x14ac:dyDescent="0.25">
      <c r="E45" s="99"/>
      <c r="F45" s="107" t="s">
        <v>109</v>
      </c>
      <c r="G45" s="108">
        <f>G44/R44</f>
        <v>30.281537240573364</v>
      </c>
      <c r="H45" s="108">
        <f t="shared" ref="H45" si="41">H44/S44</f>
        <v>18.131657221731302</v>
      </c>
      <c r="I45" s="108">
        <f t="shared" ref="I45" si="42">I44/T44</f>
        <v>116.3271756492519</v>
      </c>
      <c r="J45" s="108">
        <f t="shared" ref="J45" si="43">J44/U44</f>
        <v>24.592989724667202</v>
      </c>
      <c r="K45" s="108"/>
      <c r="L45" s="108">
        <f t="shared" ref="L45" si="44">L44/W44</f>
        <v>53.083934603667437</v>
      </c>
      <c r="M45" s="108">
        <f t="shared" ref="M45" si="45">M44/X44</f>
        <v>21.220019182423563</v>
      </c>
      <c r="N45" s="108">
        <f t="shared" ref="N45" si="46">N44/Y44</f>
        <v>44.361284124993936</v>
      </c>
      <c r="O45" s="108">
        <f t="shared" ref="O45" si="47">O44/Z44</f>
        <v>25.0592436396674</v>
      </c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</sheetData>
  <mergeCells count="12">
    <mergeCell ref="R27:U27"/>
    <mergeCell ref="W27:Z27"/>
    <mergeCell ref="R37:U37"/>
    <mergeCell ref="W37:Z37"/>
    <mergeCell ref="G6:J6"/>
    <mergeCell ref="L6:O6"/>
    <mergeCell ref="G16:J16"/>
    <mergeCell ref="L16:O16"/>
    <mergeCell ref="G37:J37"/>
    <mergeCell ref="L37:O37"/>
    <mergeCell ref="G27:J27"/>
    <mergeCell ref="L27:O27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76F9-3D99-429A-ADD0-DE50B399FC2E}">
  <sheetPr>
    <tabColor theme="9" tint="0.39997558519241921"/>
  </sheetPr>
  <dimension ref="A1:AN239"/>
  <sheetViews>
    <sheetView topLeftCell="C1" workbookViewId="0">
      <selection activeCell="S6" sqref="S6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Data_None!D3</f>
        <v>2</v>
      </c>
      <c r="F3" s="7" t="s">
        <v>0</v>
      </c>
      <c r="G3" s="10">
        <f>-D43</f>
        <v>457000</v>
      </c>
      <c r="I3" s="273"/>
      <c r="J3" s="273"/>
      <c r="K3" s="5">
        <f t="shared" ref="K3:R3" si="0">SUM(K4:K62)</f>
        <v>4386359.9335129913</v>
      </c>
      <c r="L3" s="5">
        <f t="shared" si="0"/>
        <v>2595560.8833425422</v>
      </c>
      <c r="M3" s="5">
        <f t="shared" si="0"/>
        <v>455000</v>
      </c>
      <c r="N3" s="5">
        <f t="shared" si="0"/>
        <v>1617.2298980246924</v>
      </c>
      <c r="O3" s="5">
        <f t="shared" si="0"/>
        <v>2598825.4087240738</v>
      </c>
      <c r="P3" s="5">
        <f t="shared" si="0"/>
        <v>457000</v>
      </c>
      <c r="Q3" s="45">
        <f t="shared" si="0"/>
        <v>1332151.7546869407</v>
      </c>
      <c r="R3" s="45">
        <f t="shared" si="0"/>
        <v>11042.298286696128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Data_None!D4</f>
        <v>0</v>
      </c>
      <c r="F4" s="11" t="s">
        <v>8</v>
      </c>
      <c r="G4" s="12">
        <f>-D50</f>
        <v>2598825.4087240738</v>
      </c>
      <c r="I4" s="272" t="s">
        <v>4</v>
      </c>
      <c r="J4" s="4">
        <v>1</v>
      </c>
      <c r="K4" s="21">
        <f>Data_None!T4</f>
        <v>860877.26779596205</v>
      </c>
      <c r="L4" s="21">
        <f>Data_None!U4</f>
        <v>615078.49151444598</v>
      </c>
      <c r="M4" s="21">
        <f>Data_None!V4</f>
        <v>80000</v>
      </c>
      <c r="N4" s="21">
        <f>Data_None!W4</f>
        <v>-9341.3694120476503</v>
      </c>
      <c r="O4" s="21">
        <f>Data_None!X4</f>
        <v>605984.34626748401</v>
      </c>
      <c r="P4" s="21">
        <f>Data_None!Y4</f>
        <v>80000</v>
      </c>
      <c r="Q4" s="46">
        <f>K4+N4-O4-P4</f>
        <v>165551.55211643036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Data_None!D5</f>
        <v>4399019.46169772</v>
      </c>
      <c r="F5" s="7" t="s">
        <v>13</v>
      </c>
      <c r="G5" s="10">
        <f>SUM(G3:G4)</f>
        <v>3055825.4087240738</v>
      </c>
      <c r="I5" s="272"/>
      <c r="J5" s="4">
        <v>2</v>
      </c>
      <c r="K5" s="21">
        <f>Data_None!T5</f>
        <v>279679.41881466802</v>
      </c>
      <c r="L5" s="21">
        <f>Data_None!U5</f>
        <v>172215</v>
      </c>
      <c r="M5" s="21">
        <f>Data_None!V5</f>
        <v>80000</v>
      </c>
      <c r="N5" s="21">
        <f>Data_None!W5</f>
        <v>-8.3258271931742999E-8</v>
      </c>
      <c r="O5" s="21">
        <f>Data_None!X5</f>
        <v>172214.772231423</v>
      </c>
      <c r="P5" s="21">
        <f>Data_None!Y5</f>
        <v>80000</v>
      </c>
      <c r="Q5" s="46">
        <f t="shared" ref="Q5:Q62" si="1">K5+N5-O5-P5</f>
        <v>27464.646583161782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Data_None!D6</f>
        <v>4856019.4616977097</v>
      </c>
      <c r="I6" s="272"/>
      <c r="J6" s="4">
        <v>3</v>
      </c>
      <c r="K6" s="21">
        <f>Data_None!T6</f>
        <v>279679.41881466901</v>
      </c>
      <c r="L6" s="21">
        <f>Data_None!U6</f>
        <v>162540</v>
      </c>
      <c r="M6" s="21">
        <f>Data_None!V6</f>
        <v>80000</v>
      </c>
      <c r="N6" s="21">
        <f>Data_None!W6</f>
        <v>-7.0227170616745102E-8</v>
      </c>
      <c r="O6" s="21">
        <f>Data_None!X6</f>
        <v>162539.78612032399</v>
      </c>
      <c r="P6" s="21">
        <f>Data_None!Y6</f>
        <v>80000</v>
      </c>
      <c r="Q6" s="46">
        <f t="shared" si="1"/>
        <v>37139.632694274827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Data_None!D7</f>
        <v>3326078.1014488698</v>
      </c>
      <c r="F7" s="8" t="s">
        <v>20</v>
      </c>
      <c r="I7" s="272"/>
      <c r="J7" s="4">
        <v>4</v>
      </c>
      <c r="K7" s="21">
        <f>Data_None!T7</f>
        <v>355955.62394594098</v>
      </c>
      <c r="L7" s="21">
        <f>Data_None!U7</f>
        <v>297345</v>
      </c>
      <c r="M7" s="21">
        <f>Data_None!V7</f>
        <v>60000</v>
      </c>
      <c r="N7" s="21">
        <f>Data_None!W7</f>
        <v>-6.4393903503087099E-7</v>
      </c>
      <c r="O7" s="21">
        <f>Data_None!X7</f>
        <v>297328.33210616</v>
      </c>
      <c r="P7" s="21">
        <f>Data_None!Y7</f>
        <v>60000</v>
      </c>
      <c r="Q7" s="46">
        <f t="shared" si="1"/>
        <v>-1372.7081608629669</v>
      </c>
      <c r="R7" s="46">
        <f t="shared" si="2"/>
        <v>1372.7081608629669</v>
      </c>
      <c r="S7" s="7"/>
    </row>
    <row r="8" spans="2:23" x14ac:dyDescent="0.25">
      <c r="C8" s="25" t="s">
        <v>42</v>
      </c>
      <c r="D8" s="26">
        <f>Data_None!D8</f>
        <v>-1.5461409930139799E-11</v>
      </c>
      <c r="F8" s="7" t="s">
        <v>0</v>
      </c>
      <c r="G8" s="10">
        <f>M3</f>
        <v>455000</v>
      </c>
      <c r="I8" s="272"/>
      <c r="J8" s="4">
        <v>5</v>
      </c>
      <c r="K8" s="21">
        <f>Data_None!T8</f>
        <v>0</v>
      </c>
      <c r="L8" s="21">
        <f>Data_None!U8</f>
        <v>0</v>
      </c>
      <c r="M8" s="21">
        <f>Data_None!V8</f>
        <v>0</v>
      </c>
      <c r="N8" s="21">
        <f>Data_None!W8</f>
        <v>0</v>
      </c>
      <c r="O8" s="21">
        <f>Data_None!X8</f>
        <v>0</v>
      </c>
      <c r="P8" s="21">
        <f>Data_None!Y8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Data_None!D9</f>
        <v>-4.2291503632441202E-11</v>
      </c>
      <c r="F9" s="11" t="s">
        <v>8</v>
      </c>
      <c r="G9" s="12">
        <f>L3</f>
        <v>2595560.8833425422</v>
      </c>
      <c r="I9" s="272"/>
      <c r="J9" s="4">
        <v>6</v>
      </c>
      <c r="K9" s="21">
        <f>Data_None!T9</f>
        <v>555384.55725571106</v>
      </c>
      <c r="L9" s="21">
        <f>Data_None!U9</f>
        <v>457449.81077477202</v>
      </c>
      <c r="M9" s="21">
        <f>Data_None!V9</f>
        <v>60000</v>
      </c>
      <c r="N9" s="21">
        <f>Data_None!W9</f>
        <v>9300.3137821584496</v>
      </c>
      <c r="O9" s="21">
        <f>Data_None!X9</f>
        <v>466491.63116132101</v>
      </c>
      <c r="P9" s="21">
        <f>Data_None!Y9</f>
        <v>60000</v>
      </c>
      <c r="Q9" s="46">
        <f t="shared" si="1"/>
        <v>38193.239876548469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Data_None!D10</f>
        <v>-8.1286088970955494E-12</v>
      </c>
      <c r="F10" s="7" t="s">
        <v>13</v>
      </c>
      <c r="G10" s="10">
        <f>SUM(G8:G9)</f>
        <v>3050560.8833425422</v>
      </c>
      <c r="I10" s="272"/>
      <c r="J10" s="4">
        <v>7</v>
      </c>
      <c r="K10" s="21">
        <f>Data_None!T10</f>
        <v>0</v>
      </c>
      <c r="L10" s="21">
        <f>Data_None!U10</f>
        <v>0</v>
      </c>
      <c r="M10" s="21">
        <f>Data_None!V10</f>
        <v>0</v>
      </c>
      <c r="N10" s="21">
        <f>Data_None!W10</f>
        <v>0</v>
      </c>
      <c r="O10" s="21">
        <f>Data_None!X10</f>
        <v>0</v>
      </c>
      <c r="P10" s="21">
        <f>Data_None!Y10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Data_None!D11</f>
        <v>-4.7369515717339899E-15</v>
      </c>
      <c r="I11" s="272"/>
      <c r="J11" s="4">
        <v>8</v>
      </c>
      <c r="K11" s="21">
        <f>Data_None!T11</f>
        <v>491821.05297964998</v>
      </c>
      <c r="L11" s="21">
        <f>Data_None!U11</f>
        <v>415256.06077477202</v>
      </c>
      <c r="M11" s="21">
        <f>Data_None!V11</f>
        <v>60000</v>
      </c>
      <c r="N11" s="21">
        <f>Data_None!W11</f>
        <v>8972.7119893755007</v>
      </c>
      <c r="O11" s="21">
        <f>Data_None!X11</f>
        <v>423986.78569356399</v>
      </c>
      <c r="P11" s="21">
        <f>Data_None!Y11</f>
        <v>60000</v>
      </c>
      <c r="Q11" s="46">
        <f t="shared" si="1"/>
        <v>16806.979275461519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Data_None!D12</f>
        <v>1.7560826866732301E-10</v>
      </c>
      <c r="F12" s="8" t="s">
        <v>39</v>
      </c>
      <c r="I12" s="272"/>
      <c r="J12" s="4">
        <v>9</v>
      </c>
      <c r="K12" s="21">
        <f>Data_None!T12</f>
        <v>0</v>
      </c>
      <c r="L12" s="21">
        <f>Data_None!U12</f>
        <v>0</v>
      </c>
      <c r="M12" s="21">
        <f>Data_None!V12</f>
        <v>0</v>
      </c>
      <c r="N12" s="21">
        <f>Data_None!W12</f>
        <v>0</v>
      </c>
      <c r="O12" s="21">
        <f>Data_None!X12</f>
        <v>0</v>
      </c>
      <c r="P12" s="21">
        <f>Data_None!Y12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Data_None!D13</f>
        <v>0.89946561424357896</v>
      </c>
      <c r="F13" s="7" t="s">
        <v>40</v>
      </c>
      <c r="G13" s="35">
        <f>D7-G10</f>
        <v>275517.21810632758</v>
      </c>
      <c r="I13" s="272"/>
      <c r="J13" s="4">
        <v>10</v>
      </c>
      <c r="K13" s="21">
        <f>Data_None!T13</f>
        <v>301164.81759197102</v>
      </c>
      <c r="L13" s="21">
        <f>Data_None!U13</f>
        <v>277959.09876469302</v>
      </c>
      <c r="M13" s="21">
        <f>Data_None!V13</f>
        <v>15000</v>
      </c>
      <c r="N13" s="21">
        <f>Data_None!W13</f>
        <v>10136.010034356599</v>
      </c>
      <c r="O13" s="21">
        <f>Data_None!X13</f>
        <v>287809.775969351</v>
      </c>
      <c r="P13" s="21">
        <f>Data_None!Y13</f>
        <v>15000</v>
      </c>
      <c r="Q13" s="46">
        <f t="shared" si="1"/>
        <v>8491.0516569766332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Data_None!T14</f>
        <v>211812.05286311099</v>
      </c>
      <c r="L14" s="21">
        <f>Data_None!U14</f>
        <v>197717.42151385901</v>
      </c>
      <c r="M14" s="21">
        <f>Data_None!V14</f>
        <v>20000</v>
      </c>
      <c r="N14" s="21">
        <f>Data_None!W14</f>
        <v>-18706.800410959098</v>
      </c>
      <c r="O14" s="21">
        <f>Data_None!X14</f>
        <v>180646.79813982101</v>
      </c>
      <c r="P14" s="21">
        <f>Data_None!Y14</f>
        <v>20000</v>
      </c>
      <c r="Q14" s="46">
        <f t="shared" si="1"/>
        <v>-7541.5456876691023</v>
      </c>
      <c r="R14" s="46">
        <f t="shared" si="2"/>
        <v>7541.5456876691023</v>
      </c>
      <c r="S14" s="7"/>
    </row>
    <row r="15" spans="2:23" x14ac:dyDescent="0.25">
      <c r="G15" s="10"/>
      <c r="I15" s="272"/>
      <c r="J15" s="4">
        <v>12</v>
      </c>
      <c r="K15" s="21">
        <f>Data_None!T15</f>
        <v>0</v>
      </c>
      <c r="L15" s="21">
        <f>Data_None!U15</f>
        <v>0</v>
      </c>
      <c r="M15" s="21">
        <f>Data_None!V15</f>
        <v>0</v>
      </c>
      <c r="N15" s="21">
        <f>Data_None!W15</f>
        <v>1695.13659646208</v>
      </c>
      <c r="O15" s="21">
        <f>Data_None!X15</f>
        <v>1823.18103462614</v>
      </c>
      <c r="P15" s="21">
        <f>Data_None!Y15</f>
        <v>2000</v>
      </c>
      <c r="Q15" s="46">
        <f t="shared" si="1"/>
        <v>-2128.04443816406</v>
      </c>
      <c r="R15" s="46">
        <f t="shared" si="2"/>
        <v>2128.04443816406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Data_None!T16</f>
        <v>0</v>
      </c>
      <c r="L16" s="21">
        <f>Data_None!U16</f>
        <v>0</v>
      </c>
      <c r="M16" s="21">
        <f>Data_None!V16</f>
        <v>0</v>
      </c>
      <c r="N16" s="21">
        <f>Data_None!W16</f>
        <v>0</v>
      </c>
      <c r="O16" s="21">
        <f>Data_None!X16</f>
        <v>0</v>
      </c>
      <c r="P16" s="21">
        <f>Data_None!Y16</f>
        <v>0</v>
      </c>
      <c r="Q16" s="46">
        <f t="shared" si="1"/>
        <v>0</v>
      </c>
      <c r="R16" s="46">
        <f t="shared" si="2"/>
        <v>0</v>
      </c>
      <c r="S16" s="7"/>
    </row>
    <row r="17" spans="2:19" x14ac:dyDescent="0.25">
      <c r="B17" s="8" t="s">
        <v>5</v>
      </c>
      <c r="F17" s="7" t="s">
        <v>5</v>
      </c>
      <c r="G17" s="10">
        <f>D22</f>
        <v>4386359.9335129904</v>
      </c>
      <c r="I17" s="272"/>
      <c r="J17" s="4">
        <v>14</v>
      </c>
      <c r="K17" s="21">
        <f>Data_None!T17</f>
        <v>0</v>
      </c>
      <c r="L17" s="21">
        <f>Data_None!U17</f>
        <v>0</v>
      </c>
      <c r="M17" s="21">
        <f>Data_None!V17</f>
        <v>0</v>
      </c>
      <c r="N17" s="21">
        <f>Data_None!W17</f>
        <v>0</v>
      </c>
      <c r="O17" s="21">
        <f>Data_None!X17</f>
        <v>0</v>
      </c>
      <c r="P17" s="21">
        <f>Data_None!Y17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3336374.2100616833</v>
      </c>
      <c r="F18" s="7" t="s">
        <v>6</v>
      </c>
      <c r="G18" s="10">
        <f>D29</f>
        <v>1617.2298980246921</v>
      </c>
      <c r="I18" s="272" t="s">
        <v>3</v>
      </c>
      <c r="J18" s="4">
        <v>1</v>
      </c>
      <c r="K18" s="22">
        <f>Data_None!T19</f>
        <v>0</v>
      </c>
      <c r="L18" s="22">
        <f>Data_None!U19</f>
        <v>0</v>
      </c>
      <c r="M18" s="22">
        <f>Data_None!V19</f>
        <v>0</v>
      </c>
      <c r="N18" s="22">
        <f>Data_None!W19</f>
        <v>0</v>
      </c>
      <c r="O18" s="22">
        <f>Data_None!X19</f>
        <v>0</v>
      </c>
      <c r="P18" s="22">
        <f>Data_None!Y19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185439.9050190362</v>
      </c>
      <c r="F19" s="39" t="s">
        <v>7</v>
      </c>
      <c r="G19" s="40">
        <v>0</v>
      </c>
      <c r="I19" s="272"/>
      <c r="J19" s="4">
        <v>2</v>
      </c>
      <c r="K19" s="22">
        <f>Data_None!T20</f>
        <v>0</v>
      </c>
      <c r="L19" s="22">
        <f>Data_None!U20</f>
        <v>0</v>
      </c>
      <c r="M19" s="22">
        <f>Data_None!V20</f>
        <v>0</v>
      </c>
      <c r="N19" s="22">
        <f>Data_None!W20</f>
        <v>0</v>
      </c>
      <c r="O19" s="22">
        <f>Data_None!X20</f>
        <v>0</v>
      </c>
      <c r="P19" s="22">
        <f>Data_None!Y20</f>
        <v>0</v>
      </c>
      <c r="Q19" s="46">
        <f t="shared" si="1"/>
        <v>0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813059.383534575</v>
      </c>
      <c r="F20" s="11" t="s">
        <v>9</v>
      </c>
      <c r="G20" s="12">
        <f>D57</f>
        <v>11042.298286696128</v>
      </c>
      <c r="I20" s="272"/>
      <c r="J20" s="4">
        <v>3</v>
      </c>
      <c r="K20" s="22">
        <f>Data_None!T21</f>
        <v>0</v>
      </c>
      <c r="L20" s="22">
        <f>Data_None!U21</f>
        <v>0</v>
      </c>
      <c r="M20" s="22">
        <f>Data_None!V21</f>
        <v>0</v>
      </c>
      <c r="N20" s="22">
        <f>Data_None!W21</f>
        <v>0</v>
      </c>
      <c r="O20" s="22">
        <f>Data_None!X21</f>
        <v>0</v>
      </c>
      <c r="P20" s="22">
        <f>Data_None!Y21</f>
        <v>0</v>
      </c>
      <c r="Q20" s="46">
        <f t="shared" si="1"/>
        <v>0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51486.434897695901</v>
      </c>
      <c r="F21" s="7" t="s">
        <v>13</v>
      </c>
      <c r="G21" s="10">
        <f>SUM(G17:G20)</f>
        <v>4399019.4616977107</v>
      </c>
      <c r="I21" s="272"/>
      <c r="J21" s="4">
        <v>4</v>
      </c>
      <c r="K21" s="22">
        <f>Data_None!T22</f>
        <v>0</v>
      </c>
      <c r="L21" s="22">
        <f>Data_None!U22</f>
        <v>0</v>
      </c>
      <c r="M21" s="22">
        <f>Data_None!V22</f>
        <v>0</v>
      </c>
      <c r="N21" s="22">
        <f>Data_None!W22</f>
        <v>0</v>
      </c>
      <c r="O21" s="22">
        <f>Data_None!X22</f>
        <v>0</v>
      </c>
      <c r="P21" s="22">
        <f>Data_None!Y22</f>
        <v>0</v>
      </c>
      <c r="Q21" s="46">
        <f t="shared" si="1"/>
        <v>0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4386359.9335129904</v>
      </c>
      <c r="G22" s="10"/>
      <c r="I22" s="272"/>
      <c r="J22" s="4">
        <v>5</v>
      </c>
      <c r="K22" s="22">
        <f>Data_None!T23</f>
        <v>0</v>
      </c>
      <c r="L22" s="22">
        <f>Data_None!U23</f>
        <v>0</v>
      </c>
      <c r="M22" s="22">
        <f>Data_None!V23</f>
        <v>0</v>
      </c>
      <c r="N22" s="22">
        <f>Data_None!W23</f>
        <v>0</v>
      </c>
      <c r="O22" s="22">
        <f>Data_None!X23</f>
        <v>0</v>
      </c>
      <c r="P22" s="22">
        <f>Data_None!Y23</f>
        <v>0</v>
      </c>
      <c r="Q22" s="46">
        <f t="shared" si="1"/>
        <v>0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Data_None!T24</f>
        <v>0</v>
      </c>
      <c r="L23" s="22">
        <f>Data_None!U24</f>
        <v>0</v>
      </c>
      <c r="M23" s="22">
        <f>Data_None!V24</f>
        <v>0</v>
      </c>
      <c r="N23" s="22">
        <f>Data_None!W24</f>
        <v>0</v>
      </c>
      <c r="O23" s="22">
        <f>Data_None!X24</f>
        <v>0</v>
      </c>
      <c r="P23" s="22">
        <f>Data_None!Y24</f>
        <v>0</v>
      </c>
      <c r="Q23" s="46">
        <f t="shared" si="1"/>
        <v>0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3336374.2100616833</v>
      </c>
      <c r="I24" s="272"/>
      <c r="J24" s="4">
        <v>7</v>
      </c>
      <c r="K24" s="22">
        <f>Data_None!T25</f>
        <v>0</v>
      </c>
      <c r="L24" s="22">
        <f>Data_None!U25</f>
        <v>0</v>
      </c>
      <c r="M24" s="22">
        <f>Data_None!V25</f>
        <v>0</v>
      </c>
      <c r="N24" s="22">
        <f>Data_None!W25</f>
        <v>0</v>
      </c>
      <c r="O24" s="22">
        <f>Data_None!X25</f>
        <v>0</v>
      </c>
      <c r="P24" s="22">
        <f>Data_None!Y25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2056.0025785484559</v>
      </c>
      <c r="F25" s="7" t="s">
        <v>6</v>
      </c>
      <c r="G25" s="10">
        <f>D25</f>
        <v>2056.0025785484559</v>
      </c>
      <c r="I25" s="272"/>
      <c r="J25" s="4">
        <v>8</v>
      </c>
      <c r="K25" s="22">
        <f>Data_None!T26</f>
        <v>0</v>
      </c>
      <c r="L25" s="22">
        <f>Data_None!U26</f>
        <v>0</v>
      </c>
      <c r="M25" s="22">
        <f>Data_None!V26</f>
        <v>0</v>
      </c>
      <c r="N25" s="22">
        <f>Data_None!W26</f>
        <v>0</v>
      </c>
      <c r="O25" s="22">
        <f>Data_None!X26</f>
        <v>0</v>
      </c>
      <c r="P25" s="22">
        <f>Data_None!Y26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-458.5676329220239</v>
      </c>
      <c r="F26" s="39" t="s">
        <v>7</v>
      </c>
      <c r="G26" s="40">
        <v>0</v>
      </c>
      <c r="I26" s="272"/>
      <c r="J26" s="4">
        <v>9</v>
      </c>
      <c r="K26" s="22">
        <f>Data_None!T27</f>
        <v>0</v>
      </c>
      <c r="L26" s="22">
        <f>Data_None!U27</f>
        <v>0</v>
      </c>
      <c r="M26" s="22">
        <f>Data_None!V27</f>
        <v>0</v>
      </c>
      <c r="N26" s="22">
        <f>Data_None!W27</f>
        <v>0</v>
      </c>
      <c r="O26" s="22">
        <f>Data_None!X27</f>
        <v>0</v>
      </c>
      <c r="P26" s="22">
        <f>Data_None!Y27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19.794952559024058</v>
      </c>
      <c r="F27" s="7" t="s">
        <v>0</v>
      </c>
      <c r="G27" s="10">
        <f>D39</f>
        <v>-457000</v>
      </c>
      <c r="I27" s="272"/>
      <c r="J27" s="4">
        <v>10</v>
      </c>
      <c r="K27" s="22">
        <f>Data_None!T28</f>
        <v>37087.981003807399</v>
      </c>
      <c r="L27" s="22">
        <f>Data_None!U28</f>
        <v>0</v>
      </c>
      <c r="M27" s="22">
        <f>Data_None!V28</f>
        <v>0</v>
      </c>
      <c r="N27" s="22">
        <f>Data_None!W28</f>
        <v>-91.713526584404406</v>
      </c>
      <c r="O27" s="22">
        <f>Data_None!X28</f>
        <v>0</v>
      </c>
      <c r="P27" s="22">
        <f>Data_None!Y28</f>
        <v>0</v>
      </c>
      <c r="Q27" s="46">
        <f t="shared" si="1"/>
        <v>36996.267477222995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-1.6076381542615849E-7</v>
      </c>
      <c r="F28" s="7" t="s">
        <v>8</v>
      </c>
      <c r="G28" s="10">
        <f>D46</f>
        <v>-2598825.4087240738</v>
      </c>
      <c r="I28" s="272"/>
      <c r="J28" s="4">
        <v>11</v>
      </c>
      <c r="K28" s="22">
        <f>Data_None!T29</f>
        <v>37087.981003807399</v>
      </c>
      <c r="L28" s="22">
        <f>Data_None!U29</f>
        <v>0</v>
      </c>
      <c r="M28" s="22">
        <f>Data_None!V29</f>
        <v>0</v>
      </c>
      <c r="N28" s="22">
        <f>Data_None!W29</f>
        <v>-91.713526584404406</v>
      </c>
      <c r="O28" s="22">
        <f>Data_None!X29</f>
        <v>0</v>
      </c>
      <c r="P28" s="22">
        <f>Data_None!Y29</f>
        <v>0</v>
      </c>
      <c r="Q28" s="46">
        <f t="shared" si="1"/>
        <v>36996.267477222995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1617.2298980246921</v>
      </c>
      <c r="F29" s="11" t="s">
        <v>9</v>
      </c>
      <c r="G29" s="12">
        <f>D53</f>
        <v>11042.298286696128</v>
      </c>
      <c r="I29" s="272"/>
      <c r="J29" s="4">
        <v>12</v>
      </c>
      <c r="K29" s="22">
        <f>Data_None!T30</f>
        <v>37087.981003807297</v>
      </c>
      <c r="L29" s="22">
        <f>Data_None!U30</f>
        <v>0</v>
      </c>
      <c r="M29" s="22">
        <f>Data_None!V30</f>
        <v>0</v>
      </c>
      <c r="N29" s="22">
        <f>Data_None!W30</f>
        <v>-91.713526584405102</v>
      </c>
      <c r="O29" s="22">
        <f>Data_None!X30</f>
        <v>0</v>
      </c>
      <c r="P29" s="22">
        <f>Data_None!Y30</f>
        <v>0</v>
      </c>
      <c r="Q29" s="46">
        <f t="shared" si="1"/>
        <v>36996.267477222893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293647.10220285429</v>
      </c>
      <c r="I30" s="272"/>
      <c r="J30" s="4">
        <v>13</v>
      </c>
      <c r="K30" s="22">
        <f>Data_None!T31</f>
        <v>37087.981003807101</v>
      </c>
      <c r="L30" s="22">
        <f>Data_None!U31</f>
        <v>0</v>
      </c>
      <c r="M30" s="22">
        <f>Data_None!V31</f>
        <v>0</v>
      </c>
      <c r="N30" s="22">
        <f>Data_None!W31</f>
        <v>-91.713526584405002</v>
      </c>
      <c r="O30" s="22">
        <f>Data_None!X31</f>
        <v>0</v>
      </c>
      <c r="P30" s="22">
        <f>Data_None!Y31</f>
        <v>0</v>
      </c>
      <c r="Q30" s="46">
        <f t="shared" si="1"/>
        <v>36996.267477222696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Data_None!T32</f>
        <v>37087.981003806999</v>
      </c>
      <c r="L31" s="22">
        <f>Data_None!U32</f>
        <v>0</v>
      </c>
      <c r="M31" s="22">
        <f>Data_None!V32</f>
        <v>0</v>
      </c>
      <c r="N31" s="22">
        <f>Data_None!W32</f>
        <v>-91.713526584405002</v>
      </c>
      <c r="O31" s="22">
        <f>Data_None!X32</f>
        <v>0</v>
      </c>
      <c r="P31" s="22">
        <f>Data_None!Y32</f>
        <v>0</v>
      </c>
      <c r="Q31" s="46">
        <f t="shared" si="1"/>
        <v>36996.267477222595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Data_None!T33</f>
        <v>0</v>
      </c>
      <c r="L32" s="22">
        <f>Data_None!U33</f>
        <v>0</v>
      </c>
      <c r="M32" s="22">
        <f>Data_None!V33</f>
        <v>0</v>
      </c>
      <c r="N32" s="22">
        <f>Data_None!W33</f>
        <v>0</v>
      </c>
      <c r="O32" s="22">
        <f>Data_None!X33</f>
        <v>0</v>
      </c>
      <c r="P32" s="22">
        <f>Data_None!Y33</f>
        <v>0</v>
      </c>
      <c r="Q32" s="46">
        <f t="shared" si="1"/>
        <v>0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185439.9050190362</v>
      </c>
      <c r="I33" s="272" t="s">
        <v>2</v>
      </c>
      <c r="J33" s="4">
        <v>1</v>
      </c>
      <c r="K33" s="23">
        <f>Data_None!T34</f>
        <v>0</v>
      </c>
      <c r="L33" s="23">
        <f>Data_None!U34</f>
        <v>0</v>
      </c>
      <c r="M33" s="23">
        <f>Data_None!V34</f>
        <v>0</v>
      </c>
      <c r="N33" s="23">
        <f>Data_None!W34</f>
        <v>0</v>
      </c>
      <c r="O33" s="23">
        <f>Data_None!X34</f>
        <v>0</v>
      </c>
      <c r="P33" s="23">
        <f>Data_None!Y34</f>
        <v>0</v>
      </c>
      <c r="Q33" s="46">
        <f t="shared" si="1"/>
        <v>0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-458.5676329220239</v>
      </c>
      <c r="I34" s="272"/>
      <c r="J34" s="4">
        <v>2</v>
      </c>
      <c r="K34" s="23">
        <f>Data_None!T35</f>
        <v>0</v>
      </c>
      <c r="L34" s="23">
        <f>Data_None!U35</f>
        <v>0</v>
      </c>
      <c r="M34" s="23">
        <f>Data_None!V35</f>
        <v>0</v>
      </c>
      <c r="N34" s="23">
        <f>Data_None!W35</f>
        <v>0</v>
      </c>
      <c r="O34" s="23">
        <f>Data_None!X35</f>
        <v>0</v>
      </c>
      <c r="P34" s="23">
        <f>Data_None!Y35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Data_None!T36</f>
        <v>0</v>
      </c>
      <c r="L35" s="23">
        <f>Data_None!U36</f>
        <v>0</v>
      </c>
      <c r="M35" s="23">
        <f>Data_None!V36</f>
        <v>0</v>
      </c>
      <c r="N35" s="23">
        <f>Data_None!W36</f>
        <v>0</v>
      </c>
      <c r="O35" s="23">
        <f>Data_None!X36</f>
        <v>0</v>
      </c>
      <c r="P35" s="23">
        <f>Data_None!Y36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Data_None!T37</f>
        <v>0</v>
      </c>
      <c r="L36" s="23">
        <f>Data_None!U37</f>
        <v>0</v>
      </c>
      <c r="M36" s="23">
        <f>Data_None!V37</f>
        <v>0</v>
      </c>
      <c r="N36" s="23">
        <f>Data_None!W37</f>
        <v>0</v>
      </c>
      <c r="O36" s="23">
        <f>Data_None!X37</f>
        <v>0</v>
      </c>
      <c r="P36" s="23">
        <f>Data_None!Y37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Data_None!T38</f>
        <v>0</v>
      </c>
      <c r="L37" s="23">
        <f>Data_None!U38</f>
        <v>0</v>
      </c>
      <c r="M37" s="23">
        <f>Data_None!V38</f>
        <v>0</v>
      </c>
      <c r="N37" s="23">
        <f>Data_None!W38</f>
        <v>0</v>
      </c>
      <c r="O37" s="23">
        <f>Data_None!X38</f>
        <v>0</v>
      </c>
      <c r="P37" s="23">
        <f>Data_None!Y38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Data_None!T39</f>
        <v>0</v>
      </c>
      <c r="L38" s="23">
        <f>Data_None!U39</f>
        <v>0</v>
      </c>
      <c r="M38" s="23">
        <f>Data_None!V39</f>
        <v>0</v>
      </c>
      <c r="N38" s="23">
        <f>Data_None!W39</f>
        <v>0</v>
      </c>
      <c r="O38" s="23">
        <f>Data_None!X39</f>
        <v>0</v>
      </c>
      <c r="P38" s="23">
        <f>Data_None!Y39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-457000</v>
      </c>
      <c r="F39" s="7" t="s">
        <v>13</v>
      </c>
      <c r="G39" s="10">
        <f>SUM(G33:G38)</f>
        <v>184981.33738611417</v>
      </c>
      <c r="I39" s="272"/>
      <c r="J39" s="4">
        <v>7</v>
      </c>
      <c r="K39" s="23">
        <f>Data_None!T40</f>
        <v>0</v>
      </c>
      <c r="L39" s="23">
        <f>Data_None!U40</f>
        <v>0</v>
      </c>
      <c r="M39" s="23">
        <f>Data_None!V40</f>
        <v>0</v>
      </c>
      <c r="N39" s="23">
        <f>Data_None!W40</f>
        <v>0</v>
      </c>
      <c r="O39" s="23">
        <f>Data_None!X40</f>
        <v>0</v>
      </c>
      <c r="P39" s="23">
        <f>Data_None!Y40</f>
        <v>0</v>
      </c>
      <c r="Q39" s="46">
        <f t="shared" si="1"/>
        <v>0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Data_None!T41</f>
        <v>0</v>
      </c>
      <c r="L40" s="23">
        <f>Data_None!U41</f>
        <v>0</v>
      </c>
      <c r="M40" s="23">
        <f>Data_None!V41</f>
        <v>0</v>
      </c>
      <c r="N40" s="23">
        <f>Data_None!W41</f>
        <v>0</v>
      </c>
      <c r="O40" s="23">
        <f>Data_None!X41</f>
        <v>0</v>
      </c>
      <c r="P40" s="23">
        <f>Data_None!Y41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Data_None!T42</f>
        <v>0</v>
      </c>
      <c r="L41" s="23">
        <f>Data_None!U42</f>
        <v>0</v>
      </c>
      <c r="M41" s="23">
        <f>Data_None!V42</f>
        <v>0</v>
      </c>
      <c r="N41" s="23">
        <f>Data_None!W42</f>
        <v>0</v>
      </c>
      <c r="O41" s="23">
        <f>Data_None!X42</f>
        <v>0</v>
      </c>
      <c r="P41" s="23">
        <f>Data_None!Y42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813059.383534575</v>
      </c>
      <c r="I42" s="272"/>
      <c r="J42" s="4">
        <v>10</v>
      </c>
      <c r="K42" s="23">
        <f>Data_None!T43</f>
        <v>162611.87670691501</v>
      </c>
      <c r="L42" s="23">
        <f>Data_None!U43</f>
        <v>0</v>
      </c>
      <c r="M42" s="23">
        <f>Data_None!V43</f>
        <v>0</v>
      </c>
      <c r="N42" s="23">
        <f>Data_None!W43</f>
        <v>3.9589905118048399</v>
      </c>
      <c r="O42" s="23">
        <f>Data_None!X43</f>
        <v>0</v>
      </c>
      <c r="P42" s="23">
        <f>Data_None!Y43</f>
        <v>0</v>
      </c>
      <c r="Q42" s="46">
        <f t="shared" si="1"/>
        <v>162615.83569742681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-457000</v>
      </c>
      <c r="F43" s="7" t="s">
        <v>6</v>
      </c>
      <c r="G43" s="10">
        <f>D27</f>
        <v>19.794952559024058</v>
      </c>
      <c r="I43" s="272"/>
      <c r="J43" s="4">
        <v>11</v>
      </c>
      <c r="K43" s="23">
        <f>Data_None!T44</f>
        <v>162611.87670691501</v>
      </c>
      <c r="L43" s="23">
        <f>Data_None!U44</f>
        <v>0</v>
      </c>
      <c r="M43" s="23">
        <f>Data_None!V44</f>
        <v>0</v>
      </c>
      <c r="N43" s="23">
        <f>Data_None!W44</f>
        <v>3.9589905118050699</v>
      </c>
      <c r="O43" s="23">
        <f>Data_None!X44</f>
        <v>0</v>
      </c>
      <c r="P43" s="23">
        <f>Data_None!Y44</f>
        <v>0</v>
      </c>
      <c r="Q43" s="46">
        <f t="shared" si="1"/>
        <v>162615.83569742681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Data_None!T45</f>
        <v>162611.87670691501</v>
      </c>
      <c r="L44" s="23">
        <f>Data_None!U45</f>
        <v>0</v>
      </c>
      <c r="M44" s="23">
        <f>Data_None!V45</f>
        <v>0</v>
      </c>
      <c r="N44" s="23">
        <f>Data_None!W45</f>
        <v>3.9589905118047999</v>
      </c>
      <c r="O44" s="23">
        <f>Data_None!X45</f>
        <v>0</v>
      </c>
      <c r="P44" s="23">
        <f>Data_None!Y45</f>
        <v>0</v>
      </c>
      <c r="Q44" s="46">
        <f t="shared" si="1"/>
        <v>162615.83569742681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Data_None!T46</f>
        <v>162611.87670691501</v>
      </c>
      <c r="L45" s="23">
        <f>Data_None!U46</f>
        <v>0</v>
      </c>
      <c r="M45" s="23">
        <f>Data_None!V46</f>
        <v>0</v>
      </c>
      <c r="N45" s="23">
        <f>Data_None!W46</f>
        <v>3.9589905118047501</v>
      </c>
      <c r="O45" s="23">
        <f>Data_None!X46</f>
        <v>0</v>
      </c>
      <c r="P45" s="23">
        <f>Data_None!Y46</f>
        <v>0</v>
      </c>
      <c r="Q45" s="46">
        <f t="shared" si="1"/>
        <v>162615.83569742681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-2598825.4087240738</v>
      </c>
      <c r="F46" s="7" t="s">
        <v>8</v>
      </c>
      <c r="G46" s="10">
        <f>D48</f>
        <v>0</v>
      </c>
      <c r="I46" s="272"/>
      <c r="J46" s="4">
        <v>14</v>
      </c>
      <c r="K46" s="23">
        <f>Data_None!T47</f>
        <v>162611.87670691501</v>
      </c>
      <c r="L46" s="23">
        <f>Data_None!U47</f>
        <v>0</v>
      </c>
      <c r="M46" s="23">
        <f>Data_None!V47</f>
        <v>0</v>
      </c>
      <c r="N46" s="23">
        <f>Data_None!W47</f>
        <v>3.9589905118046</v>
      </c>
      <c r="O46" s="23">
        <f>Data_None!X47</f>
        <v>0</v>
      </c>
      <c r="P46" s="23">
        <f>Data_None!Y47</f>
        <v>0</v>
      </c>
      <c r="Q46" s="46">
        <f t="shared" si="1"/>
        <v>162615.83569742681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Data_None!T48</f>
        <v>0</v>
      </c>
      <c r="L47" s="23">
        <f>Data_None!U48</f>
        <v>0</v>
      </c>
      <c r="M47" s="23">
        <f>Data_None!V48</f>
        <v>0</v>
      </c>
      <c r="N47" s="23">
        <f>Data_None!W48</f>
        <v>0</v>
      </c>
      <c r="O47" s="23">
        <f>Data_None!X48</f>
        <v>0</v>
      </c>
      <c r="P47" s="23">
        <f>Data_None!Y48</f>
        <v>0</v>
      </c>
      <c r="Q47" s="46">
        <f t="shared" si="1"/>
        <v>0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813079.17848713405</v>
      </c>
      <c r="I48" s="272" t="s">
        <v>1</v>
      </c>
      <c r="J48" s="4">
        <v>1</v>
      </c>
      <c r="K48" s="24">
        <f>Data_None!T49</f>
        <v>0</v>
      </c>
      <c r="L48" s="24">
        <f>Data_None!U49</f>
        <v>0</v>
      </c>
      <c r="M48" s="24">
        <f>Data_None!V49</f>
        <v>0</v>
      </c>
      <c r="N48" s="24">
        <f>Data_None!W49</f>
        <v>0</v>
      </c>
      <c r="O48" s="24">
        <f>Data_None!X49</f>
        <v>0</v>
      </c>
      <c r="P48" s="24">
        <f>Data_None!Y49</f>
        <v>0</v>
      </c>
      <c r="Q48" s="46">
        <f t="shared" si="1"/>
        <v>0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Data_None!T50</f>
        <v>0</v>
      </c>
      <c r="L49" s="24">
        <f>Data_None!U50</f>
        <v>0</v>
      </c>
      <c r="M49" s="24">
        <f>Data_None!V50</f>
        <v>0</v>
      </c>
      <c r="N49" s="24">
        <f>Data_None!W50</f>
        <v>0</v>
      </c>
      <c r="O49" s="24">
        <f>Data_None!X50</f>
        <v>0</v>
      </c>
      <c r="P49" s="24">
        <f>Data_None!Y50</f>
        <v>0</v>
      </c>
      <c r="Q49" s="46">
        <f t="shared" si="1"/>
        <v>0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-2598825.4087240738</v>
      </c>
      <c r="F50" s="8" t="s">
        <v>18</v>
      </c>
      <c r="I50" s="272"/>
      <c r="J50" s="4">
        <v>3</v>
      </c>
      <c r="K50" s="24">
        <f>Data_None!T51</f>
        <v>0</v>
      </c>
      <c r="L50" s="24">
        <f>Data_None!U51</f>
        <v>0</v>
      </c>
      <c r="M50" s="24">
        <f>Data_None!V51</f>
        <v>0</v>
      </c>
      <c r="N50" s="24">
        <f>Data_None!W51</f>
        <v>0</v>
      </c>
      <c r="O50" s="24">
        <f>Data_None!X51</f>
        <v>0</v>
      </c>
      <c r="P50" s="24">
        <f>Data_None!Y51</f>
        <v>0</v>
      </c>
      <c r="Q50" s="46">
        <f t="shared" si="1"/>
        <v>0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51486.434897695901</v>
      </c>
      <c r="I51" s="272"/>
      <c r="J51" s="4">
        <v>4</v>
      </c>
      <c r="K51" s="24">
        <f>Data_None!T52</f>
        <v>0</v>
      </c>
      <c r="L51" s="24">
        <f>Data_None!U52</f>
        <v>0</v>
      </c>
      <c r="M51" s="24">
        <f>Data_None!V52</f>
        <v>0</v>
      </c>
      <c r="N51" s="24">
        <f>Data_None!W52</f>
        <v>0</v>
      </c>
      <c r="O51" s="24">
        <f>Data_None!X52</f>
        <v>0</v>
      </c>
      <c r="P51" s="24">
        <f>Data_None!Y52</f>
        <v>0</v>
      </c>
      <c r="Q51" s="46">
        <f t="shared" si="1"/>
        <v>0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-1.6076381542615849E-7</v>
      </c>
      <c r="I52" s="272"/>
      <c r="J52" s="4">
        <v>5</v>
      </c>
      <c r="K52" s="24">
        <f>Data_None!T53</f>
        <v>0</v>
      </c>
      <c r="L52" s="24">
        <f>Data_None!U53</f>
        <v>0</v>
      </c>
      <c r="M52" s="24">
        <f>Data_None!V53</f>
        <v>0</v>
      </c>
      <c r="N52" s="24">
        <f>Data_None!W53</f>
        <v>0</v>
      </c>
      <c r="O52" s="24">
        <f>Data_None!X53</f>
        <v>0</v>
      </c>
      <c r="P52" s="24">
        <f>Data_None!Y53</f>
        <v>0</v>
      </c>
      <c r="Q52" s="46">
        <f t="shared" si="1"/>
        <v>0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11042.298286696128</v>
      </c>
      <c r="F53" s="7" t="s">
        <v>7</v>
      </c>
      <c r="G53" s="10">
        <f>D35</f>
        <v>0</v>
      </c>
      <c r="I53" s="272"/>
      <c r="J53" s="4">
        <v>6</v>
      </c>
      <c r="K53" s="24">
        <f>Data_None!T54</f>
        <v>0</v>
      </c>
      <c r="L53" s="24">
        <f>Data_None!U54</f>
        <v>0</v>
      </c>
      <c r="M53" s="24">
        <f>Data_None!V54</f>
        <v>0</v>
      </c>
      <c r="N53" s="24">
        <f>Data_None!W54</f>
        <v>0</v>
      </c>
      <c r="O53" s="24">
        <f>Data_None!X54</f>
        <v>0</v>
      </c>
      <c r="P53" s="24">
        <f>Data_None!Y54</f>
        <v>0</v>
      </c>
      <c r="Q53" s="46">
        <f t="shared" si="1"/>
        <v>0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Data_None!T55</f>
        <v>0</v>
      </c>
      <c r="L54" s="24">
        <f>Data_None!U55</f>
        <v>0</v>
      </c>
      <c r="M54" s="24">
        <f>Data_None!V55</f>
        <v>0</v>
      </c>
      <c r="N54" s="24">
        <f>Data_None!W55</f>
        <v>0</v>
      </c>
      <c r="O54" s="24">
        <f>Data_None!X55</f>
        <v>0</v>
      </c>
      <c r="P54" s="24">
        <f>Data_None!Y55</f>
        <v>0</v>
      </c>
      <c r="Q54" s="46">
        <f t="shared" si="1"/>
        <v>0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Data_None!T56</f>
        <v>0</v>
      </c>
      <c r="L55" s="24">
        <f>Data_None!U56</f>
        <v>0</v>
      </c>
      <c r="M55" s="24">
        <f>Data_None!V56</f>
        <v>0</v>
      </c>
      <c r="N55" s="24">
        <f>Data_None!W56</f>
        <v>0</v>
      </c>
      <c r="O55" s="24">
        <f>Data_None!X56</f>
        <v>0</v>
      </c>
      <c r="P55" s="24">
        <f>Data_None!Y56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Data_None!T57</f>
        <v>0</v>
      </c>
      <c r="L56" s="24">
        <f>Data_None!U57</f>
        <v>0</v>
      </c>
      <c r="M56" s="24">
        <f>Data_None!V57</f>
        <v>0</v>
      </c>
      <c r="N56" s="24">
        <f>Data_None!W57</f>
        <v>0</v>
      </c>
      <c r="O56" s="24">
        <f>Data_None!X57</f>
        <v>0</v>
      </c>
      <c r="P56" s="24">
        <f>Data_None!Y57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11042.298286696128</v>
      </c>
      <c r="F57" s="7" t="s">
        <v>13</v>
      </c>
      <c r="G57" s="10">
        <f>SUM(G51:G56)</f>
        <v>51486.434897535139</v>
      </c>
      <c r="I57" s="272"/>
      <c r="J57" s="4">
        <v>10</v>
      </c>
      <c r="K57" s="24">
        <f>Data_None!T58</f>
        <v>10297.2869795392</v>
      </c>
      <c r="L57" s="24">
        <f>Data_None!U58</f>
        <v>0</v>
      </c>
      <c r="M57" s="24">
        <f>Data_None!V58</f>
        <v>0</v>
      </c>
      <c r="N57" s="24">
        <f>Data_None!W58</f>
        <v>-3.2152027637429702E-8</v>
      </c>
      <c r="O57" s="24">
        <f>Data_None!X58</f>
        <v>0</v>
      </c>
      <c r="P57" s="24">
        <f>Data_None!Y58</f>
        <v>0</v>
      </c>
      <c r="Q57" s="46">
        <f t="shared" si="1"/>
        <v>10297.286979507047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Data_None!T59</f>
        <v>10297.2869795392</v>
      </c>
      <c r="L58" s="24">
        <f>Data_None!U59</f>
        <v>0</v>
      </c>
      <c r="M58" s="24">
        <f>Data_None!V59</f>
        <v>0</v>
      </c>
      <c r="N58" s="24">
        <f>Data_None!W59</f>
        <v>-3.2164469380911798E-8</v>
      </c>
      <c r="O58" s="24">
        <f>Data_None!X59</f>
        <v>0</v>
      </c>
      <c r="P58" s="24">
        <f>Data_None!Y59</f>
        <v>0</v>
      </c>
      <c r="Q58" s="46">
        <f t="shared" si="1"/>
        <v>10297.286979507035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Data_None!T60</f>
        <v>10297.2869795392</v>
      </c>
      <c r="L59" s="24">
        <f>Data_None!U60</f>
        <v>0</v>
      </c>
      <c r="M59" s="24">
        <f>Data_None!V60</f>
        <v>0</v>
      </c>
      <c r="N59" s="24">
        <f>Data_None!W60</f>
        <v>-3.2152487492502101E-8</v>
      </c>
      <c r="O59" s="24">
        <f>Data_None!X60</f>
        <v>0</v>
      </c>
      <c r="P59" s="24">
        <f>Data_None!Y60</f>
        <v>0</v>
      </c>
      <c r="Q59" s="46">
        <f t="shared" si="1"/>
        <v>10297.286979507047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Data_None!T61</f>
        <v>10297.2869795392</v>
      </c>
      <c r="L60" s="24">
        <f>Data_None!U61</f>
        <v>0</v>
      </c>
      <c r="M60" s="24">
        <f>Data_None!V61</f>
        <v>0</v>
      </c>
      <c r="N60" s="24">
        <f>Data_None!W61</f>
        <v>-3.21511518313239E-8</v>
      </c>
      <c r="O60" s="24">
        <f>Data_None!X61</f>
        <v>0</v>
      </c>
      <c r="P60" s="24">
        <f>Data_None!Y61</f>
        <v>0</v>
      </c>
      <c r="Q60" s="46">
        <f t="shared" si="1"/>
        <v>10297.286979507049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Data_None!T62</f>
        <v>10297.2869795391</v>
      </c>
      <c r="L61" s="24">
        <f>Data_None!U62</f>
        <v>0</v>
      </c>
      <c r="M61" s="24">
        <f>Data_None!V62</f>
        <v>0</v>
      </c>
      <c r="N61" s="24">
        <f>Data_None!W62</f>
        <v>-3.2143679083991E-8</v>
      </c>
      <c r="O61" s="24">
        <f>Data_None!X62</f>
        <v>0</v>
      </c>
      <c r="P61" s="24">
        <f>Data_None!Y62</f>
        <v>0</v>
      </c>
      <c r="Q61" s="46">
        <f t="shared" si="1"/>
        <v>10297.286979506956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Data_None!T63</f>
        <v>0</v>
      </c>
      <c r="L62" s="24">
        <f>Data_None!U63</f>
        <v>0</v>
      </c>
      <c r="M62" s="24">
        <f>Data_None!V63</f>
        <v>0</v>
      </c>
      <c r="N62" s="24">
        <f>Data_None!W63</f>
        <v>0</v>
      </c>
      <c r="O62" s="24">
        <f>Data_None!X63</f>
        <v>0</v>
      </c>
      <c r="P62" s="24">
        <f>Data_None!Y63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40D3-66E6-4A44-B4CE-246B6095086A}">
  <sheetPr>
    <tabColor theme="9" tint="0.39997558519241921"/>
  </sheetPr>
  <dimension ref="A1:AN239"/>
  <sheetViews>
    <sheetView topLeftCell="D1" workbookViewId="0">
      <selection activeCell="S6" sqref="S6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Data_2700!D3</f>
        <v>2</v>
      </c>
      <c r="F3" s="7" t="s">
        <v>0</v>
      </c>
      <c r="G3" s="10">
        <f>-D43</f>
        <v>459000</v>
      </c>
      <c r="I3" s="273"/>
      <c r="J3" s="273"/>
      <c r="K3" s="5">
        <f t="shared" ref="K3:R3" si="0">SUM(K4:K62)</f>
        <v>4388798.5383202964</v>
      </c>
      <c r="L3" s="5">
        <f t="shared" si="0"/>
        <v>2595594.540468947</v>
      </c>
      <c r="M3" s="5">
        <f t="shared" si="0"/>
        <v>455000</v>
      </c>
      <c r="N3" s="5">
        <f t="shared" si="0"/>
        <v>1672.6596664771291</v>
      </c>
      <c r="O3" s="5">
        <f t="shared" si="0"/>
        <v>2598892.5327206585</v>
      </c>
      <c r="P3" s="5">
        <f t="shared" si="0"/>
        <v>459000</v>
      </c>
      <c r="Q3" s="45">
        <f t="shared" si="0"/>
        <v>1332578.6652661145</v>
      </c>
      <c r="R3" s="45">
        <f t="shared" si="0"/>
        <v>12683.07142381146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Data_2700!D4</f>
        <v>0</v>
      </c>
      <c r="F4" s="11" t="s">
        <v>8</v>
      </c>
      <c r="G4" s="12">
        <f>-D50</f>
        <v>2598892.5327206585</v>
      </c>
      <c r="I4" s="272" t="s">
        <v>4</v>
      </c>
      <c r="J4" s="4">
        <v>1</v>
      </c>
      <c r="K4" s="21">
        <f>Data_2700!T4</f>
        <v>858331.21549621003</v>
      </c>
      <c r="L4" s="21">
        <f>Data_2700!U4</f>
        <v>612085.178321935</v>
      </c>
      <c r="M4" s="21">
        <f>Data_2700!V4</f>
        <v>80000</v>
      </c>
      <c r="N4" s="21">
        <f>Data_2700!W4</f>
        <v>-8856.4196383849703</v>
      </c>
      <c r="O4" s="21">
        <f>Data_2700!X4</f>
        <v>603466.29707267601</v>
      </c>
      <c r="P4" s="21">
        <f>Data_2700!Y4</f>
        <v>80000</v>
      </c>
      <c r="Q4" s="46">
        <f>K4+N4-O4-P4</f>
        <v>166008.49878514907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Data_2700!D5</f>
        <v>4403170.7383961696</v>
      </c>
      <c r="F5" s="7" t="s">
        <v>13</v>
      </c>
      <c r="G5" s="10">
        <f>SUM(G3:G4)</f>
        <v>3057892.5327206585</v>
      </c>
      <c r="I5" s="272"/>
      <c r="J5" s="4">
        <v>2</v>
      </c>
      <c r="K5" s="21">
        <f>Data_2700!T5</f>
        <v>279835.92420752702</v>
      </c>
      <c r="L5" s="21">
        <f>Data_2700!U5</f>
        <v>172215</v>
      </c>
      <c r="M5" s="21">
        <f>Data_2700!V5</f>
        <v>80000</v>
      </c>
      <c r="N5" s="21">
        <f>Data_2700!W5</f>
        <v>-7.6856617046825105E-8</v>
      </c>
      <c r="O5" s="21">
        <f>Data_2700!X5</f>
        <v>172214.772231426</v>
      </c>
      <c r="P5" s="21">
        <f>Data_2700!Y5</f>
        <v>80000</v>
      </c>
      <c r="Q5" s="46">
        <f t="shared" ref="Q5:Q62" si="1">K5+N5-O5-P5</f>
        <v>27621.151976024179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Data_2700!D6</f>
        <v>4862154.2694105804</v>
      </c>
      <c r="I6" s="272"/>
      <c r="J6" s="4">
        <v>3</v>
      </c>
      <c r="K6" s="21">
        <f>Data_2700!T6</f>
        <v>279835.92420752899</v>
      </c>
      <c r="L6" s="21">
        <f>Data_2700!U6</f>
        <v>162540</v>
      </c>
      <c r="M6" s="21">
        <f>Data_2700!V6</f>
        <v>80000</v>
      </c>
      <c r="N6" s="21">
        <f>Data_2700!W6</f>
        <v>-6.3034141456932005E-8</v>
      </c>
      <c r="O6" s="21">
        <f>Data_2700!X6</f>
        <v>162539.786120328</v>
      </c>
      <c r="P6" s="21">
        <f>Data_2700!Y6</f>
        <v>80000</v>
      </c>
      <c r="Q6" s="46">
        <f t="shared" si="1"/>
        <v>37296.138087137952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Data_2700!D7</f>
        <v>3326206.0103275999</v>
      </c>
      <c r="F7" s="8" t="s">
        <v>20</v>
      </c>
      <c r="I7" s="272"/>
      <c r="J7" s="4">
        <v>4</v>
      </c>
      <c r="K7" s="21">
        <f>Data_2700!T7</f>
        <v>356154.81262775802</v>
      </c>
      <c r="L7" s="21">
        <f>Data_2700!U7</f>
        <v>297345</v>
      </c>
      <c r="M7" s="21">
        <f>Data_2700!V7</f>
        <v>60000</v>
      </c>
      <c r="N7" s="21">
        <f>Data_2700!W7</f>
        <v>-12.7833471141078</v>
      </c>
      <c r="O7" s="21">
        <f>Data_2700!X7</f>
        <v>297315.53966875502</v>
      </c>
      <c r="P7" s="21">
        <f>Data_2700!Y7</f>
        <v>60000</v>
      </c>
      <c r="Q7" s="46">
        <f t="shared" si="1"/>
        <v>-1173.5103881111136</v>
      </c>
      <c r="R7" s="46">
        <f t="shared" si="2"/>
        <v>1173.5103881111136</v>
      </c>
      <c r="S7" s="7"/>
    </row>
    <row r="8" spans="2:23" x14ac:dyDescent="0.25">
      <c r="C8" s="25" t="s">
        <v>42</v>
      </c>
      <c r="D8" s="26">
        <f>Data_2700!D8</f>
        <v>-1.5461409930139799E-11</v>
      </c>
      <c r="F8" s="7" t="s">
        <v>0</v>
      </c>
      <c r="G8" s="10">
        <f>M3</f>
        <v>455000</v>
      </c>
      <c r="I8" s="272"/>
      <c r="J8" s="4">
        <v>5</v>
      </c>
      <c r="K8" s="21">
        <f>Data_2700!T8</f>
        <v>0</v>
      </c>
      <c r="L8" s="21">
        <f>Data_2700!U8</f>
        <v>0</v>
      </c>
      <c r="M8" s="21">
        <f>Data_2700!V8</f>
        <v>0</v>
      </c>
      <c r="N8" s="21">
        <f>Data_2700!W8</f>
        <v>0</v>
      </c>
      <c r="O8" s="21">
        <f>Data_2700!X8</f>
        <v>0</v>
      </c>
      <c r="P8" s="21">
        <f>Data_2700!Y8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Data_2700!D9</f>
        <v>-4.2291503632441202E-11</v>
      </c>
      <c r="F9" s="11" t="s">
        <v>8</v>
      </c>
      <c r="G9" s="12">
        <f>L3</f>
        <v>2595594.540468947</v>
      </c>
      <c r="I9" s="272"/>
      <c r="J9" s="4">
        <v>6</v>
      </c>
      <c r="K9" s="21">
        <f>Data_2700!T9</f>
        <v>556530.525339482</v>
      </c>
      <c r="L9" s="21">
        <f>Data_2700!U9</f>
        <v>458289.56649039098</v>
      </c>
      <c r="M9" s="21">
        <f>Data_2700!V9</f>
        <v>60000</v>
      </c>
      <c r="N9" s="21">
        <f>Data_2700!W9</f>
        <v>9331.2336325569395</v>
      </c>
      <c r="O9" s="21">
        <f>Data_2700!X9</f>
        <v>467368.63166971499</v>
      </c>
      <c r="P9" s="21">
        <f>Data_2700!Y9</f>
        <v>60000</v>
      </c>
      <c r="Q9" s="46">
        <f t="shared" si="1"/>
        <v>38493.127302323992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Data_2700!D10</f>
        <v>-8.1286088970955494E-12</v>
      </c>
      <c r="F10" s="7" t="s">
        <v>13</v>
      </c>
      <c r="G10" s="10">
        <f>SUM(G8:G9)</f>
        <v>3050594.540468947</v>
      </c>
      <c r="I10" s="272"/>
      <c r="J10" s="4">
        <v>7</v>
      </c>
      <c r="K10" s="21">
        <f>Data_2700!T10</f>
        <v>0</v>
      </c>
      <c r="L10" s="21">
        <f>Data_2700!U10</f>
        <v>0</v>
      </c>
      <c r="M10" s="21">
        <f>Data_2700!V10</f>
        <v>0</v>
      </c>
      <c r="N10" s="21">
        <f>Data_2700!W10</f>
        <v>0</v>
      </c>
      <c r="O10" s="21">
        <f>Data_2700!X10</f>
        <v>0</v>
      </c>
      <c r="P10" s="21">
        <f>Data_2700!Y10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Data_2700!D11</f>
        <v>-3.3158661002137998E-14</v>
      </c>
      <c r="I11" s="272"/>
      <c r="J11" s="4">
        <v>8</v>
      </c>
      <c r="K11" s="21">
        <f>Data_2700!T11</f>
        <v>492931.45165594702</v>
      </c>
      <c r="L11" s="21">
        <f>Data_2700!U11</f>
        <v>416095.81649038702</v>
      </c>
      <c r="M11" s="21">
        <f>Data_2700!V11</f>
        <v>60000</v>
      </c>
      <c r="N11" s="21">
        <f>Data_2700!W11</f>
        <v>9074.3907752999603</v>
      </c>
      <c r="O11" s="21">
        <f>Data_2700!X11</f>
        <v>424930.48768026597</v>
      </c>
      <c r="P11" s="21">
        <f>Data_2700!Y11</f>
        <v>60000</v>
      </c>
      <c r="Q11" s="46">
        <f t="shared" si="1"/>
        <v>17075.354750981031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Data_2700!D12</f>
        <v>5.6509937470157996E-10</v>
      </c>
      <c r="F12" s="8" t="s">
        <v>39</v>
      </c>
      <c r="I12" s="272"/>
      <c r="J12" s="4">
        <v>9</v>
      </c>
      <c r="K12" s="21">
        <f>Data_2700!T12</f>
        <v>0</v>
      </c>
      <c r="L12" s="21">
        <f>Data_2700!U12</f>
        <v>0</v>
      </c>
      <c r="M12" s="21">
        <f>Data_2700!V12</f>
        <v>0</v>
      </c>
      <c r="N12" s="21">
        <f>Data_2700!W12</f>
        <v>0</v>
      </c>
      <c r="O12" s="21">
        <f>Data_2700!X12</f>
        <v>0</v>
      </c>
      <c r="P12" s="21">
        <f>Data_2700!Y12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Data_2700!D13</f>
        <v>0.89946561160794603</v>
      </c>
      <c r="F13" s="7" t="s">
        <v>40</v>
      </c>
      <c r="G13" s="35">
        <f>D7-G10</f>
        <v>275611.46985865291</v>
      </c>
      <c r="I13" s="272"/>
      <c r="J13" s="4">
        <v>10</v>
      </c>
      <c r="K13" s="21">
        <f>Data_2700!T13</f>
        <v>302134.230605366</v>
      </c>
      <c r="L13" s="21">
        <f>Data_2700!U13</f>
        <v>278764.56649039802</v>
      </c>
      <c r="M13" s="21">
        <f>Data_2700!V13</f>
        <v>15000</v>
      </c>
      <c r="N13" s="21">
        <f>Data_2700!W13</f>
        <v>9601.0040212799904</v>
      </c>
      <c r="O13" s="21">
        <f>Data_2700!X13</f>
        <v>288074.592466773</v>
      </c>
      <c r="P13" s="21">
        <f>Data_2700!Y13</f>
        <v>15000</v>
      </c>
      <c r="Q13" s="46">
        <f t="shared" si="1"/>
        <v>8660.6421598729794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Data_2700!T14</f>
        <v>212466.572071067</v>
      </c>
      <c r="L14" s="21">
        <f>Data_2700!U14</f>
        <v>198259.41267583601</v>
      </c>
      <c r="M14" s="21">
        <f>Data_2700!V14</f>
        <v>20000</v>
      </c>
      <c r="N14" s="21">
        <f>Data_2700!W14</f>
        <v>-18772.808544013998</v>
      </c>
      <c r="O14" s="21">
        <f>Data_2700!X14</f>
        <v>181047.56408087799</v>
      </c>
      <c r="P14" s="21">
        <f>Data_2700!Y14</f>
        <v>20000</v>
      </c>
      <c r="Q14" s="46">
        <f t="shared" si="1"/>
        <v>-7353.8005538249854</v>
      </c>
      <c r="R14" s="46">
        <f t="shared" si="2"/>
        <v>7353.8005538249854</v>
      </c>
      <c r="S14" s="7"/>
    </row>
    <row r="15" spans="2:23" x14ac:dyDescent="0.25">
      <c r="G15" s="10"/>
      <c r="I15" s="272"/>
      <c r="J15" s="4">
        <v>12</v>
      </c>
      <c r="K15" s="21">
        <f>Data_2700!T15</f>
        <v>0</v>
      </c>
      <c r="L15" s="21">
        <f>Data_2700!U15</f>
        <v>0</v>
      </c>
      <c r="M15" s="21">
        <f>Data_2700!V15</f>
        <v>0</v>
      </c>
      <c r="N15" s="21">
        <f>Data_2700!W15</f>
        <v>1723.29555966151</v>
      </c>
      <c r="O15" s="21">
        <f>Data_2700!X15</f>
        <v>1865.0332856206501</v>
      </c>
      <c r="P15" s="21">
        <f>Data_2700!Y15</f>
        <v>3000</v>
      </c>
      <c r="Q15" s="46">
        <f t="shared" si="1"/>
        <v>-3141.7377259591403</v>
      </c>
      <c r="R15" s="46">
        <f t="shared" si="2"/>
        <v>3141.7377259591403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Data_2700!T16</f>
        <v>0</v>
      </c>
      <c r="L16" s="21">
        <f>Data_2700!U16</f>
        <v>0</v>
      </c>
      <c r="M16" s="21">
        <f>Data_2700!V16</f>
        <v>0</v>
      </c>
      <c r="N16" s="21">
        <f>Data_2700!W16</f>
        <v>55.805688304509097</v>
      </c>
      <c r="O16" s="21">
        <f>Data_2700!X16</f>
        <v>69.8284442207284</v>
      </c>
      <c r="P16" s="21">
        <f>Data_2700!Y16</f>
        <v>1000</v>
      </c>
      <c r="Q16" s="46">
        <f t="shared" si="1"/>
        <v>-1014.0227559162194</v>
      </c>
      <c r="R16" s="46">
        <f t="shared" si="2"/>
        <v>1014.0227559162194</v>
      </c>
      <c r="S16" s="7"/>
    </row>
    <row r="17" spans="2:19" x14ac:dyDescent="0.25">
      <c r="B17" s="8" t="s">
        <v>5</v>
      </c>
      <c r="F17" s="7" t="s">
        <v>5</v>
      </c>
      <c r="G17" s="10">
        <f>D22</f>
        <v>4388798.5383202955</v>
      </c>
      <c r="I17" s="272"/>
      <c r="J17" s="4">
        <v>14</v>
      </c>
      <c r="K17" s="21">
        <f>Data_2700!T17</f>
        <v>0</v>
      </c>
      <c r="L17" s="21">
        <f>Data_2700!U17</f>
        <v>0</v>
      </c>
      <c r="M17" s="21">
        <f>Data_2700!V17</f>
        <v>0</v>
      </c>
      <c r="N17" s="21">
        <f>Data_2700!W17</f>
        <v>0</v>
      </c>
      <c r="O17" s="21">
        <f>Data_2700!X17</f>
        <v>0</v>
      </c>
      <c r="P17" s="21">
        <f>Data_2700!Y17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3338220.6562108863</v>
      </c>
      <c r="F18" s="7" t="s">
        <v>6</v>
      </c>
      <c r="G18" s="10">
        <f>D29</f>
        <v>1672.6596664771291</v>
      </c>
      <c r="I18" s="272" t="s">
        <v>3</v>
      </c>
      <c r="J18" s="4">
        <v>1</v>
      </c>
      <c r="K18" s="22">
        <f>Data_2700!T19</f>
        <v>0</v>
      </c>
      <c r="L18" s="22">
        <f>Data_2700!U19</f>
        <v>0</v>
      </c>
      <c r="M18" s="22">
        <f>Data_2700!V19</f>
        <v>0</v>
      </c>
      <c r="N18" s="22">
        <f>Data_2700!W19</f>
        <v>0</v>
      </c>
      <c r="O18" s="22">
        <f>Data_2700!X19</f>
        <v>0</v>
      </c>
      <c r="P18" s="22">
        <f>Data_2700!Y19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185545.40417996718</v>
      </c>
      <c r="F19" s="39" t="s">
        <v>7</v>
      </c>
      <c r="G19" s="40">
        <v>0</v>
      </c>
      <c r="I19" s="272"/>
      <c r="J19" s="4">
        <v>2</v>
      </c>
      <c r="K19" s="22">
        <f>Data_2700!T20</f>
        <v>0</v>
      </c>
      <c r="L19" s="22">
        <f>Data_2700!U20</f>
        <v>0</v>
      </c>
      <c r="M19" s="22">
        <f>Data_2700!V20</f>
        <v>0</v>
      </c>
      <c r="N19" s="22">
        <f>Data_2700!W20</f>
        <v>0</v>
      </c>
      <c r="O19" s="22">
        <f>Data_2700!X20</f>
        <v>0</v>
      </c>
      <c r="P19" s="22">
        <f>Data_2700!Y20</f>
        <v>0</v>
      </c>
      <c r="Q19" s="46">
        <f t="shared" si="1"/>
        <v>0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813517.23121132399</v>
      </c>
      <c r="F20" s="11" t="s">
        <v>9</v>
      </c>
      <c r="G20" s="12">
        <f>D57</f>
        <v>12683.07142381146</v>
      </c>
      <c r="I20" s="272"/>
      <c r="J20" s="4">
        <v>3</v>
      </c>
      <c r="K20" s="22">
        <f>Data_2700!T21</f>
        <v>0</v>
      </c>
      <c r="L20" s="22">
        <f>Data_2700!U21</f>
        <v>0</v>
      </c>
      <c r="M20" s="22">
        <f>Data_2700!V21</f>
        <v>0</v>
      </c>
      <c r="N20" s="22">
        <f>Data_2700!W21</f>
        <v>0</v>
      </c>
      <c r="O20" s="22">
        <f>Data_2700!X21</f>
        <v>0</v>
      </c>
      <c r="P20" s="22">
        <f>Data_2700!Y21</f>
        <v>0</v>
      </c>
      <c r="Q20" s="46">
        <f t="shared" si="1"/>
        <v>0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51515.246718118397</v>
      </c>
      <c r="F21" s="7" t="s">
        <v>13</v>
      </c>
      <c r="G21" s="10">
        <f>SUM(G17:G20)</f>
        <v>4403154.2694105841</v>
      </c>
      <c r="I21" s="272"/>
      <c r="J21" s="4">
        <v>4</v>
      </c>
      <c r="K21" s="22">
        <f>Data_2700!T22</f>
        <v>0</v>
      </c>
      <c r="L21" s="22">
        <f>Data_2700!U22</f>
        <v>0</v>
      </c>
      <c r="M21" s="22">
        <f>Data_2700!V22</f>
        <v>0</v>
      </c>
      <c r="N21" s="22">
        <f>Data_2700!W22</f>
        <v>0</v>
      </c>
      <c r="O21" s="22">
        <f>Data_2700!X22</f>
        <v>0</v>
      </c>
      <c r="P21" s="22">
        <f>Data_2700!Y22</f>
        <v>0</v>
      </c>
      <c r="Q21" s="46">
        <f t="shared" si="1"/>
        <v>0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4388798.5383202955</v>
      </c>
      <c r="G22" s="10"/>
      <c r="I22" s="272"/>
      <c r="J22" s="4">
        <v>5</v>
      </c>
      <c r="K22" s="22">
        <f>Data_2700!T23</f>
        <v>0</v>
      </c>
      <c r="L22" s="22">
        <f>Data_2700!U23</f>
        <v>0</v>
      </c>
      <c r="M22" s="22">
        <f>Data_2700!V23</f>
        <v>0</v>
      </c>
      <c r="N22" s="22">
        <f>Data_2700!W23</f>
        <v>0</v>
      </c>
      <c r="O22" s="22">
        <f>Data_2700!X23</f>
        <v>0</v>
      </c>
      <c r="P22" s="22">
        <f>Data_2700!Y23</f>
        <v>0</v>
      </c>
      <c r="Q22" s="46">
        <f t="shared" si="1"/>
        <v>0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Data_2700!T24</f>
        <v>0</v>
      </c>
      <c r="L23" s="22">
        <f>Data_2700!U24</f>
        <v>0</v>
      </c>
      <c r="M23" s="22">
        <f>Data_2700!V24</f>
        <v>0</v>
      </c>
      <c r="N23" s="22">
        <f>Data_2700!W24</f>
        <v>0</v>
      </c>
      <c r="O23" s="22">
        <f>Data_2700!X24</f>
        <v>0</v>
      </c>
      <c r="P23" s="22">
        <f>Data_2700!Y24</f>
        <v>0</v>
      </c>
      <c r="Q23" s="46">
        <f t="shared" si="1"/>
        <v>0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3338220.6562108863</v>
      </c>
      <c r="I24" s="272"/>
      <c r="J24" s="4">
        <v>7</v>
      </c>
      <c r="K24" s="22">
        <f>Data_2700!T25</f>
        <v>0</v>
      </c>
      <c r="L24" s="22">
        <f>Data_2700!U25</f>
        <v>0</v>
      </c>
      <c r="M24" s="22">
        <f>Data_2700!V25</f>
        <v>0</v>
      </c>
      <c r="N24" s="22">
        <f>Data_2700!W25</f>
        <v>0</v>
      </c>
      <c r="O24" s="22">
        <f>Data_2700!X25</f>
        <v>0</v>
      </c>
      <c r="P24" s="22">
        <f>Data_2700!Y25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2143.7181474499439</v>
      </c>
      <c r="F25" s="7" t="s">
        <v>6</v>
      </c>
      <c r="G25" s="10">
        <f>D25</f>
        <v>2143.7181474499439</v>
      </c>
      <c r="I25" s="272"/>
      <c r="J25" s="4">
        <v>8</v>
      </c>
      <c r="K25" s="22">
        <f>Data_2700!T26</f>
        <v>0</v>
      </c>
      <c r="L25" s="22">
        <f>Data_2700!U26</f>
        <v>0</v>
      </c>
      <c r="M25" s="22">
        <f>Data_2700!V26</f>
        <v>0</v>
      </c>
      <c r="N25" s="22">
        <f>Data_2700!W26</f>
        <v>0</v>
      </c>
      <c r="O25" s="22">
        <f>Data_2700!X26</f>
        <v>0</v>
      </c>
      <c r="P25" s="22">
        <f>Data_2700!Y26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-490.99374725494204</v>
      </c>
      <c r="F26" s="39" t="s">
        <v>7</v>
      </c>
      <c r="G26" s="40">
        <v>0</v>
      </c>
      <c r="I26" s="272"/>
      <c r="J26" s="4">
        <v>9</v>
      </c>
      <c r="K26" s="22">
        <f>Data_2700!T27</f>
        <v>0</v>
      </c>
      <c r="L26" s="22">
        <f>Data_2700!U27</f>
        <v>0</v>
      </c>
      <c r="M26" s="22">
        <f>Data_2700!V27</f>
        <v>0</v>
      </c>
      <c r="N26" s="22">
        <f>Data_2700!W27</f>
        <v>0</v>
      </c>
      <c r="O26" s="22">
        <f>Data_2700!X27</f>
        <v>0</v>
      </c>
      <c r="P26" s="22">
        <f>Data_2700!Y27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19.93526640804615</v>
      </c>
      <c r="F27" s="7" t="s">
        <v>0</v>
      </c>
      <c r="G27" s="10">
        <f>D39</f>
        <v>-459000</v>
      </c>
      <c r="I27" s="272"/>
      <c r="J27" s="4">
        <v>10</v>
      </c>
      <c r="K27" s="22">
        <f>Data_2700!T28</f>
        <v>37109.080835993198</v>
      </c>
      <c r="L27" s="22">
        <f>Data_2700!U28</f>
        <v>0</v>
      </c>
      <c r="M27" s="22">
        <f>Data_2700!V28</f>
        <v>0</v>
      </c>
      <c r="N27" s="22">
        <f>Data_2700!W28</f>
        <v>-98.230270247972001</v>
      </c>
      <c r="O27" s="22">
        <f>Data_2700!X28</f>
        <v>0</v>
      </c>
      <c r="P27" s="22">
        <f>Data_2700!Y28</f>
        <v>0</v>
      </c>
      <c r="Q27" s="46">
        <f t="shared" si="1"/>
        <v>37010.850565745226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-1.259188342292859E-7</v>
      </c>
      <c r="F28" s="7" t="s">
        <v>8</v>
      </c>
      <c r="G28" s="10">
        <f>D46</f>
        <v>-2598892.5327206585</v>
      </c>
      <c r="I28" s="272"/>
      <c r="J28" s="4">
        <v>11</v>
      </c>
      <c r="K28" s="22">
        <f>Data_2700!T29</f>
        <v>37109.080835993198</v>
      </c>
      <c r="L28" s="22">
        <f>Data_2700!U29</f>
        <v>0</v>
      </c>
      <c r="M28" s="22">
        <f>Data_2700!V29</f>
        <v>0</v>
      </c>
      <c r="N28" s="22">
        <f>Data_2700!W29</f>
        <v>-98.229304825014907</v>
      </c>
      <c r="O28" s="22">
        <f>Data_2700!X29</f>
        <v>0</v>
      </c>
      <c r="P28" s="22">
        <f>Data_2700!Y29</f>
        <v>0</v>
      </c>
      <c r="Q28" s="46">
        <f t="shared" si="1"/>
        <v>37010.851531168184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1672.6596664771291</v>
      </c>
      <c r="F29" s="11" t="s">
        <v>9</v>
      </c>
      <c r="G29" s="12">
        <f>D53</f>
        <v>12683.07142381146</v>
      </c>
      <c r="I29" s="272"/>
      <c r="J29" s="4">
        <v>12</v>
      </c>
      <c r="K29" s="22">
        <f>Data_2700!T30</f>
        <v>37109.0808359937</v>
      </c>
      <c r="L29" s="22">
        <f>Data_2700!U30</f>
        <v>0</v>
      </c>
      <c r="M29" s="22">
        <f>Data_2700!V30</f>
        <v>0</v>
      </c>
      <c r="N29" s="22">
        <f>Data_2700!W30</f>
        <v>-98.164232623362906</v>
      </c>
      <c r="O29" s="22">
        <f>Data_2700!X30</f>
        <v>0</v>
      </c>
      <c r="P29" s="22">
        <f>Data_2700!Y30</f>
        <v>0</v>
      </c>
      <c r="Q29" s="46">
        <f t="shared" si="1"/>
        <v>37010.916603370337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295154.91306148947</v>
      </c>
      <c r="I30" s="272"/>
      <c r="J30" s="4">
        <v>13</v>
      </c>
      <c r="K30" s="22">
        <f>Data_2700!T31</f>
        <v>37109.080835993598</v>
      </c>
      <c r="L30" s="22">
        <f>Data_2700!U31</f>
        <v>0</v>
      </c>
      <c r="M30" s="22">
        <f>Data_2700!V31</f>
        <v>0</v>
      </c>
      <c r="N30" s="22">
        <f>Data_2700!W31</f>
        <v>-98.178057393984901</v>
      </c>
      <c r="O30" s="22">
        <f>Data_2700!X31</f>
        <v>0</v>
      </c>
      <c r="P30" s="22">
        <f>Data_2700!Y31</f>
        <v>0</v>
      </c>
      <c r="Q30" s="46">
        <f t="shared" si="1"/>
        <v>37010.902778599615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Data_2700!T32</f>
        <v>37109.080835993504</v>
      </c>
      <c r="L31" s="22">
        <f>Data_2700!U32</f>
        <v>0</v>
      </c>
      <c r="M31" s="22">
        <f>Data_2700!V32</f>
        <v>0</v>
      </c>
      <c r="N31" s="22">
        <f>Data_2700!W32</f>
        <v>-98.191882164607307</v>
      </c>
      <c r="O31" s="22">
        <f>Data_2700!X32</f>
        <v>0</v>
      </c>
      <c r="P31" s="22">
        <f>Data_2700!Y32</f>
        <v>0</v>
      </c>
      <c r="Q31" s="46">
        <f t="shared" si="1"/>
        <v>37010.888953828893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Data_2700!T33</f>
        <v>0</v>
      </c>
      <c r="L32" s="22">
        <f>Data_2700!U33</f>
        <v>0</v>
      </c>
      <c r="M32" s="22">
        <f>Data_2700!V33</f>
        <v>0</v>
      </c>
      <c r="N32" s="22">
        <f>Data_2700!W33</f>
        <v>0</v>
      </c>
      <c r="O32" s="22">
        <f>Data_2700!X33</f>
        <v>0</v>
      </c>
      <c r="P32" s="22">
        <f>Data_2700!Y33</f>
        <v>0</v>
      </c>
      <c r="Q32" s="46">
        <f t="shared" si="1"/>
        <v>0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185545.40417996718</v>
      </c>
      <c r="I33" s="272" t="s">
        <v>2</v>
      </c>
      <c r="J33" s="4">
        <v>1</v>
      </c>
      <c r="K33" s="23">
        <f>Data_2700!T34</f>
        <v>0</v>
      </c>
      <c r="L33" s="23">
        <f>Data_2700!U34</f>
        <v>0</v>
      </c>
      <c r="M33" s="23">
        <f>Data_2700!V34</f>
        <v>0</v>
      </c>
      <c r="N33" s="23">
        <f>Data_2700!W34</f>
        <v>0</v>
      </c>
      <c r="O33" s="23">
        <f>Data_2700!X34</f>
        <v>0</v>
      </c>
      <c r="P33" s="23">
        <f>Data_2700!Y34</f>
        <v>0</v>
      </c>
      <c r="Q33" s="46">
        <f t="shared" si="1"/>
        <v>0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-490.99374725494204</v>
      </c>
      <c r="I34" s="272"/>
      <c r="J34" s="4">
        <v>2</v>
      </c>
      <c r="K34" s="23">
        <f>Data_2700!T35</f>
        <v>0</v>
      </c>
      <c r="L34" s="23">
        <f>Data_2700!U35</f>
        <v>0</v>
      </c>
      <c r="M34" s="23">
        <f>Data_2700!V35</f>
        <v>0</v>
      </c>
      <c r="N34" s="23">
        <f>Data_2700!W35</f>
        <v>0</v>
      </c>
      <c r="O34" s="23">
        <f>Data_2700!X35</f>
        <v>0</v>
      </c>
      <c r="P34" s="23">
        <f>Data_2700!Y35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Data_2700!T36</f>
        <v>0</v>
      </c>
      <c r="L35" s="23">
        <f>Data_2700!U36</f>
        <v>0</v>
      </c>
      <c r="M35" s="23">
        <f>Data_2700!V36</f>
        <v>0</v>
      </c>
      <c r="N35" s="23">
        <f>Data_2700!W36</f>
        <v>0</v>
      </c>
      <c r="O35" s="23">
        <f>Data_2700!X36</f>
        <v>0</v>
      </c>
      <c r="P35" s="23">
        <f>Data_2700!Y36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Data_2700!T37</f>
        <v>0</v>
      </c>
      <c r="L36" s="23">
        <f>Data_2700!U37</f>
        <v>0</v>
      </c>
      <c r="M36" s="23">
        <f>Data_2700!V37</f>
        <v>0</v>
      </c>
      <c r="N36" s="23">
        <f>Data_2700!W37</f>
        <v>0</v>
      </c>
      <c r="O36" s="23">
        <f>Data_2700!X37</f>
        <v>0</v>
      </c>
      <c r="P36" s="23">
        <f>Data_2700!Y37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Data_2700!T38</f>
        <v>0</v>
      </c>
      <c r="L37" s="23">
        <f>Data_2700!U38</f>
        <v>0</v>
      </c>
      <c r="M37" s="23">
        <f>Data_2700!V38</f>
        <v>0</v>
      </c>
      <c r="N37" s="23">
        <f>Data_2700!W38</f>
        <v>0</v>
      </c>
      <c r="O37" s="23">
        <f>Data_2700!X38</f>
        <v>0</v>
      </c>
      <c r="P37" s="23">
        <f>Data_2700!Y38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Data_2700!T39</f>
        <v>0</v>
      </c>
      <c r="L38" s="23">
        <f>Data_2700!U39</f>
        <v>0</v>
      </c>
      <c r="M38" s="23">
        <f>Data_2700!V39</f>
        <v>0</v>
      </c>
      <c r="N38" s="23">
        <f>Data_2700!W39</f>
        <v>0</v>
      </c>
      <c r="O38" s="23">
        <f>Data_2700!X39</f>
        <v>0</v>
      </c>
      <c r="P38" s="23">
        <f>Data_2700!Y39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-459000</v>
      </c>
      <c r="F39" s="7" t="s">
        <v>13</v>
      </c>
      <c r="G39" s="10">
        <f>SUM(G33:G38)</f>
        <v>185054.41043271223</v>
      </c>
      <c r="I39" s="272"/>
      <c r="J39" s="4">
        <v>7</v>
      </c>
      <c r="K39" s="23">
        <f>Data_2700!T40</f>
        <v>0</v>
      </c>
      <c r="L39" s="23">
        <f>Data_2700!U40</f>
        <v>0</v>
      </c>
      <c r="M39" s="23">
        <f>Data_2700!V40</f>
        <v>0</v>
      </c>
      <c r="N39" s="23">
        <f>Data_2700!W40</f>
        <v>0</v>
      </c>
      <c r="O39" s="23">
        <f>Data_2700!X40</f>
        <v>0</v>
      </c>
      <c r="P39" s="23">
        <f>Data_2700!Y40</f>
        <v>0</v>
      </c>
      <c r="Q39" s="46">
        <f t="shared" si="1"/>
        <v>0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Data_2700!T41</f>
        <v>0</v>
      </c>
      <c r="L40" s="23">
        <f>Data_2700!U41</f>
        <v>0</v>
      </c>
      <c r="M40" s="23">
        <f>Data_2700!V41</f>
        <v>0</v>
      </c>
      <c r="N40" s="23">
        <f>Data_2700!W41</f>
        <v>0</v>
      </c>
      <c r="O40" s="23">
        <f>Data_2700!X41</f>
        <v>0</v>
      </c>
      <c r="P40" s="23">
        <f>Data_2700!Y41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Data_2700!T42</f>
        <v>0</v>
      </c>
      <c r="L41" s="23">
        <f>Data_2700!U42</f>
        <v>0</v>
      </c>
      <c r="M41" s="23">
        <f>Data_2700!V42</f>
        <v>0</v>
      </c>
      <c r="N41" s="23">
        <f>Data_2700!W42</f>
        <v>0</v>
      </c>
      <c r="O41" s="23">
        <f>Data_2700!X42</f>
        <v>0</v>
      </c>
      <c r="P41" s="23">
        <f>Data_2700!Y42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813517.23121132399</v>
      </c>
      <c r="I42" s="272"/>
      <c r="J42" s="4">
        <v>10</v>
      </c>
      <c r="K42" s="23">
        <f>Data_2700!T43</f>
        <v>162703.44624226401</v>
      </c>
      <c r="L42" s="23">
        <f>Data_2700!U43</f>
        <v>0</v>
      </c>
      <c r="M42" s="23">
        <f>Data_2700!V43</f>
        <v>0</v>
      </c>
      <c r="N42" s="23">
        <f>Data_2700!W43</f>
        <v>3.9852970004998398</v>
      </c>
      <c r="O42" s="23">
        <f>Data_2700!X43</f>
        <v>0</v>
      </c>
      <c r="P42" s="23">
        <f>Data_2700!Y43</f>
        <v>0</v>
      </c>
      <c r="Q42" s="46">
        <f t="shared" si="1"/>
        <v>162707.43153926451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-459000</v>
      </c>
      <c r="F43" s="7" t="s">
        <v>6</v>
      </c>
      <c r="G43" s="10">
        <f>D27</f>
        <v>19.93526640804615</v>
      </c>
      <c r="I43" s="272"/>
      <c r="J43" s="4">
        <v>11</v>
      </c>
      <c r="K43" s="23">
        <f>Data_2700!T44</f>
        <v>162703.44624226401</v>
      </c>
      <c r="L43" s="23">
        <f>Data_2700!U44</f>
        <v>0</v>
      </c>
      <c r="M43" s="23">
        <f>Data_2700!V44</f>
        <v>0</v>
      </c>
      <c r="N43" s="23">
        <f>Data_2700!W44</f>
        <v>3.9853507920997902</v>
      </c>
      <c r="O43" s="23">
        <f>Data_2700!X44</f>
        <v>0</v>
      </c>
      <c r="P43" s="23">
        <f>Data_2700!Y44</f>
        <v>0</v>
      </c>
      <c r="Q43" s="46">
        <f t="shared" si="1"/>
        <v>162707.4315930561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Data_2700!T45</f>
        <v>162703.44624226601</v>
      </c>
      <c r="L44" s="23">
        <f>Data_2700!U45</f>
        <v>0</v>
      </c>
      <c r="M44" s="23">
        <f>Data_2700!V45</f>
        <v>0</v>
      </c>
      <c r="N44" s="23">
        <f>Data_2700!W45</f>
        <v>3.9889764960620702</v>
      </c>
      <c r="O44" s="23">
        <f>Data_2700!X45</f>
        <v>0</v>
      </c>
      <c r="P44" s="23">
        <f>Data_2700!Y45</f>
        <v>0</v>
      </c>
      <c r="Q44" s="46">
        <f t="shared" si="1"/>
        <v>162707.43521876208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Data_2700!T46</f>
        <v>162703.446242265</v>
      </c>
      <c r="L45" s="23">
        <f>Data_2700!U46</f>
        <v>0</v>
      </c>
      <c r="M45" s="23">
        <f>Data_2700!V46</f>
        <v>0</v>
      </c>
      <c r="N45" s="23">
        <f>Data_2700!W46</f>
        <v>3.9882062051489102</v>
      </c>
      <c r="O45" s="23">
        <f>Data_2700!X46</f>
        <v>0</v>
      </c>
      <c r="P45" s="23">
        <f>Data_2700!Y46</f>
        <v>0</v>
      </c>
      <c r="Q45" s="46">
        <f t="shared" si="1"/>
        <v>162707.43444847016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-2598892.5327206585</v>
      </c>
      <c r="F46" s="7" t="s">
        <v>8</v>
      </c>
      <c r="G46" s="10">
        <f>D48</f>
        <v>0</v>
      </c>
      <c r="I46" s="272"/>
      <c r="J46" s="4">
        <v>14</v>
      </c>
      <c r="K46" s="23">
        <f>Data_2700!T47</f>
        <v>162703.446242265</v>
      </c>
      <c r="L46" s="23">
        <f>Data_2700!U47</f>
        <v>0</v>
      </c>
      <c r="M46" s="23">
        <f>Data_2700!V47</f>
        <v>0</v>
      </c>
      <c r="N46" s="23">
        <f>Data_2700!W47</f>
        <v>3.9874359142355398</v>
      </c>
      <c r="O46" s="23">
        <f>Data_2700!X47</f>
        <v>0</v>
      </c>
      <c r="P46" s="23">
        <f>Data_2700!Y47</f>
        <v>0</v>
      </c>
      <c r="Q46" s="46">
        <f t="shared" si="1"/>
        <v>162707.43367817922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Data_2700!T48</f>
        <v>0</v>
      </c>
      <c r="L47" s="23">
        <f>Data_2700!U48</f>
        <v>0</v>
      </c>
      <c r="M47" s="23">
        <f>Data_2700!V48</f>
        <v>0</v>
      </c>
      <c r="N47" s="23">
        <f>Data_2700!W48</f>
        <v>0</v>
      </c>
      <c r="O47" s="23">
        <f>Data_2700!X48</f>
        <v>0</v>
      </c>
      <c r="P47" s="23">
        <f>Data_2700!Y48</f>
        <v>0</v>
      </c>
      <c r="Q47" s="46">
        <f t="shared" si="1"/>
        <v>0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813537.16647773201</v>
      </c>
      <c r="I48" s="272" t="s">
        <v>1</v>
      </c>
      <c r="J48" s="4">
        <v>1</v>
      </c>
      <c r="K48" s="24">
        <f>Data_2700!T49</f>
        <v>0</v>
      </c>
      <c r="L48" s="24">
        <f>Data_2700!U49</f>
        <v>0</v>
      </c>
      <c r="M48" s="24">
        <f>Data_2700!V49</f>
        <v>0</v>
      </c>
      <c r="N48" s="24">
        <f>Data_2700!W49</f>
        <v>0</v>
      </c>
      <c r="O48" s="24">
        <f>Data_2700!X49</f>
        <v>0</v>
      </c>
      <c r="P48" s="24">
        <f>Data_2700!Y49</f>
        <v>0</v>
      </c>
      <c r="Q48" s="46">
        <f t="shared" si="1"/>
        <v>0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Data_2700!T50</f>
        <v>0</v>
      </c>
      <c r="L49" s="24">
        <f>Data_2700!U50</f>
        <v>0</v>
      </c>
      <c r="M49" s="24">
        <f>Data_2700!V50</f>
        <v>0</v>
      </c>
      <c r="N49" s="24">
        <f>Data_2700!W50</f>
        <v>0</v>
      </c>
      <c r="O49" s="24">
        <f>Data_2700!X50</f>
        <v>0</v>
      </c>
      <c r="P49" s="24">
        <f>Data_2700!Y50</f>
        <v>0</v>
      </c>
      <c r="Q49" s="46">
        <f t="shared" si="1"/>
        <v>0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-2598892.5327206585</v>
      </c>
      <c r="F50" s="8" t="s">
        <v>18</v>
      </c>
      <c r="I50" s="272"/>
      <c r="J50" s="4">
        <v>3</v>
      </c>
      <c r="K50" s="24">
        <f>Data_2700!T51</f>
        <v>0</v>
      </c>
      <c r="L50" s="24">
        <f>Data_2700!U51</f>
        <v>0</v>
      </c>
      <c r="M50" s="24">
        <f>Data_2700!V51</f>
        <v>0</v>
      </c>
      <c r="N50" s="24">
        <f>Data_2700!W51</f>
        <v>0</v>
      </c>
      <c r="O50" s="24">
        <f>Data_2700!X51</f>
        <v>0</v>
      </c>
      <c r="P50" s="24">
        <f>Data_2700!Y51</f>
        <v>0</v>
      </c>
      <c r="Q50" s="46">
        <f t="shared" si="1"/>
        <v>0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51515.246718118397</v>
      </c>
      <c r="I51" s="272"/>
      <c r="J51" s="4">
        <v>4</v>
      </c>
      <c r="K51" s="24">
        <f>Data_2700!T52</f>
        <v>0</v>
      </c>
      <c r="L51" s="24">
        <f>Data_2700!U52</f>
        <v>0</v>
      </c>
      <c r="M51" s="24">
        <f>Data_2700!V52</f>
        <v>0</v>
      </c>
      <c r="N51" s="24">
        <f>Data_2700!W52</f>
        <v>0</v>
      </c>
      <c r="O51" s="24">
        <f>Data_2700!X52</f>
        <v>0</v>
      </c>
      <c r="P51" s="24">
        <f>Data_2700!Y52</f>
        <v>0</v>
      </c>
      <c r="Q51" s="46">
        <f t="shared" si="1"/>
        <v>0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-1.259188342292859E-7</v>
      </c>
      <c r="I52" s="272"/>
      <c r="J52" s="4">
        <v>5</v>
      </c>
      <c r="K52" s="24">
        <f>Data_2700!T53</f>
        <v>0</v>
      </c>
      <c r="L52" s="24">
        <f>Data_2700!U53</f>
        <v>0</v>
      </c>
      <c r="M52" s="24">
        <f>Data_2700!V53</f>
        <v>0</v>
      </c>
      <c r="N52" s="24">
        <f>Data_2700!W53</f>
        <v>0</v>
      </c>
      <c r="O52" s="24">
        <f>Data_2700!X53</f>
        <v>0</v>
      </c>
      <c r="P52" s="24">
        <f>Data_2700!Y53</f>
        <v>0</v>
      </c>
      <c r="Q52" s="46">
        <f t="shared" si="1"/>
        <v>0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12683.07142381146</v>
      </c>
      <c r="F53" s="7" t="s">
        <v>7</v>
      </c>
      <c r="G53" s="10">
        <f>D35</f>
        <v>0</v>
      </c>
      <c r="I53" s="272"/>
      <c r="J53" s="4">
        <v>6</v>
      </c>
      <c r="K53" s="24">
        <f>Data_2700!T54</f>
        <v>0</v>
      </c>
      <c r="L53" s="24">
        <f>Data_2700!U54</f>
        <v>0</v>
      </c>
      <c r="M53" s="24">
        <f>Data_2700!V54</f>
        <v>0</v>
      </c>
      <c r="N53" s="24">
        <f>Data_2700!W54</f>
        <v>0</v>
      </c>
      <c r="O53" s="24">
        <f>Data_2700!X54</f>
        <v>0</v>
      </c>
      <c r="P53" s="24">
        <f>Data_2700!Y54</f>
        <v>0</v>
      </c>
      <c r="Q53" s="46">
        <f t="shared" si="1"/>
        <v>0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Data_2700!T55</f>
        <v>0</v>
      </c>
      <c r="L54" s="24">
        <f>Data_2700!U55</f>
        <v>0</v>
      </c>
      <c r="M54" s="24">
        <f>Data_2700!V55</f>
        <v>0</v>
      </c>
      <c r="N54" s="24">
        <f>Data_2700!W55</f>
        <v>0</v>
      </c>
      <c r="O54" s="24">
        <f>Data_2700!X55</f>
        <v>0</v>
      </c>
      <c r="P54" s="24">
        <f>Data_2700!Y55</f>
        <v>0</v>
      </c>
      <c r="Q54" s="46">
        <f t="shared" si="1"/>
        <v>0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Data_2700!T56</f>
        <v>0</v>
      </c>
      <c r="L55" s="24">
        <f>Data_2700!U56</f>
        <v>0</v>
      </c>
      <c r="M55" s="24">
        <f>Data_2700!V56</f>
        <v>0</v>
      </c>
      <c r="N55" s="24">
        <f>Data_2700!W56</f>
        <v>0</v>
      </c>
      <c r="O55" s="24">
        <f>Data_2700!X56</f>
        <v>0</v>
      </c>
      <c r="P55" s="24">
        <f>Data_2700!Y56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Data_2700!T57</f>
        <v>0</v>
      </c>
      <c r="L56" s="24">
        <f>Data_2700!U57</f>
        <v>0</v>
      </c>
      <c r="M56" s="24">
        <f>Data_2700!V57</f>
        <v>0</v>
      </c>
      <c r="N56" s="24">
        <f>Data_2700!W57</f>
        <v>0</v>
      </c>
      <c r="O56" s="24">
        <f>Data_2700!X57</f>
        <v>0</v>
      </c>
      <c r="P56" s="24">
        <f>Data_2700!Y57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12683.07142381146</v>
      </c>
      <c r="F57" s="7" t="s">
        <v>13</v>
      </c>
      <c r="G57" s="10">
        <f>SUM(G51:G56)</f>
        <v>51515.246717992479</v>
      </c>
      <c r="I57" s="272"/>
      <c r="J57" s="4">
        <v>10</v>
      </c>
      <c r="K57" s="24">
        <f>Data_2700!T58</f>
        <v>10303.049343623599</v>
      </c>
      <c r="L57" s="24">
        <f>Data_2700!U58</f>
        <v>0</v>
      </c>
      <c r="M57" s="24">
        <f>Data_2700!V58</f>
        <v>0</v>
      </c>
      <c r="N57" s="24">
        <f>Data_2700!W58</f>
        <v>-2.5192954047061598E-8</v>
      </c>
      <c r="O57" s="24">
        <f>Data_2700!X58</f>
        <v>0</v>
      </c>
      <c r="P57" s="24">
        <f>Data_2700!Y58</f>
        <v>0</v>
      </c>
      <c r="Q57" s="46">
        <f t="shared" si="1"/>
        <v>10303.049343598406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Data_2700!T59</f>
        <v>10303.049343623599</v>
      </c>
      <c r="L58" s="24">
        <f>Data_2700!U59</f>
        <v>0</v>
      </c>
      <c r="M58" s="24">
        <f>Data_2700!V59</f>
        <v>0</v>
      </c>
      <c r="N58" s="24">
        <f>Data_2700!W59</f>
        <v>-2.5185301740831698E-8</v>
      </c>
      <c r="O58" s="24">
        <f>Data_2700!X59</f>
        <v>0</v>
      </c>
      <c r="P58" s="24">
        <f>Data_2700!Y59</f>
        <v>0</v>
      </c>
      <c r="Q58" s="46">
        <f t="shared" si="1"/>
        <v>10303.049343598414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Data_2700!T60</f>
        <v>10303.049343623799</v>
      </c>
      <c r="L59" s="24">
        <f>Data_2700!U60</f>
        <v>0</v>
      </c>
      <c r="M59" s="24">
        <f>Data_2700!V60</f>
        <v>0</v>
      </c>
      <c r="N59" s="24">
        <f>Data_2700!W60</f>
        <v>-2.5319264761447201E-8</v>
      </c>
      <c r="O59" s="24">
        <f>Data_2700!X60</f>
        <v>0</v>
      </c>
      <c r="P59" s="24">
        <f>Data_2700!Y60</f>
        <v>0</v>
      </c>
      <c r="Q59" s="46">
        <f t="shared" si="1"/>
        <v>10303.049343598481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Data_2700!T61</f>
        <v>10303.049343623699</v>
      </c>
      <c r="L60" s="24">
        <f>Data_2700!U61</f>
        <v>0</v>
      </c>
      <c r="M60" s="24">
        <f>Data_2700!V61</f>
        <v>0</v>
      </c>
      <c r="N60" s="24">
        <f>Data_2700!W61</f>
        <v>-2.51853042483238E-8</v>
      </c>
      <c r="O60" s="24">
        <f>Data_2700!X61</f>
        <v>0</v>
      </c>
      <c r="P60" s="24">
        <f>Data_2700!Y61</f>
        <v>0</v>
      </c>
      <c r="Q60" s="46">
        <f t="shared" si="1"/>
        <v>10303.049343598514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Data_2700!T62</f>
        <v>10303.049343623699</v>
      </c>
      <c r="L61" s="24">
        <f>Data_2700!U62</f>
        <v>0</v>
      </c>
      <c r="M61" s="24">
        <f>Data_2700!V62</f>
        <v>0</v>
      </c>
      <c r="N61" s="24">
        <f>Data_2700!W62</f>
        <v>-2.5036009431621599E-8</v>
      </c>
      <c r="O61" s="24">
        <f>Data_2700!X62</f>
        <v>0</v>
      </c>
      <c r="P61" s="24">
        <f>Data_2700!Y62</f>
        <v>0</v>
      </c>
      <c r="Q61" s="46">
        <f t="shared" si="1"/>
        <v>10303.049343598663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Data_2700!T63</f>
        <v>0</v>
      </c>
      <c r="L62" s="24">
        <f>Data_2700!U63</f>
        <v>0</v>
      </c>
      <c r="M62" s="24">
        <f>Data_2700!V63</f>
        <v>0</v>
      </c>
      <c r="N62" s="24">
        <f>Data_2700!W63</f>
        <v>0</v>
      </c>
      <c r="O62" s="24">
        <f>Data_2700!X63</f>
        <v>0</v>
      </c>
      <c r="P62" s="24">
        <f>Data_2700!Y63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F547-43B4-4164-9522-E5F5C500E8B1}">
  <sheetPr>
    <tabColor theme="5" tint="0.39997558519241921"/>
  </sheetPr>
  <dimension ref="A1:AN239"/>
  <sheetViews>
    <sheetView topLeftCell="D1" workbookViewId="0">
      <selection activeCell="I18" sqref="I18:I32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Data_None!H3</f>
        <v>2</v>
      </c>
      <c r="F3" s="7" t="s">
        <v>0</v>
      </c>
      <c r="G3" s="10">
        <f>-D43</f>
        <v>382000</v>
      </c>
      <c r="I3" s="273"/>
      <c r="J3" s="273"/>
      <c r="K3" s="5">
        <f t="shared" ref="K3:R3" si="0">SUM(K4:K62)</f>
        <v>3766852.6434687008</v>
      </c>
      <c r="L3" s="5">
        <f t="shared" si="0"/>
        <v>1594579.3377126965</v>
      </c>
      <c r="M3" s="5">
        <f t="shared" si="0"/>
        <v>377000</v>
      </c>
      <c r="N3" s="5">
        <f t="shared" si="0"/>
        <v>2030.0567120744934</v>
      </c>
      <c r="O3" s="5">
        <f t="shared" si="0"/>
        <v>1622069.0458909802</v>
      </c>
      <c r="P3" s="5">
        <f t="shared" si="0"/>
        <v>382000</v>
      </c>
      <c r="Q3" s="45">
        <f t="shared" si="0"/>
        <v>1764813.6542897942</v>
      </c>
      <c r="R3" s="45">
        <f t="shared" si="0"/>
        <v>23995.883231502667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Data_None!H4</f>
        <v>1</v>
      </c>
      <c r="F4" s="11" t="s">
        <v>8</v>
      </c>
      <c r="G4" s="12">
        <f>-D50</f>
        <v>1622069.0458909802</v>
      </c>
      <c r="I4" s="272" t="s">
        <v>4</v>
      </c>
      <c r="J4" s="4">
        <v>1</v>
      </c>
      <c r="K4" s="21">
        <f>Data_None!AZ4</f>
        <v>632311.39299738698</v>
      </c>
      <c r="L4" s="21">
        <f>Data_None!BA4</f>
        <v>463990.14799395401</v>
      </c>
      <c r="M4" s="21">
        <f>Data_None!BB4</f>
        <v>80000</v>
      </c>
      <c r="N4" s="21">
        <f>Data_None!BC4</f>
        <v>6833.44196562467</v>
      </c>
      <c r="O4" s="21">
        <f>Data_None!BD4</f>
        <v>473907.874742318</v>
      </c>
      <c r="P4" s="21">
        <f>Data_None!BE4</f>
        <v>80000</v>
      </c>
      <c r="Q4" s="46">
        <f>K4+N4-O4-P4</f>
        <v>85236.960220693669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Data_None!H5</f>
        <v>3792878.5834184499</v>
      </c>
      <c r="F5" s="7" t="s">
        <v>13</v>
      </c>
      <c r="G5" s="10">
        <f>SUM(G3:G4)</f>
        <v>2004069.0458909802</v>
      </c>
      <c r="I5" s="272"/>
      <c r="J5" s="4">
        <v>2</v>
      </c>
      <c r="K5" s="21">
        <f>Data_None!AZ5</f>
        <v>252034.446013554</v>
      </c>
      <c r="L5" s="21">
        <f>Data_None!BA5</f>
        <v>171690.90400000001</v>
      </c>
      <c r="M5" s="21">
        <f>Data_None!BB5</f>
        <v>80000</v>
      </c>
      <c r="N5" s="21">
        <f>Data_None!BC5</f>
        <v>-861.30920314349601</v>
      </c>
      <c r="O5" s="21">
        <f>Data_None!BD5</f>
        <v>170966.24113867499</v>
      </c>
      <c r="P5" s="21">
        <f>Data_None!BE5</f>
        <v>80000</v>
      </c>
      <c r="Q5" s="46">
        <f t="shared" ref="Q5:Q61" si="1">K5+N5-O5-P5</f>
        <v>206.89567173551768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Data_None!H6</f>
        <v>4174878.5834122798</v>
      </c>
      <c r="I6" s="272"/>
      <c r="J6" s="4">
        <v>3</v>
      </c>
      <c r="K6" s="21">
        <f>Data_None!AZ6</f>
        <v>252034.446013551</v>
      </c>
      <c r="L6" s="21">
        <f>Data_None!BA6</f>
        <v>162047.90400000001</v>
      </c>
      <c r="M6" s="21">
        <f>Data_None!BB6</f>
        <v>80000</v>
      </c>
      <c r="N6" s="21">
        <f>Data_None!BC6</f>
        <v>-860.135050990016</v>
      </c>
      <c r="O6" s="21">
        <f>Data_None!BD6</f>
        <v>161368.462883703</v>
      </c>
      <c r="P6" s="21">
        <f>Data_None!BE6</f>
        <v>80000</v>
      </c>
      <c r="Q6" s="46">
        <f t="shared" si="1"/>
        <v>9805.8480788579909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Data_None!H7</f>
        <v>2139682.6976436698</v>
      </c>
      <c r="F7" s="8" t="s">
        <v>20</v>
      </c>
      <c r="I7" s="272"/>
      <c r="J7" s="4">
        <v>4</v>
      </c>
      <c r="K7" s="21">
        <f>Data_None!AZ7</f>
        <v>0</v>
      </c>
      <c r="L7" s="21">
        <f>Data_None!BA7</f>
        <v>0</v>
      </c>
      <c r="M7" s="21">
        <f>Data_None!BB7</f>
        <v>0</v>
      </c>
      <c r="N7" s="21">
        <f>Data_None!BC7</f>
        <v>0</v>
      </c>
      <c r="O7" s="21">
        <f>Data_None!BD7</f>
        <v>0</v>
      </c>
      <c r="P7" s="21">
        <f>Data_None!BE7</f>
        <v>0</v>
      </c>
      <c r="Q7" s="46">
        <f t="shared" si="1"/>
        <v>0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Data_None!H8</f>
        <v>779.37285039727999</v>
      </c>
      <c r="F8" s="7" t="s">
        <v>0</v>
      </c>
      <c r="G8" s="10">
        <f>M3</f>
        <v>377000</v>
      </c>
      <c r="I8" s="272"/>
      <c r="J8" s="4">
        <v>5</v>
      </c>
      <c r="K8" s="21">
        <f>Data_None!AZ8</f>
        <v>0</v>
      </c>
      <c r="L8" s="21">
        <f>Data_None!BA8</f>
        <v>0</v>
      </c>
      <c r="M8" s="21">
        <f>Data_None!BB8</f>
        <v>0</v>
      </c>
      <c r="N8" s="21">
        <f>Data_None!BC8</f>
        <v>0</v>
      </c>
      <c r="O8" s="21">
        <f>Data_None!BD8</f>
        <v>0</v>
      </c>
      <c r="P8" s="21">
        <f>Data_None!BE8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Data_None!H9</f>
        <v>17.091732034054498</v>
      </c>
      <c r="F9" s="11" t="s">
        <v>8</v>
      </c>
      <c r="G9" s="12">
        <f>L3</f>
        <v>1594579.3377126965</v>
      </c>
      <c r="I9" s="272"/>
      <c r="J9" s="4">
        <v>6</v>
      </c>
      <c r="K9" s="21">
        <f>Data_None!AZ9</f>
        <v>442695.664440742</v>
      </c>
      <c r="L9" s="21">
        <f>Data_None!BA9</f>
        <v>353140.14617985598</v>
      </c>
      <c r="M9" s="21">
        <f>Data_None!BB9</f>
        <v>60000</v>
      </c>
      <c r="N9" s="21">
        <f>Data_None!BC9</f>
        <v>-13166.4201768475</v>
      </c>
      <c r="O9" s="21">
        <f>Data_None!BD9</f>
        <v>360471.50042341999</v>
      </c>
      <c r="P9" s="21">
        <f>Data_None!BE9</f>
        <v>60000</v>
      </c>
      <c r="Q9" s="46">
        <f t="shared" si="1"/>
        <v>9057.7438404745189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Data_None!H10</f>
        <v>1434.6226014553099</v>
      </c>
      <c r="F10" s="7" t="s">
        <v>13</v>
      </c>
      <c r="G10" s="10">
        <f>SUM(G8:G9)</f>
        <v>1971579.3377126965</v>
      </c>
      <c r="I10" s="272"/>
      <c r="J10" s="4">
        <v>7</v>
      </c>
      <c r="K10" s="21">
        <f>Data_None!AZ10</f>
        <v>0</v>
      </c>
      <c r="L10" s="21">
        <f>Data_None!BA10</f>
        <v>0</v>
      </c>
      <c r="M10" s="21">
        <f>Data_None!BB10</f>
        <v>0</v>
      </c>
      <c r="N10" s="21">
        <f>Data_None!BC10</f>
        <v>0</v>
      </c>
      <c r="O10" s="21">
        <f>Data_None!BD10</f>
        <v>0</v>
      </c>
      <c r="P10" s="21">
        <f>Data_None!BE10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Data_None!H11</f>
        <v>1024.8614197752599</v>
      </c>
      <c r="I11" s="272"/>
      <c r="J11" s="4">
        <v>8</v>
      </c>
      <c r="K11" s="21">
        <f>Data_None!AZ11</f>
        <v>381122.63158655103</v>
      </c>
      <c r="L11" s="21">
        <f>Data_None!BA11</f>
        <v>310801.016211287</v>
      </c>
      <c r="M11" s="21">
        <f>Data_None!BB11</f>
        <v>60000</v>
      </c>
      <c r="N11" s="21">
        <f>Data_None!BC11</f>
        <v>-5453.2645981610103</v>
      </c>
      <c r="O11" s="21">
        <f>Data_None!BD11</f>
        <v>328438.04526775301</v>
      </c>
      <c r="P11" s="21">
        <f>Data_None!BE11</f>
        <v>60000</v>
      </c>
      <c r="Q11" s="46">
        <f t="shared" si="1"/>
        <v>-12768.678279362968</v>
      </c>
      <c r="R11" s="46">
        <f t="shared" si="2"/>
        <v>12768.678279362968</v>
      </c>
      <c r="S11" s="7"/>
    </row>
    <row r="12" spans="2:23" x14ac:dyDescent="0.25">
      <c r="C12" s="27" t="s">
        <v>46</v>
      </c>
      <c r="D12" s="28">
        <f>Data_None!H12</f>
        <v>511.28360638206402</v>
      </c>
      <c r="F12" s="8" t="s">
        <v>39</v>
      </c>
      <c r="I12" s="272"/>
      <c r="J12" s="4">
        <v>9</v>
      </c>
      <c r="K12" s="21">
        <f>Data_None!AZ12</f>
        <v>0</v>
      </c>
      <c r="L12" s="21">
        <f>Data_None!BA12</f>
        <v>0</v>
      </c>
      <c r="M12" s="21">
        <f>Data_None!BB12</f>
        <v>0</v>
      </c>
      <c r="N12" s="21">
        <f>Data_None!BC12</f>
        <v>0</v>
      </c>
      <c r="O12" s="21">
        <f>Data_None!BD12</f>
        <v>0</v>
      </c>
      <c r="P12" s="21">
        <f>Data_None!BE12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Data_None!H13</f>
        <v>2492.7706017570999</v>
      </c>
      <c r="F13" s="7" t="s">
        <v>40</v>
      </c>
      <c r="G13" s="35">
        <f>D7-G10</f>
        <v>168103.35993097327</v>
      </c>
      <c r="I13" s="272"/>
      <c r="J13" s="4">
        <v>10</v>
      </c>
      <c r="K13" s="21">
        <f>Data_None!AZ13</f>
        <v>79793.466138564603</v>
      </c>
      <c r="L13" s="21">
        <f>Data_None!BA13</f>
        <v>67514.574804349293</v>
      </c>
      <c r="M13" s="21">
        <f>Data_None!BB13</f>
        <v>15000</v>
      </c>
      <c r="N13" s="21">
        <f>Data_None!BC13</f>
        <v>-25793.412858113101</v>
      </c>
      <c r="O13" s="21">
        <f>Data_None!BD13</f>
        <v>47928.452786984097</v>
      </c>
      <c r="P13" s="21">
        <f>Data_None!BE13</f>
        <v>15000</v>
      </c>
      <c r="Q13" s="46">
        <f t="shared" si="1"/>
        <v>-8928.3995065325944</v>
      </c>
      <c r="R13" s="46">
        <f t="shared" si="2"/>
        <v>8928.3995065325944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Data_None!AZ14</f>
        <v>0</v>
      </c>
      <c r="L14" s="21">
        <f>Data_None!BA14</f>
        <v>0</v>
      </c>
      <c r="M14" s="21">
        <f>Data_None!BB14</f>
        <v>0</v>
      </c>
      <c r="N14" s="21">
        <f>Data_None!BC14</f>
        <v>0</v>
      </c>
      <c r="O14" s="21">
        <f>Data_None!BD14</f>
        <v>0</v>
      </c>
      <c r="P14" s="21">
        <f>Data_None!BE14</f>
        <v>0</v>
      </c>
      <c r="Q14" s="46">
        <f t="shared" si="1"/>
        <v>0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Data_None!AZ15</f>
        <v>67299.3129523885</v>
      </c>
      <c r="L15" s="21">
        <f>Data_None!BA15</f>
        <v>65394.644523250099</v>
      </c>
      <c r="M15" s="21">
        <f>Data_None!BB15</f>
        <v>2000</v>
      </c>
      <c r="N15" s="21">
        <f>Data_None!BC15</f>
        <v>8996.1253465313093</v>
      </c>
      <c r="O15" s="21">
        <f>Data_None!BD15</f>
        <v>46066.528680241303</v>
      </c>
      <c r="P15" s="21">
        <f>Data_None!BE15</f>
        <v>4000</v>
      </c>
      <c r="Q15" s="46">
        <f t="shared" si="1"/>
        <v>26228.909618678503</v>
      </c>
      <c r="R15" s="46">
        <f t="shared" si="2"/>
        <v>0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Data_None!AZ16</f>
        <v>0</v>
      </c>
      <c r="L16" s="21">
        <f>Data_None!BA16</f>
        <v>0</v>
      </c>
      <c r="M16" s="21">
        <f>Data_None!BB16</f>
        <v>0</v>
      </c>
      <c r="N16" s="21">
        <f>Data_None!BC16</f>
        <v>33623.134522278699</v>
      </c>
      <c r="O16" s="21">
        <f>Data_None!BD16</f>
        <v>32921.939967885803</v>
      </c>
      <c r="P16" s="21">
        <f>Data_None!BE16</f>
        <v>3000</v>
      </c>
      <c r="Q16" s="46">
        <f t="shared" si="1"/>
        <v>-2298.805445607104</v>
      </c>
      <c r="R16" s="46">
        <f t="shared" si="2"/>
        <v>2298.805445607104</v>
      </c>
      <c r="S16" s="7"/>
    </row>
    <row r="17" spans="2:19" x14ac:dyDescent="0.25">
      <c r="B17" s="8" t="s">
        <v>5</v>
      </c>
      <c r="F17" s="7" t="s">
        <v>5</v>
      </c>
      <c r="G17" s="10">
        <f>D22</f>
        <v>3766852.6434687003</v>
      </c>
      <c r="I17" s="272"/>
      <c r="J17" s="4">
        <v>14</v>
      </c>
      <c r="K17" s="21">
        <f>Data_None!AZ17</f>
        <v>0</v>
      </c>
      <c r="L17" s="21">
        <f>Data_None!BA17</f>
        <v>0</v>
      </c>
      <c r="M17" s="21">
        <f>Data_None!BB17</f>
        <v>0</v>
      </c>
      <c r="N17" s="21">
        <f>Data_None!BC17</f>
        <v>0</v>
      </c>
      <c r="O17" s="21">
        <f>Data_None!BD17</f>
        <v>0</v>
      </c>
      <c r="P17" s="21">
        <f>Data_None!BE17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2107291.3601427381</v>
      </c>
      <c r="F18" s="7" t="s">
        <v>6</v>
      </c>
      <c r="G18" s="10">
        <f>D29</f>
        <v>2030.0567120744931</v>
      </c>
      <c r="I18" s="272" t="s">
        <v>3</v>
      </c>
      <c r="J18" s="4">
        <v>1</v>
      </c>
      <c r="K18" s="22">
        <f>Data_None!AZ19</f>
        <v>0</v>
      </c>
      <c r="L18" s="22">
        <f>Data_None!BA19</f>
        <v>0</v>
      </c>
      <c r="M18" s="22">
        <f>Data_None!BB19</f>
        <v>0</v>
      </c>
      <c r="N18" s="22">
        <f>Data_None!BC19</f>
        <v>0</v>
      </c>
      <c r="O18" s="22">
        <f>Data_None!BD19</f>
        <v>0</v>
      </c>
      <c r="P18" s="22">
        <f>Data_None!BE19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645670.03619847563</v>
      </c>
      <c r="F19" s="39" t="s">
        <v>7</v>
      </c>
      <c r="G19" s="40">
        <v>0</v>
      </c>
      <c r="I19" s="272"/>
      <c r="J19" s="4">
        <v>2</v>
      </c>
      <c r="K19" s="22">
        <f>Data_None!AZ20</f>
        <v>7026.6650406708404</v>
      </c>
      <c r="L19" s="22">
        <f>Data_None!BA20</f>
        <v>0</v>
      </c>
      <c r="M19" s="22">
        <f>Data_None!BB20</f>
        <v>0</v>
      </c>
      <c r="N19" s="22">
        <f>Data_None!BC20</f>
        <v>-50.140548652423398</v>
      </c>
      <c r="O19" s="22">
        <f>Data_None!BD20</f>
        <v>0</v>
      </c>
      <c r="P19" s="22">
        <f>Data_None!BE20</f>
        <v>0</v>
      </c>
      <c r="Q19" s="46">
        <f t="shared" si="1"/>
        <v>6976.5244920184168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820181.55137061677</v>
      </c>
      <c r="F20" s="11" t="s">
        <v>9</v>
      </c>
      <c r="G20" s="12">
        <f>D57</f>
        <v>23995.883231502667</v>
      </c>
      <c r="I20" s="272"/>
      <c r="J20" s="4">
        <v>3</v>
      </c>
      <c r="K20" s="22">
        <f>Data_None!AZ21</f>
        <v>7026.6650406704603</v>
      </c>
      <c r="L20" s="22">
        <f>Data_None!BA21</f>
        <v>0</v>
      </c>
      <c r="M20" s="22">
        <f>Data_None!BB21</f>
        <v>0</v>
      </c>
      <c r="N20" s="22">
        <f>Data_None!BC21</f>
        <v>-50.140548665681301</v>
      </c>
      <c r="O20" s="22">
        <f>Data_None!BD21</f>
        <v>0</v>
      </c>
      <c r="P20" s="22">
        <f>Data_None!BE21</f>
        <v>0</v>
      </c>
      <c r="Q20" s="46">
        <f t="shared" si="1"/>
        <v>6976.5244920047789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193709.69575686933</v>
      </c>
      <c r="F21" s="7" t="s">
        <v>13</v>
      </c>
      <c r="G21" s="10">
        <f>SUM(G17:G20)</f>
        <v>3792878.5834122775</v>
      </c>
      <c r="I21" s="272"/>
      <c r="J21" s="4">
        <v>4</v>
      </c>
      <c r="K21" s="22">
        <f>Data_None!AZ22</f>
        <v>7026.6650406704603</v>
      </c>
      <c r="L21" s="22">
        <f>Data_None!BA22</f>
        <v>0</v>
      </c>
      <c r="M21" s="22">
        <f>Data_None!BB22</f>
        <v>0</v>
      </c>
      <c r="N21" s="22">
        <f>Data_None!BC22</f>
        <v>-50.140548652302698</v>
      </c>
      <c r="O21" s="22">
        <f>Data_None!BD22</f>
        <v>0</v>
      </c>
      <c r="P21" s="22">
        <f>Data_None!BE22</f>
        <v>0</v>
      </c>
      <c r="Q21" s="46">
        <f t="shared" si="1"/>
        <v>6976.5244920181576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3766852.6434687003</v>
      </c>
      <c r="G22" s="10"/>
      <c r="I22" s="272"/>
      <c r="J22" s="4">
        <v>5</v>
      </c>
      <c r="K22" s="22">
        <f>Data_None!AZ23</f>
        <v>48223.143495938202</v>
      </c>
      <c r="L22" s="22">
        <f>Data_None!BA23</f>
        <v>0</v>
      </c>
      <c r="M22" s="22">
        <f>Data_None!BB23</f>
        <v>0</v>
      </c>
      <c r="N22" s="22">
        <f>Data_None!BC23</f>
        <v>-82.448079764925396</v>
      </c>
      <c r="O22" s="22">
        <f>Data_None!BD23</f>
        <v>0</v>
      </c>
      <c r="P22" s="22">
        <f>Data_None!BE23</f>
        <v>0</v>
      </c>
      <c r="Q22" s="46">
        <f t="shared" si="1"/>
        <v>48140.695416173279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Data_None!AZ24</f>
        <v>48223.143495935001</v>
      </c>
      <c r="L23" s="22">
        <f>Data_None!BA24</f>
        <v>0</v>
      </c>
      <c r="M23" s="22">
        <f>Data_None!BB24</f>
        <v>0</v>
      </c>
      <c r="N23" s="22">
        <f>Data_None!BC24</f>
        <v>-82.448079753803199</v>
      </c>
      <c r="O23" s="22">
        <f>Data_None!BD24</f>
        <v>0</v>
      </c>
      <c r="P23" s="22">
        <f>Data_None!BE24</f>
        <v>0</v>
      </c>
      <c r="Q23" s="46">
        <f t="shared" si="1"/>
        <v>48140.695416181195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2107291.3601427381</v>
      </c>
      <c r="I24" s="272"/>
      <c r="J24" s="4">
        <v>7</v>
      </c>
      <c r="K24" s="22">
        <f>Data_None!AZ25</f>
        <v>0</v>
      </c>
      <c r="L24" s="22">
        <f>Data_None!BA25</f>
        <v>0</v>
      </c>
      <c r="M24" s="22">
        <f>Data_None!BB25</f>
        <v>0</v>
      </c>
      <c r="N24" s="22">
        <f>Data_None!BC25</f>
        <v>0</v>
      </c>
      <c r="O24" s="22">
        <f>Data_None!BD25</f>
        <v>0</v>
      </c>
      <c r="P24" s="22">
        <f>Data_None!BE25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3318.1599471795598</v>
      </c>
      <c r="F25" s="7" t="s">
        <v>6</v>
      </c>
      <c r="G25" s="10">
        <f>D25</f>
        <v>3318.1599471795598</v>
      </c>
      <c r="I25" s="272"/>
      <c r="J25" s="4">
        <v>8</v>
      </c>
      <c r="K25" s="22">
        <f>Data_None!AZ26</f>
        <v>0</v>
      </c>
      <c r="L25" s="22">
        <f>Data_None!BA26</f>
        <v>0</v>
      </c>
      <c r="M25" s="22">
        <f>Data_None!BB26</f>
        <v>0</v>
      </c>
      <c r="N25" s="22">
        <f>Data_None!BC26</f>
        <v>0</v>
      </c>
      <c r="O25" s="22">
        <f>Data_None!BD26</f>
        <v>0</v>
      </c>
      <c r="P25" s="22">
        <f>Data_None!BE26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-1168.6305459004673</v>
      </c>
      <c r="F26" s="39" t="s">
        <v>7</v>
      </c>
      <c r="G26" s="40">
        <v>0</v>
      </c>
      <c r="I26" s="272"/>
      <c r="J26" s="4">
        <v>9</v>
      </c>
      <c r="K26" s="22">
        <f>Data_None!AZ27</f>
        <v>0</v>
      </c>
      <c r="L26" s="22">
        <f>Data_None!BA27</f>
        <v>0</v>
      </c>
      <c r="M26" s="22">
        <f>Data_None!BB27</f>
        <v>0</v>
      </c>
      <c r="N26" s="22">
        <f>Data_None!BC27</f>
        <v>0</v>
      </c>
      <c r="O26" s="22">
        <f>Data_None!BD27</f>
        <v>0</v>
      </c>
      <c r="P26" s="22">
        <f>Data_None!BE27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53.213336581297312</v>
      </c>
      <c r="F27" s="7" t="s">
        <v>0</v>
      </c>
      <c r="G27" s="10">
        <f>D39</f>
        <v>-382000</v>
      </c>
      <c r="I27" s="272"/>
      <c r="J27" s="4">
        <v>10</v>
      </c>
      <c r="K27" s="22">
        <f>Data_None!AZ28</f>
        <v>105473.767270312</v>
      </c>
      <c r="L27" s="22">
        <f>Data_None!BA28</f>
        <v>0</v>
      </c>
      <c r="M27" s="22">
        <f>Data_None!BB28</f>
        <v>0</v>
      </c>
      <c r="N27" s="22">
        <f>Data_None!BC28</f>
        <v>-170.74329112723899</v>
      </c>
      <c r="O27" s="22">
        <f>Data_None!BD28</f>
        <v>0</v>
      </c>
      <c r="P27" s="22">
        <f>Data_None!BE28</f>
        <v>0</v>
      </c>
      <c r="Q27" s="46">
        <f t="shared" si="1"/>
        <v>105303.02397918477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-172.68602578589702</v>
      </c>
      <c r="F28" s="7" t="s">
        <v>8</v>
      </c>
      <c r="G28" s="10">
        <f>D46</f>
        <v>-1622069.0458909802</v>
      </c>
      <c r="I28" s="272"/>
      <c r="J28" s="4">
        <v>11</v>
      </c>
      <c r="K28" s="22">
        <f>Data_None!AZ29</f>
        <v>105473.767270312</v>
      </c>
      <c r="L28" s="22">
        <f>Data_None!BA29</f>
        <v>0</v>
      </c>
      <c r="M28" s="22">
        <f>Data_None!BB29</f>
        <v>0</v>
      </c>
      <c r="N28" s="22">
        <f>Data_None!BC29</f>
        <v>-170.74329112726599</v>
      </c>
      <c r="O28" s="22">
        <f>Data_None!BD29</f>
        <v>0</v>
      </c>
      <c r="P28" s="22">
        <f>Data_None!BE29</f>
        <v>0</v>
      </c>
      <c r="Q28" s="46">
        <f t="shared" si="1"/>
        <v>105303.02397918474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2030.0567120744931</v>
      </c>
      <c r="F29" s="11" t="s">
        <v>9</v>
      </c>
      <c r="G29" s="12">
        <f>D53</f>
        <v>23995.883231502667</v>
      </c>
      <c r="I29" s="272"/>
      <c r="J29" s="4">
        <v>12</v>
      </c>
      <c r="K29" s="22">
        <f>Data_None!AZ30</f>
        <v>105473.767270311</v>
      </c>
      <c r="L29" s="22">
        <f>Data_None!BA30</f>
        <v>0</v>
      </c>
      <c r="M29" s="22">
        <f>Data_None!BB30</f>
        <v>0</v>
      </c>
      <c r="N29" s="22">
        <f>Data_None!BC30</f>
        <v>-170.74329114374899</v>
      </c>
      <c r="O29" s="22">
        <f>Data_None!BD30</f>
        <v>0</v>
      </c>
      <c r="P29" s="22">
        <f>Data_None!BE30</f>
        <v>0</v>
      </c>
      <c r="Q29" s="46">
        <f t="shared" si="1"/>
        <v>105303.02397916725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130536.35743044032</v>
      </c>
      <c r="I30" s="272"/>
      <c r="J30" s="4">
        <v>13</v>
      </c>
      <c r="K30" s="22">
        <f>Data_None!AZ31</f>
        <v>105473.767270311</v>
      </c>
      <c r="L30" s="22">
        <f>Data_None!BA31</f>
        <v>0</v>
      </c>
      <c r="M30" s="22">
        <f>Data_None!BB31</f>
        <v>0</v>
      </c>
      <c r="N30" s="22">
        <f>Data_None!BC31</f>
        <v>-170.74329112731101</v>
      </c>
      <c r="O30" s="22">
        <f>Data_None!BD31</f>
        <v>0</v>
      </c>
      <c r="P30" s="22">
        <f>Data_None!BE31</f>
        <v>0</v>
      </c>
      <c r="Q30" s="46">
        <f t="shared" si="1"/>
        <v>105303.02397918369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Data_None!AZ32</f>
        <v>105473.76727029899</v>
      </c>
      <c r="L31" s="22">
        <f>Data_None!BA32</f>
        <v>0</v>
      </c>
      <c r="M31" s="22">
        <f>Data_None!BB32</f>
        <v>0</v>
      </c>
      <c r="N31" s="22">
        <f>Data_None!BC32</f>
        <v>-170.74329112726099</v>
      </c>
      <c r="O31" s="22">
        <f>Data_None!BD32</f>
        <v>0</v>
      </c>
      <c r="P31" s="22">
        <f>Data_None!BE32</f>
        <v>0</v>
      </c>
      <c r="Q31" s="46">
        <f t="shared" si="1"/>
        <v>105303.02397917173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Data_None!AZ33</f>
        <v>774.917733045663</v>
      </c>
      <c r="L32" s="22">
        <f>Data_None!BA33</f>
        <v>0</v>
      </c>
      <c r="M32" s="22">
        <f>Data_None!BB33</f>
        <v>0</v>
      </c>
      <c r="N32" s="22">
        <f>Data_None!BC33</f>
        <v>0.40371524149490201</v>
      </c>
      <c r="O32" s="22">
        <f>Data_None!BD33</f>
        <v>0</v>
      </c>
      <c r="P32" s="22">
        <f>Data_None!BE33</f>
        <v>0</v>
      </c>
      <c r="Q32" s="46">
        <f t="shared" si="1"/>
        <v>775.32144828715786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645670.03619847563</v>
      </c>
      <c r="I33" s="272" t="s">
        <v>2</v>
      </c>
      <c r="J33" s="4">
        <v>1</v>
      </c>
      <c r="K33" s="23">
        <f>Data_None!AZ34</f>
        <v>774.91773304541903</v>
      </c>
      <c r="L33" s="23">
        <f>Data_None!BA34</f>
        <v>0</v>
      </c>
      <c r="M33" s="23">
        <f>Data_None!BB34</f>
        <v>0</v>
      </c>
      <c r="N33" s="23">
        <f>Data_None!BC34</f>
        <v>0.40371522774148599</v>
      </c>
      <c r="O33" s="23">
        <f>Data_None!BD34</f>
        <v>0</v>
      </c>
      <c r="P33" s="23">
        <f>Data_None!BE34</f>
        <v>0</v>
      </c>
      <c r="Q33" s="46">
        <f t="shared" si="1"/>
        <v>775.32144827316051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-1168.6305459004673</v>
      </c>
      <c r="I34" s="272"/>
      <c r="J34" s="4">
        <v>2</v>
      </c>
      <c r="K34" s="23">
        <f>Data_None!AZ35</f>
        <v>0</v>
      </c>
      <c r="L34" s="23">
        <f>Data_None!BA35</f>
        <v>0</v>
      </c>
      <c r="M34" s="23">
        <f>Data_None!BB35</f>
        <v>0</v>
      </c>
      <c r="N34" s="23">
        <f>Data_None!BC35</f>
        <v>0</v>
      </c>
      <c r="O34" s="23">
        <f>Data_None!BD35</f>
        <v>0</v>
      </c>
      <c r="P34" s="23">
        <f>Data_None!BE35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Data_None!AZ36</f>
        <v>0</v>
      </c>
      <c r="L35" s="23">
        <f>Data_None!BA36</f>
        <v>0</v>
      </c>
      <c r="M35" s="23">
        <f>Data_None!BB36</f>
        <v>0</v>
      </c>
      <c r="N35" s="23">
        <f>Data_None!BC36</f>
        <v>0</v>
      </c>
      <c r="O35" s="23">
        <f>Data_None!BD36</f>
        <v>0</v>
      </c>
      <c r="P35" s="23">
        <f>Data_None!BE36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Data_None!AZ37</f>
        <v>0</v>
      </c>
      <c r="L36" s="23">
        <f>Data_None!BA37</f>
        <v>0</v>
      </c>
      <c r="M36" s="23">
        <f>Data_None!BB37</f>
        <v>0</v>
      </c>
      <c r="N36" s="23">
        <f>Data_None!BC37</f>
        <v>0</v>
      </c>
      <c r="O36" s="23">
        <f>Data_None!BD37</f>
        <v>0</v>
      </c>
      <c r="P36" s="23">
        <f>Data_None!BE37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Data_None!AZ38</f>
        <v>0</v>
      </c>
      <c r="L37" s="23">
        <f>Data_None!BA38</f>
        <v>0</v>
      </c>
      <c r="M37" s="23">
        <f>Data_None!BB38</f>
        <v>0</v>
      </c>
      <c r="N37" s="23">
        <f>Data_None!BC38</f>
        <v>0</v>
      </c>
      <c r="O37" s="23">
        <f>Data_None!BD38</f>
        <v>0</v>
      </c>
      <c r="P37" s="23">
        <f>Data_None!BE38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Data_None!AZ39</f>
        <v>0</v>
      </c>
      <c r="L38" s="23">
        <f>Data_None!BA39</f>
        <v>0</v>
      </c>
      <c r="M38" s="23">
        <f>Data_None!BB39</f>
        <v>0</v>
      </c>
      <c r="N38" s="23">
        <f>Data_None!BC39</f>
        <v>0</v>
      </c>
      <c r="O38" s="23">
        <f>Data_None!BD39</f>
        <v>0</v>
      </c>
      <c r="P38" s="23">
        <f>Data_None!BE39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-382000</v>
      </c>
      <c r="F39" s="7" t="s">
        <v>13</v>
      </c>
      <c r="G39" s="10">
        <f>SUM(G33:G38)</f>
        <v>644501.40565257519</v>
      </c>
      <c r="I39" s="272"/>
      <c r="J39" s="4">
        <v>7</v>
      </c>
      <c r="K39" s="23">
        <f>Data_None!AZ40</f>
        <v>774.91773304566402</v>
      </c>
      <c r="L39" s="23">
        <f>Data_None!BA40</f>
        <v>0</v>
      </c>
      <c r="M39" s="23">
        <f>Data_None!BB40</f>
        <v>0</v>
      </c>
      <c r="N39" s="23">
        <f>Data_None!BC40</f>
        <v>0.403715228245623</v>
      </c>
      <c r="O39" s="23">
        <f>Data_None!BD40</f>
        <v>0</v>
      </c>
      <c r="P39" s="23">
        <f>Data_None!BE40</f>
        <v>0</v>
      </c>
      <c r="Q39" s="46">
        <f t="shared" si="1"/>
        <v>775.3214482739096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Data_None!AZ41</f>
        <v>0</v>
      </c>
      <c r="L40" s="23">
        <f>Data_None!BA41</f>
        <v>0</v>
      </c>
      <c r="M40" s="23">
        <f>Data_None!BB41</f>
        <v>0</v>
      </c>
      <c r="N40" s="23">
        <f>Data_None!BC41</f>
        <v>0</v>
      </c>
      <c r="O40" s="23">
        <f>Data_None!BD41</f>
        <v>0</v>
      </c>
      <c r="P40" s="23">
        <f>Data_None!BE41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Data_None!AZ42</f>
        <v>0</v>
      </c>
      <c r="L41" s="23">
        <f>Data_None!BA42</f>
        <v>0</v>
      </c>
      <c r="M41" s="23">
        <f>Data_None!BB42</f>
        <v>0</v>
      </c>
      <c r="N41" s="23">
        <f>Data_None!BC42</f>
        <v>0</v>
      </c>
      <c r="O41" s="23">
        <f>Data_None!BD42</f>
        <v>0</v>
      </c>
      <c r="P41" s="23">
        <f>Data_None!BE42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820181.55137061677</v>
      </c>
      <c r="I42" s="272"/>
      <c r="J42" s="4">
        <v>10</v>
      </c>
      <c r="K42" s="23">
        <f>Data_None!AZ43</f>
        <v>162641.72077471201</v>
      </c>
      <c r="L42" s="23">
        <f>Data_None!BA43</f>
        <v>0</v>
      </c>
      <c r="M42" s="23">
        <f>Data_None!BB43</f>
        <v>0</v>
      </c>
      <c r="N42" s="23">
        <f>Data_None!BC43</f>
        <v>12.4907438638794</v>
      </c>
      <c r="O42" s="23">
        <f>Data_None!BD43</f>
        <v>0</v>
      </c>
      <c r="P42" s="23">
        <f>Data_None!BE43</f>
        <v>0</v>
      </c>
      <c r="Q42" s="46">
        <f t="shared" si="1"/>
        <v>162654.2115185759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-382000</v>
      </c>
      <c r="F43" s="7" t="s">
        <v>6</v>
      </c>
      <c r="G43" s="10">
        <f>D27</f>
        <v>53.213336581297312</v>
      </c>
      <c r="I43" s="272"/>
      <c r="J43" s="4">
        <v>11</v>
      </c>
      <c r="K43" s="23">
        <f>Data_None!AZ44</f>
        <v>162641.72077471201</v>
      </c>
      <c r="L43" s="23">
        <f>Data_None!BA44</f>
        <v>0</v>
      </c>
      <c r="M43" s="23">
        <f>Data_None!BB44</f>
        <v>0</v>
      </c>
      <c r="N43" s="23">
        <f>Data_None!BC44</f>
        <v>12.4907438638906</v>
      </c>
      <c r="O43" s="23">
        <f>Data_None!BD44</f>
        <v>0</v>
      </c>
      <c r="P43" s="23">
        <f>Data_None!BE44</f>
        <v>0</v>
      </c>
      <c r="Q43" s="46">
        <f t="shared" si="1"/>
        <v>162654.2115185759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Data_None!AZ45</f>
        <v>162641.72077471</v>
      </c>
      <c r="L44" s="23">
        <f>Data_None!BA45</f>
        <v>0</v>
      </c>
      <c r="M44" s="23">
        <f>Data_None!BB45</f>
        <v>0</v>
      </c>
      <c r="N44" s="23">
        <f>Data_None!BC45</f>
        <v>12.490743863849501</v>
      </c>
      <c r="O44" s="23">
        <f>Data_None!BD45</f>
        <v>0</v>
      </c>
      <c r="P44" s="23">
        <f>Data_None!BE45</f>
        <v>0</v>
      </c>
      <c r="Q44" s="46">
        <f t="shared" si="1"/>
        <v>162654.21151857387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Data_None!AZ46</f>
        <v>162641.72077470901</v>
      </c>
      <c r="L45" s="23">
        <f>Data_None!BA46</f>
        <v>0</v>
      </c>
      <c r="M45" s="23">
        <f>Data_None!BB46</f>
        <v>0</v>
      </c>
      <c r="N45" s="23">
        <f>Data_None!BC46</f>
        <v>12.490743848229799</v>
      </c>
      <c r="O45" s="23">
        <f>Data_None!BD46</f>
        <v>0</v>
      </c>
      <c r="P45" s="23">
        <f>Data_None!BE46</f>
        <v>0</v>
      </c>
      <c r="Q45" s="46">
        <f t="shared" si="1"/>
        <v>162654.21151855725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-1622069.0458909802</v>
      </c>
      <c r="F46" s="7" t="s">
        <v>8</v>
      </c>
      <c r="G46" s="10">
        <f>D48</f>
        <v>0</v>
      </c>
      <c r="I46" s="272"/>
      <c r="J46" s="4">
        <v>14</v>
      </c>
      <c r="K46" s="23">
        <f>Data_None!AZ47</f>
        <v>162641.72077470901</v>
      </c>
      <c r="L46" s="23">
        <f>Data_None!BA47</f>
        <v>0</v>
      </c>
      <c r="M46" s="23">
        <f>Data_None!BB47</f>
        <v>0</v>
      </c>
      <c r="N46" s="23">
        <f>Data_None!BC47</f>
        <v>12.490743863891501</v>
      </c>
      <c r="O46" s="23">
        <f>Data_None!BD47</f>
        <v>0</v>
      </c>
      <c r="P46" s="23">
        <f>Data_None!BE47</f>
        <v>0</v>
      </c>
      <c r="Q46" s="46">
        <f t="shared" si="1"/>
        <v>162654.21151857291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Data_None!AZ48</f>
        <v>5423.1120309736698</v>
      </c>
      <c r="L47" s="23">
        <f>Data_None!BA48</f>
        <v>0</v>
      </c>
      <c r="M47" s="23">
        <f>Data_None!BB48</f>
        <v>0</v>
      </c>
      <c r="N47" s="23">
        <f>Data_None!BC48</f>
        <v>-10.0478131784306</v>
      </c>
      <c r="O47" s="23">
        <f>Data_None!BD48</f>
        <v>0</v>
      </c>
      <c r="P47" s="23">
        <f>Data_None!BE48</f>
        <v>0</v>
      </c>
      <c r="Q47" s="46">
        <f t="shared" si="1"/>
        <v>5413.0642177952395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820234.76470719802</v>
      </c>
      <c r="I48" s="272" t="s">
        <v>1</v>
      </c>
      <c r="J48" s="4">
        <v>1</v>
      </c>
      <c r="K48" s="24">
        <f>Data_None!AZ49</f>
        <v>5423.1120309632097</v>
      </c>
      <c r="L48" s="24">
        <f>Data_None!BA49</f>
        <v>0</v>
      </c>
      <c r="M48" s="24">
        <f>Data_None!BB49</f>
        <v>0</v>
      </c>
      <c r="N48" s="24">
        <f>Data_None!BC49</f>
        <v>-10.047813166431601</v>
      </c>
      <c r="O48" s="24">
        <f>Data_None!BD49</f>
        <v>0</v>
      </c>
      <c r="P48" s="24">
        <f>Data_None!BE49</f>
        <v>0</v>
      </c>
      <c r="Q48" s="46">
        <f t="shared" si="1"/>
        <v>5413.0642177967784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Data_None!AZ50</f>
        <v>1819.69539374746</v>
      </c>
      <c r="L49" s="24">
        <f>Data_None!BA50</f>
        <v>0</v>
      </c>
      <c r="M49" s="24">
        <f>Data_None!BB50</f>
        <v>0</v>
      </c>
      <c r="N49" s="24">
        <f>Data_None!BC50</f>
        <v>-1.93824375258244E-8</v>
      </c>
      <c r="O49" s="24">
        <f>Data_None!BD50</f>
        <v>0</v>
      </c>
      <c r="P49" s="24">
        <f>Data_None!BE50</f>
        <v>0</v>
      </c>
      <c r="Q49" s="46">
        <f t="shared" si="1"/>
        <v>1819.6953937280775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-1622069.0458909802</v>
      </c>
      <c r="F50" s="8" t="s">
        <v>18</v>
      </c>
      <c r="I50" s="272"/>
      <c r="J50" s="4">
        <v>3</v>
      </c>
      <c r="K50" s="24">
        <f>Data_None!AZ51</f>
        <v>1819.6953937468199</v>
      </c>
      <c r="L50" s="24">
        <f>Data_None!BA51</f>
        <v>0</v>
      </c>
      <c r="M50" s="24">
        <f>Data_None!BB51</f>
        <v>0</v>
      </c>
      <c r="N50" s="24">
        <f>Data_None!BC51</f>
        <v>-7.4697072042424201E-9</v>
      </c>
      <c r="O50" s="24">
        <f>Data_None!BD51</f>
        <v>0</v>
      </c>
      <c r="P50" s="24">
        <f>Data_None!BE51</f>
        <v>0</v>
      </c>
      <c r="Q50" s="46">
        <f t="shared" si="1"/>
        <v>1819.6953937393503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193709.69575686933</v>
      </c>
      <c r="I51" s="272"/>
      <c r="J51" s="4">
        <v>4</v>
      </c>
      <c r="K51" s="24">
        <f>Data_None!AZ52</f>
        <v>1819.6953937468199</v>
      </c>
      <c r="L51" s="24">
        <f>Data_None!BA52</f>
        <v>0</v>
      </c>
      <c r="M51" s="24">
        <f>Data_None!BB52</f>
        <v>0</v>
      </c>
      <c r="N51" s="24">
        <f>Data_None!BC52</f>
        <v>-3.3344396817125601E-10</v>
      </c>
      <c r="O51" s="24">
        <f>Data_None!BD52</f>
        <v>0</v>
      </c>
      <c r="P51" s="24">
        <f>Data_None!BE52</f>
        <v>0</v>
      </c>
      <c r="Q51" s="46">
        <f t="shared" si="1"/>
        <v>1819.6953937464864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-172.68602578589702</v>
      </c>
      <c r="I52" s="272"/>
      <c r="J52" s="4">
        <v>5</v>
      </c>
      <c r="K52" s="24">
        <f>Data_None!AZ53</f>
        <v>8199.8732578214403</v>
      </c>
      <c r="L52" s="24">
        <f>Data_None!BA53</f>
        <v>0</v>
      </c>
      <c r="M52" s="24">
        <f>Data_None!BB53</f>
        <v>0</v>
      </c>
      <c r="N52" s="24">
        <f>Data_None!BC53</f>
        <v>-7.6960457748204396</v>
      </c>
      <c r="O52" s="24">
        <f>Data_None!BD53</f>
        <v>0</v>
      </c>
      <c r="P52" s="24">
        <f>Data_None!BE53</f>
        <v>0</v>
      </c>
      <c r="Q52" s="46">
        <f t="shared" si="1"/>
        <v>8192.1772120466194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23995.883231502667</v>
      </c>
      <c r="F53" s="7" t="s">
        <v>7</v>
      </c>
      <c r="G53" s="10">
        <f>D35</f>
        <v>0</v>
      </c>
      <c r="I53" s="272"/>
      <c r="J53" s="4">
        <v>6</v>
      </c>
      <c r="K53" s="24">
        <f>Data_None!AZ54</f>
        <v>8199.87325781248</v>
      </c>
      <c r="L53" s="24">
        <f>Data_None!BA54</f>
        <v>0</v>
      </c>
      <c r="M53" s="24">
        <f>Data_None!BB54</f>
        <v>0</v>
      </c>
      <c r="N53" s="24">
        <f>Data_None!BC54</f>
        <v>-7.6960457740751798</v>
      </c>
      <c r="O53" s="24">
        <f>Data_None!BD54</f>
        <v>0</v>
      </c>
      <c r="P53" s="24">
        <f>Data_None!BE54</f>
        <v>0</v>
      </c>
      <c r="Q53" s="46">
        <f t="shared" si="1"/>
        <v>8192.1772120384048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Data_None!AZ55</f>
        <v>5423.1120309736798</v>
      </c>
      <c r="L54" s="24">
        <f>Data_None!BA55</f>
        <v>0</v>
      </c>
      <c r="M54" s="24">
        <f>Data_None!BB55</f>
        <v>0</v>
      </c>
      <c r="N54" s="24">
        <f>Data_None!BC55</f>
        <v>-10.0478131651741</v>
      </c>
      <c r="O54" s="24">
        <f>Data_None!BD55</f>
        <v>0</v>
      </c>
      <c r="P54" s="24">
        <f>Data_None!BE55</f>
        <v>0</v>
      </c>
      <c r="Q54" s="46">
        <f t="shared" si="1"/>
        <v>5413.0642178085054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Data_None!AZ56</f>
        <v>0</v>
      </c>
      <c r="L55" s="24">
        <f>Data_None!BA56</f>
        <v>0</v>
      </c>
      <c r="M55" s="24">
        <f>Data_None!BB56</f>
        <v>0</v>
      </c>
      <c r="N55" s="24">
        <f>Data_None!BC56</f>
        <v>0</v>
      </c>
      <c r="O55" s="24">
        <f>Data_None!BD56</f>
        <v>0</v>
      </c>
      <c r="P55" s="24">
        <f>Data_None!BE56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Data_None!AZ57</f>
        <v>0</v>
      </c>
      <c r="L56" s="24">
        <f>Data_None!BA57</f>
        <v>0</v>
      </c>
      <c r="M56" s="24">
        <f>Data_None!BB57</f>
        <v>0</v>
      </c>
      <c r="N56" s="24">
        <f>Data_None!BC57</f>
        <v>0</v>
      </c>
      <c r="O56" s="24">
        <f>Data_None!BD57</f>
        <v>0</v>
      </c>
      <c r="P56" s="24">
        <f>Data_None!BE57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23995.883231502667</v>
      </c>
      <c r="F57" s="7" t="s">
        <v>13</v>
      </c>
      <c r="G57" s="10">
        <f>SUM(G51:G56)</f>
        <v>193537.00973108344</v>
      </c>
      <c r="I57" s="272"/>
      <c r="J57" s="4">
        <v>10</v>
      </c>
      <c r="K57" s="24">
        <f>Data_None!AZ58</f>
        <v>32200.9277996044</v>
      </c>
      <c r="L57" s="24">
        <f>Data_None!BA58</f>
        <v>0</v>
      </c>
      <c r="M57" s="24">
        <f>Data_None!BB58</f>
        <v>0</v>
      </c>
      <c r="N57" s="24">
        <f>Data_None!BC58</f>
        <v>-27.439661581450601</v>
      </c>
      <c r="O57" s="24">
        <f>Data_None!BD58</f>
        <v>0</v>
      </c>
      <c r="P57" s="24">
        <f>Data_None!BE58</f>
        <v>0</v>
      </c>
      <c r="Q57" s="46">
        <f t="shared" si="1"/>
        <v>32173.488138022949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Data_None!AZ59</f>
        <v>32200.927799613601</v>
      </c>
      <c r="L58" s="24">
        <f>Data_None!BA59</f>
        <v>0</v>
      </c>
      <c r="M58" s="24">
        <f>Data_None!BB59</f>
        <v>0</v>
      </c>
      <c r="N58" s="24">
        <f>Data_None!BC59</f>
        <v>-27.439661582199999</v>
      </c>
      <c r="O58" s="24">
        <f>Data_None!BD59</f>
        <v>0</v>
      </c>
      <c r="P58" s="24">
        <f>Data_None!BE59</f>
        <v>0</v>
      </c>
      <c r="Q58" s="46">
        <f t="shared" si="1"/>
        <v>32173.4881380314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Data_None!AZ60</f>
        <v>32200.927799613299</v>
      </c>
      <c r="L59" s="24">
        <f>Data_None!BA60</f>
        <v>0</v>
      </c>
      <c r="M59" s="24">
        <f>Data_None!BB60</f>
        <v>0</v>
      </c>
      <c r="N59" s="24">
        <f>Data_None!BC60</f>
        <v>-27.4396615660931</v>
      </c>
      <c r="O59" s="24">
        <f>Data_None!BD60</f>
        <v>0</v>
      </c>
      <c r="P59" s="24">
        <f>Data_None!BE60</f>
        <v>0</v>
      </c>
      <c r="Q59" s="46">
        <f t="shared" si="1"/>
        <v>32173.488138047207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Data_None!AZ61</f>
        <v>32200.927799613099</v>
      </c>
      <c r="L60" s="24">
        <f>Data_None!BA61</f>
        <v>0</v>
      </c>
      <c r="M60" s="24">
        <f>Data_None!BB61</f>
        <v>0</v>
      </c>
      <c r="N60" s="24">
        <f>Data_None!BC61</f>
        <v>-27.439661566113202</v>
      </c>
      <c r="O60" s="24">
        <f>Data_None!BD61</f>
        <v>0</v>
      </c>
      <c r="P60" s="24">
        <f>Data_None!BE61</f>
        <v>0</v>
      </c>
      <c r="Q60" s="46">
        <f t="shared" si="1"/>
        <v>32173.488138046985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Data_None!AZ62</f>
        <v>32200.927799613</v>
      </c>
      <c r="L61" s="24">
        <f>Data_None!BA62</f>
        <v>0</v>
      </c>
      <c r="M61" s="24">
        <f>Data_None!BB62</f>
        <v>0</v>
      </c>
      <c r="N61" s="24">
        <f>Data_None!BC62</f>
        <v>-27.4396615823532</v>
      </c>
      <c r="O61" s="24">
        <f>Data_None!BD62</f>
        <v>0</v>
      </c>
      <c r="P61" s="24">
        <f>Data_None!BE62</f>
        <v>0</v>
      </c>
      <c r="Q61" s="46">
        <f t="shared" si="1"/>
        <v>32173.488138030647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Data_None!AZ63</f>
        <v>0</v>
      </c>
      <c r="L62" s="24">
        <f>Data_None!BA63</f>
        <v>0</v>
      </c>
      <c r="M62" s="24">
        <f>Data_None!BB63</f>
        <v>0</v>
      </c>
      <c r="N62" s="24">
        <f>Data_None!BC63</f>
        <v>0</v>
      </c>
      <c r="O62" s="24">
        <f>Data_None!BD63</f>
        <v>0</v>
      </c>
      <c r="P62" s="24">
        <f>Data_None!BE63</f>
        <v>0</v>
      </c>
      <c r="Q62" s="46">
        <f>K62+N62-O62-P62</f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BEF8-2AE3-4C7F-B89C-9E19AB1DDD0D}">
  <sheetPr>
    <tabColor theme="5" tint="0.39997558519241921"/>
  </sheetPr>
  <dimension ref="A1:AN239"/>
  <sheetViews>
    <sheetView topLeftCell="C1" workbookViewId="0">
      <selection activeCell="S6" sqref="S6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Data_2700!H3</f>
        <v>2</v>
      </c>
      <c r="F3" s="7" t="s">
        <v>0</v>
      </c>
      <c r="G3" s="10">
        <f>-D43</f>
        <v>367000</v>
      </c>
      <c r="I3" s="273"/>
      <c r="J3" s="273"/>
      <c r="K3" s="5">
        <f t="shared" ref="K3:R3" si="0">SUM(K4:K62)</f>
        <v>3555659.5125053474</v>
      </c>
      <c r="L3" s="5">
        <f t="shared" si="0"/>
        <v>1643822.4985267865</v>
      </c>
      <c r="M3" s="5">
        <f t="shared" si="0"/>
        <v>363000</v>
      </c>
      <c r="N3" s="5">
        <f t="shared" si="0"/>
        <v>3073.2868085269001</v>
      </c>
      <c r="O3" s="5">
        <f t="shared" si="0"/>
        <v>1655498.0358095809</v>
      </c>
      <c r="P3" s="5">
        <f t="shared" si="0"/>
        <v>367000</v>
      </c>
      <c r="Q3" s="45">
        <f t="shared" si="0"/>
        <v>1536234.7635042935</v>
      </c>
      <c r="R3" s="45">
        <f t="shared" si="0"/>
        <v>1855.8607177838458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Data_2700!H4</f>
        <v>1</v>
      </c>
      <c r="F4" s="11" t="s">
        <v>8</v>
      </c>
      <c r="G4" s="12">
        <f>-D50</f>
        <v>1655498.0358095809</v>
      </c>
      <c r="I4" s="272" t="s">
        <v>4</v>
      </c>
      <c r="J4" s="4">
        <v>1</v>
      </c>
      <c r="K4" s="21">
        <f>Data_2700!AZ4</f>
        <v>522792.56977889501</v>
      </c>
      <c r="L4" s="21">
        <f>Data_2700!BA4</f>
        <v>439266.337499997</v>
      </c>
      <c r="M4" s="21">
        <f>Data_2700!BB4</f>
        <v>80000</v>
      </c>
      <c r="N4" s="21">
        <f>Data_2700!BC4</f>
        <v>5800.1307332607903</v>
      </c>
      <c r="O4" s="21">
        <f>Data_2700!BD4</f>
        <v>448997.43584195798</v>
      </c>
      <c r="P4" s="21">
        <f>Data_2700!BE4</f>
        <v>80000</v>
      </c>
      <c r="Q4" s="46">
        <f>K4+N4-O4-P4</f>
        <v>-404.73532980220625</v>
      </c>
      <c r="R4" s="46">
        <f>IF(Q4&lt;0,-Q4,0)</f>
        <v>404.73532980220625</v>
      </c>
      <c r="S4" s="7"/>
    </row>
    <row r="5" spans="2:23" ht="15.75" thickTop="1" x14ac:dyDescent="0.25">
      <c r="C5" s="25" t="s">
        <v>23</v>
      </c>
      <c r="D5" s="31">
        <f>Data_2700!H5</f>
        <v>3713434.6567490501</v>
      </c>
      <c r="F5" s="7" t="s">
        <v>13</v>
      </c>
      <c r="G5" s="10">
        <f>SUM(G3:G4)</f>
        <v>2022498.0358095809</v>
      </c>
      <c r="I5" s="272"/>
      <c r="J5" s="4">
        <v>2</v>
      </c>
      <c r="K5" s="21">
        <f>Data_2700!AZ5</f>
        <v>276021.91011672199</v>
      </c>
      <c r="L5" s="21">
        <f>Data_2700!BA5</f>
        <v>172182.21599999999</v>
      </c>
      <c r="M5" s="21">
        <f>Data_2700!BB5</f>
        <v>80000</v>
      </c>
      <c r="N5" s="21">
        <f>Data_2700!BC5</f>
        <v>-184.993721175449</v>
      </c>
      <c r="O5" s="21">
        <f>Data_2700!BD5</f>
        <v>171904.82887939501</v>
      </c>
      <c r="P5" s="21">
        <f>Data_2700!BE5</f>
        <v>80000</v>
      </c>
      <c r="Q5" s="46">
        <f t="shared" ref="Q5:Q62" si="1">K5+N5-O5-P5</f>
        <v>23932.087516151514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Data_2700!H6</f>
        <v>3927588.66003166</v>
      </c>
      <c r="I6" s="272"/>
      <c r="J6" s="4">
        <v>3</v>
      </c>
      <c r="K6" s="21">
        <f>Data_2700!AZ6</f>
        <v>274954.35274795</v>
      </c>
      <c r="L6" s="21">
        <f>Data_2700!BA6</f>
        <v>162509.21599999999</v>
      </c>
      <c r="M6" s="21">
        <f>Data_2700!BB6</f>
        <v>80000</v>
      </c>
      <c r="N6" s="21">
        <f>Data_2700!BC6</f>
        <v>-180.631722466594</v>
      </c>
      <c r="O6" s="21">
        <f>Data_2700!BD6</f>
        <v>162249.68951334001</v>
      </c>
      <c r="P6" s="21">
        <f>Data_2700!BE6</f>
        <v>80000</v>
      </c>
      <c r="Q6" s="46">
        <f t="shared" si="1"/>
        <v>32524.031512143381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Data_2700!H7</f>
        <v>2188199.71198567</v>
      </c>
      <c r="F7" s="8" t="s">
        <v>20</v>
      </c>
      <c r="I7" s="272"/>
      <c r="J7" s="4">
        <v>4</v>
      </c>
      <c r="K7" s="21">
        <f>Data_2700!AZ7</f>
        <v>0</v>
      </c>
      <c r="L7" s="21">
        <f>Data_2700!BA7</f>
        <v>0</v>
      </c>
      <c r="M7" s="21">
        <f>Data_2700!BB7</f>
        <v>0</v>
      </c>
      <c r="N7" s="21">
        <f>Data_2700!BC7</f>
        <v>0</v>
      </c>
      <c r="O7" s="21">
        <f>Data_2700!BD7</f>
        <v>0</v>
      </c>
      <c r="P7" s="21">
        <f>Data_2700!BE7</f>
        <v>0</v>
      </c>
      <c r="Q7" s="46">
        <f t="shared" si="1"/>
        <v>0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Data_2700!H8</f>
        <v>3989.7106914851602</v>
      </c>
      <c r="F8" s="7" t="s">
        <v>0</v>
      </c>
      <c r="G8" s="10">
        <f>M3</f>
        <v>363000</v>
      </c>
      <c r="I8" s="272"/>
      <c r="J8" s="4">
        <v>5</v>
      </c>
      <c r="K8" s="21">
        <f>Data_2700!AZ8</f>
        <v>0</v>
      </c>
      <c r="L8" s="21">
        <f>Data_2700!BA8</f>
        <v>0</v>
      </c>
      <c r="M8" s="21">
        <f>Data_2700!BB8</f>
        <v>0</v>
      </c>
      <c r="N8" s="21">
        <f>Data_2700!BC8</f>
        <v>0</v>
      </c>
      <c r="O8" s="21">
        <f>Data_2700!BD8</f>
        <v>0</v>
      </c>
      <c r="P8" s="21">
        <f>Data_2700!BE8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Data_2700!H9</f>
        <v>2161.85596707487</v>
      </c>
      <c r="F9" s="11" t="s">
        <v>8</v>
      </c>
      <c r="G9" s="12">
        <f>L3</f>
        <v>1643822.4985267865</v>
      </c>
      <c r="I9" s="272"/>
      <c r="J9" s="4">
        <v>6</v>
      </c>
      <c r="K9" s="21">
        <f>Data_2700!AZ9</f>
        <v>527482.58421720902</v>
      </c>
      <c r="L9" s="21">
        <f>Data_2700!BA9</f>
        <v>425896.719851879</v>
      </c>
      <c r="M9" s="21">
        <f>Data_2700!BB9</f>
        <v>60000</v>
      </c>
      <c r="N9" s="21">
        <f>Data_2700!BC9</f>
        <v>2592.1842005561298</v>
      </c>
      <c r="O9" s="21">
        <f>Data_2700!BD9</f>
        <v>436034.96131149499</v>
      </c>
      <c r="P9" s="21">
        <f>Data_2700!BE9</f>
        <v>60000</v>
      </c>
      <c r="Q9" s="46">
        <f t="shared" si="1"/>
        <v>34039.807106270164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Data_2700!H10</f>
        <v>1651.0525154868101</v>
      </c>
      <c r="F10" s="7" t="s">
        <v>13</v>
      </c>
      <c r="G10" s="10">
        <f>SUM(G8:G9)</f>
        <v>2006822.4985267865</v>
      </c>
      <c r="I10" s="272"/>
      <c r="J10" s="4">
        <v>7</v>
      </c>
      <c r="K10" s="21">
        <f>Data_2700!AZ10</f>
        <v>0</v>
      </c>
      <c r="L10" s="21">
        <f>Data_2700!BA10</f>
        <v>0</v>
      </c>
      <c r="M10" s="21">
        <f>Data_2700!BB10</f>
        <v>0</v>
      </c>
      <c r="N10" s="21">
        <f>Data_2700!BC10</f>
        <v>0</v>
      </c>
      <c r="O10" s="21">
        <f>Data_2700!BD10</f>
        <v>0</v>
      </c>
      <c r="P10" s="21">
        <f>Data_2700!BE10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Data_2700!H11</f>
        <v>2504.6160730009301</v>
      </c>
      <c r="I11" s="272"/>
      <c r="J11" s="4">
        <v>8</v>
      </c>
      <c r="K11" s="21">
        <f>Data_2700!AZ11</f>
        <v>451804.023634743</v>
      </c>
      <c r="L11" s="21">
        <f>Data_2700!BA11</f>
        <v>373129.51070445002</v>
      </c>
      <c r="M11" s="21">
        <f>Data_2700!BB11</f>
        <v>60000</v>
      </c>
      <c r="N11" s="21">
        <f>Data_2700!BC11</f>
        <v>-1449.0793273690699</v>
      </c>
      <c r="O11" s="21">
        <f>Data_2700!BD11</f>
        <v>381954.71304879698</v>
      </c>
      <c r="P11" s="21">
        <f>Data_2700!BE11</f>
        <v>60000</v>
      </c>
      <c r="Q11" s="46">
        <f t="shared" si="1"/>
        <v>8400.2312585769687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Data_2700!H12</f>
        <v>2589.4198878960901</v>
      </c>
      <c r="F12" s="8" t="s">
        <v>39</v>
      </c>
      <c r="I12" s="272"/>
      <c r="J12" s="4">
        <v>9</v>
      </c>
      <c r="K12" s="21">
        <f>Data_2700!AZ12</f>
        <v>0</v>
      </c>
      <c r="L12" s="21">
        <f>Data_2700!BA12</f>
        <v>0</v>
      </c>
      <c r="M12" s="21">
        <f>Data_2700!BB12</f>
        <v>0</v>
      </c>
      <c r="N12" s="21">
        <f>Data_2700!BC12</f>
        <v>0</v>
      </c>
      <c r="O12" s="21">
        <f>Data_2700!BD12</f>
        <v>0</v>
      </c>
      <c r="P12" s="21">
        <f>Data_2700!BE12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Data_2700!H13</f>
        <v>2515.4159422790299</v>
      </c>
      <c r="F13" s="7" t="s">
        <v>40</v>
      </c>
      <c r="G13" s="35">
        <f>D7-G10</f>
        <v>181377.21345888358</v>
      </c>
      <c r="I13" s="272"/>
      <c r="J13" s="4">
        <v>10</v>
      </c>
      <c r="K13" s="21">
        <f>Data_2700!AZ13</f>
        <v>0</v>
      </c>
      <c r="L13" s="21">
        <f>Data_2700!BA13</f>
        <v>0</v>
      </c>
      <c r="M13" s="21">
        <f>Data_2700!BB13</f>
        <v>0</v>
      </c>
      <c r="N13" s="21">
        <f>Data_2700!BC13</f>
        <v>0</v>
      </c>
      <c r="O13" s="21">
        <f>Data_2700!BD13</f>
        <v>0</v>
      </c>
      <c r="P13" s="21">
        <f>Data_2700!BE13</f>
        <v>0</v>
      </c>
      <c r="Q13" s="46">
        <f t="shared" si="1"/>
        <v>0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Data_2700!AZ14</f>
        <v>0</v>
      </c>
      <c r="L14" s="21">
        <f>Data_2700!BA14</f>
        <v>0</v>
      </c>
      <c r="M14" s="21">
        <f>Data_2700!BB14</f>
        <v>0</v>
      </c>
      <c r="N14" s="21">
        <f>Data_2700!BC14</f>
        <v>0</v>
      </c>
      <c r="O14" s="21">
        <f>Data_2700!BD14</f>
        <v>0</v>
      </c>
      <c r="P14" s="21">
        <f>Data_2700!BE14</f>
        <v>0</v>
      </c>
      <c r="Q14" s="46">
        <f t="shared" si="1"/>
        <v>0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Data_2700!AZ15</f>
        <v>53666.305141355399</v>
      </c>
      <c r="L15" s="21">
        <f>Data_2700!BA15</f>
        <v>52617.914986873096</v>
      </c>
      <c r="M15" s="21">
        <f>Data_2700!BB15</f>
        <v>2000</v>
      </c>
      <c r="N15" s="21">
        <f>Data_2700!BC15</f>
        <v>-3400.0183808475099</v>
      </c>
      <c r="O15" s="21">
        <f>Data_2700!BD15</f>
        <v>34633.378743397399</v>
      </c>
      <c r="P15" s="21">
        <f>Data_2700!BE15</f>
        <v>4000</v>
      </c>
      <c r="Q15" s="46">
        <f t="shared" si="1"/>
        <v>11632.908017110487</v>
      </c>
      <c r="R15" s="46">
        <f t="shared" si="2"/>
        <v>0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Data_2700!AZ16</f>
        <v>18492.0378010846</v>
      </c>
      <c r="L16" s="21">
        <f>Data_2700!BA16</f>
        <v>18220.583483587201</v>
      </c>
      <c r="M16" s="21">
        <f>Data_2700!BB16</f>
        <v>1000</v>
      </c>
      <c r="N16" s="21">
        <f>Data_2700!BC16</f>
        <v>2779.86528213266</v>
      </c>
      <c r="O16" s="21">
        <f>Data_2700!BD16</f>
        <v>19723.028471198901</v>
      </c>
      <c r="P16" s="21">
        <f>Data_2700!BE16</f>
        <v>3000</v>
      </c>
      <c r="Q16" s="46">
        <f t="shared" si="1"/>
        <v>-1451.1253879816395</v>
      </c>
      <c r="R16" s="46">
        <f t="shared" si="2"/>
        <v>1451.1253879816395</v>
      </c>
      <c r="S16" s="7"/>
    </row>
    <row r="17" spans="2:19" x14ac:dyDescent="0.25">
      <c r="B17" s="8" t="s">
        <v>5</v>
      </c>
      <c r="F17" s="7" t="s">
        <v>5</v>
      </c>
      <c r="G17" s="10">
        <f>D22</f>
        <v>3555659.5125053474</v>
      </c>
      <c r="I17" s="272"/>
      <c r="J17" s="4">
        <v>14</v>
      </c>
      <c r="K17" s="21">
        <f>Data_2700!AZ17</f>
        <v>0</v>
      </c>
      <c r="L17" s="21">
        <f>Data_2700!BA17</f>
        <v>0</v>
      </c>
      <c r="M17" s="21">
        <f>Data_2700!BB17</f>
        <v>0</v>
      </c>
      <c r="N17" s="21">
        <f>Data_2700!BC17</f>
        <v>0</v>
      </c>
      <c r="O17" s="21">
        <f>Data_2700!BD17</f>
        <v>0</v>
      </c>
      <c r="P17" s="21">
        <f>Data_2700!BE17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2125213.7834379589</v>
      </c>
      <c r="F18" s="7" t="s">
        <v>6</v>
      </c>
      <c r="G18" s="10">
        <f>D29</f>
        <v>3073.286808526901</v>
      </c>
      <c r="I18" s="272" t="s">
        <v>3</v>
      </c>
      <c r="J18" s="4">
        <v>1</v>
      </c>
      <c r="K18" s="22">
        <f>Data_2700!AZ19</f>
        <v>0</v>
      </c>
      <c r="L18" s="22">
        <f>Data_2700!BA19</f>
        <v>0</v>
      </c>
      <c r="M18" s="22">
        <f>Data_2700!BB19</f>
        <v>0</v>
      </c>
      <c r="N18" s="22">
        <f>Data_2700!BC19</f>
        <v>0</v>
      </c>
      <c r="O18" s="22">
        <f>Data_2700!BD19</f>
        <v>0</v>
      </c>
      <c r="P18" s="22">
        <f>Data_2700!BE19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565428.59134233347</v>
      </c>
      <c r="F19" s="39" t="s">
        <v>7</v>
      </c>
      <c r="G19" s="40">
        <v>0</v>
      </c>
      <c r="I19" s="272"/>
      <c r="J19" s="4">
        <v>2</v>
      </c>
      <c r="K19" s="22">
        <f>Data_2700!AZ20</f>
        <v>7038.6878707364804</v>
      </c>
      <c r="L19" s="22">
        <f>Data_2700!BA20</f>
        <v>0</v>
      </c>
      <c r="M19" s="22">
        <f>Data_2700!BB20</f>
        <v>0</v>
      </c>
      <c r="N19" s="22">
        <f>Data_2700!BC20</f>
        <v>-91.925694385972804</v>
      </c>
      <c r="O19" s="22">
        <f>Data_2700!BD20</f>
        <v>0</v>
      </c>
      <c r="P19" s="22">
        <f>Data_2700!BE20</f>
        <v>0</v>
      </c>
      <c r="Q19" s="46">
        <f t="shared" si="1"/>
        <v>6946.7621763505076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709343.9126766168</v>
      </c>
      <c r="F20" s="11" t="s">
        <v>9</v>
      </c>
      <c r="G20" s="12">
        <f>D57</f>
        <v>1855.8607177838458</v>
      </c>
      <c r="I20" s="272"/>
      <c r="J20" s="4">
        <v>3</v>
      </c>
      <c r="K20" s="22">
        <f>Data_2700!AZ21</f>
        <v>7030.7264351423</v>
      </c>
      <c r="L20" s="22">
        <f>Data_2700!BA21</f>
        <v>0</v>
      </c>
      <c r="M20" s="22">
        <f>Data_2700!BB21</f>
        <v>0</v>
      </c>
      <c r="N20" s="22">
        <f>Data_2700!BC21</f>
        <v>-91.809169882727701</v>
      </c>
      <c r="O20" s="22">
        <f>Data_2700!BD21</f>
        <v>0</v>
      </c>
      <c r="P20" s="22">
        <f>Data_2700!BE21</f>
        <v>0</v>
      </c>
      <c r="Q20" s="46">
        <f t="shared" si="1"/>
        <v>6938.9172652595726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155673.22504843835</v>
      </c>
      <c r="F21" s="7" t="s">
        <v>13</v>
      </c>
      <c r="G21" s="10">
        <f>SUM(G17:G20)</f>
        <v>3560588.6600316581</v>
      </c>
      <c r="I21" s="272"/>
      <c r="J21" s="4">
        <v>4</v>
      </c>
      <c r="K21" s="22">
        <f>Data_2700!AZ22</f>
        <v>7030.7264351423</v>
      </c>
      <c r="L21" s="22">
        <f>Data_2700!BA22</f>
        <v>0</v>
      </c>
      <c r="M21" s="22">
        <f>Data_2700!BB22</f>
        <v>0</v>
      </c>
      <c r="N21" s="22">
        <f>Data_2700!BC22</f>
        <v>-91.809169863248002</v>
      </c>
      <c r="O21" s="22">
        <f>Data_2700!BD22</f>
        <v>0</v>
      </c>
      <c r="P21" s="22">
        <f>Data_2700!BE22</f>
        <v>0</v>
      </c>
      <c r="Q21" s="46">
        <f t="shared" si="1"/>
        <v>6938.9172652790521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3555659.5125053474</v>
      </c>
      <c r="G22" s="10"/>
      <c r="I22" s="272"/>
      <c r="J22" s="4">
        <v>5</v>
      </c>
      <c r="K22" s="22">
        <f>Data_2700!AZ23</f>
        <v>52909.179935996101</v>
      </c>
      <c r="L22" s="22">
        <f>Data_2700!BA23</f>
        <v>0</v>
      </c>
      <c r="M22" s="22">
        <f>Data_2700!BB23</f>
        <v>0</v>
      </c>
      <c r="N22" s="22">
        <f>Data_2700!BC23</f>
        <v>-62.546088875502001</v>
      </c>
      <c r="O22" s="22">
        <f>Data_2700!BD23</f>
        <v>0</v>
      </c>
      <c r="P22" s="22">
        <f>Data_2700!BE23</f>
        <v>0</v>
      </c>
      <c r="Q22" s="46">
        <f t="shared" si="1"/>
        <v>52846.633847120596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Data_2700!AZ24</f>
        <v>52909.179935996101</v>
      </c>
      <c r="L23" s="22">
        <f>Data_2700!BA24</f>
        <v>0</v>
      </c>
      <c r="M23" s="22">
        <f>Data_2700!BB24</f>
        <v>0</v>
      </c>
      <c r="N23" s="22">
        <f>Data_2700!BC24</f>
        <v>-62.5460888752607</v>
      </c>
      <c r="O23" s="22">
        <f>Data_2700!BD24</f>
        <v>0</v>
      </c>
      <c r="P23" s="22">
        <f>Data_2700!BE24</f>
        <v>0</v>
      </c>
      <c r="Q23" s="46">
        <f t="shared" si="1"/>
        <v>52846.633847120836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2125213.7834379589</v>
      </c>
      <c r="I24" s="272"/>
      <c r="J24" s="4">
        <v>7</v>
      </c>
      <c r="K24" s="22">
        <f>Data_2700!AZ25</f>
        <v>0</v>
      </c>
      <c r="L24" s="22">
        <f>Data_2700!BA25</f>
        <v>0</v>
      </c>
      <c r="M24" s="22">
        <f>Data_2700!BB25</f>
        <v>0</v>
      </c>
      <c r="N24" s="22">
        <f>Data_2700!BC25</f>
        <v>0</v>
      </c>
      <c r="O24" s="22">
        <f>Data_2700!BD25</f>
        <v>0</v>
      </c>
      <c r="P24" s="22">
        <f>Data_2700!BE25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5957.4570640909587</v>
      </c>
      <c r="F25" s="7" t="s">
        <v>6</v>
      </c>
      <c r="G25" s="10">
        <f>D25</f>
        <v>5957.4570640909587</v>
      </c>
      <c r="I25" s="272"/>
      <c r="J25" s="4">
        <v>8</v>
      </c>
      <c r="K25" s="22">
        <f>Data_2700!AZ26</f>
        <v>0</v>
      </c>
      <c r="L25" s="22">
        <f>Data_2700!BA26</f>
        <v>0</v>
      </c>
      <c r="M25" s="22">
        <f>Data_2700!BB26</f>
        <v>0</v>
      </c>
      <c r="N25" s="22">
        <f>Data_2700!BC26</f>
        <v>0</v>
      </c>
      <c r="O25" s="22">
        <f>Data_2700!BD26</f>
        <v>0</v>
      </c>
      <c r="P25" s="22">
        <f>Data_2700!BE26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-3081.0282485073135</v>
      </c>
      <c r="F26" s="39" t="s">
        <v>7</v>
      </c>
      <c r="G26" s="40">
        <v>0</v>
      </c>
      <c r="I26" s="272"/>
      <c r="J26" s="4">
        <v>9</v>
      </c>
      <c r="K26" s="22">
        <f>Data_2700!AZ27</f>
        <v>0</v>
      </c>
      <c r="L26" s="22">
        <f>Data_2700!BA27</f>
        <v>0</v>
      </c>
      <c r="M26" s="22">
        <f>Data_2700!BB27</f>
        <v>0</v>
      </c>
      <c r="N26" s="22">
        <f>Data_2700!BC27</f>
        <v>0</v>
      </c>
      <c r="O26" s="22">
        <f>Data_2700!BD27</f>
        <v>0</v>
      </c>
      <c r="P26" s="22">
        <f>Data_2700!BE27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217.69951813173662</v>
      </c>
      <c r="F27" s="7" t="s">
        <v>0</v>
      </c>
      <c r="G27" s="10">
        <f>D39</f>
        <v>-367000</v>
      </c>
      <c r="I27" s="272"/>
      <c r="J27" s="4">
        <v>10</v>
      </c>
      <c r="K27" s="22">
        <f>Data_2700!AZ28</f>
        <v>87390.010052584097</v>
      </c>
      <c r="L27" s="22">
        <f>Data_2700!BA28</f>
        <v>0</v>
      </c>
      <c r="M27" s="22">
        <f>Data_2700!BB28</f>
        <v>0</v>
      </c>
      <c r="N27" s="22">
        <f>Data_2700!BC28</f>
        <v>-535.97404934062399</v>
      </c>
      <c r="O27" s="22">
        <f>Data_2700!BD28</f>
        <v>0</v>
      </c>
      <c r="P27" s="22">
        <f>Data_2700!BE28</f>
        <v>0</v>
      </c>
      <c r="Q27" s="46">
        <f t="shared" si="1"/>
        <v>86854.036003243469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-20.841525188480794</v>
      </c>
      <c r="F28" s="7" t="s">
        <v>8</v>
      </c>
      <c r="G28" s="10">
        <f>D46</f>
        <v>-1655498.0358095809</v>
      </c>
      <c r="I28" s="272"/>
      <c r="J28" s="4">
        <v>11</v>
      </c>
      <c r="K28" s="22">
        <f>Data_2700!AZ29</f>
        <v>87391.919279053502</v>
      </c>
      <c r="L28" s="22">
        <f>Data_2700!BA29</f>
        <v>0</v>
      </c>
      <c r="M28" s="22">
        <f>Data_2700!BB29</f>
        <v>0</v>
      </c>
      <c r="N28" s="22">
        <f>Data_2700!BC29</f>
        <v>-535.77943833692996</v>
      </c>
      <c r="O28" s="22">
        <f>Data_2700!BD29</f>
        <v>0</v>
      </c>
      <c r="P28" s="22">
        <f>Data_2700!BE29</f>
        <v>0</v>
      </c>
      <c r="Q28" s="46">
        <f t="shared" si="1"/>
        <v>86856.139840716569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3073.286808526901</v>
      </c>
      <c r="F29" s="11" t="s">
        <v>9</v>
      </c>
      <c r="G29" s="12">
        <f>D53</f>
        <v>1855.8607177838458</v>
      </c>
      <c r="I29" s="272"/>
      <c r="J29" s="4">
        <v>12</v>
      </c>
      <c r="K29" s="22">
        <f>Data_2700!AZ30</f>
        <v>87694.429855956696</v>
      </c>
      <c r="L29" s="22">
        <f>Data_2700!BA30</f>
        <v>0</v>
      </c>
      <c r="M29" s="22">
        <f>Data_2700!BB30</f>
        <v>0</v>
      </c>
      <c r="N29" s="22">
        <f>Data_2700!BC30</f>
        <v>-536.525693478579</v>
      </c>
      <c r="O29" s="22">
        <f>Data_2700!BD30</f>
        <v>0</v>
      </c>
      <c r="P29" s="22">
        <f>Data_2700!BE30</f>
        <v>0</v>
      </c>
      <c r="Q29" s="46">
        <f t="shared" si="1"/>
        <v>87157.904162478124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110529.06541025259</v>
      </c>
      <c r="I30" s="272"/>
      <c r="J30" s="4">
        <v>13</v>
      </c>
      <c r="K30" s="22">
        <f>Data_2700!AZ31</f>
        <v>87630.160640680202</v>
      </c>
      <c r="L30" s="22">
        <f>Data_2700!BA31</f>
        <v>0</v>
      </c>
      <c r="M30" s="22">
        <f>Data_2700!BB31</f>
        <v>0</v>
      </c>
      <c r="N30" s="22">
        <f>Data_2700!BC31</f>
        <v>-536.46532550163704</v>
      </c>
      <c r="O30" s="22">
        <f>Data_2700!BD31</f>
        <v>0</v>
      </c>
      <c r="P30" s="22">
        <f>Data_2700!BE31</f>
        <v>0</v>
      </c>
      <c r="Q30" s="46">
        <f t="shared" si="1"/>
        <v>87093.695315178571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Data_2700!AZ32</f>
        <v>87565.891425403795</v>
      </c>
      <c r="L31" s="22">
        <f>Data_2700!BA32</f>
        <v>0</v>
      </c>
      <c r="M31" s="22">
        <f>Data_2700!BB32</f>
        <v>0</v>
      </c>
      <c r="N31" s="22">
        <f>Data_2700!BC32</f>
        <v>-536.40495754609401</v>
      </c>
      <c r="O31" s="22">
        <f>Data_2700!BD32</f>
        <v>0</v>
      </c>
      <c r="P31" s="22">
        <f>Data_2700!BE32</f>
        <v>0</v>
      </c>
      <c r="Q31" s="46">
        <f t="shared" si="1"/>
        <v>87029.4864678577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Data_2700!AZ33</f>
        <v>837.67947564187205</v>
      </c>
      <c r="L32" s="22">
        <f>Data_2700!BA33</f>
        <v>0</v>
      </c>
      <c r="M32" s="22">
        <f>Data_2700!BB33</f>
        <v>0</v>
      </c>
      <c r="N32" s="22">
        <f>Data_2700!BC33</f>
        <v>0.75742757926139503</v>
      </c>
      <c r="O32" s="22">
        <f>Data_2700!BD33</f>
        <v>0</v>
      </c>
      <c r="P32" s="22">
        <f>Data_2700!BE33</f>
        <v>0</v>
      </c>
      <c r="Q32" s="46">
        <f t="shared" si="1"/>
        <v>838.43690322113343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565428.59134233347</v>
      </c>
      <c r="I33" s="272" t="s">
        <v>2</v>
      </c>
      <c r="J33" s="4">
        <v>1</v>
      </c>
      <c r="K33" s="23">
        <f>Data_2700!AZ34</f>
        <v>838.99269620614496</v>
      </c>
      <c r="L33" s="23">
        <f>Data_2700!BA34</f>
        <v>0</v>
      </c>
      <c r="M33" s="23">
        <f>Data_2700!BB34</f>
        <v>0</v>
      </c>
      <c r="N33" s="23">
        <f>Data_2700!BC34</f>
        <v>0.74751281676762704</v>
      </c>
      <c r="O33" s="23">
        <f>Data_2700!BD34</f>
        <v>0</v>
      </c>
      <c r="P33" s="23">
        <f>Data_2700!BE34</f>
        <v>0</v>
      </c>
      <c r="Q33" s="46">
        <f t="shared" si="1"/>
        <v>839.74020902291261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-3081.0282485073135</v>
      </c>
      <c r="I34" s="272"/>
      <c r="J34" s="4">
        <v>2</v>
      </c>
      <c r="K34" s="23">
        <f>Data_2700!AZ35</f>
        <v>0</v>
      </c>
      <c r="L34" s="23">
        <f>Data_2700!BA35</f>
        <v>0</v>
      </c>
      <c r="M34" s="23">
        <f>Data_2700!BB35</f>
        <v>0</v>
      </c>
      <c r="N34" s="23">
        <f>Data_2700!BC35</f>
        <v>0</v>
      </c>
      <c r="O34" s="23">
        <f>Data_2700!BD35</f>
        <v>0</v>
      </c>
      <c r="P34" s="23">
        <f>Data_2700!BE35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Data_2700!AZ36</f>
        <v>0</v>
      </c>
      <c r="L35" s="23">
        <f>Data_2700!BA36</f>
        <v>0</v>
      </c>
      <c r="M35" s="23">
        <f>Data_2700!BB36</f>
        <v>0</v>
      </c>
      <c r="N35" s="23">
        <f>Data_2700!BC36</f>
        <v>0</v>
      </c>
      <c r="O35" s="23">
        <f>Data_2700!BD36</f>
        <v>0</v>
      </c>
      <c r="P35" s="23">
        <f>Data_2700!BE36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Data_2700!AZ37</f>
        <v>0</v>
      </c>
      <c r="L36" s="23">
        <f>Data_2700!BA37</f>
        <v>0</v>
      </c>
      <c r="M36" s="23">
        <f>Data_2700!BB37</f>
        <v>0</v>
      </c>
      <c r="N36" s="23">
        <f>Data_2700!BC37</f>
        <v>0</v>
      </c>
      <c r="O36" s="23">
        <f>Data_2700!BD37</f>
        <v>0</v>
      </c>
      <c r="P36" s="23">
        <f>Data_2700!BE37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Data_2700!AZ38</f>
        <v>0</v>
      </c>
      <c r="L37" s="23">
        <f>Data_2700!BA38</f>
        <v>0</v>
      </c>
      <c r="M37" s="23">
        <f>Data_2700!BB38</f>
        <v>0</v>
      </c>
      <c r="N37" s="23">
        <f>Data_2700!BC38</f>
        <v>0</v>
      </c>
      <c r="O37" s="23">
        <f>Data_2700!BD38</f>
        <v>0</v>
      </c>
      <c r="P37" s="23">
        <f>Data_2700!BE38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Data_2700!AZ39</f>
        <v>0</v>
      </c>
      <c r="L38" s="23">
        <f>Data_2700!BA39</f>
        <v>0</v>
      </c>
      <c r="M38" s="23">
        <f>Data_2700!BB39</f>
        <v>0</v>
      </c>
      <c r="N38" s="23">
        <f>Data_2700!BC39</f>
        <v>0</v>
      </c>
      <c r="O38" s="23">
        <f>Data_2700!BD39</f>
        <v>0</v>
      </c>
      <c r="P38" s="23">
        <f>Data_2700!BE39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-367000</v>
      </c>
      <c r="F39" s="7" t="s">
        <v>13</v>
      </c>
      <c r="G39" s="10">
        <f>SUM(G33:G38)</f>
        <v>562347.56309382617</v>
      </c>
      <c r="I39" s="272"/>
      <c r="J39" s="4">
        <v>7</v>
      </c>
      <c r="K39" s="23">
        <f>Data_2700!AZ40</f>
        <v>836.18150830693696</v>
      </c>
      <c r="L39" s="23">
        <f>Data_2700!BA40</f>
        <v>0</v>
      </c>
      <c r="M39" s="23">
        <f>Data_2700!BB40</f>
        <v>0</v>
      </c>
      <c r="N39" s="23">
        <f>Data_2700!BC40</f>
        <v>0.76873713572790103</v>
      </c>
      <c r="O39" s="23">
        <f>Data_2700!BD40</f>
        <v>0</v>
      </c>
      <c r="P39" s="23">
        <f>Data_2700!BE40</f>
        <v>0</v>
      </c>
      <c r="Q39" s="46">
        <f t="shared" si="1"/>
        <v>836.95024544266482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Data_2700!AZ41</f>
        <v>0</v>
      </c>
      <c r="L40" s="23">
        <f>Data_2700!BA41</f>
        <v>0</v>
      </c>
      <c r="M40" s="23">
        <f>Data_2700!BB41</f>
        <v>0</v>
      </c>
      <c r="N40" s="23">
        <f>Data_2700!BC41</f>
        <v>0</v>
      </c>
      <c r="O40" s="23">
        <f>Data_2700!BD41</f>
        <v>0</v>
      </c>
      <c r="P40" s="23">
        <f>Data_2700!BE41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Data_2700!AZ42</f>
        <v>0</v>
      </c>
      <c r="L41" s="23">
        <f>Data_2700!BA42</f>
        <v>0</v>
      </c>
      <c r="M41" s="23">
        <f>Data_2700!BB42</f>
        <v>0</v>
      </c>
      <c r="N41" s="23">
        <f>Data_2700!BC42</f>
        <v>0</v>
      </c>
      <c r="O41" s="23">
        <f>Data_2700!BD42</f>
        <v>0</v>
      </c>
      <c r="P41" s="23">
        <f>Data_2700!BE42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709343.9126766168</v>
      </c>
      <c r="I42" s="272"/>
      <c r="J42" s="4">
        <v>10</v>
      </c>
      <c r="K42" s="23">
        <f>Data_2700!AZ43</f>
        <v>139873.912800914</v>
      </c>
      <c r="L42" s="23">
        <f>Data_2700!BA43</f>
        <v>0</v>
      </c>
      <c r="M42" s="23">
        <f>Data_2700!BB43</f>
        <v>0</v>
      </c>
      <c r="N42" s="23">
        <f>Data_2700!BC43</f>
        <v>110.368371396117</v>
      </c>
      <c r="O42" s="23">
        <f>Data_2700!BD43</f>
        <v>0</v>
      </c>
      <c r="P42" s="23">
        <f>Data_2700!BE43</f>
        <v>0</v>
      </c>
      <c r="Q42" s="46">
        <f t="shared" si="1"/>
        <v>139984.28117231012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-367000</v>
      </c>
      <c r="F43" s="7" t="s">
        <v>6</v>
      </c>
      <c r="G43" s="10">
        <f>D27</f>
        <v>217.69951813173662</v>
      </c>
      <c r="I43" s="272"/>
      <c r="J43" s="4">
        <v>11</v>
      </c>
      <c r="K43" s="23">
        <f>Data_2700!AZ44</f>
        <v>139877.11948486601</v>
      </c>
      <c r="L43" s="23">
        <f>Data_2700!BA44</f>
        <v>0</v>
      </c>
      <c r="M43" s="23">
        <f>Data_2700!BB44</f>
        <v>0</v>
      </c>
      <c r="N43" s="23">
        <f>Data_2700!BC44</f>
        <v>24.2646005457113</v>
      </c>
      <c r="O43" s="23">
        <f>Data_2700!BD44</f>
        <v>0</v>
      </c>
      <c r="P43" s="23">
        <f>Data_2700!BE44</f>
        <v>0</v>
      </c>
      <c r="Q43" s="46">
        <f t="shared" si="1"/>
        <v>139901.38408541173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Data_2700!AZ45</f>
        <v>140203.939330883</v>
      </c>
      <c r="L44" s="23">
        <f>Data_2700!BA45</f>
        <v>0</v>
      </c>
      <c r="M44" s="23">
        <f>Data_2700!BB45</f>
        <v>0</v>
      </c>
      <c r="N44" s="23">
        <f>Data_2700!BC45</f>
        <v>24.127889761377499</v>
      </c>
      <c r="O44" s="23">
        <f>Data_2700!BD45</f>
        <v>0</v>
      </c>
      <c r="P44" s="23">
        <f>Data_2700!BE45</f>
        <v>0</v>
      </c>
      <c r="Q44" s="46">
        <f t="shared" si="1"/>
        <v>140228.06722064439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Data_2700!AZ46</f>
        <v>140134.505543623</v>
      </c>
      <c r="L45" s="23">
        <f>Data_2700!BA46</f>
        <v>0</v>
      </c>
      <c r="M45" s="23">
        <f>Data_2700!BB46</f>
        <v>0</v>
      </c>
      <c r="N45" s="23">
        <f>Data_2700!BC46</f>
        <v>24.147511293932801</v>
      </c>
      <c r="O45" s="23">
        <f>Data_2700!BD46</f>
        <v>0</v>
      </c>
      <c r="P45" s="23">
        <f>Data_2700!BE46</f>
        <v>0</v>
      </c>
      <c r="Q45" s="46">
        <f t="shared" si="1"/>
        <v>140158.65305491694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-1655498.0358095809</v>
      </c>
      <c r="F46" s="7" t="s">
        <v>8</v>
      </c>
      <c r="G46" s="10">
        <f>D48</f>
        <v>0</v>
      </c>
      <c r="I46" s="272"/>
      <c r="J46" s="4">
        <v>14</v>
      </c>
      <c r="K46" s="23">
        <f>Data_2700!AZ47</f>
        <v>140065.07175636399</v>
      </c>
      <c r="L46" s="23">
        <f>Data_2700!BA47</f>
        <v>0</v>
      </c>
      <c r="M46" s="23">
        <f>Data_2700!BB47</f>
        <v>0</v>
      </c>
      <c r="N46" s="23">
        <f>Data_2700!BC47</f>
        <v>24.1671328681666</v>
      </c>
      <c r="O46" s="23">
        <f>Data_2700!BD47</f>
        <v>0</v>
      </c>
      <c r="P46" s="23">
        <f>Data_2700!BE47</f>
        <v>0</v>
      </c>
      <c r="Q46" s="46">
        <f t="shared" si="1"/>
        <v>140089.23888923216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Data_2700!AZ48</f>
        <v>7514.1895554537396</v>
      </c>
      <c r="L47" s="23">
        <f>Data_2700!BA48</f>
        <v>0</v>
      </c>
      <c r="M47" s="23">
        <f>Data_2700!BB48</f>
        <v>0</v>
      </c>
      <c r="N47" s="23">
        <f>Data_2700!BC48</f>
        <v>9.1077623139358899</v>
      </c>
      <c r="O47" s="23">
        <f>Data_2700!BD48</f>
        <v>0</v>
      </c>
      <c r="P47" s="23">
        <f>Data_2700!BE48</f>
        <v>0</v>
      </c>
      <c r="Q47" s="46">
        <f t="shared" si="1"/>
        <v>7523.2973177676758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709561.6121947486</v>
      </c>
      <c r="I48" s="272" t="s">
        <v>1</v>
      </c>
      <c r="J48" s="4">
        <v>1</v>
      </c>
      <c r="K48" s="24">
        <f>Data_2700!AZ49</f>
        <v>7551.6863880732099</v>
      </c>
      <c r="L48" s="24">
        <f>Data_2700!BA49</f>
        <v>0</v>
      </c>
      <c r="M48" s="24">
        <f>Data_2700!BB49</f>
        <v>0</v>
      </c>
      <c r="N48" s="24">
        <f>Data_2700!BC49</f>
        <v>9.2256457833178995</v>
      </c>
      <c r="O48" s="24">
        <f>Data_2700!BD49</f>
        <v>0</v>
      </c>
      <c r="P48" s="24">
        <f>Data_2700!BE49</f>
        <v>0</v>
      </c>
      <c r="Q48" s="46">
        <f t="shared" si="1"/>
        <v>7560.9120338565281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Data_2700!AZ50</f>
        <v>1988.4512814920199</v>
      </c>
      <c r="L49" s="24">
        <f>Data_2700!BA50</f>
        <v>0</v>
      </c>
      <c r="M49" s="24">
        <f>Data_2700!BB50</f>
        <v>0</v>
      </c>
      <c r="N49" s="24">
        <f>Data_2700!BC50</f>
        <v>-2.2351640414478898E-8</v>
      </c>
      <c r="O49" s="24">
        <f>Data_2700!BD50</f>
        <v>0</v>
      </c>
      <c r="P49" s="24">
        <f>Data_2700!BE50</f>
        <v>0</v>
      </c>
      <c r="Q49" s="46">
        <f t="shared" si="1"/>
        <v>1988.4512814696682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-1655498.0358095809</v>
      </c>
      <c r="F50" s="8" t="s">
        <v>18</v>
      </c>
      <c r="I50" s="272"/>
      <c r="J50" s="4">
        <v>3</v>
      </c>
      <c r="K50" s="24">
        <f>Data_2700!AZ51</f>
        <v>1976.3202719420899</v>
      </c>
      <c r="L50" s="24">
        <f>Data_2700!BA51</f>
        <v>0</v>
      </c>
      <c r="M50" s="24">
        <f>Data_2700!BB51</f>
        <v>0</v>
      </c>
      <c r="N50" s="24">
        <f>Data_2700!BC51</f>
        <v>-4.1186595154550303E-9</v>
      </c>
      <c r="O50" s="24">
        <f>Data_2700!BD51</f>
        <v>0</v>
      </c>
      <c r="P50" s="24">
        <f>Data_2700!BE51</f>
        <v>0</v>
      </c>
      <c r="Q50" s="46">
        <f t="shared" si="1"/>
        <v>1976.3202719379713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155673.22504843835</v>
      </c>
      <c r="I51" s="272"/>
      <c r="J51" s="4">
        <v>4</v>
      </c>
      <c r="K51" s="24">
        <f>Data_2700!AZ52</f>
        <v>1976.3202719420899</v>
      </c>
      <c r="L51" s="24">
        <f>Data_2700!BA52</f>
        <v>0</v>
      </c>
      <c r="M51" s="24">
        <f>Data_2700!BB52</f>
        <v>0</v>
      </c>
      <c r="N51" s="24">
        <f>Data_2700!BC52</f>
        <v>-5.9667848795883004E-10</v>
      </c>
      <c r="O51" s="24">
        <f>Data_2700!BD52</f>
        <v>0</v>
      </c>
      <c r="P51" s="24">
        <f>Data_2700!BE52</f>
        <v>0</v>
      </c>
      <c r="Q51" s="46">
        <f t="shared" si="1"/>
        <v>1976.3202719414933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-20.841525188480794</v>
      </c>
      <c r="I52" s="272"/>
      <c r="J52" s="4">
        <v>5</v>
      </c>
      <c r="K52" s="24">
        <f>Data_2700!AZ53</f>
        <v>10941.679053981399</v>
      </c>
      <c r="L52" s="24">
        <f>Data_2700!BA53</f>
        <v>0</v>
      </c>
      <c r="M52" s="24">
        <f>Data_2700!BB53</f>
        <v>0</v>
      </c>
      <c r="N52" s="24">
        <f>Data_2700!BC53</f>
        <v>13.336919430657399</v>
      </c>
      <c r="O52" s="24">
        <f>Data_2700!BD53</f>
        <v>0</v>
      </c>
      <c r="P52" s="24">
        <f>Data_2700!BE53</f>
        <v>0</v>
      </c>
      <c r="Q52" s="46">
        <f t="shared" si="1"/>
        <v>10955.015973412057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1855.8607177838458</v>
      </c>
      <c r="F53" s="7" t="s">
        <v>7</v>
      </c>
      <c r="G53" s="10">
        <f>D35</f>
        <v>0</v>
      </c>
      <c r="I53" s="272"/>
      <c r="J53" s="4">
        <v>6</v>
      </c>
      <c r="K53" s="24">
        <f>Data_2700!AZ54</f>
        <v>10941.679053981399</v>
      </c>
      <c r="L53" s="24">
        <f>Data_2700!BA54</f>
        <v>0</v>
      </c>
      <c r="M53" s="24">
        <f>Data_2700!BB54</f>
        <v>0</v>
      </c>
      <c r="N53" s="24">
        <f>Data_2700!BC54</f>
        <v>13.3369194306569</v>
      </c>
      <c r="O53" s="24">
        <f>Data_2700!BD54</f>
        <v>0</v>
      </c>
      <c r="P53" s="24">
        <f>Data_2700!BE54</f>
        <v>0</v>
      </c>
      <c r="Q53" s="46">
        <f t="shared" si="1"/>
        <v>10955.015973412055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Data_2700!AZ55</f>
        <v>7471.41758556884</v>
      </c>
      <c r="L54" s="24">
        <f>Data_2700!BA55</f>
        <v>0</v>
      </c>
      <c r="M54" s="24">
        <f>Data_2700!BB55</f>
        <v>0</v>
      </c>
      <c r="N54" s="24">
        <f>Data_2700!BC55</f>
        <v>8.9732947720936806</v>
      </c>
      <c r="O54" s="24">
        <f>Data_2700!BD55</f>
        <v>0</v>
      </c>
      <c r="P54" s="24">
        <f>Data_2700!BE55</f>
        <v>0</v>
      </c>
      <c r="Q54" s="46">
        <f t="shared" si="1"/>
        <v>7480.390880340934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Data_2700!AZ56</f>
        <v>0</v>
      </c>
      <c r="L55" s="24">
        <f>Data_2700!BA56</f>
        <v>0</v>
      </c>
      <c r="M55" s="24">
        <f>Data_2700!BB56</f>
        <v>0</v>
      </c>
      <c r="N55" s="24">
        <f>Data_2700!BC56</f>
        <v>0</v>
      </c>
      <c r="O55" s="24">
        <f>Data_2700!BD56</f>
        <v>0</v>
      </c>
      <c r="P55" s="24">
        <f>Data_2700!BE56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Data_2700!AZ57</f>
        <v>0</v>
      </c>
      <c r="L56" s="24">
        <f>Data_2700!BA57</f>
        <v>0</v>
      </c>
      <c r="M56" s="24">
        <f>Data_2700!BB57</f>
        <v>0</v>
      </c>
      <c r="N56" s="24">
        <f>Data_2700!BC57</f>
        <v>0</v>
      </c>
      <c r="O56" s="24">
        <f>Data_2700!BD57</f>
        <v>0</v>
      </c>
      <c r="P56" s="24">
        <f>Data_2700!BE57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1855.8607177838458</v>
      </c>
      <c r="F57" s="7" t="s">
        <v>13</v>
      </c>
      <c r="G57" s="10">
        <f>SUM(G51:G56)</f>
        <v>155652.38352324988</v>
      </c>
      <c r="I57" s="272"/>
      <c r="J57" s="4">
        <v>10</v>
      </c>
      <c r="K57" s="24">
        <f>Data_2700!AZ58</f>
        <v>22488.524101458301</v>
      </c>
      <c r="L57" s="24">
        <f>Data_2700!BA58</f>
        <v>0</v>
      </c>
      <c r="M57" s="24">
        <f>Data_2700!BB58</f>
        <v>0</v>
      </c>
      <c r="N57" s="24">
        <f>Data_2700!BC58</f>
        <v>-13.335142826342601</v>
      </c>
      <c r="O57" s="24">
        <f>Data_2700!BD58</f>
        <v>0</v>
      </c>
      <c r="P57" s="24">
        <f>Data_2700!BE58</f>
        <v>0</v>
      </c>
      <c r="Q57" s="46">
        <f t="shared" si="1"/>
        <v>22475.188958631959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Data_2700!AZ59</f>
        <v>22489.2779827546</v>
      </c>
      <c r="L58" s="24">
        <f>Data_2700!BA59</f>
        <v>0</v>
      </c>
      <c r="M58" s="24">
        <f>Data_2700!BB59</f>
        <v>0</v>
      </c>
      <c r="N58" s="24">
        <f>Data_2700!BC59</f>
        <v>-13.348114246509899</v>
      </c>
      <c r="O58" s="24">
        <f>Data_2700!BD59</f>
        <v>0</v>
      </c>
      <c r="P58" s="24">
        <f>Data_2700!BE59</f>
        <v>0</v>
      </c>
      <c r="Q58" s="46">
        <f t="shared" si="1"/>
        <v>22475.92986850809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Data_2700!AZ60</f>
        <v>22650.129761074801</v>
      </c>
      <c r="L59" s="24">
        <f>Data_2700!BA60</f>
        <v>0</v>
      </c>
      <c r="M59" s="24">
        <f>Data_2700!BB60</f>
        <v>0</v>
      </c>
      <c r="N59" s="24">
        <f>Data_2700!BC60</f>
        <v>-12.915845022641999</v>
      </c>
      <c r="O59" s="24">
        <f>Data_2700!BD60</f>
        <v>0</v>
      </c>
      <c r="P59" s="24">
        <f>Data_2700!BE60</f>
        <v>0</v>
      </c>
      <c r="Q59" s="46">
        <f t="shared" si="1"/>
        <v>22637.213916052158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Data_2700!AZ61</f>
        <v>22615.9563524148</v>
      </c>
      <c r="L60" s="24">
        <f>Data_2700!BA61</f>
        <v>0</v>
      </c>
      <c r="M60" s="24">
        <f>Data_2700!BB61</f>
        <v>0</v>
      </c>
      <c r="N60" s="24">
        <f>Data_2700!BC61</f>
        <v>-13.010349161651201</v>
      </c>
      <c r="O60" s="24">
        <f>Data_2700!BD61</f>
        <v>0</v>
      </c>
      <c r="P60" s="24">
        <f>Data_2700!BE61</f>
        <v>0</v>
      </c>
      <c r="Q60" s="46">
        <f t="shared" si="1"/>
        <v>22602.94600325315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Data_2700!AZ62</f>
        <v>22581.782943754799</v>
      </c>
      <c r="L61" s="24">
        <f>Data_2700!BA62</f>
        <v>0</v>
      </c>
      <c r="M61" s="24">
        <f>Data_2700!BB62</f>
        <v>0</v>
      </c>
      <c r="N61" s="24">
        <f>Data_2700!BC62</f>
        <v>-13.104853320994</v>
      </c>
      <c r="O61" s="24">
        <f>Data_2700!BD62</f>
        <v>0</v>
      </c>
      <c r="P61" s="24">
        <f>Data_2700!BE62</f>
        <v>0</v>
      </c>
      <c r="Q61" s="46">
        <f t="shared" si="1"/>
        <v>22568.678090433805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Data_2700!AZ63</f>
        <v>0</v>
      </c>
      <c r="L62" s="24">
        <f>Data_2700!BA63</f>
        <v>0</v>
      </c>
      <c r="M62" s="24">
        <f>Data_2700!BB63</f>
        <v>0</v>
      </c>
      <c r="N62" s="24">
        <f>Data_2700!BC63</f>
        <v>0</v>
      </c>
      <c r="O62" s="24">
        <f>Data_2700!BD63</f>
        <v>0</v>
      </c>
      <c r="P62" s="24">
        <f>Data_2700!BE63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E56F-53E0-460C-B29D-3914B494F22D}">
  <sheetPr>
    <tabColor theme="9" tint="0.39997558519241921"/>
  </sheetPr>
  <dimension ref="A1:AN239"/>
  <sheetViews>
    <sheetView workbookViewId="0">
      <selection activeCell="O43" sqref="O43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Data_None!E3</f>
        <v>3</v>
      </c>
      <c r="F3" s="7" t="s">
        <v>0</v>
      </c>
      <c r="G3" s="10">
        <f>-D43</f>
        <v>579000</v>
      </c>
      <c r="I3" s="273"/>
      <c r="J3" s="273"/>
      <c r="K3" s="5">
        <f t="shared" ref="K3:R3" si="0">SUM(K4:K62)</f>
        <v>7813441.6138580991</v>
      </c>
      <c r="L3" s="5">
        <f t="shared" si="0"/>
        <v>5216703.2618673034</v>
      </c>
      <c r="M3" s="5">
        <f t="shared" si="0"/>
        <v>577000</v>
      </c>
      <c r="N3" s="5">
        <f t="shared" si="0"/>
        <v>644.488595207515</v>
      </c>
      <c r="O3" s="5">
        <f t="shared" si="0"/>
        <v>5216949.995781526</v>
      </c>
      <c r="P3" s="5">
        <f t="shared" si="0"/>
        <v>579000</v>
      </c>
      <c r="Q3" s="45">
        <f t="shared" si="0"/>
        <v>2018136.1066717827</v>
      </c>
      <c r="R3" s="45">
        <f t="shared" si="0"/>
        <v>0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Data_None!E4</f>
        <v>0</v>
      </c>
      <c r="F4" s="11" t="s">
        <v>8</v>
      </c>
      <c r="G4" s="12">
        <f>-D50</f>
        <v>5216949.995781526</v>
      </c>
      <c r="I4" s="272" t="s">
        <v>4</v>
      </c>
      <c r="J4" s="4">
        <v>1</v>
      </c>
      <c r="K4" s="21">
        <f>Data_None!AB4</f>
        <v>1089514.9622404</v>
      </c>
      <c r="L4" s="21">
        <f>Data_None!AC4</f>
        <v>644462.5</v>
      </c>
      <c r="M4" s="21">
        <f>Data_None!AD4</f>
        <v>80000</v>
      </c>
      <c r="N4" s="21">
        <f>Data_None!AE4</f>
        <v>-1.3940956321517401E-7</v>
      </c>
      <c r="O4" s="21">
        <f>Data_None!AF4</f>
        <v>644462.49999987602</v>
      </c>
      <c r="P4" s="21">
        <f>Data_None!AG4</f>
        <v>80000</v>
      </c>
      <c r="Q4" s="46">
        <f>K4+N4-O4-P4</f>
        <v>365052.46224038454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Data_None!E5</f>
        <v>7814086.1027558101</v>
      </c>
      <c r="F5" s="7" t="s">
        <v>13</v>
      </c>
      <c r="G5" s="10">
        <f>SUM(G3:G4)</f>
        <v>5795949.995781526</v>
      </c>
      <c r="I5" s="272"/>
      <c r="J5" s="4">
        <v>2</v>
      </c>
      <c r="K5" s="21">
        <f>Data_None!AB5</f>
        <v>342418.988132664</v>
      </c>
      <c r="L5" s="21">
        <f>Data_None!AC5</f>
        <v>172215</v>
      </c>
      <c r="M5" s="21">
        <f>Data_None!AD5</f>
        <v>80000</v>
      </c>
      <c r="N5" s="21">
        <f>Data_None!AE5</f>
        <v>-3.7671665406527299E-8</v>
      </c>
      <c r="O5" s="21">
        <f>Data_None!AF5</f>
        <v>172214.99999997899</v>
      </c>
      <c r="P5" s="21">
        <f>Data_None!AG5</f>
        <v>80000</v>
      </c>
      <c r="Q5" s="46">
        <f t="shared" ref="Q5:Q62" si="1">K5+N5-O5-P5</f>
        <v>90203.988132647355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Data_None!E6</f>
        <v>8393086.10245331</v>
      </c>
      <c r="I6" s="272"/>
      <c r="J6" s="4">
        <v>3</v>
      </c>
      <c r="K6" s="21">
        <f>Data_None!AB6</f>
        <v>342418.988132675</v>
      </c>
      <c r="L6" s="21">
        <f>Data_None!AC6</f>
        <v>162540</v>
      </c>
      <c r="M6" s="21">
        <f>Data_None!AD6</f>
        <v>80000</v>
      </c>
      <c r="N6" s="21">
        <f>Data_None!AE6</f>
        <v>-3.3013126168970301E-8</v>
      </c>
      <c r="O6" s="21">
        <f>Data_None!AF6</f>
        <v>162539.999999983</v>
      </c>
      <c r="P6" s="21">
        <f>Data_None!AG6</f>
        <v>80000</v>
      </c>
      <c r="Q6" s="46">
        <f t="shared" si="1"/>
        <v>99878.988132658997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Data_None!E7</f>
        <v>6411565.2944833096</v>
      </c>
      <c r="F7" s="8" t="s">
        <v>20</v>
      </c>
      <c r="I7" s="272"/>
      <c r="J7" s="4">
        <v>4</v>
      </c>
      <c r="K7" s="21">
        <f>Data_None!AB7</f>
        <v>435805.98489614099</v>
      </c>
      <c r="L7" s="21">
        <f>Data_None!AC7</f>
        <v>297345</v>
      </c>
      <c r="M7" s="21">
        <f>Data_None!AD7</f>
        <v>60000</v>
      </c>
      <c r="N7" s="21">
        <f>Data_None!AE7</f>
        <v>-6.7754576997114001E-8</v>
      </c>
      <c r="O7" s="21">
        <f>Data_None!AF7</f>
        <v>297344.99999995099</v>
      </c>
      <c r="P7" s="21">
        <f>Data_None!AG7</f>
        <v>60000</v>
      </c>
      <c r="Q7" s="46">
        <f t="shared" si="1"/>
        <v>78460.984896122245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Data_None!E8</f>
        <v>-1.33013600134291E-11</v>
      </c>
      <c r="F8" s="7" t="s">
        <v>0</v>
      </c>
      <c r="G8" s="10">
        <f>M3</f>
        <v>577000</v>
      </c>
      <c r="I8" s="272"/>
      <c r="J8" s="4">
        <v>5</v>
      </c>
      <c r="K8" s="21">
        <f>Data_None!AB8</f>
        <v>435805.98489614099</v>
      </c>
      <c r="L8" s="21">
        <f>Data_None!AC8</f>
        <v>319490</v>
      </c>
      <c r="M8" s="21">
        <f>Data_None!AD8</f>
        <v>60000</v>
      </c>
      <c r="N8" s="21">
        <f>Data_None!AE8</f>
        <v>-1.2545064047905901E-7</v>
      </c>
      <c r="O8" s="21">
        <f>Data_None!AF8</f>
        <v>319489.99999989301</v>
      </c>
      <c r="P8" s="21">
        <f>Data_None!AG8</f>
        <v>60000</v>
      </c>
      <c r="Q8" s="46">
        <f t="shared" si="1"/>
        <v>56315.984896122536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Data_None!E9</f>
        <v>-1.9213075574953099E-11</v>
      </c>
      <c r="F9" s="11" t="s">
        <v>8</v>
      </c>
      <c r="G9" s="12">
        <f>L3</f>
        <v>5216703.2618673034</v>
      </c>
      <c r="I9" s="272"/>
      <c r="J9" s="4">
        <v>6</v>
      </c>
      <c r="K9" s="21">
        <f>Data_None!AB9</f>
        <v>876777.73705337802</v>
      </c>
      <c r="L9" s="21">
        <f>Data_None!AC9</f>
        <v>627046.87809447094</v>
      </c>
      <c r="M9" s="21">
        <f>Data_None!AD9</f>
        <v>60000</v>
      </c>
      <c r="N9" s="21">
        <f>Data_None!AE9</f>
        <v>79.978700767812995</v>
      </c>
      <c r="O9" s="21">
        <f>Data_None!AF9</f>
        <v>627109.34938037395</v>
      </c>
      <c r="P9" s="21">
        <f>Data_None!AG9</f>
        <v>60000</v>
      </c>
      <c r="Q9" s="46">
        <f t="shared" si="1"/>
        <v>189748.36637377192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Data_None!E10</f>
        <v>-8.2422957348171605E-12</v>
      </c>
      <c r="F10" s="7" t="s">
        <v>13</v>
      </c>
      <c r="G10" s="10">
        <f>SUM(G8:G9)</f>
        <v>5793703.2618673034</v>
      </c>
      <c r="I10" s="272"/>
      <c r="J10" s="4">
        <v>7</v>
      </c>
      <c r="K10" s="21">
        <f>Data_None!AB10</f>
        <v>871642.68853684503</v>
      </c>
      <c r="L10" s="21">
        <f>Data_None!AC10</f>
        <v>704611.31991721399</v>
      </c>
      <c r="M10" s="21">
        <f>Data_None!AD10</f>
        <v>60000</v>
      </c>
      <c r="N10" s="21">
        <f>Data_None!AE10</f>
        <v>-3157.65592717143</v>
      </c>
      <c r="O10" s="21">
        <f>Data_None!AF10</f>
        <v>701356.99217468698</v>
      </c>
      <c r="P10" s="21">
        <f>Data_None!AG10</f>
        <v>60000</v>
      </c>
      <c r="Q10" s="46">
        <f t="shared" si="1"/>
        <v>107128.04043498659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Data_None!E11</f>
        <v>-1.98951966012828E-13</v>
      </c>
      <c r="I11" s="272"/>
      <c r="J11" s="4">
        <v>8</v>
      </c>
      <c r="K11" s="21">
        <f>Data_None!AB11</f>
        <v>787173.42440755304</v>
      </c>
      <c r="L11" s="21">
        <f>Data_None!AC11</f>
        <v>574584.37809447094</v>
      </c>
      <c r="M11" s="21">
        <f>Data_None!AD11</f>
        <v>60000</v>
      </c>
      <c r="N11" s="21">
        <f>Data_None!AE11</f>
        <v>150.30963790847301</v>
      </c>
      <c r="O11" s="21">
        <f>Data_None!AF11</f>
        <v>574717.97159146203</v>
      </c>
      <c r="P11" s="21">
        <f>Data_None!AG11</f>
        <v>60000</v>
      </c>
      <c r="Q11" s="46">
        <f t="shared" si="1"/>
        <v>152605.76245399949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Data_None!E12</f>
        <v>2.69068323177635E-10</v>
      </c>
      <c r="F12" s="8" t="s">
        <v>39</v>
      </c>
      <c r="I12" s="272"/>
      <c r="J12" s="4">
        <v>9</v>
      </c>
      <c r="K12" s="21">
        <f>Data_None!AB12</f>
        <v>0</v>
      </c>
      <c r="L12" s="21">
        <f>Data_None!AC12</f>
        <v>0</v>
      </c>
      <c r="M12" s="21">
        <f>Data_None!AD12</f>
        <v>0</v>
      </c>
      <c r="N12" s="21">
        <f>Data_None!AE12</f>
        <v>0</v>
      </c>
      <c r="O12" s="21">
        <f>Data_None!AF12</f>
        <v>0</v>
      </c>
      <c r="P12" s="21">
        <f>Data_None!AG12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Data_None!E13</f>
        <v>6.0260537300867602E-9</v>
      </c>
      <c r="F13" s="7" t="s">
        <v>40</v>
      </c>
      <c r="G13" s="35">
        <f>D7-G10</f>
        <v>617862.03261600621</v>
      </c>
      <c r="I13" s="272"/>
      <c r="J13" s="4">
        <v>10</v>
      </c>
      <c r="K13" s="21">
        <f>Data_None!AB13</f>
        <v>793820.19123405404</v>
      </c>
      <c r="L13" s="21">
        <f>Data_None!AC13</f>
        <v>659730.06991721899</v>
      </c>
      <c r="M13" s="21">
        <f>Data_None!AD13</f>
        <v>15000</v>
      </c>
      <c r="N13" s="21">
        <f>Data_None!AE13</f>
        <v>-3157.6132161301998</v>
      </c>
      <c r="O13" s="21">
        <f>Data_None!AF13</f>
        <v>656475.79337330395</v>
      </c>
      <c r="P13" s="21">
        <f>Data_None!AG13</f>
        <v>15000</v>
      </c>
      <c r="Q13" s="46">
        <f t="shared" si="1"/>
        <v>119186.78464461991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Data_None!AB14</f>
        <v>715907.85260676697</v>
      </c>
      <c r="L14" s="21">
        <f>Data_None!AC14</f>
        <v>606173.81743406004</v>
      </c>
      <c r="M14" s="21">
        <f>Data_None!AD14</f>
        <v>20000</v>
      </c>
      <c r="N14" s="21">
        <f>Data_None!AE14</f>
        <v>-3460.28600806023</v>
      </c>
      <c r="O14" s="21">
        <f>Data_None!AF14</f>
        <v>602637.44534326403</v>
      </c>
      <c r="P14" s="21">
        <f>Data_None!AG14</f>
        <v>20000</v>
      </c>
      <c r="Q14" s="46">
        <f t="shared" si="1"/>
        <v>89810.121255442733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Data_None!AB15</f>
        <v>253004.28022510701</v>
      </c>
      <c r="L15" s="21">
        <f>Data_None!AC15</f>
        <v>233094.64920493201</v>
      </c>
      <c r="M15" s="21">
        <f>Data_None!AD15</f>
        <v>1000</v>
      </c>
      <c r="N15" s="21">
        <f>Data_None!AE15</f>
        <v>7039.31121225283</v>
      </c>
      <c r="O15" s="21">
        <f>Data_None!AF15</f>
        <v>240071.12659393801</v>
      </c>
      <c r="P15" s="21">
        <f>Data_None!AG15</f>
        <v>2000</v>
      </c>
      <c r="Q15" s="46">
        <f t="shared" si="1"/>
        <v>17972.464843421825</v>
      </c>
      <c r="R15" s="46">
        <f t="shared" si="2"/>
        <v>0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Data_None!AB16</f>
        <v>232195.279945352</v>
      </c>
      <c r="L16" s="21">
        <f>Data_None!AC16</f>
        <v>215409.64920493599</v>
      </c>
      <c r="M16" s="21">
        <f>Data_None!AD16</f>
        <v>1000</v>
      </c>
      <c r="N16" s="21">
        <f>Data_None!AE16</f>
        <v>3142.1572469733501</v>
      </c>
      <c r="O16" s="21">
        <f>Data_None!AF16</f>
        <v>218528.817324815</v>
      </c>
      <c r="P16" s="21">
        <f>Data_None!AG16</f>
        <v>2000</v>
      </c>
      <c r="Q16" s="46">
        <f t="shared" si="1"/>
        <v>14808.619867510337</v>
      </c>
      <c r="R16" s="46">
        <f t="shared" si="2"/>
        <v>0</v>
      </c>
      <c r="S16" s="7"/>
    </row>
    <row r="17" spans="2:19" x14ac:dyDescent="0.25">
      <c r="B17" s="8" t="s">
        <v>5</v>
      </c>
      <c r="F17" s="7" t="s">
        <v>5</v>
      </c>
      <c r="G17" s="10">
        <f>D22</f>
        <v>7813441.6138581019</v>
      </c>
      <c r="I17" s="272"/>
      <c r="J17" s="4">
        <v>14</v>
      </c>
      <c r="K17" s="21">
        <f>Data_None!AB17</f>
        <v>0</v>
      </c>
      <c r="L17" s="21">
        <f>Data_None!AC17</f>
        <v>0</v>
      </c>
      <c r="M17" s="21">
        <f>Data_None!AD17</f>
        <v>0</v>
      </c>
      <c r="N17" s="21">
        <f>Data_None!AE17</f>
        <v>0</v>
      </c>
      <c r="O17" s="21">
        <f>Data_None!AF17</f>
        <v>0</v>
      </c>
      <c r="P17" s="21">
        <f>Data_None!AG17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7176486.3623070773</v>
      </c>
      <c r="F18" s="7" t="s">
        <v>6</v>
      </c>
      <c r="G18" s="10">
        <f>D29</f>
        <v>644.48859520751489</v>
      </c>
      <c r="I18" s="272" t="s">
        <v>3</v>
      </c>
      <c r="J18" s="4">
        <v>1</v>
      </c>
      <c r="K18" s="22">
        <f>Data_None!AB19</f>
        <v>0</v>
      </c>
      <c r="L18" s="22">
        <f>Data_None!AC19</f>
        <v>0</v>
      </c>
      <c r="M18" s="22">
        <f>Data_None!AD19</f>
        <v>0</v>
      </c>
      <c r="N18" s="22">
        <f>Data_None!AE19</f>
        <v>0</v>
      </c>
      <c r="O18" s="22">
        <f>Data_None!AF19</f>
        <v>0</v>
      </c>
      <c r="P18" s="22">
        <f>Data_None!AG19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197094.74109862102</v>
      </c>
      <c r="F19" s="39" t="s">
        <v>7</v>
      </c>
      <c r="G19" s="40">
        <v>0</v>
      </c>
      <c r="I19" s="272"/>
      <c r="J19" s="4">
        <v>2</v>
      </c>
      <c r="K19" s="22">
        <f>Data_None!AB20</f>
        <v>0</v>
      </c>
      <c r="L19" s="22">
        <f>Data_None!AC20</f>
        <v>0</v>
      </c>
      <c r="M19" s="22">
        <f>Data_None!AD20</f>
        <v>0</v>
      </c>
      <c r="N19" s="22">
        <f>Data_None!AE20</f>
        <v>0</v>
      </c>
      <c r="O19" s="22">
        <f>Data_None!AF20</f>
        <v>0</v>
      </c>
      <c r="P19" s="22">
        <f>Data_None!AG20</f>
        <v>0</v>
      </c>
      <c r="Q19" s="46">
        <f t="shared" si="1"/>
        <v>0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376722.51002190606</v>
      </c>
      <c r="F20" s="11" t="s">
        <v>9</v>
      </c>
      <c r="G20" s="12">
        <f>D57</f>
        <v>0</v>
      </c>
      <c r="I20" s="272"/>
      <c r="J20" s="4">
        <v>3</v>
      </c>
      <c r="K20" s="22">
        <f>Data_None!AB21</f>
        <v>0</v>
      </c>
      <c r="L20" s="22">
        <f>Data_None!AC21</f>
        <v>0</v>
      </c>
      <c r="M20" s="22">
        <f>Data_None!AD21</f>
        <v>0</v>
      </c>
      <c r="N20" s="22">
        <f>Data_None!AE21</f>
        <v>0</v>
      </c>
      <c r="O20" s="22">
        <f>Data_None!AF21</f>
        <v>0</v>
      </c>
      <c r="P20" s="22">
        <f>Data_None!AG21</f>
        <v>0</v>
      </c>
      <c r="Q20" s="46">
        <f t="shared" si="1"/>
        <v>0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63138.000430496904</v>
      </c>
      <c r="F21" s="7" t="s">
        <v>13</v>
      </c>
      <c r="G21" s="10">
        <f>SUM(G17:G20)</f>
        <v>7814086.1024533091</v>
      </c>
      <c r="I21" s="272"/>
      <c r="J21" s="4">
        <v>4</v>
      </c>
      <c r="K21" s="22">
        <f>Data_None!AB22</f>
        <v>0</v>
      </c>
      <c r="L21" s="22">
        <f>Data_None!AC22</f>
        <v>0</v>
      </c>
      <c r="M21" s="22">
        <f>Data_None!AD22</f>
        <v>0</v>
      </c>
      <c r="N21" s="22">
        <f>Data_None!AE22</f>
        <v>0</v>
      </c>
      <c r="O21" s="22">
        <f>Data_None!AF22</f>
        <v>0</v>
      </c>
      <c r="P21" s="22">
        <f>Data_None!AG22</f>
        <v>0</v>
      </c>
      <c r="Q21" s="46">
        <f t="shared" si="1"/>
        <v>0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7813441.6138581019</v>
      </c>
      <c r="G22" s="10"/>
      <c r="I22" s="272"/>
      <c r="J22" s="4">
        <v>5</v>
      </c>
      <c r="K22" s="22">
        <f>Data_None!AB23</f>
        <v>0</v>
      </c>
      <c r="L22" s="22">
        <f>Data_None!AC23</f>
        <v>0</v>
      </c>
      <c r="M22" s="22">
        <f>Data_None!AD23</f>
        <v>0</v>
      </c>
      <c r="N22" s="22">
        <f>Data_None!AE23</f>
        <v>0</v>
      </c>
      <c r="O22" s="22">
        <f>Data_None!AF23</f>
        <v>0</v>
      </c>
      <c r="P22" s="22">
        <f>Data_None!AG23</f>
        <v>0</v>
      </c>
      <c r="Q22" s="46">
        <f t="shared" si="1"/>
        <v>0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Data_None!AB24</f>
        <v>0</v>
      </c>
      <c r="L23" s="22">
        <f>Data_None!AC24</f>
        <v>0</v>
      </c>
      <c r="M23" s="22">
        <f>Data_None!AD24</f>
        <v>0</v>
      </c>
      <c r="N23" s="22">
        <f>Data_None!AE24</f>
        <v>0</v>
      </c>
      <c r="O23" s="22">
        <f>Data_None!AF24</f>
        <v>0</v>
      </c>
      <c r="P23" s="22">
        <f>Data_None!AG24</f>
        <v>0</v>
      </c>
      <c r="Q23" s="46">
        <f t="shared" si="1"/>
        <v>0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7176486.3623070773</v>
      </c>
      <c r="I24" s="272"/>
      <c r="J24" s="4">
        <v>7</v>
      </c>
      <c r="K24" s="22">
        <f>Data_None!AB25</f>
        <v>0</v>
      </c>
      <c r="L24" s="22">
        <f>Data_None!AC25</f>
        <v>0</v>
      </c>
      <c r="M24" s="22">
        <f>Data_None!AD25</f>
        <v>0</v>
      </c>
      <c r="N24" s="22">
        <f>Data_None!AE25</f>
        <v>0</v>
      </c>
      <c r="O24" s="22">
        <f>Data_None!AF25</f>
        <v>0</v>
      </c>
      <c r="P24" s="22">
        <f>Data_None!AG25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636.20164613730776</v>
      </c>
      <c r="F25" s="7" t="s">
        <v>6</v>
      </c>
      <c r="G25" s="10">
        <f>D25</f>
        <v>636.20164613730776</v>
      </c>
      <c r="I25" s="272"/>
      <c r="J25" s="4">
        <v>8</v>
      </c>
      <c r="K25" s="22">
        <f>Data_None!AB26</f>
        <v>0</v>
      </c>
      <c r="L25" s="22">
        <f>Data_None!AC26</f>
        <v>0</v>
      </c>
      <c r="M25" s="22">
        <f>Data_None!AD26</f>
        <v>0</v>
      </c>
      <c r="N25" s="22">
        <f>Data_None!AE26</f>
        <v>0</v>
      </c>
      <c r="O25" s="22">
        <f>Data_None!AF26</f>
        <v>0</v>
      </c>
      <c r="P25" s="22">
        <f>Data_None!AG26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-102.09240304524531</v>
      </c>
      <c r="F26" s="39" t="s">
        <v>7</v>
      </c>
      <c r="G26" s="40">
        <v>0</v>
      </c>
      <c r="I26" s="272"/>
      <c r="J26" s="4">
        <v>9</v>
      </c>
      <c r="K26" s="22">
        <f>Data_None!AB27</f>
        <v>0</v>
      </c>
      <c r="L26" s="22">
        <f>Data_None!AC27</f>
        <v>0</v>
      </c>
      <c r="M26" s="22">
        <f>Data_None!AD27</f>
        <v>0</v>
      </c>
      <c r="N26" s="22">
        <f>Data_None!AE27</f>
        <v>0</v>
      </c>
      <c r="O26" s="22">
        <f>Data_None!AF27</f>
        <v>0</v>
      </c>
      <c r="P26" s="22">
        <f>Data_None!AG27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110.37935220397938</v>
      </c>
      <c r="F27" s="7" t="s">
        <v>0</v>
      </c>
      <c r="G27" s="10">
        <f>D39</f>
        <v>-579000</v>
      </c>
      <c r="I27" s="272"/>
      <c r="J27" s="4">
        <v>10</v>
      </c>
      <c r="K27" s="22">
        <f>Data_None!AB28</f>
        <v>39418.948219723301</v>
      </c>
      <c r="L27" s="22">
        <f>Data_None!AC28</f>
        <v>0</v>
      </c>
      <c r="M27" s="22">
        <f>Data_None!AD28</f>
        <v>0</v>
      </c>
      <c r="N27" s="22">
        <f>Data_None!AE28</f>
        <v>-20.418480609027899</v>
      </c>
      <c r="O27" s="22">
        <f>Data_None!AF28</f>
        <v>0</v>
      </c>
      <c r="P27" s="22">
        <f>Data_None!AG28</f>
        <v>0</v>
      </c>
      <c r="Q27" s="46">
        <f t="shared" si="1"/>
        <v>39398.529739114274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-8.8526870140914308E-8</v>
      </c>
      <c r="F28" s="7" t="s">
        <v>8</v>
      </c>
      <c r="G28" s="10">
        <f>D46</f>
        <v>-5216949.995781526</v>
      </c>
      <c r="I28" s="272"/>
      <c r="J28" s="4">
        <v>11</v>
      </c>
      <c r="K28" s="22">
        <f>Data_None!AB29</f>
        <v>39418.948219723301</v>
      </c>
      <c r="L28" s="22">
        <f>Data_None!AC29</f>
        <v>0</v>
      </c>
      <c r="M28" s="22">
        <f>Data_None!AD29</f>
        <v>0</v>
      </c>
      <c r="N28" s="22">
        <f>Data_None!AE29</f>
        <v>-20.418480609028801</v>
      </c>
      <c r="O28" s="22">
        <f>Data_None!AF29</f>
        <v>0</v>
      </c>
      <c r="P28" s="22">
        <f>Data_None!AG29</f>
        <v>0</v>
      </c>
      <c r="Q28" s="46">
        <f t="shared" si="1"/>
        <v>39398.529739114274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644.48859520751489</v>
      </c>
      <c r="F29" s="11" t="s">
        <v>9</v>
      </c>
      <c r="G29" s="12">
        <f>D53</f>
        <v>0</v>
      </c>
      <c r="I29" s="272"/>
      <c r="J29" s="4">
        <v>12</v>
      </c>
      <c r="K29" s="22">
        <f>Data_None!AB30</f>
        <v>39418.9482197244</v>
      </c>
      <c r="L29" s="22">
        <f>Data_None!AC30</f>
        <v>0</v>
      </c>
      <c r="M29" s="22">
        <f>Data_None!AD30</f>
        <v>0</v>
      </c>
      <c r="N29" s="22">
        <f>Data_None!AE30</f>
        <v>-20.4184806090508</v>
      </c>
      <c r="O29" s="22">
        <f>Data_None!AF30</f>
        <v>0</v>
      </c>
      <c r="P29" s="22">
        <f>Data_None!AG30</f>
        <v>0</v>
      </c>
      <c r="Q29" s="46">
        <f t="shared" si="1"/>
        <v>39398.529739115351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1381172.5681716884</v>
      </c>
      <c r="I30" s="272"/>
      <c r="J30" s="4">
        <v>13</v>
      </c>
      <c r="K30" s="22">
        <f>Data_None!AB31</f>
        <v>39418.9482197248</v>
      </c>
      <c r="L30" s="22">
        <f>Data_None!AC31</f>
        <v>0</v>
      </c>
      <c r="M30" s="22">
        <f>Data_None!AD31</f>
        <v>0</v>
      </c>
      <c r="N30" s="22">
        <f>Data_None!AE31</f>
        <v>-20.418480609063099</v>
      </c>
      <c r="O30" s="22">
        <f>Data_None!AF31</f>
        <v>0</v>
      </c>
      <c r="P30" s="22">
        <f>Data_None!AG31</f>
        <v>0</v>
      </c>
      <c r="Q30" s="46">
        <f t="shared" si="1"/>
        <v>39398.529739115736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Data_None!AB32</f>
        <v>39418.9482197252</v>
      </c>
      <c r="L31" s="22">
        <f>Data_None!AC32</f>
        <v>0</v>
      </c>
      <c r="M31" s="22">
        <f>Data_None!AD32</f>
        <v>0</v>
      </c>
      <c r="N31" s="22">
        <f>Data_None!AE32</f>
        <v>-20.418480609074699</v>
      </c>
      <c r="O31" s="22">
        <f>Data_None!AF32</f>
        <v>0</v>
      </c>
      <c r="P31" s="22">
        <f>Data_None!AG32</f>
        <v>0</v>
      </c>
      <c r="Q31" s="46">
        <f t="shared" si="1"/>
        <v>39398.529739116122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Data_None!AB33</f>
        <v>0</v>
      </c>
      <c r="L32" s="22">
        <f>Data_None!AC33</f>
        <v>0</v>
      </c>
      <c r="M32" s="22">
        <f>Data_None!AD33</f>
        <v>0</v>
      </c>
      <c r="N32" s="22">
        <f>Data_None!AE33</f>
        <v>0</v>
      </c>
      <c r="O32" s="22">
        <f>Data_None!AF33</f>
        <v>0</v>
      </c>
      <c r="P32" s="22">
        <f>Data_None!AG33</f>
        <v>0</v>
      </c>
      <c r="Q32" s="46">
        <f t="shared" si="1"/>
        <v>0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197094.74109862102</v>
      </c>
      <c r="I33" s="272" t="s">
        <v>2</v>
      </c>
      <c r="J33" s="4">
        <v>1</v>
      </c>
      <c r="K33" s="23">
        <f>Data_None!AB34</f>
        <v>0</v>
      </c>
      <c r="L33" s="23">
        <f>Data_None!AC34</f>
        <v>0</v>
      </c>
      <c r="M33" s="23">
        <f>Data_None!AD34</f>
        <v>0</v>
      </c>
      <c r="N33" s="23">
        <f>Data_None!AE34</f>
        <v>0</v>
      </c>
      <c r="O33" s="23">
        <f>Data_None!AF34</f>
        <v>0</v>
      </c>
      <c r="P33" s="23">
        <f>Data_None!AG34</f>
        <v>0</v>
      </c>
      <c r="Q33" s="46">
        <f t="shared" si="1"/>
        <v>0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-102.09240304524531</v>
      </c>
      <c r="I34" s="272"/>
      <c r="J34" s="4">
        <v>2</v>
      </c>
      <c r="K34" s="23">
        <f>Data_None!AB35</f>
        <v>0</v>
      </c>
      <c r="L34" s="23">
        <f>Data_None!AC35</f>
        <v>0</v>
      </c>
      <c r="M34" s="23">
        <f>Data_None!AD35</f>
        <v>0</v>
      </c>
      <c r="N34" s="23">
        <f>Data_None!AE35</f>
        <v>0</v>
      </c>
      <c r="O34" s="23">
        <f>Data_None!AF35</f>
        <v>0</v>
      </c>
      <c r="P34" s="23">
        <f>Data_None!AG35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Data_None!AB36</f>
        <v>0</v>
      </c>
      <c r="L35" s="23">
        <f>Data_None!AC36</f>
        <v>0</v>
      </c>
      <c r="M35" s="23">
        <f>Data_None!AD36</f>
        <v>0</v>
      </c>
      <c r="N35" s="23">
        <f>Data_None!AE36</f>
        <v>0</v>
      </c>
      <c r="O35" s="23">
        <f>Data_None!AF36</f>
        <v>0</v>
      </c>
      <c r="P35" s="23">
        <f>Data_None!AG36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Data_None!AB37</f>
        <v>0</v>
      </c>
      <c r="L36" s="23">
        <f>Data_None!AC37</f>
        <v>0</v>
      </c>
      <c r="M36" s="23">
        <f>Data_None!AD37</f>
        <v>0</v>
      </c>
      <c r="N36" s="23">
        <f>Data_None!AE37</f>
        <v>0</v>
      </c>
      <c r="O36" s="23">
        <f>Data_None!AF37</f>
        <v>0</v>
      </c>
      <c r="P36" s="23">
        <f>Data_None!AG37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Data_None!AB38</f>
        <v>0</v>
      </c>
      <c r="L37" s="23">
        <f>Data_None!AC38</f>
        <v>0</v>
      </c>
      <c r="M37" s="23">
        <f>Data_None!AD38</f>
        <v>0</v>
      </c>
      <c r="N37" s="23">
        <f>Data_None!AE38</f>
        <v>0</v>
      </c>
      <c r="O37" s="23">
        <f>Data_None!AF38</f>
        <v>0</v>
      </c>
      <c r="P37" s="23">
        <f>Data_None!AG38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Data_None!AB39</f>
        <v>0</v>
      </c>
      <c r="L38" s="23">
        <f>Data_None!AC39</f>
        <v>0</v>
      </c>
      <c r="M38" s="23">
        <f>Data_None!AD39</f>
        <v>0</v>
      </c>
      <c r="N38" s="23">
        <f>Data_None!AE39</f>
        <v>0</v>
      </c>
      <c r="O38" s="23">
        <f>Data_None!AF39</f>
        <v>0</v>
      </c>
      <c r="P38" s="23">
        <f>Data_None!AG39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-579000</v>
      </c>
      <c r="F39" s="7" t="s">
        <v>13</v>
      </c>
      <c r="G39" s="10">
        <f>SUM(G33:G38)</f>
        <v>196992.64869557577</v>
      </c>
      <c r="I39" s="272"/>
      <c r="J39" s="4">
        <v>7</v>
      </c>
      <c r="K39" s="23">
        <f>Data_None!AB40</f>
        <v>0</v>
      </c>
      <c r="L39" s="23">
        <f>Data_None!AC40</f>
        <v>0</v>
      </c>
      <c r="M39" s="23">
        <f>Data_None!AD40</f>
        <v>0</v>
      </c>
      <c r="N39" s="23">
        <f>Data_None!AE40</f>
        <v>0</v>
      </c>
      <c r="O39" s="23">
        <f>Data_None!AF40</f>
        <v>0</v>
      </c>
      <c r="P39" s="23">
        <f>Data_None!AG40</f>
        <v>0</v>
      </c>
      <c r="Q39" s="46">
        <f t="shared" si="1"/>
        <v>0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Data_None!AB41</f>
        <v>0</v>
      </c>
      <c r="L40" s="23">
        <f>Data_None!AC41</f>
        <v>0</v>
      </c>
      <c r="M40" s="23">
        <f>Data_None!AD41</f>
        <v>0</v>
      </c>
      <c r="N40" s="23">
        <f>Data_None!AE41</f>
        <v>0</v>
      </c>
      <c r="O40" s="23">
        <f>Data_None!AF41</f>
        <v>0</v>
      </c>
      <c r="P40" s="23">
        <f>Data_None!AG41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Data_None!AB42</f>
        <v>0</v>
      </c>
      <c r="L41" s="23">
        <f>Data_None!AC42</f>
        <v>0</v>
      </c>
      <c r="M41" s="23">
        <f>Data_None!AD42</f>
        <v>0</v>
      </c>
      <c r="N41" s="23">
        <f>Data_None!AE42</f>
        <v>0</v>
      </c>
      <c r="O41" s="23">
        <f>Data_None!AF42</f>
        <v>0</v>
      </c>
      <c r="P41" s="23">
        <f>Data_None!AG42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376722.51002190606</v>
      </c>
      <c r="I42" s="272"/>
      <c r="J42" s="4">
        <v>10</v>
      </c>
      <c r="K42" s="23">
        <f>Data_None!AB43</f>
        <v>75344.502004378504</v>
      </c>
      <c r="L42" s="23">
        <f>Data_None!AC43</f>
        <v>0</v>
      </c>
      <c r="M42" s="23">
        <f>Data_None!AD43</f>
        <v>0</v>
      </c>
      <c r="N42" s="23">
        <f>Data_None!AE43</f>
        <v>22.075870440799299</v>
      </c>
      <c r="O42" s="23">
        <f>Data_None!AF43</f>
        <v>0</v>
      </c>
      <c r="P42" s="23">
        <f>Data_None!AG43</f>
        <v>0</v>
      </c>
      <c r="Q42" s="46">
        <f t="shared" si="1"/>
        <v>75366.577874819297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-579000</v>
      </c>
      <c r="F43" s="7" t="s">
        <v>6</v>
      </c>
      <c r="G43" s="10">
        <f>D27</f>
        <v>110.37935220397938</v>
      </c>
      <c r="I43" s="272"/>
      <c r="J43" s="4">
        <v>11</v>
      </c>
      <c r="K43" s="23">
        <f>Data_None!AB44</f>
        <v>75344.502004378606</v>
      </c>
      <c r="L43" s="23">
        <f>Data_None!AC44</f>
        <v>0</v>
      </c>
      <c r="M43" s="23">
        <f>Data_None!AD44</f>
        <v>0</v>
      </c>
      <c r="N43" s="23">
        <f>Data_None!AE44</f>
        <v>22.075870440799601</v>
      </c>
      <c r="O43" s="23">
        <f>Data_None!AF44</f>
        <v>0</v>
      </c>
      <c r="P43" s="23">
        <f>Data_None!AG44</f>
        <v>0</v>
      </c>
      <c r="Q43" s="46">
        <f t="shared" si="1"/>
        <v>75366.577874819399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Data_None!AB45</f>
        <v>75344.502004381997</v>
      </c>
      <c r="L44" s="23">
        <f>Data_None!AC45</f>
        <v>0</v>
      </c>
      <c r="M44" s="23">
        <f>Data_None!AD45</f>
        <v>0</v>
      </c>
      <c r="N44" s="23">
        <f>Data_None!AE45</f>
        <v>22.075870440793501</v>
      </c>
      <c r="O44" s="23">
        <f>Data_None!AF45</f>
        <v>0</v>
      </c>
      <c r="P44" s="23">
        <f>Data_None!AG45</f>
        <v>0</v>
      </c>
      <c r="Q44" s="46">
        <f t="shared" si="1"/>
        <v>75366.577874822789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Data_None!AB46</f>
        <v>75344.502004382899</v>
      </c>
      <c r="L45" s="23">
        <f>Data_None!AC46</f>
        <v>0</v>
      </c>
      <c r="M45" s="23">
        <f>Data_None!AD46</f>
        <v>0</v>
      </c>
      <c r="N45" s="23">
        <f>Data_None!AE46</f>
        <v>22.075870440793398</v>
      </c>
      <c r="O45" s="23">
        <f>Data_None!AF46</f>
        <v>0</v>
      </c>
      <c r="P45" s="23">
        <f>Data_None!AG46</f>
        <v>0</v>
      </c>
      <c r="Q45" s="46">
        <f t="shared" si="1"/>
        <v>75366.577874823692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-5216949.995781526</v>
      </c>
      <c r="F46" s="7" t="s">
        <v>8</v>
      </c>
      <c r="G46" s="10">
        <f>D48</f>
        <v>0</v>
      </c>
      <c r="I46" s="272"/>
      <c r="J46" s="4">
        <v>14</v>
      </c>
      <c r="K46" s="23">
        <f>Data_None!AB47</f>
        <v>75344.502004384005</v>
      </c>
      <c r="L46" s="23">
        <f>Data_None!AC47</f>
        <v>0</v>
      </c>
      <c r="M46" s="23">
        <f>Data_None!AD47</f>
        <v>0</v>
      </c>
      <c r="N46" s="23">
        <f>Data_None!AE47</f>
        <v>22.075870440793601</v>
      </c>
      <c r="O46" s="23">
        <f>Data_None!AF47</f>
        <v>0</v>
      </c>
      <c r="P46" s="23">
        <f>Data_None!AG47</f>
        <v>0</v>
      </c>
      <c r="Q46" s="46">
        <f t="shared" si="1"/>
        <v>75366.577874824798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Data_None!AB48</f>
        <v>0</v>
      </c>
      <c r="L47" s="23">
        <f>Data_None!AC48</f>
        <v>0</v>
      </c>
      <c r="M47" s="23">
        <f>Data_None!AD48</f>
        <v>0</v>
      </c>
      <c r="N47" s="23">
        <f>Data_None!AE48</f>
        <v>0</v>
      </c>
      <c r="O47" s="23">
        <f>Data_None!AF48</f>
        <v>0</v>
      </c>
      <c r="P47" s="23">
        <f>Data_None!AG48</f>
        <v>0</v>
      </c>
      <c r="Q47" s="46">
        <f t="shared" si="1"/>
        <v>0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376832.88937411003</v>
      </c>
      <c r="I48" s="272" t="s">
        <v>1</v>
      </c>
      <c r="J48" s="4">
        <v>1</v>
      </c>
      <c r="K48" s="24">
        <f>Data_None!AB49</f>
        <v>0</v>
      </c>
      <c r="L48" s="24">
        <f>Data_None!AC49</f>
        <v>0</v>
      </c>
      <c r="M48" s="24">
        <f>Data_None!AD49</f>
        <v>0</v>
      </c>
      <c r="N48" s="24">
        <f>Data_None!AE49</f>
        <v>0</v>
      </c>
      <c r="O48" s="24">
        <f>Data_None!AF49</f>
        <v>0</v>
      </c>
      <c r="P48" s="24">
        <f>Data_None!AG49</f>
        <v>0</v>
      </c>
      <c r="Q48" s="46">
        <f t="shared" si="1"/>
        <v>0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Data_None!AB50</f>
        <v>0</v>
      </c>
      <c r="L49" s="24">
        <f>Data_None!AC50</f>
        <v>0</v>
      </c>
      <c r="M49" s="24">
        <f>Data_None!AD50</f>
        <v>0</v>
      </c>
      <c r="N49" s="24">
        <f>Data_None!AE50</f>
        <v>0</v>
      </c>
      <c r="O49" s="24">
        <f>Data_None!AF50</f>
        <v>0</v>
      </c>
      <c r="P49" s="24">
        <f>Data_None!AG50</f>
        <v>0</v>
      </c>
      <c r="Q49" s="46">
        <f t="shared" si="1"/>
        <v>0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-5216949.995781526</v>
      </c>
      <c r="F50" s="8" t="s">
        <v>18</v>
      </c>
      <c r="I50" s="272"/>
      <c r="J50" s="4">
        <v>3</v>
      </c>
      <c r="K50" s="24">
        <f>Data_None!AB51</f>
        <v>0</v>
      </c>
      <c r="L50" s="24">
        <f>Data_None!AC51</f>
        <v>0</v>
      </c>
      <c r="M50" s="24">
        <f>Data_None!AD51</f>
        <v>0</v>
      </c>
      <c r="N50" s="24">
        <f>Data_None!AE51</f>
        <v>0</v>
      </c>
      <c r="O50" s="24">
        <f>Data_None!AF51</f>
        <v>0</v>
      </c>
      <c r="P50" s="24">
        <f>Data_None!AG51</f>
        <v>0</v>
      </c>
      <c r="Q50" s="46">
        <f t="shared" si="1"/>
        <v>0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63138.000430496904</v>
      </c>
      <c r="I51" s="272"/>
      <c r="J51" s="4">
        <v>4</v>
      </c>
      <c r="K51" s="24">
        <f>Data_None!AB52</f>
        <v>0</v>
      </c>
      <c r="L51" s="24">
        <f>Data_None!AC52</f>
        <v>0</v>
      </c>
      <c r="M51" s="24">
        <f>Data_None!AD52</f>
        <v>0</v>
      </c>
      <c r="N51" s="24">
        <f>Data_None!AE52</f>
        <v>0</v>
      </c>
      <c r="O51" s="24">
        <f>Data_None!AF52</f>
        <v>0</v>
      </c>
      <c r="P51" s="24">
        <f>Data_None!AG52</f>
        <v>0</v>
      </c>
      <c r="Q51" s="46">
        <f t="shared" si="1"/>
        <v>0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-8.8526870140914308E-8</v>
      </c>
      <c r="I52" s="272"/>
      <c r="J52" s="4">
        <v>5</v>
      </c>
      <c r="K52" s="24">
        <f>Data_None!AB53</f>
        <v>0</v>
      </c>
      <c r="L52" s="24">
        <f>Data_None!AC53</f>
        <v>0</v>
      </c>
      <c r="M52" s="24">
        <f>Data_None!AD53</f>
        <v>0</v>
      </c>
      <c r="N52" s="24">
        <f>Data_None!AE53</f>
        <v>0</v>
      </c>
      <c r="O52" s="24">
        <f>Data_None!AF53</f>
        <v>0</v>
      </c>
      <c r="P52" s="24">
        <f>Data_None!AG53</f>
        <v>0</v>
      </c>
      <c r="Q52" s="46">
        <f t="shared" si="1"/>
        <v>0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0</v>
      </c>
      <c r="F53" s="7" t="s">
        <v>7</v>
      </c>
      <c r="G53" s="10">
        <f>D35</f>
        <v>0</v>
      </c>
      <c r="I53" s="272"/>
      <c r="J53" s="4">
        <v>6</v>
      </c>
      <c r="K53" s="24">
        <f>Data_None!AB54</f>
        <v>0</v>
      </c>
      <c r="L53" s="24">
        <f>Data_None!AC54</f>
        <v>0</v>
      </c>
      <c r="M53" s="24">
        <f>Data_None!AD54</f>
        <v>0</v>
      </c>
      <c r="N53" s="24">
        <f>Data_None!AE54</f>
        <v>0</v>
      </c>
      <c r="O53" s="24">
        <f>Data_None!AF54</f>
        <v>0</v>
      </c>
      <c r="P53" s="24">
        <f>Data_None!AG54</f>
        <v>0</v>
      </c>
      <c r="Q53" s="46">
        <f t="shared" si="1"/>
        <v>0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Data_None!AB55</f>
        <v>0</v>
      </c>
      <c r="L54" s="24">
        <f>Data_None!AC55</f>
        <v>0</v>
      </c>
      <c r="M54" s="24">
        <f>Data_None!AD55</f>
        <v>0</v>
      </c>
      <c r="N54" s="24">
        <f>Data_None!AE55</f>
        <v>0</v>
      </c>
      <c r="O54" s="24">
        <f>Data_None!AF55</f>
        <v>0</v>
      </c>
      <c r="P54" s="24">
        <f>Data_None!AG55</f>
        <v>0</v>
      </c>
      <c r="Q54" s="46">
        <f t="shared" si="1"/>
        <v>0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Data_None!AB56</f>
        <v>0</v>
      </c>
      <c r="L55" s="24">
        <f>Data_None!AC56</f>
        <v>0</v>
      </c>
      <c r="M55" s="24">
        <f>Data_None!AD56</f>
        <v>0</v>
      </c>
      <c r="N55" s="24">
        <f>Data_None!AE56</f>
        <v>0</v>
      </c>
      <c r="O55" s="24">
        <f>Data_None!AF56</f>
        <v>0</v>
      </c>
      <c r="P55" s="24">
        <f>Data_None!AG56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Data_None!AB57</f>
        <v>0</v>
      </c>
      <c r="L56" s="24">
        <f>Data_None!AC57</f>
        <v>0</v>
      </c>
      <c r="M56" s="24">
        <f>Data_None!AD57</f>
        <v>0</v>
      </c>
      <c r="N56" s="24">
        <f>Data_None!AE57</f>
        <v>0</v>
      </c>
      <c r="O56" s="24">
        <f>Data_None!AF57</f>
        <v>0</v>
      </c>
      <c r="P56" s="24">
        <f>Data_None!AG57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0</v>
      </c>
      <c r="F57" s="7" t="s">
        <v>13</v>
      </c>
      <c r="G57" s="10">
        <f>SUM(G51:G56)</f>
        <v>63138.000430408378</v>
      </c>
      <c r="I57" s="272"/>
      <c r="J57" s="4">
        <v>10</v>
      </c>
      <c r="K57" s="24">
        <f>Data_None!AB58</f>
        <v>12627.600086099001</v>
      </c>
      <c r="L57" s="24">
        <f>Data_None!AC58</f>
        <v>0</v>
      </c>
      <c r="M57" s="24">
        <f>Data_None!AD58</f>
        <v>0</v>
      </c>
      <c r="N57" s="24">
        <f>Data_None!AE58</f>
        <v>-1.7654654047082601E-8</v>
      </c>
      <c r="O57" s="24">
        <f>Data_None!AF58</f>
        <v>0</v>
      </c>
      <c r="P57" s="24">
        <f>Data_None!AG58</f>
        <v>0</v>
      </c>
      <c r="Q57" s="46">
        <f t="shared" si="1"/>
        <v>12627.600086081346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Data_None!AB59</f>
        <v>12627.600086099001</v>
      </c>
      <c r="L58" s="24">
        <f>Data_None!AC59</f>
        <v>0</v>
      </c>
      <c r="M58" s="24">
        <f>Data_None!AD59</f>
        <v>0</v>
      </c>
      <c r="N58" s="24">
        <f>Data_None!AE59</f>
        <v>-1.7952721361529999E-8</v>
      </c>
      <c r="O58" s="24">
        <f>Data_None!AF59</f>
        <v>0</v>
      </c>
      <c r="P58" s="24">
        <f>Data_None!AG59</f>
        <v>0</v>
      </c>
      <c r="Q58" s="46">
        <f t="shared" si="1"/>
        <v>12627.600086081047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Data_None!AB60</f>
        <v>12627.600086099499</v>
      </c>
      <c r="L59" s="24">
        <f>Data_None!AC60</f>
        <v>0</v>
      </c>
      <c r="M59" s="24">
        <f>Data_None!AD60</f>
        <v>0</v>
      </c>
      <c r="N59" s="24">
        <f>Data_None!AE60</f>
        <v>-1.7636813771066901E-8</v>
      </c>
      <c r="O59" s="24">
        <f>Data_None!AF60</f>
        <v>0</v>
      </c>
      <c r="P59" s="24">
        <f>Data_None!AG60</f>
        <v>0</v>
      </c>
      <c r="Q59" s="46">
        <f t="shared" si="1"/>
        <v>12627.600086081862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Data_None!AB61</f>
        <v>12627.600086099599</v>
      </c>
      <c r="L60" s="24">
        <f>Data_None!AC61</f>
        <v>0</v>
      </c>
      <c r="M60" s="24">
        <f>Data_None!AD61</f>
        <v>0</v>
      </c>
      <c r="N60" s="24">
        <f>Data_None!AE61</f>
        <v>-1.7640115291275901E-8</v>
      </c>
      <c r="O60" s="24">
        <f>Data_None!AF61</f>
        <v>0</v>
      </c>
      <c r="P60" s="24">
        <f>Data_None!AG61</f>
        <v>0</v>
      </c>
      <c r="Q60" s="46">
        <f t="shared" si="1"/>
        <v>12627.600086081959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Data_None!AB62</f>
        <v>12627.600086099799</v>
      </c>
      <c r="L61" s="24">
        <f>Data_None!AC62</f>
        <v>0</v>
      </c>
      <c r="M61" s="24">
        <f>Data_None!AD62</f>
        <v>0</v>
      </c>
      <c r="N61" s="24">
        <f>Data_None!AE62</f>
        <v>-1.7642565669958901E-8</v>
      </c>
      <c r="O61" s="24">
        <f>Data_None!AF62</f>
        <v>0</v>
      </c>
      <c r="P61" s="24">
        <f>Data_None!AG62</f>
        <v>0</v>
      </c>
      <c r="Q61" s="46">
        <f t="shared" si="1"/>
        <v>12627.600086082157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Data_None!AB63</f>
        <v>0</v>
      </c>
      <c r="L62" s="24">
        <f>Data_None!AC63</f>
        <v>0</v>
      </c>
      <c r="M62" s="24">
        <f>Data_None!AD63</f>
        <v>0</v>
      </c>
      <c r="N62" s="24">
        <f>Data_None!AE63</f>
        <v>0</v>
      </c>
      <c r="O62" s="24">
        <f>Data_None!AF63</f>
        <v>0</v>
      </c>
      <c r="P62" s="24">
        <f>Data_None!AG63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9A80-39E0-442E-A6C0-2562F810940D}">
  <sheetPr>
    <tabColor theme="9" tint="0.39997558519241921"/>
  </sheetPr>
  <dimension ref="A1:AN239"/>
  <sheetViews>
    <sheetView workbookViewId="0">
      <selection activeCell="N43" sqref="N43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Data_2700!E3</f>
        <v>3</v>
      </c>
      <c r="F3" s="7" t="s">
        <v>0</v>
      </c>
      <c r="G3" s="10">
        <f>-D43</f>
        <v>579000</v>
      </c>
      <c r="I3" s="273"/>
      <c r="J3" s="273"/>
      <c r="K3" s="5">
        <f t="shared" ref="K3:R3" si="0">SUM(K4:K62)</f>
        <v>7808049.4429689292</v>
      </c>
      <c r="L3" s="5">
        <f t="shared" si="0"/>
        <v>5216599.5307740131</v>
      </c>
      <c r="M3" s="5">
        <f t="shared" si="0"/>
        <v>577000</v>
      </c>
      <c r="N3" s="5">
        <f t="shared" si="0"/>
        <v>646.01847769797985</v>
      </c>
      <c r="O3" s="5">
        <f t="shared" si="0"/>
        <v>5216955.0461574933</v>
      </c>
      <c r="P3" s="5">
        <f t="shared" si="0"/>
        <v>579000</v>
      </c>
      <c r="Q3" s="45">
        <f t="shared" si="0"/>
        <v>2012740.4152891303</v>
      </c>
      <c r="R3" s="45">
        <f t="shared" si="0"/>
        <v>0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Data_2700!E4</f>
        <v>0</v>
      </c>
      <c r="F4" s="11" t="s">
        <v>8</v>
      </c>
      <c r="G4" s="12">
        <f>-D50</f>
        <v>5216955.0461574933</v>
      </c>
      <c r="I4" s="272" t="s">
        <v>4</v>
      </c>
      <c r="J4" s="4">
        <v>1</v>
      </c>
      <c r="K4" s="21">
        <f>Data_2700!AB4</f>
        <v>1088674.1933164301</v>
      </c>
      <c r="L4" s="21">
        <f>Data_2700!AC4</f>
        <v>644462.5</v>
      </c>
      <c r="M4" s="21">
        <f>Data_2700!AD4</f>
        <v>80000</v>
      </c>
      <c r="N4" s="21">
        <f>Data_2700!AE4</f>
        <v>-4.9914893971075899E-7</v>
      </c>
      <c r="O4" s="21">
        <f>Data_2700!AF4</f>
        <v>644462.49999952095</v>
      </c>
      <c r="P4" s="21">
        <f>Data_2700!AG4</f>
        <v>80000</v>
      </c>
      <c r="Q4" s="46">
        <f>K4+N4-O4-P4</f>
        <v>364211.69331640995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Data_2700!E5</f>
        <v>7808695.4614468599</v>
      </c>
      <c r="F5" s="7" t="s">
        <v>13</v>
      </c>
      <c r="G5" s="10">
        <f>SUM(G3:G4)</f>
        <v>5795955.0461574933</v>
      </c>
      <c r="I5" s="272"/>
      <c r="J5" s="4">
        <v>2</v>
      </c>
      <c r="K5" s="21">
        <f>Data_2700!AB5</f>
        <v>342154.74647088099</v>
      </c>
      <c r="L5" s="21">
        <f>Data_2700!AC5</f>
        <v>172215</v>
      </c>
      <c r="M5" s="21">
        <f>Data_2700!AD5</f>
        <v>80000</v>
      </c>
      <c r="N5" s="21">
        <f>Data_2700!AE5</f>
        <v>-3.9607140825848101E-8</v>
      </c>
      <c r="O5" s="21">
        <f>Data_2700!AF5</f>
        <v>172214.99999997599</v>
      </c>
      <c r="P5" s="21">
        <f>Data_2700!AG5</f>
        <v>80000</v>
      </c>
      <c r="Q5" s="46">
        <f t="shared" ref="Q5:Q62" si="1">K5+N5-O5-P5</f>
        <v>89939.746470865415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Data_2700!E6</f>
        <v>8387695.4614466298</v>
      </c>
      <c r="I6" s="272"/>
      <c r="J6" s="4">
        <v>3</v>
      </c>
      <c r="K6" s="21">
        <f>Data_2700!AB6</f>
        <v>342154.74647088302</v>
      </c>
      <c r="L6" s="21">
        <f>Data_2700!AC6</f>
        <v>162540</v>
      </c>
      <c r="M6" s="21">
        <f>Data_2700!AD6</f>
        <v>80000</v>
      </c>
      <c r="N6" s="21">
        <f>Data_2700!AE6</f>
        <v>-3.7116828369692498E-8</v>
      </c>
      <c r="O6" s="21">
        <f>Data_2700!AF6</f>
        <v>162539.99999997899</v>
      </c>
      <c r="P6" s="21">
        <f>Data_2700!AG6</f>
        <v>80000</v>
      </c>
      <c r="Q6" s="46">
        <f t="shared" si="1"/>
        <v>99614.746470866899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Data_2700!E7</f>
        <v>6411461.5633900203</v>
      </c>
      <c r="F7" s="8" t="s">
        <v>20</v>
      </c>
      <c r="I7" s="272"/>
      <c r="J7" s="4">
        <v>4</v>
      </c>
      <c r="K7" s="21">
        <f>Data_2700!AB7</f>
        <v>435469.67732657102</v>
      </c>
      <c r="L7" s="21">
        <f>Data_2700!AC7</f>
        <v>297345</v>
      </c>
      <c r="M7" s="21">
        <f>Data_2700!AD7</f>
        <v>60000</v>
      </c>
      <c r="N7" s="21">
        <f>Data_2700!AE7</f>
        <v>-9.0246646719011197E-8</v>
      </c>
      <c r="O7" s="21">
        <f>Data_2700!AF7</f>
        <v>297344.99999992998</v>
      </c>
      <c r="P7" s="21">
        <f>Data_2700!AG7</f>
        <v>60000</v>
      </c>
      <c r="Q7" s="46">
        <f t="shared" si="1"/>
        <v>78124.677326550824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Data_2700!E8</f>
        <v>-1.34150468511507E-11</v>
      </c>
      <c r="F8" s="7" t="s">
        <v>0</v>
      </c>
      <c r="G8" s="10">
        <f>M3</f>
        <v>577000</v>
      </c>
      <c r="I8" s="272"/>
      <c r="J8" s="4">
        <v>5</v>
      </c>
      <c r="K8" s="21">
        <f>Data_2700!AB8</f>
        <v>435469.67732656997</v>
      </c>
      <c r="L8" s="21">
        <f>Data_2700!AC8</f>
        <v>319490</v>
      </c>
      <c r="M8" s="21">
        <f>Data_2700!AD8</f>
        <v>60000</v>
      </c>
      <c r="N8" s="21">
        <f>Data_2700!AE8</f>
        <v>-2.30136887583742E-7</v>
      </c>
      <c r="O8" s="21">
        <f>Data_2700!AF8</f>
        <v>319489.999999789</v>
      </c>
      <c r="P8" s="21">
        <f>Data_2700!AG8</f>
        <v>60000</v>
      </c>
      <c r="Q8" s="46">
        <f t="shared" si="1"/>
        <v>55979.677326550824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Data_2700!E9</f>
        <v>-1.9213075574953099E-11</v>
      </c>
      <c r="F9" s="11" t="s">
        <v>8</v>
      </c>
      <c r="G9" s="12">
        <f>L3</f>
        <v>5216599.5307740131</v>
      </c>
      <c r="I9" s="272"/>
      <c r="J9" s="4">
        <v>6</v>
      </c>
      <c r="K9" s="21">
        <f>Data_2700!AB9</f>
        <v>876270.03107012296</v>
      </c>
      <c r="L9" s="21">
        <f>Data_2700!AC9</f>
        <v>627241.18497374305</v>
      </c>
      <c r="M9" s="21">
        <f>Data_2700!AD9</f>
        <v>60000</v>
      </c>
      <c r="N9" s="21">
        <f>Data_2700!AE9</f>
        <v>-169.12780615354299</v>
      </c>
      <c r="O9" s="21">
        <f>Data_2700!AF9</f>
        <v>627055.72894739697</v>
      </c>
      <c r="P9" s="21">
        <f>Data_2700!AG9</f>
        <v>60000</v>
      </c>
      <c r="Q9" s="46">
        <f t="shared" si="1"/>
        <v>189045.17431657249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Data_2700!E10</f>
        <v>-8.2138740253867598E-12</v>
      </c>
      <c r="F10" s="7" t="s">
        <v>13</v>
      </c>
      <c r="G10" s="10">
        <f>SUM(G8:G9)</f>
        <v>5793599.5307740131</v>
      </c>
      <c r="I10" s="272"/>
      <c r="J10" s="4">
        <v>7</v>
      </c>
      <c r="K10" s="21">
        <f>Data_2700!AB10</f>
        <v>869384.03452056798</v>
      </c>
      <c r="L10" s="21">
        <f>Data_2700!AC10</f>
        <v>702941.49850655196</v>
      </c>
      <c r="M10" s="21">
        <f>Data_2700!AD10</f>
        <v>60000</v>
      </c>
      <c r="N10" s="21">
        <f>Data_2700!AE10</f>
        <v>-1606.6594569133999</v>
      </c>
      <c r="O10" s="21">
        <f>Data_2700!AF10</f>
        <v>701267.30400933803</v>
      </c>
      <c r="P10" s="21">
        <f>Data_2700!AG10</f>
        <v>60000</v>
      </c>
      <c r="Q10" s="46">
        <f t="shared" si="1"/>
        <v>106510.07105431659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Data_2700!E11</f>
        <v>-1.8947806286936001E-13</v>
      </c>
      <c r="I11" s="272"/>
      <c r="J11" s="4">
        <v>8</v>
      </c>
      <c r="K11" s="21">
        <f>Data_2700!AB11</f>
        <v>786739.28570328804</v>
      </c>
      <c r="L11" s="21">
        <f>Data_2700!AC11</f>
        <v>574778.684973742</v>
      </c>
      <c r="M11" s="21">
        <f>Data_2700!AD11</f>
        <v>60000</v>
      </c>
      <c r="N11" s="21">
        <f>Data_2700!AE11</f>
        <v>-45.035881669298803</v>
      </c>
      <c r="O11" s="21">
        <f>Data_2700!AF11</f>
        <v>574717.97159934998</v>
      </c>
      <c r="P11" s="21">
        <f>Data_2700!AG11</f>
        <v>60000</v>
      </c>
      <c r="Q11" s="46">
        <f t="shared" si="1"/>
        <v>151976.2782222688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Data_2700!E12</f>
        <v>1.0577612859682E-10</v>
      </c>
      <c r="F12" s="8" t="s">
        <v>39</v>
      </c>
      <c r="I12" s="272"/>
      <c r="J12" s="4">
        <v>9</v>
      </c>
      <c r="K12" s="21">
        <f>Data_2700!AB12</f>
        <v>0</v>
      </c>
      <c r="L12" s="21">
        <f>Data_2700!AC12</f>
        <v>0</v>
      </c>
      <c r="M12" s="21">
        <f>Data_2700!AD12</f>
        <v>0</v>
      </c>
      <c r="N12" s="21">
        <f>Data_2700!AE12</f>
        <v>0</v>
      </c>
      <c r="O12" s="21">
        <f>Data_2700!AF12</f>
        <v>0</v>
      </c>
      <c r="P12" s="21">
        <f>Data_2700!AG12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Data_2700!E13</f>
        <v>6.9780530983128602E-9</v>
      </c>
      <c r="F13" s="7" t="s">
        <v>40</v>
      </c>
      <c r="G13" s="35">
        <f>D7-G10</f>
        <v>617862.03261600714</v>
      </c>
      <c r="I13" s="272"/>
      <c r="J13" s="4">
        <v>10</v>
      </c>
      <c r="K13" s="21">
        <f>Data_2700!AB13</f>
        <v>791621.59214084002</v>
      </c>
      <c r="L13" s="21">
        <f>Data_2700!AC13</f>
        <v>658060.24850657606</v>
      </c>
      <c r="M13" s="21">
        <f>Data_2700!AD13</f>
        <v>15000</v>
      </c>
      <c r="N13" s="21">
        <f>Data_2700!AE13</f>
        <v>-1606.6166972948099</v>
      </c>
      <c r="O13" s="21">
        <f>Data_2700!AF13</f>
        <v>656386.10525666096</v>
      </c>
      <c r="P13" s="21">
        <f>Data_2700!AG13</f>
        <v>15000</v>
      </c>
      <c r="Q13" s="46">
        <f t="shared" si="1"/>
        <v>118628.87018688431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Data_2700!AB14</f>
        <v>713847.94798205805</v>
      </c>
      <c r="L14" s="21">
        <f>Data_2700!AC14</f>
        <v>604568.088454779</v>
      </c>
      <c r="M14" s="21">
        <f>Data_2700!AD14</f>
        <v>20000</v>
      </c>
      <c r="N14" s="21">
        <f>Data_2700!AE14</f>
        <v>-1905.49541977485</v>
      </c>
      <c r="O14" s="21">
        <f>Data_2700!AF14</f>
        <v>602597.47682632704</v>
      </c>
      <c r="P14" s="21">
        <f>Data_2700!AG14</f>
        <v>20000</v>
      </c>
      <c r="Q14" s="46">
        <f t="shared" si="1"/>
        <v>89344.975735956104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Data_2700!AB15</f>
        <v>257516.40666043901</v>
      </c>
      <c r="L15" s="21">
        <f>Data_2700!AC15</f>
        <v>237547.67615369</v>
      </c>
      <c r="M15" s="21">
        <f>Data_2700!AD15</f>
        <v>1000</v>
      </c>
      <c r="N15" s="21">
        <f>Data_2700!AE15</f>
        <v>2829.0559081381198</v>
      </c>
      <c r="O15" s="21">
        <f>Data_2700!AF15</f>
        <v>240349.142047487</v>
      </c>
      <c r="P15" s="21">
        <f>Data_2700!AG15</f>
        <v>2000</v>
      </c>
      <c r="Q15" s="46">
        <f t="shared" si="1"/>
        <v>17996.320521090121</v>
      </c>
      <c r="R15" s="46">
        <f t="shared" si="2"/>
        <v>0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Data_2700!AB16</f>
        <v>232195.27994536201</v>
      </c>
      <c r="L16" s="21">
        <f>Data_2700!AC16</f>
        <v>215409.64920493099</v>
      </c>
      <c r="M16" s="21">
        <f>Data_2700!AD16</f>
        <v>1000</v>
      </c>
      <c r="N16" s="21">
        <f>Data_2700!AE16</f>
        <v>3142.1573956973698</v>
      </c>
      <c r="O16" s="21">
        <f>Data_2700!AF16</f>
        <v>218528.81747173899</v>
      </c>
      <c r="P16" s="21">
        <f>Data_2700!AG16</f>
        <v>2000</v>
      </c>
      <c r="Q16" s="46">
        <f t="shared" si="1"/>
        <v>14808.619869320391</v>
      </c>
      <c r="R16" s="46">
        <f t="shared" si="2"/>
        <v>0</v>
      </c>
      <c r="S16" s="7"/>
    </row>
    <row r="17" spans="2:19" x14ac:dyDescent="0.25">
      <c r="B17" s="8" t="s">
        <v>5</v>
      </c>
      <c r="F17" s="7" t="s">
        <v>5</v>
      </c>
      <c r="G17" s="10">
        <f>D22</f>
        <v>7808049.4429689264</v>
      </c>
      <c r="I17" s="272"/>
      <c r="J17" s="4">
        <v>14</v>
      </c>
      <c r="K17" s="21">
        <f>Data_2700!AB17</f>
        <v>0</v>
      </c>
      <c r="L17" s="21">
        <f>Data_2700!AC17</f>
        <v>0</v>
      </c>
      <c r="M17" s="21">
        <f>Data_2700!AD17</f>
        <v>0</v>
      </c>
      <c r="N17" s="21">
        <f>Data_2700!AE17</f>
        <v>0</v>
      </c>
      <c r="O17" s="21">
        <f>Data_2700!AF17</f>
        <v>0</v>
      </c>
      <c r="P17" s="21">
        <f>Data_2700!AG17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7171497.6189340148</v>
      </c>
      <c r="F18" s="7" t="s">
        <v>6</v>
      </c>
      <c r="G18" s="10">
        <f>D29</f>
        <v>646.01847769797973</v>
      </c>
      <c r="I18" s="272" t="s">
        <v>3</v>
      </c>
      <c r="J18" s="4">
        <v>1</v>
      </c>
      <c r="K18" s="22">
        <f>Data_2700!AB19</f>
        <v>0</v>
      </c>
      <c r="L18" s="22">
        <f>Data_2700!AC19</f>
        <v>0</v>
      </c>
      <c r="M18" s="22">
        <f>Data_2700!AD19</f>
        <v>0</v>
      </c>
      <c r="N18" s="22">
        <f>Data_2700!AE19</f>
        <v>0</v>
      </c>
      <c r="O18" s="22">
        <f>Data_2700!AF19</f>
        <v>0</v>
      </c>
      <c r="P18" s="22">
        <f>Data_2700!AG19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196912.61960763868</v>
      </c>
      <c r="F19" s="39" t="s">
        <v>7</v>
      </c>
      <c r="G19" s="40">
        <v>0</v>
      </c>
      <c r="I19" s="272"/>
      <c r="J19" s="4">
        <v>2</v>
      </c>
      <c r="K19" s="22">
        <f>Data_2700!AB20</f>
        <v>0</v>
      </c>
      <c r="L19" s="22">
        <f>Data_2700!AC20</f>
        <v>0</v>
      </c>
      <c r="M19" s="22">
        <f>Data_2700!AD20</f>
        <v>0</v>
      </c>
      <c r="N19" s="22">
        <f>Data_2700!AE20</f>
        <v>0</v>
      </c>
      <c r="O19" s="22">
        <f>Data_2700!AF20</f>
        <v>0</v>
      </c>
      <c r="P19" s="22">
        <f>Data_2700!AG20</f>
        <v>0</v>
      </c>
      <c r="Q19" s="46">
        <f t="shared" si="1"/>
        <v>0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376548.3604657934</v>
      </c>
      <c r="F20" s="11" t="s">
        <v>9</v>
      </c>
      <c r="G20" s="12">
        <f>D57</f>
        <v>0</v>
      </c>
      <c r="I20" s="272"/>
      <c r="J20" s="4">
        <v>3</v>
      </c>
      <c r="K20" s="22">
        <f>Data_2700!AB21</f>
        <v>0</v>
      </c>
      <c r="L20" s="22">
        <f>Data_2700!AC21</f>
        <v>0</v>
      </c>
      <c r="M20" s="22">
        <f>Data_2700!AD21</f>
        <v>0</v>
      </c>
      <c r="N20" s="22">
        <f>Data_2700!AE21</f>
        <v>0</v>
      </c>
      <c r="O20" s="22">
        <f>Data_2700!AF21</f>
        <v>0</v>
      </c>
      <c r="P20" s="22">
        <f>Data_2700!AG21</f>
        <v>0</v>
      </c>
      <c r="Q20" s="46">
        <f t="shared" si="1"/>
        <v>0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63090.843961480394</v>
      </c>
      <c r="F21" s="7" t="s">
        <v>13</v>
      </c>
      <c r="G21" s="10">
        <f>SUM(G17:G20)</f>
        <v>7808695.4614466242</v>
      </c>
      <c r="I21" s="272"/>
      <c r="J21" s="4">
        <v>4</v>
      </c>
      <c r="K21" s="22">
        <f>Data_2700!AB22</f>
        <v>0</v>
      </c>
      <c r="L21" s="22">
        <f>Data_2700!AC22</f>
        <v>0</v>
      </c>
      <c r="M21" s="22">
        <f>Data_2700!AD22</f>
        <v>0</v>
      </c>
      <c r="N21" s="22">
        <f>Data_2700!AE22</f>
        <v>0</v>
      </c>
      <c r="O21" s="22">
        <f>Data_2700!AF22</f>
        <v>0</v>
      </c>
      <c r="P21" s="22">
        <f>Data_2700!AG22</f>
        <v>0</v>
      </c>
      <c r="Q21" s="46">
        <f t="shared" si="1"/>
        <v>0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7808049.4429689264</v>
      </c>
      <c r="G22" s="10"/>
      <c r="I22" s="272"/>
      <c r="J22" s="4">
        <v>5</v>
      </c>
      <c r="K22" s="22">
        <f>Data_2700!AB23</f>
        <v>0</v>
      </c>
      <c r="L22" s="22">
        <f>Data_2700!AC23</f>
        <v>0</v>
      </c>
      <c r="M22" s="22">
        <f>Data_2700!AD23</f>
        <v>0</v>
      </c>
      <c r="N22" s="22">
        <f>Data_2700!AE23</f>
        <v>0</v>
      </c>
      <c r="O22" s="22">
        <f>Data_2700!AF23</f>
        <v>0</v>
      </c>
      <c r="P22" s="22">
        <f>Data_2700!AG23</f>
        <v>0</v>
      </c>
      <c r="Q22" s="46">
        <f t="shared" si="1"/>
        <v>0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Data_2700!AB24</f>
        <v>0</v>
      </c>
      <c r="L23" s="22">
        <f>Data_2700!AC24</f>
        <v>0</v>
      </c>
      <c r="M23" s="22">
        <f>Data_2700!AD24</f>
        <v>0</v>
      </c>
      <c r="N23" s="22">
        <f>Data_2700!AE24</f>
        <v>0</v>
      </c>
      <c r="O23" s="22">
        <f>Data_2700!AF24</f>
        <v>0</v>
      </c>
      <c r="P23" s="22">
        <f>Data_2700!AG24</f>
        <v>0</v>
      </c>
      <c r="Q23" s="46">
        <f t="shared" si="1"/>
        <v>0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7171497.6189340148</v>
      </c>
      <c r="I24" s="272"/>
      <c r="J24" s="4">
        <v>7</v>
      </c>
      <c r="K24" s="22">
        <f>Data_2700!AB25</f>
        <v>0</v>
      </c>
      <c r="L24" s="22">
        <f>Data_2700!AC25</f>
        <v>0</v>
      </c>
      <c r="M24" s="22">
        <f>Data_2700!AD25</f>
        <v>0</v>
      </c>
      <c r="N24" s="22">
        <f>Data_2700!AE25</f>
        <v>0</v>
      </c>
      <c r="O24" s="22">
        <f>Data_2700!AF25</f>
        <v>0</v>
      </c>
      <c r="P24" s="22">
        <f>Data_2700!AG25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638.2780411333315</v>
      </c>
      <c r="F25" s="7" t="s">
        <v>6</v>
      </c>
      <c r="G25" s="10">
        <f>D25</f>
        <v>638.2780411333315</v>
      </c>
      <c r="I25" s="272"/>
      <c r="J25" s="4">
        <v>8</v>
      </c>
      <c r="K25" s="22">
        <f>Data_2700!AB26</f>
        <v>0</v>
      </c>
      <c r="L25" s="22">
        <f>Data_2700!AC26</f>
        <v>0</v>
      </c>
      <c r="M25" s="22">
        <f>Data_2700!AD26</f>
        <v>0</v>
      </c>
      <c r="N25" s="22">
        <f>Data_2700!AE26</f>
        <v>0</v>
      </c>
      <c r="O25" s="22">
        <f>Data_2700!AF26</f>
        <v>0</v>
      </c>
      <c r="P25" s="22">
        <f>Data_2700!AG26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-102.69638520416561</v>
      </c>
      <c r="F26" s="39" t="s">
        <v>7</v>
      </c>
      <c r="G26" s="40">
        <v>0</v>
      </c>
      <c r="I26" s="272"/>
      <c r="J26" s="4">
        <v>9</v>
      </c>
      <c r="K26" s="22">
        <f>Data_2700!AB27</f>
        <v>0</v>
      </c>
      <c r="L26" s="22">
        <f>Data_2700!AC27</f>
        <v>0</v>
      </c>
      <c r="M26" s="22">
        <f>Data_2700!AD27</f>
        <v>0</v>
      </c>
      <c r="N26" s="22">
        <f>Data_2700!AE27</f>
        <v>0</v>
      </c>
      <c r="O26" s="22">
        <f>Data_2700!AF27</f>
        <v>0</v>
      </c>
      <c r="P26" s="22">
        <f>Data_2700!AG27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110.4368218648823</v>
      </c>
      <c r="F27" s="7" t="s">
        <v>0</v>
      </c>
      <c r="G27" s="10">
        <f>D39</f>
        <v>-579000</v>
      </c>
      <c r="I27" s="272"/>
      <c r="J27" s="4">
        <v>10</v>
      </c>
      <c r="K27" s="22">
        <f>Data_2700!AB28</f>
        <v>39382.523921527601</v>
      </c>
      <c r="L27" s="22">
        <f>Data_2700!AC28</f>
        <v>0</v>
      </c>
      <c r="M27" s="22">
        <f>Data_2700!AD28</f>
        <v>0</v>
      </c>
      <c r="N27" s="22">
        <f>Data_2700!AE28</f>
        <v>-20.539277040832498</v>
      </c>
      <c r="O27" s="22">
        <f>Data_2700!AF28</f>
        <v>0</v>
      </c>
      <c r="P27" s="22">
        <f>Data_2700!AG28</f>
        <v>0</v>
      </c>
      <c r="Q27" s="46">
        <f t="shared" si="1"/>
        <v>39361.984644486773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-9.6068489324066399E-8</v>
      </c>
      <c r="F28" s="7" t="s">
        <v>8</v>
      </c>
      <c r="G28" s="10">
        <f>D46</f>
        <v>-5216955.0461574933</v>
      </c>
      <c r="I28" s="272"/>
      <c r="J28" s="4">
        <v>11</v>
      </c>
      <c r="K28" s="22">
        <f>Data_2700!AB29</f>
        <v>39382.523921527601</v>
      </c>
      <c r="L28" s="22">
        <f>Data_2700!AC29</f>
        <v>0</v>
      </c>
      <c r="M28" s="22">
        <f>Data_2700!AD29</f>
        <v>0</v>
      </c>
      <c r="N28" s="22">
        <f>Data_2700!AE29</f>
        <v>-20.5392770408322</v>
      </c>
      <c r="O28" s="22">
        <f>Data_2700!AF29</f>
        <v>0</v>
      </c>
      <c r="P28" s="22">
        <f>Data_2700!AG29</f>
        <v>0</v>
      </c>
      <c r="Q28" s="46">
        <f t="shared" si="1"/>
        <v>39361.984644486773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646.01847769797973</v>
      </c>
      <c r="F29" s="11" t="s">
        <v>9</v>
      </c>
      <c r="G29" s="12">
        <f>D53</f>
        <v>0</v>
      </c>
      <c r="I29" s="272"/>
      <c r="J29" s="4">
        <v>12</v>
      </c>
      <c r="K29" s="22">
        <f>Data_2700!AB30</f>
        <v>39382.5239215279</v>
      </c>
      <c r="L29" s="22">
        <f>Data_2700!AC30</f>
        <v>0</v>
      </c>
      <c r="M29" s="22">
        <f>Data_2700!AD30</f>
        <v>0</v>
      </c>
      <c r="N29" s="22">
        <f>Data_2700!AE30</f>
        <v>-20.539277040833198</v>
      </c>
      <c r="O29" s="22">
        <f>Data_2700!AF30</f>
        <v>0</v>
      </c>
      <c r="P29" s="22">
        <f>Data_2700!AG30</f>
        <v>0</v>
      </c>
      <c r="Q29" s="46">
        <f t="shared" si="1"/>
        <v>39361.984644487064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1376180.8508176552</v>
      </c>
      <c r="I30" s="272"/>
      <c r="J30" s="4">
        <v>13</v>
      </c>
      <c r="K30" s="22">
        <f>Data_2700!AB31</f>
        <v>39382.523921527798</v>
      </c>
      <c r="L30" s="22">
        <f>Data_2700!AC31</f>
        <v>0</v>
      </c>
      <c r="M30" s="22">
        <f>Data_2700!AD31</f>
        <v>0</v>
      </c>
      <c r="N30" s="22">
        <f>Data_2700!AE31</f>
        <v>-20.539277040833699</v>
      </c>
      <c r="O30" s="22">
        <f>Data_2700!AF31</f>
        <v>0</v>
      </c>
      <c r="P30" s="22">
        <f>Data_2700!AG31</f>
        <v>0</v>
      </c>
      <c r="Q30" s="46">
        <f t="shared" si="1"/>
        <v>39361.984644486962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Data_2700!AB32</f>
        <v>39382.523921527798</v>
      </c>
      <c r="L31" s="22">
        <f>Data_2700!AC32</f>
        <v>0</v>
      </c>
      <c r="M31" s="22">
        <f>Data_2700!AD32</f>
        <v>0</v>
      </c>
      <c r="N31" s="22">
        <f>Data_2700!AE32</f>
        <v>-20.539277040834001</v>
      </c>
      <c r="O31" s="22">
        <f>Data_2700!AF32</f>
        <v>0</v>
      </c>
      <c r="P31" s="22">
        <f>Data_2700!AG32</f>
        <v>0</v>
      </c>
      <c r="Q31" s="46">
        <f t="shared" si="1"/>
        <v>39361.984644486962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Data_2700!AB33</f>
        <v>0</v>
      </c>
      <c r="L32" s="22">
        <f>Data_2700!AC33</f>
        <v>0</v>
      </c>
      <c r="M32" s="22">
        <f>Data_2700!AD33</f>
        <v>0</v>
      </c>
      <c r="N32" s="22">
        <f>Data_2700!AE33</f>
        <v>0</v>
      </c>
      <c r="O32" s="22">
        <f>Data_2700!AF33</f>
        <v>0</v>
      </c>
      <c r="P32" s="22">
        <f>Data_2700!AG33</f>
        <v>0</v>
      </c>
      <c r="Q32" s="46">
        <f t="shared" si="1"/>
        <v>0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196912.61960763868</v>
      </c>
      <c r="I33" s="272" t="s">
        <v>2</v>
      </c>
      <c r="J33" s="4">
        <v>1</v>
      </c>
      <c r="K33" s="23">
        <f>Data_2700!AB34</f>
        <v>0</v>
      </c>
      <c r="L33" s="23">
        <f>Data_2700!AC34</f>
        <v>0</v>
      </c>
      <c r="M33" s="23">
        <f>Data_2700!AD34</f>
        <v>0</v>
      </c>
      <c r="N33" s="23">
        <f>Data_2700!AE34</f>
        <v>0</v>
      </c>
      <c r="O33" s="23">
        <f>Data_2700!AF34</f>
        <v>0</v>
      </c>
      <c r="P33" s="23">
        <f>Data_2700!AG34</f>
        <v>0</v>
      </c>
      <c r="Q33" s="46">
        <f t="shared" si="1"/>
        <v>0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-102.69638520416561</v>
      </c>
      <c r="I34" s="272"/>
      <c r="J34" s="4">
        <v>2</v>
      </c>
      <c r="K34" s="23">
        <f>Data_2700!AB35</f>
        <v>0</v>
      </c>
      <c r="L34" s="23">
        <f>Data_2700!AC35</f>
        <v>0</v>
      </c>
      <c r="M34" s="23">
        <f>Data_2700!AD35</f>
        <v>0</v>
      </c>
      <c r="N34" s="23">
        <f>Data_2700!AE35</f>
        <v>0</v>
      </c>
      <c r="O34" s="23">
        <f>Data_2700!AF35</f>
        <v>0</v>
      </c>
      <c r="P34" s="23">
        <f>Data_2700!AG35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Data_2700!AB36</f>
        <v>0</v>
      </c>
      <c r="L35" s="23">
        <f>Data_2700!AC36</f>
        <v>0</v>
      </c>
      <c r="M35" s="23">
        <f>Data_2700!AD36</f>
        <v>0</v>
      </c>
      <c r="N35" s="23">
        <f>Data_2700!AE36</f>
        <v>0</v>
      </c>
      <c r="O35" s="23">
        <f>Data_2700!AF36</f>
        <v>0</v>
      </c>
      <c r="P35" s="23">
        <f>Data_2700!AG36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Data_2700!AB37</f>
        <v>0</v>
      </c>
      <c r="L36" s="23">
        <f>Data_2700!AC37</f>
        <v>0</v>
      </c>
      <c r="M36" s="23">
        <f>Data_2700!AD37</f>
        <v>0</v>
      </c>
      <c r="N36" s="23">
        <f>Data_2700!AE37</f>
        <v>0</v>
      </c>
      <c r="O36" s="23">
        <f>Data_2700!AF37</f>
        <v>0</v>
      </c>
      <c r="P36" s="23">
        <f>Data_2700!AG37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Data_2700!AB38</f>
        <v>0</v>
      </c>
      <c r="L37" s="23">
        <f>Data_2700!AC38</f>
        <v>0</v>
      </c>
      <c r="M37" s="23">
        <f>Data_2700!AD38</f>
        <v>0</v>
      </c>
      <c r="N37" s="23">
        <f>Data_2700!AE38</f>
        <v>0</v>
      </c>
      <c r="O37" s="23">
        <f>Data_2700!AF38</f>
        <v>0</v>
      </c>
      <c r="P37" s="23">
        <f>Data_2700!AG38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Data_2700!AB39</f>
        <v>0</v>
      </c>
      <c r="L38" s="23">
        <f>Data_2700!AC39</f>
        <v>0</v>
      </c>
      <c r="M38" s="23">
        <f>Data_2700!AD39</f>
        <v>0</v>
      </c>
      <c r="N38" s="23">
        <f>Data_2700!AE39</f>
        <v>0</v>
      </c>
      <c r="O38" s="23">
        <f>Data_2700!AF39</f>
        <v>0</v>
      </c>
      <c r="P38" s="23">
        <f>Data_2700!AG39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-579000</v>
      </c>
      <c r="F39" s="7" t="s">
        <v>13</v>
      </c>
      <c r="G39" s="10">
        <f>SUM(G33:G38)</f>
        <v>196809.92322243453</v>
      </c>
      <c r="I39" s="272"/>
      <c r="J39" s="4">
        <v>7</v>
      </c>
      <c r="K39" s="23">
        <f>Data_2700!AB40</f>
        <v>0</v>
      </c>
      <c r="L39" s="23">
        <f>Data_2700!AC40</f>
        <v>0</v>
      </c>
      <c r="M39" s="23">
        <f>Data_2700!AD40</f>
        <v>0</v>
      </c>
      <c r="N39" s="23">
        <f>Data_2700!AE40</f>
        <v>0</v>
      </c>
      <c r="O39" s="23">
        <f>Data_2700!AF40</f>
        <v>0</v>
      </c>
      <c r="P39" s="23">
        <f>Data_2700!AG40</f>
        <v>0</v>
      </c>
      <c r="Q39" s="46">
        <f t="shared" si="1"/>
        <v>0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Data_2700!AB41</f>
        <v>0</v>
      </c>
      <c r="L40" s="23">
        <f>Data_2700!AC41</f>
        <v>0</v>
      </c>
      <c r="M40" s="23">
        <f>Data_2700!AD41</f>
        <v>0</v>
      </c>
      <c r="N40" s="23">
        <f>Data_2700!AE41</f>
        <v>0</v>
      </c>
      <c r="O40" s="23">
        <f>Data_2700!AF41</f>
        <v>0</v>
      </c>
      <c r="P40" s="23">
        <f>Data_2700!AG41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Data_2700!AB42</f>
        <v>0</v>
      </c>
      <c r="L41" s="23">
        <f>Data_2700!AC42</f>
        <v>0</v>
      </c>
      <c r="M41" s="23">
        <f>Data_2700!AD42</f>
        <v>0</v>
      </c>
      <c r="N41" s="23">
        <f>Data_2700!AE42</f>
        <v>0</v>
      </c>
      <c r="O41" s="23">
        <f>Data_2700!AF42</f>
        <v>0</v>
      </c>
      <c r="P41" s="23">
        <f>Data_2700!AG42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376548.3604657934</v>
      </c>
      <c r="I42" s="272"/>
      <c r="J42" s="4">
        <v>10</v>
      </c>
      <c r="K42" s="23">
        <f>Data_2700!AB43</f>
        <v>75309.672093158399</v>
      </c>
      <c r="L42" s="23">
        <f>Data_2700!AC43</f>
        <v>0</v>
      </c>
      <c r="M42" s="23">
        <f>Data_2700!AD43</f>
        <v>0</v>
      </c>
      <c r="N42" s="23">
        <f>Data_2700!AE43</f>
        <v>22.0873643729762</v>
      </c>
      <c r="O42" s="23">
        <f>Data_2700!AF43</f>
        <v>0</v>
      </c>
      <c r="P42" s="23">
        <f>Data_2700!AG43</f>
        <v>0</v>
      </c>
      <c r="Q42" s="46">
        <f t="shared" si="1"/>
        <v>75331.759457531371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-579000</v>
      </c>
      <c r="F43" s="7" t="s">
        <v>6</v>
      </c>
      <c r="G43" s="10">
        <f>D27</f>
        <v>110.4368218648823</v>
      </c>
      <c r="I43" s="272"/>
      <c r="J43" s="4">
        <v>11</v>
      </c>
      <c r="K43" s="23">
        <f>Data_2700!AB44</f>
        <v>75309.672093158399</v>
      </c>
      <c r="L43" s="23">
        <f>Data_2700!AC44</f>
        <v>0</v>
      </c>
      <c r="M43" s="23">
        <f>Data_2700!AD44</f>
        <v>0</v>
      </c>
      <c r="N43" s="23">
        <f>Data_2700!AE44</f>
        <v>22.0873643729762</v>
      </c>
      <c r="O43" s="23">
        <f>Data_2700!AF44</f>
        <v>0</v>
      </c>
      <c r="P43" s="23">
        <f>Data_2700!AG44</f>
        <v>0</v>
      </c>
      <c r="Q43" s="46">
        <f t="shared" si="1"/>
        <v>75331.759457531371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Data_2700!AB45</f>
        <v>75309.672093159097</v>
      </c>
      <c r="L44" s="23">
        <f>Data_2700!AC45</f>
        <v>0</v>
      </c>
      <c r="M44" s="23">
        <f>Data_2700!AD45</f>
        <v>0</v>
      </c>
      <c r="N44" s="23">
        <f>Data_2700!AE45</f>
        <v>22.087364372976801</v>
      </c>
      <c r="O44" s="23">
        <f>Data_2700!AF45</f>
        <v>0</v>
      </c>
      <c r="P44" s="23">
        <f>Data_2700!AG45</f>
        <v>0</v>
      </c>
      <c r="Q44" s="46">
        <f t="shared" si="1"/>
        <v>75331.759457532069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Data_2700!AB46</f>
        <v>75309.672093158806</v>
      </c>
      <c r="L45" s="23">
        <f>Data_2700!AC46</f>
        <v>0</v>
      </c>
      <c r="M45" s="23">
        <f>Data_2700!AD46</f>
        <v>0</v>
      </c>
      <c r="N45" s="23">
        <f>Data_2700!AE46</f>
        <v>22.087364372976801</v>
      </c>
      <c r="O45" s="23">
        <f>Data_2700!AF46</f>
        <v>0</v>
      </c>
      <c r="P45" s="23">
        <f>Data_2700!AG46</f>
        <v>0</v>
      </c>
      <c r="Q45" s="46">
        <f t="shared" si="1"/>
        <v>75331.759457531778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-5216955.0461574933</v>
      </c>
      <c r="F46" s="7" t="s">
        <v>8</v>
      </c>
      <c r="G46" s="10">
        <f>D48</f>
        <v>0</v>
      </c>
      <c r="I46" s="272"/>
      <c r="J46" s="4">
        <v>14</v>
      </c>
      <c r="K46" s="23">
        <f>Data_2700!AB47</f>
        <v>75309.672093158704</v>
      </c>
      <c r="L46" s="23">
        <f>Data_2700!AC47</f>
        <v>0</v>
      </c>
      <c r="M46" s="23">
        <f>Data_2700!AD47</f>
        <v>0</v>
      </c>
      <c r="N46" s="23">
        <f>Data_2700!AE47</f>
        <v>22.0873643729763</v>
      </c>
      <c r="O46" s="23">
        <f>Data_2700!AF47</f>
        <v>0</v>
      </c>
      <c r="P46" s="23">
        <f>Data_2700!AG47</f>
        <v>0</v>
      </c>
      <c r="Q46" s="46">
        <f t="shared" si="1"/>
        <v>75331.759457531676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Data_2700!AB48</f>
        <v>0</v>
      </c>
      <c r="L47" s="23">
        <f>Data_2700!AC48</f>
        <v>0</v>
      </c>
      <c r="M47" s="23">
        <f>Data_2700!AD48</f>
        <v>0</v>
      </c>
      <c r="N47" s="23">
        <f>Data_2700!AE48</f>
        <v>0</v>
      </c>
      <c r="O47" s="23">
        <f>Data_2700!AF48</f>
        <v>0</v>
      </c>
      <c r="P47" s="23">
        <f>Data_2700!AG48</f>
        <v>0</v>
      </c>
      <c r="Q47" s="46">
        <f t="shared" si="1"/>
        <v>0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376658.79728765826</v>
      </c>
      <c r="I48" s="272" t="s">
        <v>1</v>
      </c>
      <c r="J48" s="4">
        <v>1</v>
      </c>
      <c r="K48" s="24">
        <f>Data_2700!AB49</f>
        <v>0</v>
      </c>
      <c r="L48" s="24">
        <f>Data_2700!AC49</f>
        <v>0</v>
      </c>
      <c r="M48" s="24">
        <f>Data_2700!AD49</f>
        <v>0</v>
      </c>
      <c r="N48" s="24">
        <f>Data_2700!AE49</f>
        <v>0</v>
      </c>
      <c r="O48" s="24">
        <f>Data_2700!AF49</f>
        <v>0</v>
      </c>
      <c r="P48" s="24">
        <f>Data_2700!AG49</f>
        <v>0</v>
      </c>
      <c r="Q48" s="46">
        <f t="shared" si="1"/>
        <v>0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Data_2700!AB50</f>
        <v>0</v>
      </c>
      <c r="L49" s="24">
        <f>Data_2700!AC50</f>
        <v>0</v>
      </c>
      <c r="M49" s="24">
        <f>Data_2700!AD50</f>
        <v>0</v>
      </c>
      <c r="N49" s="24">
        <f>Data_2700!AE50</f>
        <v>0</v>
      </c>
      <c r="O49" s="24">
        <f>Data_2700!AF50</f>
        <v>0</v>
      </c>
      <c r="P49" s="24">
        <f>Data_2700!AG50</f>
        <v>0</v>
      </c>
      <c r="Q49" s="46">
        <f t="shared" si="1"/>
        <v>0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-5216955.0461574933</v>
      </c>
      <c r="F50" s="8" t="s">
        <v>18</v>
      </c>
      <c r="I50" s="272"/>
      <c r="J50" s="4">
        <v>3</v>
      </c>
      <c r="K50" s="24">
        <f>Data_2700!AB51</f>
        <v>0</v>
      </c>
      <c r="L50" s="24">
        <f>Data_2700!AC51</f>
        <v>0</v>
      </c>
      <c r="M50" s="24">
        <f>Data_2700!AD51</f>
        <v>0</v>
      </c>
      <c r="N50" s="24">
        <f>Data_2700!AE51</f>
        <v>0</v>
      </c>
      <c r="O50" s="24">
        <f>Data_2700!AF51</f>
        <v>0</v>
      </c>
      <c r="P50" s="24">
        <f>Data_2700!AG51</f>
        <v>0</v>
      </c>
      <c r="Q50" s="46">
        <f t="shared" si="1"/>
        <v>0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63090.843961480394</v>
      </c>
      <c r="I51" s="272"/>
      <c r="J51" s="4">
        <v>4</v>
      </c>
      <c r="K51" s="24">
        <f>Data_2700!AB52</f>
        <v>0</v>
      </c>
      <c r="L51" s="24">
        <f>Data_2700!AC52</f>
        <v>0</v>
      </c>
      <c r="M51" s="24">
        <f>Data_2700!AD52</f>
        <v>0</v>
      </c>
      <c r="N51" s="24">
        <f>Data_2700!AE52</f>
        <v>0</v>
      </c>
      <c r="O51" s="24">
        <f>Data_2700!AF52</f>
        <v>0</v>
      </c>
      <c r="P51" s="24">
        <f>Data_2700!AG52</f>
        <v>0</v>
      </c>
      <c r="Q51" s="46">
        <f t="shared" si="1"/>
        <v>0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-9.6068489324066399E-8</v>
      </c>
      <c r="I52" s="272"/>
      <c r="J52" s="4">
        <v>5</v>
      </c>
      <c r="K52" s="24">
        <f>Data_2700!AB53</f>
        <v>0</v>
      </c>
      <c r="L52" s="24">
        <f>Data_2700!AC53</f>
        <v>0</v>
      </c>
      <c r="M52" s="24">
        <f>Data_2700!AD53</f>
        <v>0</v>
      </c>
      <c r="N52" s="24">
        <f>Data_2700!AE53</f>
        <v>0</v>
      </c>
      <c r="O52" s="24">
        <f>Data_2700!AF53</f>
        <v>0</v>
      </c>
      <c r="P52" s="24">
        <f>Data_2700!AG53</f>
        <v>0</v>
      </c>
      <c r="Q52" s="46">
        <f t="shared" si="1"/>
        <v>0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0</v>
      </c>
      <c r="F53" s="7" t="s">
        <v>7</v>
      </c>
      <c r="G53" s="10">
        <f>D35</f>
        <v>0</v>
      </c>
      <c r="I53" s="272"/>
      <c r="J53" s="4">
        <v>6</v>
      </c>
      <c r="K53" s="24">
        <f>Data_2700!AB54</f>
        <v>0</v>
      </c>
      <c r="L53" s="24">
        <f>Data_2700!AC54</f>
        <v>0</v>
      </c>
      <c r="M53" s="24">
        <f>Data_2700!AD54</f>
        <v>0</v>
      </c>
      <c r="N53" s="24">
        <f>Data_2700!AE54</f>
        <v>0</v>
      </c>
      <c r="O53" s="24">
        <f>Data_2700!AF54</f>
        <v>0</v>
      </c>
      <c r="P53" s="24">
        <f>Data_2700!AG54</f>
        <v>0</v>
      </c>
      <c r="Q53" s="46">
        <f t="shared" si="1"/>
        <v>0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Data_2700!AB55</f>
        <v>0</v>
      </c>
      <c r="L54" s="24">
        <f>Data_2700!AC55</f>
        <v>0</v>
      </c>
      <c r="M54" s="24">
        <f>Data_2700!AD55</f>
        <v>0</v>
      </c>
      <c r="N54" s="24">
        <f>Data_2700!AE55</f>
        <v>0</v>
      </c>
      <c r="O54" s="24">
        <f>Data_2700!AF55</f>
        <v>0</v>
      </c>
      <c r="P54" s="24">
        <f>Data_2700!AG55</f>
        <v>0</v>
      </c>
      <c r="Q54" s="46">
        <f t="shared" si="1"/>
        <v>0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Data_2700!AB56</f>
        <v>0</v>
      </c>
      <c r="L55" s="24">
        <f>Data_2700!AC56</f>
        <v>0</v>
      </c>
      <c r="M55" s="24">
        <f>Data_2700!AD56</f>
        <v>0</v>
      </c>
      <c r="N55" s="24">
        <f>Data_2700!AE56</f>
        <v>0</v>
      </c>
      <c r="O55" s="24">
        <f>Data_2700!AF56</f>
        <v>0</v>
      </c>
      <c r="P55" s="24">
        <f>Data_2700!AG56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Data_2700!AB57</f>
        <v>0</v>
      </c>
      <c r="L56" s="24">
        <f>Data_2700!AC57</f>
        <v>0</v>
      </c>
      <c r="M56" s="24">
        <f>Data_2700!AD57</f>
        <v>0</v>
      </c>
      <c r="N56" s="24">
        <f>Data_2700!AE57</f>
        <v>0</v>
      </c>
      <c r="O56" s="24">
        <f>Data_2700!AF57</f>
        <v>0</v>
      </c>
      <c r="P56" s="24">
        <f>Data_2700!AG57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0</v>
      </c>
      <c r="F57" s="7" t="s">
        <v>13</v>
      </c>
      <c r="G57" s="10">
        <f>SUM(G51:G56)</f>
        <v>63090.843961384322</v>
      </c>
      <c r="I57" s="272"/>
      <c r="J57" s="4">
        <v>10</v>
      </c>
      <c r="K57" s="24">
        <f>Data_2700!AB58</f>
        <v>12618.168792296001</v>
      </c>
      <c r="L57" s="24">
        <f>Data_2700!AC58</f>
        <v>0</v>
      </c>
      <c r="M57" s="24">
        <f>Data_2700!AD58</f>
        <v>0</v>
      </c>
      <c r="N57" s="24">
        <f>Data_2700!AE58</f>
        <v>-1.92106644709265E-8</v>
      </c>
      <c r="O57" s="24">
        <f>Data_2700!AF58</f>
        <v>0</v>
      </c>
      <c r="P57" s="24">
        <f>Data_2700!AG58</f>
        <v>0</v>
      </c>
      <c r="Q57" s="46">
        <f t="shared" si="1"/>
        <v>12618.168792276791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Data_2700!AB59</f>
        <v>12618.168792296099</v>
      </c>
      <c r="L58" s="24">
        <f>Data_2700!AC59</f>
        <v>0</v>
      </c>
      <c r="M58" s="24">
        <f>Data_2700!AD59</f>
        <v>0</v>
      </c>
      <c r="N58" s="24">
        <f>Data_2700!AE59</f>
        <v>-1.9210789984138201E-8</v>
      </c>
      <c r="O58" s="24">
        <f>Data_2700!AF59</f>
        <v>0</v>
      </c>
      <c r="P58" s="24">
        <f>Data_2700!AG59</f>
        <v>0</v>
      </c>
      <c r="Q58" s="46">
        <f t="shared" si="1"/>
        <v>12618.168792276889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Data_2700!AB60</f>
        <v>12618.168792296099</v>
      </c>
      <c r="L59" s="24">
        <f>Data_2700!AC60</f>
        <v>0</v>
      </c>
      <c r="M59" s="24">
        <f>Data_2700!AD60</f>
        <v>0</v>
      </c>
      <c r="N59" s="24">
        <f>Data_2700!AE60</f>
        <v>-1.9220338645566E-8</v>
      </c>
      <c r="O59" s="24">
        <f>Data_2700!AF60</f>
        <v>0</v>
      </c>
      <c r="P59" s="24">
        <f>Data_2700!AG60</f>
        <v>0</v>
      </c>
      <c r="Q59" s="46">
        <f t="shared" si="1"/>
        <v>12618.16879227688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Data_2700!AB61</f>
        <v>12618.168792296099</v>
      </c>
      <c r="L60" s="24">
        <f>Data_2700!AC61</f>
        <v>0</v>
      </c>
      <c r="M60" s="24">
        <f>Data_2700!AD61</f>
        <v>0</v>
      </c>
      <c r="N60" s="24">
        <f>Data_2700!AE61</f>
        <v>-1.9213114034003299E-8</v>
      </c>
      <c r="O60" s="24">
        <f>Data_2700!AF61</f>
        <v>0</v>
      </c>
      <c r="P60" s="24">
        <f>Data_2700!AG61</f>
        <v>0</v>
      </c>
      <c r="Q60" s="46">
        <f t="shared" si="1"/>
        <v>12618.168792276885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Data_2700!AB62</f>
        <v>12618.168792296099</v>
      </c>
      <c r="L61" s="24">
        <f>Data_2700!AC62</f>
        <v>0</v>
      </c>
      <c r="M61" s="24">
        <f>Data_2700!AD62</f>
        <v>0</v>
      </c>
      <c r="N61" s="24">
        <f>Data_2700!AE62</f>
        <v>-1.9213582189432399E-8</v>
      </c>
      <c r="O61" s="24">
        <f>Data_2700!AF62</f>
        <v>0</v>
      </c>
      <c r="P61" s="24">
        <f>Data_2700!AG62</f>
        <v>0</v>
      </c>
      <c r="Q61" s="46">
        <f t="shared" si="1"/>
        <v>12618.168792276885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Data_2700!AB63</f>
        <v>0</v>
      </c>
      <c r="L62" s="24">
        <f>Data_2700!AC63</f>
        <v>0</v>
      </c>
      <c r="M62" s="24">
        <f>Data_2700!AD63</f>
        <v>0</v>
      </c>
      <c r="N62" s="24">
        <f>Data_2700!AE63</f>
        <v>0</v>
      </c>
      <c r="O62" s="24">
        <f>Data_2700!AF63</f>
        <v>0</v>
      </c>
      <c r="P62" s="24">
        <f>Data_2700!AG63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89E6-0289-455C-8533-12DF754116D1}">
  <sheetPr>
    <tabColor theme="5" tint="0.39997558519241921"/>
  </sheetPr>
  <dimension ref="A1:AN239"/>
  <sheetViews>
    <sheetView workbookViewId="0">
      <selection activeCell="S6" sqref="S6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Data_None!I3</f>
        <v>3</v>
      </c>
      <c r="F3" s="7" t="s">
        <v>0</v>
      </c>
      <c r="G3" s="10">
        <f>-D43</f>
        <v>580000</v>
      </c>
      <c r="I3" s="273"/>
      <c r="J3" s="273"/>
      <c r="K3" s="5">
        <f t="shared" ref="K3:R3" si="0">SUM(K4:K62)</f>
        <v>6673875.4236273495</v>
      </c>
      <c r="L3" s="5">
        <f t="shared" si="0"/>
        <v>4007020.4408805463</v>
      </c>
      <c r="M3" s="5">
        <f t="shared" si="0"/>
        <v>577000</v>
      </c>
      <c r="N3" s="5">
        <f t="shared" si="0"/>
        <v>1213.8719205051475</v>
      </c>
      <c r="O3" s="5">
        <f t="shared" si="0"/>
        <v>4007813.0777698765</v>
      </c>
      <c r="P3" s="5">
        <f t="shared" si="0"/>
        <v>580000</v>
      </c>
      <c r="Q3" s="45">
        <f t="shared" si="0"/>
        <v>2087276.2177779789</v>
      </c>
      <c r="R3" s="45">
        <f t="shared" si="0"/>
        <v>2366.983962395454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Data_None!I4</f>
        <v>1</v>
      </c>
      <c r="F4" s="11" t="s">
        <v>8</v>
      </c>
      <c r="G4" s="12">
        <f>-D50</f>
        <v>4007813.0777698765</v>
      </c>
      <c r="I4" s="272" t="s">
        <v>4</v>
      </c>
      <c r="J4" s="4">
        <v>1</v>
      </c>
      <c r="K4" s="21">
        <f>Data_None!BH4</f>
        <v>967028.22701847099</v>
      </c>
      <c r="L4" s="21">
        <f>Data_None!BI4</f>
        <v>642784.820000001</v>
      </c>
      <c r="M4" s="21">
        <f>Data_None!BJ4</f>
        <v>80000</v>
      </c>
      <c r="N4" s="21">
        <f>Data_None!BK4</f>
        <v>-927.57957711247298</v>
      </c>
      <c r="O4" s="21">
        <f>Data_None!BL4</f>
        <v>641928.42754353199</v>
      </c>
      <c r="P4" s="21">
        <f>Data_None!BM4</f>
        <v>80000</v>
      </c>
      <c r="Q4" s="46">
        <f>K4+N4-O4-P4</f>
        <v>244172.21989782655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Data_None!I5</f>
        <v>6677456.2795115598</v>
      </c>
      <c r="F5" s="7" t="s">
        <v>13</v>
      </c>
      <c r="G5" s="10">
        <f>SUM(G3:G4)</f>
        <v>4587813.0777698765</v>
      </c>
      <c r="I5" s="272"/>
      <c r="J5" s="4">
        <v>2</v>
      </c>
      <c r="K5" s="21">
        <f>Data_None!BH5</f>
        <v>304437.57672025397</v>
      </c>
      <c r="L5" s="21">
        <f>Data_None!BI5</f>
        <v>172215</v>
      </c>
      <c r="M5" s="21">
        <f>Data_None!BJ5</f>
        <v>80000</v>
      </c>
      <c r="N5" s="21">
        <f>Data_None!BK5</f>
        <v>-4.8107115178122203E-8</v>
      </c>
      <c r="O5" s="21">
        <f>Data_None!BL5</f>
        <v>172214.31669441401</v>
      </c>
      <c r="P5" s="21">
        <f>Data_None!BM5</f>
        <v>80000</v>
      </c>
      <c r="Q5" s="46">
        <f t="shared" ref="Q5:Q62" si="1">K5+N5-O5-P5</f>
        <v>52223.260025791882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Data_None!I6</f>
        <v>7257456.2795102503</v>
      </c>
      <c r="I6" s="272"/>
      <c r="J6" s="4">
        <v>3</v>
      </c>
      <c r="K6" s="21">
        <f>Data_None!BH6</f>
        <v>304437.57672025601</v>
      </c>
      <c r="L6" s="21">
        <f>Data_None!BI6</f>
        <v>162540</v>
      </c>
      <c r="M6" s="21">
        <f>Data_None!BJ6</f>
        <v>80000</v>
      </c>
      <c r="N6" s="21">
        <f>Data_None!BK6</f>
        <v>-4.5623315267021401E-8</v>
      </c>
      <c r="O6" s="21">
        <f>Data_None!BL6</f>
        <v>162539.35836108401</v>
      </c>
      <c r="P6" s="21">
        <f>Data_None!BM6</f>
        <v>80000</v>
      </c>
      <c r="Q6" s="46">
        <f t="shared" si="1"/>
        <v>61898.21835912636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Data_None!I7</f>
        <v>5091173.0244866395</v>
      </c>
      <c r="F7" s="8" t="s">
        <v>20</v>
      </c>
      <c r="I7" s="272"/>
      <c r="J7" s="4">
        <v>4</v>
      </c>
      <c r="K7" s="21">
        <f>Data_None!BH7</f>
        <v>387466.00673487299</v>
      </c>
      <c r="L7" s="21">
        <f>Data_None!BI7</f>
        <v>297345</v>
      </c>
      <c r="M7" s="21">
        <f>Data_None!BJ7</f>
        <v>60000</v>
      </c>
      <c r="N7" s="21">
        <f>Data_None!BK7</f>
        <v>-62.574610714166297</v>
      </c>
      <c r="O7" s="21">
        <f>Data_None!BL7</f>
        <v>297236.23407089902</v>
      </c>
      <c r="P7" s="21">
        <f>Data_None!BM7</f>
        <v>60000</v>
      </c>
      <c r="Q7" s="46">
        <f t="shared" si="1"/>
        <v>30167.19805325981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Data_None!I8</f>
        <v>-4.7293724492192301E-11</v>
      </c>
      <c r="F8" s="7" t="s">
        <v>0</v>
      </c>
      <c r="G8" s="10">
        <f>M3</f>
        <v>577000</v>
      </c>
      <c r="I8" s="272"/>
      <c r="J8" s="4">
        <v>5</v>
      </c>
      <c r="K8" s="21">
        <f>Data_None!BH8</f>
        <v>376540.84435499099</v>
      </c>
      <c r="L8" s="21">
        <f>Data_None!BI8</f>
        <v>308345.061293901</v>
      </c>
      <c r="M8" s="21">
        <f>Data_None!BJ8</f>
        <v>60000</v>
      </c>
      <c r="N8" s="21">
        <f>Data_None!BK8</f>
        <v>-266.588362766552</v>
      </c>
      <c r="O8" s="21">
        <f>Data_None!BL8</f>
        <v>308008.53999341902</v>
      </c>
      <c r="P8" s="21">
        <f>Data_None!BM8</f>
        <v>60000</v>
      </c>
      <c r="Q8" s="46">
        <f t="shared" si="1"/>
        <v>8265.7159988054191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Data_None!I9</f>
        <v>-2.3646862246096099E-11</v>
      </c>
      <c r="F9" s="11" t="s">
        <v>8</v>
      </c>
      <c r="G9" s="12">
        <f>L3</f>
        <v>4007020.4408805463</v>
      </c>
      <c r="I9" s="272"/>
      <c r="J9" s="4">
        <v>6</v>
      </c>
      <c r="K9" s="21">
        <f>Data_None!BH9</f>
        <v>713201.67968041904</v>
      </c>
      <c r="L9" s="21">
        <f>Data_None!BI9</f>
        <v>558601.57542058895</v>
      </c>
      <c r="M9" s="21">
        <f>Data_None!BJ9</f>
        <v>60000</v>
      </c>
      <c r="N9" s="21">
        <f>Data_None!BK9</f>
        <v>-313.09679575356603</v>
      </c>
      <c r="O9" s="21">
        <f>Data_None!BL9</f>
        <v>557919.08797441504</v>
      </c>
      <c r="P9" s="21">
        <f>Data_None!BM9</f>
        <v>60000</v>
      </c>
      <c r="Q9" s="46">
        <f t="shared" si="1"/>
        <v>94969.494910250418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Data_None!I10</f>
        <v>-3.0070168577367401E-11</v>
      </c>
      <c r="F10" s="7" t="s">
        <v>13</v>
      </c>
      <c r="G10" s="10">
        <f>SUM(G8:G9)</f>
        <v>4584020.4408805463</v>
      </c>
      <c r="I10" s="272"/>
      <c r="J10" s="4">
        <v>7</v>
      </c>
      <c r="K10" s="21">
        <f>Data_None!BH10</f>
        <v>547921.86568956706</v>
      </c>
      <c r="L10" s="21">
        <f>Data_None!BI10</f>
        <v>465061.65794404101</v>
      </c>
      <c r="M10" s="21">
        <f>Data_None!BJ10</f>
        <v>60000</v>
      </c>
      <c r="N10" s="21">
        <f>Data_None!BK10</f>
        <v>-971.59606554123104</v>
      </c>
      <c r="O10" s="21">
        <f>Data_None!BL10</f>
        <v>463591.03432676097</v>
      </c>
      <c r="P10" s="21">
        <f>Data_None!BM10</f>
        <v>60000</v>
      </c>
      <c r="Q10" s="46">
        <f t="shared" si="1"/>
        <v>23359.235297264822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Data_None!I11</f>
        <v>1.72237353176157</v>
      </c>
      <c r="I11" s="272"/>
      <c r="J11" s="4">
        <v>8</v>
      </c>
      <c r="K11" s="21">
        <f>Data_None!BH11</f>
        <v>638038.05290123494</v>
      </c>
      <c r="L11" s="21">
        <f>Data_None!BI11</f>
        <v>510758.01292059</v>
      </c>
      <c r="M11" s="21">
        <f>Data_None!BJ11</f>
        <v>60000</v>
      </c>
      <c r="N11" s="21">
        <f>Data_None!BK11</f>
        <v>-453.425331064457</v>
      </c>
      <c r="O11" s="21">
        <f>Data_None!BL11</f>
        <v>510040.85724236199</v>
      </c>
      <c r="P11" s="21">
        <f>Data_None!BM11</f>
        <v>60000</v>
      </c>
      <c r="Q11" s="46">
        <f t="shared" si="1"/>
        <v>67543.770327808452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Data_None!I12</f>
        <v>0.56716797035149602</v>
      </c>
      <c r="F12" s="8" t="s">
        <v>39</v>
      </c>
      <c r="I12" s="272"/>
      <c r="J12" s="4">
        <v>9</v>
      </c>
      <c r="K12" s="21">
        <f>Data_None!BH12</f>
        <v>0</v>
      </c>
      <c r="L12" s="21">
        <f>Data_None!BI12</f>
        <v>0</v>
      </c>
      <c r="M12" s="21">
        <f>Data_None!BJ12</f>
        <v>0</v>
      </c>
      <c r="N12" s="21">
        <f>Data_None!BK12</f>
        <v>0</v>
      </c>
      <c r="O12" s="21">
        <f>Data_None!BL12</f>
        <v>0</v>
      </c>
      <c r="P12" s="21">
        <f>Data_None!BM12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Data_None!I13</f>
        <v>3.49281747878987</v>
      </c>
      <c r="F13" s="7" t="s">
        <v>40</v>
      </c>
      <c r="G13" s="35">
        <f>D7-G10</f>
        <v>507152.58360609319</v>
      </c>
      <c r="I13" s="272"/>
      <c r="J13" s="4">
        <v>10</v>
      </c>
      <c r="K13" s="21">
        <f>Data_None!BH13</f>
        <v>478731.50734406</v>
      </c>
      <c r="L13" s="21">
        <f>Data_None!BI13</f>
        <v>420180.40794404998</v>
      </c>
      <c r="M13" s="21">
        <f>Data_None!BJ13</f>
        <v>15000</v>
      </c>
      <c r="N13" s="21">
        <f>Data_None!BK13</f>
        <v>-1061.5302226335</v>
      </c>
      <c r="O13" s="21">
        <f>Data_None!BL13</f>
        <v>418697.18820347701</v>
      </c>
      <c r="P13" s="21">
        <f>Data_None!BM13</f>
        <v>15000</v>
      </c>
      <c r="Q13" s="46">
        <f t="shared" si="1"/>
        <v>43972.788917949481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Data_None!BH14</f>
        <v>409454.717016145</v>
      </c>
      <c r="L14" s="21">
        <f>Data_None!BI14</f>
        <v>366623.45441403397</v>
      </c>
      <c r="M14" s="21">
        <f>Data_None!BJ14</f>
        <v>20000</v>
      </c>
      <c r="N14" s="21">
        <f>Data_None!BK14</f>
        <v>-2704.0891352469598</v>
      </c>
      <c r="O14" s="21">
        <f>Data_None!BL14</f>
        <v>363936.79186930001</v>
      </c>
      <c r="P14" s="21">
        <f>Data_None!BM14</f>
        <v>20000</v>
      </c>
      <c r="Q14" s="46">
        <f t="shared" si="1"/>
        <v>22813.836011598061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Data_None!BH15</f>
        <v>60137.066822162997</v>
      </c>
      <c r="L15" s="21">
        <f>Data_None!BI15</f>
        <v>58283.598702276096</v>
      </c>
      <c r="M15" s="21">
        <f>Data_None!BJ15</f>
        <v>1000</v>
      </c>
      <c r="N15" s="21">
        <f>Data_None!BK15</f>
        <v>5299.3815164381704</v>
      </c>
      <c r="O15" s="21">
        <f>Data_None!BL15</f>
        <v>63883.124491824397</v>
      </c>
      <c r="P15" s="21">
        <f>Data_None!BM15</f>
        <v>3000</v>
      </c>
      <c r="Q15" s="46">
        <f t="shared" si="1"/>
        <v>-1446.6761532232267</v>
      </c>
      <c r="R15" s="46">
        <f t="shared" si="2"/>
        <v>1446.6761532232267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Data_None!BH16</f>
        <v>45303.142237271102</v>
      </c>
      <c r="L16" s="21">
        <f>Data_None!BI16</f>
        <v>44281.852241064298</v>
      </c>
      <c r="M16" s="21">
        <f>Data_None!BJ16</f>
        <v>1000</v>
      </c>
      <c r="N16" s="21">
        <f>Data_None!BK16</f>
        <v>3594.66695194567</v>
      </c>
      <c r="O16" s="21">
        <f>Data_None!BL16</f>
        <v>47818.116998388999</v>
      </c>
      <c r="P16" s="21">
        <f>Data_None!BM16</f>
        <v>2000</v>
      </c>
      <c r="Q16" s="46">
        <f t="shared" si="1"/>
        <v>-920.30780917222728</v>
      </c>
      <c r="R16" s="46">
        <f t="shared" si="2"/>
        <v>920.30780917222728</v>
      </c>
      <c r="S16" s="7"/>
    </row>
    <row r="17" spans="2:19" x14ac:dyDescent="0.25">
      <c r="B17" s="8" t="s">
        <v>5</v>
      </c>
      <c r="F17" s="7" t="s">
        <v>5</v>
      </c>
      <c r="G17" s="10">
        <f>D22</f>
        <v>6673875.4236273495</v>
      </c>
      <c r="I17" s="272"/>
      <c r="J17" s="4">
        <v>14</v>
      </c>
      <c r="K17" s="21">
        <f>Data_None!BH17</f>
        <v>0</v>
      </c>
      <c r="L17" s="21">
        <f>Data_None!BI17</f>
        <v>0</v>
      </c>
      <c r="M17" s="21">
        <f>Data_None!BJ17</f>
        <v>0</v>
      </c>
      <c r="N17" s="21">
        <f>Data_None!BK17</f>
        <v>0</v>
      </c>
      <c r="O17" s="21">
        <f>Data_None!BL17</f>
        <v>0</v>
      </c>
      <c r="P17" s="21">
        <f>Data_None!BM17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5232698.263239705</v>
      </c>
      <c r="F18" s="7" t="s">
        <v>6</v>
      </c>
      <c r="G18" s="10">
        <f>D29</f>
        <v>1213.8719205051477</v>
      </c>
      <c r="I18" s="272" t="s">
        <v>3</v>
      </c>
      <c r="J18" s="4">
        <v>1</v>
      </c>
      <c r="K18" s="22">
        <f>Data_None!BH19</f>
        <v>0</v>
      </c>
      <c r="L18" s="22">
        <f>Data_None!BI19</f>
        <v>0</v>
      </c>
      <c r="M18" s="22">
        <f>Data_None!BJ19</f>
        <v>0</v>
      </c>
      <c r="N18" s="22">
        <f>Data_None!BK19</f>
        <v>0</v>
      </c>
      <c r="O18" s="22">
        <f>Data_None!BL19</f>
        <v>0</v>
      </c>
      <c r="P18" s="22">
        <f>Data_None!BM19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784127.70544221578</v>
      </c>
      <c r="F19" s="39" t="s">
        <v>7</v>
      </c>
      <c r="G19" s="40">
        <v>0</v>
      </c>
      <c r="I19" s="272"/>
      <c r="J19" s="4">
        <v>2</v>
      </c>
      <c r="K19" s="22">
        <f>Data_None!BH20</f>
        <v>22860.2429249655</v>
      </c>
      <c r="L19" s="22">
        <f>Data_None!BI20</f>
        <v>0</v>
      </c>
      <c r="M19" s="22">
        <f>Data_None!BJ20</f>
        <v>0</v>
      </c>
      <c r="N19" s="22">
        <f>Data_None!BK20</f>
        <v>-40.112682517438103</v>
      </c>
      <c r="O19" s="22">
        <f>Data_None!BL20</f>
        <v>0</v>
      </c>
      <c r="P19" s="22">
        <f>Data_None!BM20</f>
        <v>0</v>
      </c>
      <c r="Q19" s="46">
        <f t="shared" si="1"/>
        <v>22820.13024244806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376214.80108926533</v>
      </c>
      <c r="F20" s="11" t="s">
        <v>9</v>
      </c>
      <c r="G20" s="12">
        <f>D57</f>
        <v>2366.983962395454</v>
      </c>
      <c r="I20" s="272"/>
      <c r="J20" s="4">
        <v>3</v>
      </c>
      <c r="K20" s="22">
        <f>Data_None!BH21</f>
        <v>22860.242924965602</v>
      </c>
      <c r="L20" s="22">
        <f>Data_None!BI21</f>
        <v>0</v>
      </c>
      <c r="M20" s="22">
        <f>Data_None!BJ21</f>
        <v>0</v>
      </c>
      <c r="N20" s="22">
        <f>Data_None!BK21</f>
        <v>-40.112682530156299</v>
      </c>
      <c r="O20" s="22">
        <f>Data_None!BL21</f>
        <v>0</v>
      </c>
      <c r="P20" s="22">
        <f>Data_None!BM21</f>
        <v>0</v>
      </c>
      <c r="Q20" s="46">
        <f t="shared" si="1"/>
        <v>22820.130242435444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280834.65385616396</v>
      </c>
      <c r="F21" s="7" t="s">
        <v>13</v>
      </c>
      <c r="G21" s="10">
        <f>SUM(G17:G20)</f>
        <v>6677456.2795102503</v>
      </c>
      <c r="I21" s="272"/>
      <c r="J21" s="4">
        <v>4</v>
      </c>
      <c r="K21" s="22">
        <f>Data_None!BH22</f>
        <v>22860.242924965602</v>
      </c>
      <c r="L21" s="22">
        <f>Data_None!BI22</f>
        <v>0</v>
      </c>
      <c r="M21" s="22">
        <f>Data_None!BJ22</f>
        <v>0</v>
      </c>
      <c r="N21" s="22">
        <f>Data_None!BK22</f>
        <v>-40.112682517430898</v>
      </c>
      <c r="O21" s="22">
        <f>Data_None!BL22</f>
        <v>0</v>
      </c>
      <c r="P21" s="22">
        <f>Data_None!BM22</f>
        <v>0</v>
      </c>
      <c r="Q21" s="46">
        <f t="shared" si="1"/>
        <v>22820.130242448169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6673875.4236273495</v>
      </c>
      <c r="G22" s="10"/>
      <c r="I22" s="272"/>
      <c r="J22" s="4">
        <v>5</v>
      </c>
      <c r="K22" s="22">
        <f>Data_None!BH23</f>
        <v>59852.293190645498</v>
      </c>
      <c r="L22" s="22">
        <f>Data_None!BI23</f>
        <v>0</v>
      </c>
      <c r="M22" s="22">
        <f>Data_None!BJ23</f>
        <v>0</v>
      </c>
      <c r="N22" s="22">
        <f>Data_None!BK23</f>
        <v>87.115449522911007</v>
      </c>
      <c r="O22" s="22">
        <f>Data_None!BL23</f>
        <v>0</v>
      </c>
      <c r="P22" s="22">
        <f>Data_None!BM23</f>
        <v>0</v>
      </c>
      <c r="Q22" s="46">
        <f t="shared" si="1"/>
        <v>59939.408640168411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Data_None!BH24</f>
        <v>59852.293190645498</v>
      </c>
      <c r="L23" s="22">
        <f>Data_None!BI24</f>
        <v>0</v>
      </c>
      <c r="M23" s="22">
        <f>Data_None!BJ24</f>
        <v>0</v>
      </c>
      <c r="N23" s="22">
        <f>Data_None!BK24</f>
        <v>87.115449532132402</v>
      </c>
      <c r="O23" s="22">
        <f>Data_None!BL24</f>
        <v>0</v>
      </c>
      <c r="P23" s="22">
        <f>Data_None!BM24</f>
        <v>0</v>
      </c>
      <c r="Q23" s="46">
        <f t="shared" si="1"/>
        <v>59939.408640177629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5232698.263239705</v>
      </c>
      <c r="I24" s="272"/>
      <c r="J24" s="4">
        <v>7</v>
      </c>
      <c r="K24" s="22">
        <f>Data_None!BH25</f>
        <v>0</v>
      </c>
      <c r="L24" s="22">
        <f>Data_None!BI25</f>
        <v>0</v>
      </c>
      <c r="M24" s="22">
        <f>Data_None!BJ25</f>
        <v>0</v>
      </c>
      <c r="N24" s="22">
        <f>Data_None!BK25</f>
        <v>0</v>
      </c>
      <c r="O24" s="22">
        <f>Data_None!BL25</f>
        <v>0</v>
      </c>
      <c r="P24" s="22">
        <f>Data_None!BM25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2133.5683674572047</v>
      </c>
      <c r="F25" s="7" t="s">
        <v>6</v>
      </c>
      <c r="G25" s="10">
        <f>D25</f>
        <v>2133.5683674572047</v>
      </c>
      <c r="I25" s="272"/>
      <c r="J25" s="4">
        <v>8</v>
      </c>
      <c r="K25" s="22">
        <f>Data_None!BH26</f>
        <v>0</v>
      </c>
      <c r="L25" s="22">
        <f>Data_None!BI26</f>
        <v>0</v>
      </c>
      <c r="M25" s="22">
        <f>Data_None!BJ26</f>
        <v>0</v>
      </c>
      <c r="N25" s="22">
        <f>Data_None!BK26</f>
        <v>0</v>
      </c>
      <c r="O25" s="22">
        <f>Data_None!BL26</f>
        <v>0</v>
      </c>
      <c r="P25" s="22">
        <f>Data_None!BM26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-979.94513469747244</v>
      </c>
      <c r="F26" s="39" t="s">
        <v>7</v>
      </c>
      <c r="G26" s="40">
        <v>0</v>
      </c>
      <c r="I26" s="272"/>
      <c r="J26" s="4">
        <v>9</v>
      </c>
      <c r="K26" s="22">
        <f>Data_None!BH27</f>
        <v>0</v>
      </c>
      <c r="L26" s="22">
        <f>Data_None!BI27</f>
        <v>0</v>
      </c>
      <c r="M26" s="22">
        <f>Data_None!BJ27</f>
        <v>0</v>
      </c>
      <c r="N26" s="22">
        <f>Data_None!BK27</f>
        <v>0</v>
      </c>
      <c r="O26" s="22">
        <f>Data_None!BL27</f>
        <v>0</v>
      </c>
      <c r="P26" s="22">
        <f>Data_None!BM27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90.220639719890258</v>
      </c>
      <c r="F27" s="7" t="s">
        <v>0</v>
      </c>
      <c r="G27" s="10">
        <f>D39</f>
        <v>-580000</v>
      </c>
      <c r="I27" s="272"/>
      <c r="J27" s="4">
        <v>10</v>
      </c>
      <c r="K27" s="22">
        <f>Data_None!BH28</f>
        <v>119074.98249448799</v>
      </c>
      <c r="L27" s="22">
        <f>Data_None!BI28</f>
        <v>0</v>
      </c>
      <c r="M27" s="22">
        <f>Data_None!BJ28</f>
        <v>0</v>
      </c>
      <c r="N27" s="22">
        <f>Data_None!BK28</f>
        <v>-206.75376950166299</v>
      </c>
      <c r="O27" s="22">
        <f>Data_None!BL28</f>
        <v>0</v>
      </c>
      <c r="P27" s="22">
        <f>Data_None!BM28</f>
        <v>0</v>
      </c>
      <c r="Q27" s="46">
        <f t="shared" si="1"/>
        <v>118868.22872498633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-29.97195197447461</v>
      </c>
      <c r="F28" s="7" t="s">
        <v>8</v>
      </c>
      <c r="G28" s="10">
        <f>D46</f>
        <v>-4007813.0777698765</v>
      </c>
      <c r="I28" s="272"/>
      <c r="J28" s="4">
        <v>11</v>
      </c>
      <c r="K28" s="22">
        <f>Data_None!BH29</f>
        <v>119074.98249448799</v>
      </c>
      <c r="L28" s="22">
        <f>Data_None!BI29</f>
        <v>0</v>
      </c>
      <c r="M28" s="22">
        <f>Data_None!BJ29</f>
        <v>0</v>
      </c>
      <c r="N28" s="22">
        <f>Data_None!BK29</f>
        <v>-206.75376950258899</v>
      </c>
      <c r="O28" s="22">
        <f>Data_None!BL29</f>
        <v>0</v>
      </c>
      <c r="P28" s="22">
        <f>Data_None!BM29</f>
        <v>0</v>
      </c>
      <c r="Q28" s="46">
        <f t="shared" si="1"/>
        <v>118868.22872498541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1213.8719205051477</v>
      </c>
      <c r="F29" s="11" t="s">
        <v>9</v>
      </c>
      <c r="G29" s="12">
        <f>D53</f>
        <v>2366.983962395454</v>
      </c>
      <c r="I29" s="272"/>
      <c r="J29" s="4">
        <v>12</v>
      </c>
      <c r="K29" s="22">
        <f>Data_None!BH30</f>
        <v>119074.982494486</v>
      </c>
      <c r="L29" s="22">
        <f>Data_None!BI30</f>
        <v>0</v>
      </c>
      <c r="M29" s="22">
        <f>Data_None!BJ30</f>
        <v>0</v>
      </c>
      <c r="N29" s="22">
        <f>Data_None!BK30</f>
        <v>-206.75376952288701</v>
      </c>
      <c r="O29" s="22">
        <f>Data_None!BL30</f>
        <v>0</v>
      </c>
      <c r="P29" s="22">
        <f>Data_None!BM30</f>
        <v>0</v>
      </c>
      <c r="Q29" s="46">
        <f t="shared" si="1"/>
        <v>118868.22872496312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649385.73779968102</v>
      </c>
      <c r="I30" s="272"/>
      <c r="J30" s="4">
        <v>13</v>
      </c>
      <c r="K30" s="22">
        <f>Data_None!BH31</f>
        <v>119074.982494486</v>
      </c>
      <c r="L30" s="22">
        <f>Data_None!BI31</f>
        <v>0</v>
      </c>
      <c r="M30" s="22">
        <f>Data_None!BJ31</f>
        <v>0</v>
      </c>
      <c r="N30" s="22">
        <f>Data_None!BK31</f>
        <v>-206.75376950170499</v>
      </c>
      <c r="O30" s="22">
        <f>Data_None!BL31</f>
        <v>0</v>
      </c>
      <c r="P30" s="22">
        <f>Data_None!BM31</f>
        <v>0</v>
      </c>
      <c r="Q30" s="46">
        <f t="shared" si="1"/>
        <v>118868.22872498429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Data_None!BH32</f>
        <v>119074.982494486</v>
      </c>
      <c r="L31" s="22">
        <f>Data_None!BI32</f>
        <v>0</v>
      </c>
      <c r="M31" s="22">
        <f>Data_None!BJ32</f>
        <v>0</v>
      </c>
      <c r="N31" s="22">
        <f>Data_None!BK32</f>
        <v>-206.75376950170701</v>
      </c>
      <c r="O31" s="22">
        <f>Data_None!BL32</f>
        <v>0</v>
      </c>
      <c r="P31" s="22">
        <f>Data_None!BM32</f>
        <v>0</v>
      </c>
      <c r="Q31" s="46">
        <f t="shared" si="1"/>
        <v>118868.22872498429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Data_None!BH33</f>
        <v>467.47781359403501</v>
      </c>
      <c r="L32" s="22">
        <f>Data_None!BI33</f>
        <v>0</v>
      </c>
      <c r="M32" s="22">
        <f>Data_None!BJ33</f>
        <v>0</v>
      </c>
      <c r="N32" s="22">
        <f>Data_None!BK33</f>
        <v>-6.9138656939724499E-2</v>
      </c>
      <c r="O32" s="22">
        <f>Data_None!BL33</f>
        <v>0</v>
      </c>
      <c r="P32" s="22">
        <f>Data_None!BM33</f>
        <v>0</v>
      </c>
      <c r="Q32" s="46">
        <f t="shared" si="1"/>
        <v>467.40867493709527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784127.70544221578</v>
      </c>
      <c r="I33" s="272" t="s">
        <v>2</v>
      </c>
      <c r="J33" s="4">
        <v>1</v>
      </c>
      <c r="K33" s="23">
        <f>Data_None!BH34</f>
        <v>467.47781359402899</v>
      </c>
      <c r="L33" s="23">
        <f>Data_None!BI34</f>
        <v>0</v>
      </c>
      <c r="M33" s="23">
        <f>Data_None!BJ34</f>
        <v>0</v>
      </c>
      <c r="N33" s="23">
        <f>Data_None!BK34</f>
        <v>-6.9138676299659294E-2</v>
      </c>
      <c r="O33" s="23">
        <f>Data_None!BL34</f>
        <v>0</v>
      </c>
      <c r="P33" s="23">
        <f>Data_None!BM34</f>
        <v>0</v>
      </c>
      <c r="Q33" s="46">
        <f t="shared" si="1"/>
        <v>467.40867491772934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-979.94513469747244</v>
      </c>
      <c r="I34" s="272"/>
      <c r="J34" s="4">
        <v>2</v>
      </c>
      <c r="K34" s="23">
        <f>Data_None!BH35</f>
        <v>0</v>
      </c>
      <c r="L34" s="23">
        <f>Data_None!BI35</f>
        <v>0</v>
      </c>
      <c r="M34" s="23">
        <f>Data_None!BJ35</f>
        <v>0</v>
      </c>
      <c r="N34" s="23">
        <f>Data_None!BK35</f>
        <v>0</v>
      </c>
      <c r="O34" s="23">
        <f>Data_None!BL35</f>
        <v>0</v>
      </c>
      <c r="P34" s="23">
        <f>Data_None!BM35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Data_None!BH36</f>
        <v>0</v>
      </c>
      <c r="L35" s="23">
        <f>Data_None!BI36</f>
        <v>0</v>
      </c>
      <c r="M35" s="23">
        <f>Data_None!BJ36</f>
        <v>0</v>
      </c>
      <c r="N35" s="23">
        <f>Data_None!BK36</f>
        <v>0</v>
      </c>
      <c r="O35" s="23">
        <f>Data_None!BL36</f>
        <v>0</v>
      </c>
      <c r="P35" s="23">
        <f>Data_None!BM36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Data_None!BH37</f>
        <v>0</v>
      </c>
      <c r="L36" s="23">
        <f>Data_None!BI37</f>
        <v>0</v>
      </c>
      <c r="M36" s="23">
        <f>Data_None!BJ37</f>
        <v>0</v>
      </c>
      <c r="N36" s="23">
        <f>Data_None!BK37</f>
        <v>0</v>
      </c>
      <c r="O36" s="23">
        <f>Data_None!BL37</f>
        <v>0</v>
      </c>
      <c r="P36" s="23">
        <f>Data_None!BM37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Data_None!BH38</f>
        <v>0</v>
      </c>
      <c r="L37" s="23">
        <f>Data_None!BI38</f>
        <v>0</v>
      </c>
      <c r="M37" s="23">
        <f>Data_None!BJ38</f>
        <v>0</v>
      </c>
      <c r="N37" s="23">
        <f>Data_None!BK38</f>
        <v>0</v>
      </c>
      <c r="O37" s="23">
        <f>Data_None!BL38</f>
        <v>0</v>
      </c>
      <c r="P37" s="23">
        <f>Data_None!BM38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Data_None!BH39</f>
        <v>0</v>
      </c>
      <c r="L38" s="23">
        <f>Data_None!BI39</f>
        <v>0</v>
      </c>
      <c r="M38" s="23">
        <f>Data_None!BJ39</f>
        <v>0</v>
      </c>
      <c r="N38" s="23">
        <f>Data_None!BK39</f>
        <v>0</v>
      </c>
      <c r="O38" s="23">
        <f>Data_None!BL39</f>
        <v>0</v>
      </c>
      <c r="P38" s="23">
        <f>Data_None!BM39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-580000</v>
      </c>
      <c r="F39" s="7" t="s">
        <v>13</v>
      </c>
      <c r="G39" s="10">
        <f>SUM(G33:G38)</f>
        <v>783147.7603075183</v>
      </c>
      <c r="I39" s="272"/>
      <c r="J39" s="4">
        <v>7</v>
      </c>
      <c r="K39" s="23">
        <f>Data_None!BH40</f>
        <v>467.47781359403501</v>
      </c>
      <c r="L39" s="23">
        <f>Data_None!BI40</f>
        <v>0</v>
      </c>
      <c r="M39" s="23">
        <f>Data_None!BJ40</f>
        <v>0</v>
      </c>
      <c r="N39" s="23">
        <f>Data_None!BK40</f>
        <v>-6.9138677192363801E-2</v>
      </c>
      <c r="O39" s="23">
        <f>Data_None!BL40</f>
        <v>0</v>
      </c>
      <c r="P39" s="23">
        <f>Data_None!BM40</f>
        <v>0</v>
      </c>
      <c r="Q39" s="46">
        <f t="shared" si="1"/>
        <v>467.40867491684264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Data_None!BH41</f>
        <v>0</v>
      </c>
      <c r="L40" s="23">
        <f>Data_None!BI41</f>
        <v>0</v>
      </c>
      <c r="M40" s="23">
        <f>Data_None!BJ41</f>
        <v>0</v>
      </c>
      <c r="N40" s="23">
        <f>Data_None!BK41</f>
        <v>0</v>
      </c>
      <c r="O40" s="23">
        <f>Data_None!BL41</f>
        <v>0</v>
      </c>
      <c r="P40" s="23">
        <f>Data_None!BM41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Data_None!BH42</f>
        <v>0</v>
      </c>
      <c r="L41" s="23">
        <f>Data_None!BI42</f>
        <v>0</v>
      </c>
      <c r="M41" s="23">
        <f>Data_None!BJ42</f>
        <v>0</v>
      </c>
      <c r="N41" s="23">
        <f>Data_None!BK42</f>
        <v>0</v>
      </c>
      <c r="O41" s="23">
        <f>Data_None!BL42</f>
        <v>0</v>
      </c>
      <c r="P41" s="23">
        <f>Data_None!BM42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376214.80108926533</v>
      </c>
      <c r="I42" s="272"/>
      <c r="J42" s="4">
        <v>10</v>
      </c>
      <c r="K42" s="23">
        <f>Data_None!BH43</f>
        <v>73347.6926245223</v>
      </c>
      <c r="L42" s="23">
        <f>Data_None!BI43</f>
        <v>0</v>
      </c>
      <c r="M42" s="23">
        <f>Data_None!BJ43</f>
        <v>0</v>
      </c>
      <c r="N42" s="23">
        <f>Data_None!BK43</f>
        <v>18.318757303256302</v>
      </c>
      <c r="O42" s="23">
        <f>Data_None!BL43</f>
        <v>0</v>
      </c>
      <c r="P42" s="23">
        <f>Data_None!BM43</f>
        <v>0</v>
      </c>
      <c r="Q42" s="46">
        <f t="shared" si="1"/>
        <v>73366.011381825563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-580000</v>
      </c>
      <c r="F43" s="7" t="s">
        <v>6</v>
      </c>
      <c r="G43" s="10">
        <f>D27</f>
        <v>90.220639719890258</v>
      </c>
      <c r="I43" s="272"/>
      <c r="J43" s="4">
        <v>11</v>
      </c>
      <c r="K43" s="23">
        <f>Data_None!BH44</f>
        <v>73347.6926245223</v>
      </c>
      <c r="L43" s="23">
        <f>Data_None!BI44</f>
        <v>0</v>
      </c>
      <c r="M43" s="23">
        <f>Data_None!BJ44</f>
        <v>0</v>
      </c>
      <c r="N43" s="23">
        <f>Data_None!BK44</f>
        <v>18.318757304182</v>
      </c>
      <c r="O43" s="23">
        <f>Data_None!BL44</f>
        <v>0</v>
      </c>
      <c r="P43" s="23">
        <f>Data_None!BM44</f>
        <v>0</v>
      </c>
      <c r="Q43" s="46">
        <f t="shared" si="1"/>
        <v>73366.01138182648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Data_None!BH45</f>
        <v>73347.692624521806</v>
      </c>
      <c r="L44" s="23">
        <f>Data_None!BI45</f>
        <v>0</v>
      </c>
      <c r="M44" s="23">
        <f>Data_None!BJ45</f>
        <v>0</v>
      </c>
      <c r="N44" s="23">
        <f>Data_None!BK45</f>
        <v>18.3187573032606</v>
      </c>
      <c r="O44" s="23">
        <f>Data_None!BL45</f>
        <v>0</v>
      </c>
      <c r="P44" s="23">
        <f>Data_None!BM45</f>
        <v>0</v>
      </c>
      <c r="Q44" s="46">
        <f t="shared" si="1"/>
        <v>73366.011381825068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Data_None!BH46</f>
        <v>73347.692624521602</v>
      </c>
      <c r="L45" s="23">
        <f>Data_None!BI46</f>
        <v>0</v>
      </c>
      <c r="M45" s="23">
        <f>Data_None!BJ46</f>
        <v>0</v>
      </c>
      <c r="N45" s="23">
        <f>Data_None!BK46</f>
        <v>18.318757283763102</v>
      </c>
      <c r="O45" s="23">
        <f>Data_None!BL46</f>
        <v>0</v>
      </c>
      <c r="P45" s="23">
        <f>Data_None!BM46</f>
        <v>0</v>
      </c>
      <c r="Q45" s="46">
        <f t="shared" si="1"/>
        <v>73366.011381805365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-4007813.0777698765</v>
      </c>
      <c r="F46" s="7" t="s">
        <v>8</v>
      </c>
      <c r="G46" s="10">
        <f>D48</f>
        <v>0</v>
      </c>
      <c r="I46" s="272"/>
      <c r="J46" s="4">
        <v>14</v>
      </c>
      <c r="K46" s="23">
        <f>Data_None!BH47</f>
        <v>73347.6926245215</v>
      </c>
      <c r="L46" s="23">
        <f>Data_None!BI47</f>
        <v>0</v>
      </c>
      <c r="M46" s="23">
        <f>Data_None!BJ47</f>
        <v>0</v>
      </c>
      <c r="N46" s="23">
        <f>Data_None!BK47</f>
        <v>18.3187573041847</v>
      </c>
      <c r="O46" s="23">
        <f>Data_None!BL47</f>
        <v>0</v>
      </c>
      <c r="P46" s="23">
        <f>Data_None!BM47</f>
        <v>0</v>
      </c>
      <c r="Q46" s="46">
        <f t="shared" si="1"/>
        <v>73366.01138182568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Data_None!BH48</f>
        <v>8541.3823394677693</v>
      </c>
      <c r="L47" s="23">
        <f>Data_None!BI48</f>
        <v>0</v>
      </c>
      <c r="M47" s="23">
        <f>Data_None!BJ48</f>
        <v>0</v>
      </c>
      <c r="N47" s="23">
        <f>Data_None!BK48</f>
        <v>-1.2348694252644199</v>
      </c>
      <c r="O47" s="23">
        <f>Data_None!BL48</f>
        <v>0</v>
      </c>
      <c r="P47" s="23">
        <f>Data_None!BM48</f>
        <v>0</v>
      </c>
      <c r="Q47" s="46">
        <f t="shared" si="1"/>
        <v>8540.1474700425042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376305.02172898524</v>
      </c>
      <c r="I48" s="272" t="s">
        <v>1</v>
      </c>
      <c r="J48" s="4">
        <v>1</v>
      </c>
      <c r="K48" s="24">
        <f>Data_None!BH49</f>
        <v>8541.3823394677092</v>
      </c>
      <c r="L48" s="24">
        <f>Data_None!BI49</f>
        <v>0</v>
      </c>
      <c r="M48" s="24">
        <f>Data_None!BJ49</f>
        <v>0</v>
      </c>
      <c r="N48" s="24">
        <f>Data_None!BK49</f>
        <v>-1.2348694059073799</v>
      </c>
      <c r="O48" s="24">
        <f>Data_None!BL49</f>
        <v>0</v>
      </c>
      <c r="P48" s="24">
        <f>Data_None!BM49</f>
        <v>0</v>
      </c>
      <c r="Q48" s="46">
        <f t="shared" si="1"/>
        <v>8540.1474700618019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Data_None!BH50</f>
        <v>2195.6407048309402</v>
      </c>
      <c r="L49" s="24">
        <f>Data_None!BI50</f>
        <v>0</v>
      </c>
      <c r="M49" s="24">
        <f>Data_None!BJ50</f>
        <v>0</v>
      </c>
      <c r="N49" s="24">
        <f>Data_None!BK50</f>
        <v>-2.1729560441496199E-8</v>
      </c>
      <c r="O49" s="24">
        <f>Data_None!BL50</f>
        <v>0</v>
      </c>
      <c r="P49" s="24">
        <f>Data_None!BM50</f>
        <v>0</v>
      </c>
      <c r="Q49" s="46">
        <f t="shared" si="1"/>
        <v>2195.6407048092105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-4007813.0777698765</v>
      </c>
      <c r="F50" s="8" t="s">
        <v>18</v>
      </c>
      <c r="I50" s="272"/>
      <c r="J50" s="4">
        <v>3</v>
      </c>
      <c r="K50" s="24">
        <f>Data_None!BH51</f>
        <v>2195.6407048309502</v>
      </c>
      <c r="L50" s="24">
        <f>Data_None!BI51</f>
        <v>0</v>
      </c>
      <c r="M50" s="24">
        <f>Data_None!BJ51</f>
        <v>0</v>
      </c>
      <c r="N50" s="24">
        <f>Data_None!BK51</f>
        <v>-8.4990495927681295E-10</v>
      </c>
      <c r="O50" s="24">
        <f>Data_None!BL51</f>
        <v>0</v>
      </c>
      <c r="P50" s="24">
        <f>Data_None!BM51</f>
        <v>0</v>
      </c>
      <c r="Q50" s="46">
        <f t="shared" si="1"/>
        <v>2195.6407048301003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280834.65385616396</v>
      </c>
      <c r="I51" s="272"/>
      <c r="J51" s="4">
        <v>4</v>
      </c>
      <c r="K51" s="24">
        <f>Data_None!BH52</f>
        <v>2195.6407048309602</v>
      </c>
      <c r="L51" s="24">
        <f>Data_None!BI52</f>
        <v>0</v>
      </c>
      <c r="M51" s="24">
        <f>Data_None!BJ52</f>
        <v>0</v>
      </c>
      <c r="N51" s="24">
        <f>Data_None!BK52</f>
        <v>-1.81267784836748E-11</v>
      </c>
      <c r="O51" s="24">
        <f>Data_None!BL52</f>
        <v>0</v>
      </c>
      <c r="P51" s="24">
        <f>Data_None!BM52</f>
        <v>0</v>
      </c>
      <c r="Q51" s="46">
        <f t="shared" si="1"/>
        <v>2195.640704830942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-29.97195197447461</v>
      </c>
      <c r="I52" s="272"/>
      <c r="J52" s="4">
        <v>5</v>
      </c>
      <c r="K52" s="24">
        <f>Data_None!BH53</f>
        <v>12719.203700460001</v>
      </c>
      <c r="L52" s="24">
        <f>Data_None!BI53</f>
        <v>0</v>
      </c>
      <c r="M52" s="24">
        <f>Data_None!BJ53</f>
        <v>0</v>
      </c>
      <c r="N52" s="24">
        <f>Data_None!BK53</f>
        <v>-0.27956587838047497</v>
      </c>
      <c r="O52" s="24">
        <f>Data_None!BL53</f>
        <v>0</v>
      </c>
      <c r="P52" s="24">
        <f>Data_None!BM53</f>
        <v>0</v>
      </c>
      <c r="Q52" s="46">
        <f t="shared" si="1"/>
        <v>12718.924134581621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2366.983962395454</v>
      </c>
      <c r="F53" s="7" t="s">
        <v>7</v>
      </c>
      <c r="G53" s="10">
        <f>D35</f>
        <v>0</v>
      </c>
      <c r="I53" s="272"/>
      <c r="J53" s="4">
        <v>6</v>
      </c>
      <c r="K53" s="24">
        <f>Data_None!BH54</f>
        <v>12719.203700460001</v>
      </c>
      <c r="L53" s="24">
        <f>Data_None!BI54</f>
        <v>0</v>
      </c>
      <c r="M53" s="24">
        <f>Data_None!BJ54</f>
        <v>0</v>
      </c>
      <c r="N53" s="24">
        <f>Data_None!BK54</f>
        <v>-0.27956587838165198</v>
      </c>
      <c r="O53" s="24">
        <f>Data_None!BL54</f>
        <v>0</v>
      </c>
      <c r="P53" s="24">
        <f>Data_None!BM54</f>
        <v>0</v>
      </c>
      <c r="Q53" s="46">
        <f t="shared" si="1"/>
        <v>12718.924134581619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Data_None!BH55</f>
        <v>8541.3823394677802</v>
      </c>
      <c r="L54" s="24">
        <f>Data_None!BI55</f>
        <v>0</v>
      </c>
      <c r="M54" s="24">
        <f>Data_None!BJ55</f>
        <v>0</v>
      </c>
      <c r="N54" s="24">
        <f>Data_None!BK55</f>
        <v>-1.23486940501304</v>
      </c>
      <c r="O54" s="24">
        <f>Data_None!BL55</f>
        <v>0</v>
      </c>
      <c r="P54" s="24">
        <f>Data_None!BM55</f>
        <v>0</v>
      </c>
      <c r="Q54" s="46">
        <f t="shared" si="1"/>
        <v>8540.1474700627678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Data_None!BH56</f>
        <v>0</v>
      </c>
      <c r="L55" s="24">
        <f>Data_None!BI56</f>
        <v>0</v>
      </c>
      <c r="M55" s="24">
        <f>Data_None!BJ56</f>
        <v>0</v>
      </c>
      <c r="N55" s="24">
        <f>Data_None!BK56</f>
        <v>0</v>
      </c>
      <c r="O55" s="24">
        <f>Data_None!BL56</f>
        <v>0</v>
      </c>
      <c r="P55" s="24">
        <f>Data_None!BM56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Data_None!BH57</f>
        <v>0</v>
      </c>
      <c r="L56" s="24">
        <f>Data_None!BI57</f>
        <v>0</v>
      </c>
      <c r="M56" s="24">
        <f>Data_None!BJ57</f>
        <v>0</v>
      </c>
      <c r="N56" s="24">
        <f>Data_None!BK57</f>
        <v>0</v>
      </c>
      <c r="O56" s="24">
        <f>Data_None!BL57</f>
        <v>0</v>
      </c>
      <c r="P56" s="24">
        <f>Data_None!BM57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2366.983962395454</v>
      </c>
      <c r="F57" s="7" t="s">
        <v>13</v>
      </c>
      <c r="G57" s="10">
        <f>SUM(G51:G56)</f>
        <v>280804.68190418946</v>
      </c>
      <c r="I57" s="272"/>
      <c r="J57" s="4">
        <v>10</v>
      </c>
      <c r="K57" s="24">
        <f>Data_None!BH58</f>
        <v>46345.311932363402</v>
      </c>
      <c r="L57" s="24">
        <f>Data_None!BI58</f>
        <v>0</v>
      </c>
      <c r="M57" s="24">
        <f>Data_None!BJ58</f>
        <v>0</v>
      </c>
      <c r="N57" s="24">
        <f>Data_None!BK58</f>
        <v>-5.3886162845406904</v>
      </c>
      <c r="O57" s="24">
        <f>Data_None!BL58</f>
        <v>0</v>
      </c>
      <c r="P57" s="24">
        <f>Data_None!BM58</f>
        <v>0</v>
      </c>
      <c r="Q57" s="46">
        <f t="shared" si="1"/>
        <v>46339.923316078864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Data_None!BH59</f>
        <v>46345.311932363402</v>
      </c>
      <c r="L58" s="24">
        <f>Data_None!BI59</f>
        <v>0</v>
      </c>
      <c r="M58" s="24">
        <f>Data_None!BJ59</f>
        <v>0</v>
      </c>
      <c r="N58" s="24">
        <f>Data_None!BK59</f>
        <v>-5.3886162845406096</v>
      </c>
      <c r="O58" s="24">
        <f>Data_None!BL59</f>
        <v>0</v>
      </c>
      <c r="P58" s="24">
        <f>Data_None!BM59</f>
        <v>0</v>
      </c>
      <c r="Q58" s="46">
        <f t="shared" si="1"/>
        <v>46339.923316078864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Data_None!BH60</f>
        <v>46345.311932363104</v>
      </c>
      <c r="L59" s="24">
        <f>Data_None!BI60</f>
        <v>0</v>
      </c>
      <c r="M59" s="24">
        <f>Data_None!BJ60</f>
        <v>0</v>
      </c>
      <c r="N59" s="24">
        <f>Data_None!BK60</f>
        <v>-5.3886162638732902</v>
      </c>
      <c r="O59" s="24">
        <f>Data_None!BL60</f>
        <v>0</v>
      </c>
      <c r="P59" s="24">
        <f>Data_None!BM60</f>
        <v>0</v>
      </c>
      <c r="Q59" s="46">
        <f t="shared" si="1"/>
        <v>46339.92331609923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Data_None!BH61</f>
        <v>46345.3119323629</v>
      </c>
      <c r="L60" s="24">
        <f>Data_None!BI61</f>
        <v>0</v>
      </c>
      <c r="M60" s="24">
        <f>Data_None!BJ61</f>
        <v>0</v>
      </c>
      <c r="N60" s="24">
        <f>Data_None!BK61</f>
        <v>-5.3886162647987801</v>
      </c>
      <c r="O60" s="24">
        <f>Data_None!BL61</f>
        <v>0</v>
      </c>
      <c r="P60" s="24">
        <f>Data_None!BM61</f>
        <v>0</v>
      </c>
      <c r="Q60" s="46">
        <f t="shared" si="1"/>
        <v>46339.923316098102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Data_None!BH62</f>
        <v>46345.311932362798</v>
      </c>
      <c r="L61" s="24">
        <f>Data_None!BI62</f>
        <v>0</v>
      </c>
      <c r="M61" s="24">
        <f>Data_None!BJ62</f>
        <v>0</v>
      </c>
      <c r="N61" s="24">
        <f>Data_None!BK62</f>
        <v>-5.3886162864411</v>
      </c>
      <c r="O61" s="24">
        <f>Data_None!BL62</f>
        <v>0</v>
      </c>
      <c r="P61" s="24">
        <f>Data_None!BM62</f>
        <v>0</v>
      </c>
      <c r="Q61" s="46">
        <f t="shared" si="1"/>
        <v>46339.923316076354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Data_None!BH63</f>
        <v>0</v>
      </c>
      <c r="L62" s="24">
        <f>Data_None!BI63</f>
        <v>0</v>
      </c>
      <c r="M62" s="24">
        <f>Data_None!BJ63</f>
        <v>0</v>
      </c>
      <c r="N62" s="24">
        <f>Data_None!BK63</f>
        <v>0</v>
      </c>
      <c r="O62" s="24">
        <f>Data_None!BL63</f>
        <v>0</v>
      </c>
      <c r="P62" s="24">
        <f>Data_None!BM63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B2D5-9312-4A75-95D4-CC4C928418C8}">
  <sheetPr>
    <tabColor theme="5" tint="0.39997558519241921"/>
  </sheetPr>
  <dimension ref="A1:AN239"/>
  <sheetViews>
    <sheetView workbookViewId="0">
      <selection activeCell="S6" sqref="S6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Data_2700!I3</f>
        <v>3</v>
      </c>
      <c r="F3" s="7" t="s">
        <v>0</v>
      </c>
      <c r="G3" s="10">
        <f>-D43</f>
        <v>579000</v>
      </c>
      <c r="I3" s="273"/>
      <c r="J3" s="273"/>
      <c r="K3" s="5">
        <f t="shared" ref="K3:R3" si="0">SUM(K4:K62)</f>
        <v>6522915.922807958</v>
      </c>
      <c r="L3" s="5">
        <f t="shared" si="0"/>
        <v>4025186.5309226466</v>
      </c>
      <c r="M3" s="5">
        <f t="shared" si="0"/>
        <v>577000</v>
      </c>
      <c r="N3" s="5">
        <f t="shared" si="0"/>
        <v>-2569.700015794152</v>
      </c>
      <c r="O3" s="5">
        <f t="shared" si="0"/>
        <v>4041291.0873246752</v>
      </c>
      <c r="P3" s="5">
        <f t="shared" si="0"/>
        <v>579000</v>
      </c>
      <c r="Q3" s="45">
        <f t="shared" si="0"/>
        <v>1900055.1354674881</v>
      </c>
      <c r="R3" s="45">
        <f t="shared" si="0"/>
        <v>18672.308064230194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Data_2700!I4</f>
        <v>1</v>
      </c>
      <c r="F4" s="11" t="s">
        <v>8</v>
      </c>
      <c r="G4" s="12">
        <f>-D50</f>
        <v>4041291.0873246752</v>
      </c>
      <c r="I4" s="272" t="s">
        <v>4</v>
      </c>
      <c r="J4" s="4">
        <v>1</v>
      </c>
      <c r="K4" s="21">
        <f>Data_2700!BH4</f>
        <v>890810.95399253594</v>
      </c>
      <c r="L4" s="21">
        <f>Data_2700!BI4</f>
        <v>635805.39600000705</v>
      </c>
      <c r="M4" s="21">
        <f>Data_2700!BJ4</f>
        <v>80000</v>
      </c>
      <c r="N4" s="21">
        <f>Data_2700!BK4</f>
        <v>-4076.4769609285599</v>
      </c>
      <c r="O4" s="21">
        <f>Data_2700!BL4</f>
        <v>631430.628053881</v>
      </c>
      <c r="P4" s="21">
        <f>Data_2700!BM4</f>
        <v>80000</v>
      </c>
      <c r="Q4" s="46">
        <f>K4+N4-O4-P4</f>
        <v>175303.84897772642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Data_2700!I5</f>
        <v>6621163.48920957</v>
      </c>
      <c r="F5" s="7" t="s">
        <v>13</v>
      </c>
      <c r="G5" s="10">
        <f>SUM(G3:G4)</f>
        <v>4620291.0873246752</v>
      </c>
      <c r="I5" s="272"/>
      <c r="J5" s="4">
        <v>2</v>
      </c>
      <c r="K5" s="21">
        <f>Data_2700!BH5</f>
        <v>312642.62017944799</v>
      </c>
      <c r="L5" s="21">
        <f>Data_2700!BI5</f>
        <v>172215</v>
      </c>
      <c r="M5" s="21">
        <f>Data_2700!BJ5</f>
        <v>80000</v>
      </c>
      <c r="N5" s="21">
        <f>Data_2700!BK5</f>
        <v>-5.9993144763606203E-8</v>
      </c>
      <c r="O5" s="21">
        <f>Data_2700!BL5</f>
        <v>172214.54446292401</v>
      </c>
      <c r="P5" s="21">
        <f>Data_2700!BM5</f>
        <v>80000</v>
      </c>
      <c r="Q5" s="46">
        <f t="shared" ref="Q5:Q62" si="1">K5+N5-O5-P5</f>
        <v>60428.075716463965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Data_2700!I6</f>
        <v>7118018.5308563896</v>
      </c>
      <c r="I6" s="272"/>
      <c r="J6" s="4">
        <v>3</v>
      </c>
      <c r="K6" s="21">
        <f>Data_2700!BH6</f>
        <v>312098.14250878501</v>
      </c>
      <c r="L6" s="21">
        <f>Data_2700!BI6</f>
        <v>162540</v>
      </c>
      <c r="M6" s="21">
        <f>Data_2700!BJ6</f>
        <v>80000</v>
      </c>
      <c r="N6" s="21">
        <f>Data_2700!BK6</f>
        <v>-5.45300671507865E-8</v>
      </c>
      <c r="O6" s="21">
        <f>Data_2700!BL6</f>
        <v>162539.572240707</v>
      </c>
      <c r="P6" s="21">
        <f>Data_2700!BM6</f>
        <v>80000</v>
      </c>
      <c r="Q6" s="46">
        <f t="shared" si="1"/>
        <v>69558.570268023468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Data_2700!I7</f>
        <v>5109732.71092714</v>
      </c>
      <c r="F7" s="8" t="s">
        <v>20</v>
      </c>
      <c r="I7" s="272"/>
      <c r="J7" s="4">
        <v>4</v>
      </c>
      <c r="K7" s="21">
        <f>Data_2700!BH7</f>
        <v>357712.42154107703</v>
      </c>
      <c r="L7" s="21">
        <f>Data_2700!BI7</f>
        <v>294848.244404422</v>
      </c>
      <c r="M7" s="21">
        <f>Data_2700!BJ7</f>
        <v>60000</v>
      </c>
      <c r="N7" s="21">
        <f>Data_2700!BK7</f>
        <v>-6283.4766908952897</v>
      </c>
      <c r="O7" s="21">
        <f>Data_2700!BL7</f>
        <v>286372.06024528702</v>
      </c>
      <c r="P7" s="21">
        <f>Data_2700!BM7</f>
        <v>60000</v>
      </c>
      <c r="Q7" s="46">
        <f t="shared" si="1"/>
        <v>5056.8846048947307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Data_2700!I8</f>
        <v>-4.7293724492192301E-11</v>
      </c>
      <c r="F8" s="7" t="s">
        <v>0</v>
      </c>
      <c r="G8" s="10">
        <f>M3</f>
        <v>577000</v>
      </c>
      <c r="I8" s="272"/>
      <c r="J8" s="4">
        <v>5</v>
      </c>
      <c r="K8" s="21">
        <f>Data_2700!BH8</f>
        <v>317883.798350456</v>
      </c>
      <c r="L8" s="21">
        <f>Data_2700!BI8</f>
        <v>274912.65065473801</v>
      </c>
      <c r="M8" s="21">
        <f>Data_2700!BJ8</f>
        <v>60000</v>
      </c>
      <c r="N8" s="21">
        <f>Data_2700!BK8</f>
        <v>-1891.11049340924</v>
      </c>
      <c r="O8" s="21">
        <f>Data_2700!BL8</f>
        <v>274664.99592127698</v>
      </c>
      <c r="P8" s="21">
        <f>Data_2700!BM8</f>
        <v>60000</v>
      </c>
      <c r="Q8" s="46">
        <f t="shared" si="1"/>
        <v>-18672.308064230194</v>
      </c>
      <c r="R8" s="46">
        <f t="shared" si="2"/>
        <v>18672.308064230194</v>
      </c>
      <c r="S8" s="7"/>
    </row>
    <row r="9" spans="2:23" ht="15.75" thickBot="1" x14ac:dyDescent="0.3">
      <c r="C9" s="27" t="s">
        <v>43</v>
      </c>
      <c r="D9" s="28">
        <f>Data_2700!I9</f>
        <v>-2.3646862246096099E-11</v>
      </c>
      <c r="F9" s="11" t="s">
        <v>8</v>
      </c>
      <c r="G9" s="12">
        <f>L3</f>
        <v>4025186.5309226466</v>
      </c>
      <c r="I9" s="272"/>
      <c r="J9" s="4">
        <v>6</v>
      </c>
      <c r="K9" s="21">
        <f>Data_2700!BH9</f>
        <v>747187.273020508</v>
      </c>
      <c r="L9" s="21">
        <f>Data_2700!BI9</f>
        <v>573269.88998294994</v>
      </c>
      <c r="M9" s="21">
        <f>Data_2700!BJ9</f>
        <v>60000</v>
      </c>
      <c r="N9" s="21">
        <f>Data_2700!BK9</f>
        <v>2756.7760537822301</v>
      </c>
      <c r="O9" s="21">
        <f>Data_2700!BL9</f>
        <v>575636.05946929497</v>
      </c>
      <c r="P9" s="21">
        <f>Data_2700!BM9</f>
        <v>60000</v>
      </c>
      <c r="Q9" s="46">
        <f t="shared" si="1"/>
        <v>114307.98960499524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Data_2700!I10</f>
        <v>-2.95585778076202E-11</v>
      </c>
      <c r="F10" s="7" t="s">
        <v>13</v>
      </c>
      <c r="G10" s="10">
        <f>SUM(G8:G9)</f>
        <v>4602186.5309226466</v>
      </c>
      <c r="I10" s="272"/>
      <c r="J10" s="4">
        <v>7</v>
      </c>
      <c r="K10" s="21">
        <f>Data_2700!BH10</f>
        <v>606528.63813361095</v>
      </c>
      <c r="L10" s="21">
        <f>Data_2700!BI10</f>
        <v>509051.14316345903</v>
      </c>
      <c r="M10" s="21">
        <f>Data_2700!BJ10</f>
        <v>60000</v>
      </c>
      <c r="N10" s="21">
        <f>Data_2700!BK10</f>
        <v>-252.43475694559899</v>
      </c>
      <c r="O10" s="21">
        <f>Data_2700!BL10</f>
        <v>508299.22079261299</v>
      </c>
      <c r="P10" s="21">
        <f>Data_2700!BM10</f>
        <v>60000</v>
      </c>
      <c r="Q10" s="46">
        <f t="shared" si="1"/>
        <v>37976.98258405237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Data_2700!I11</f>
        <v>94.949223790918197</v>
      </c>
      <c r="I11" s="272"/>
      <c r="J11" s="4">
        <v>8</v>
      </c>
      <c r="K11" s="21">
        <f>Data_2700!BH11</f>
        <v>666818.06934619695</v>
      </c>
      <c r="L11" s="21">
        <f>Data_2700!BI11</f>
        <v>523982.68478415202</v>
      </c>
      <c r="M11" s="21">
        <f>Data_2700!BJ11</f>
        <v>60000</v>
      </c>
      <c r="N11" s="21">
        <f>Data_2700!BK11</f>
        <v>573.66205719858499</v>
      </c>
      <c r="O11" s="21">
        <f>Data_2700!BL11</f>
        <v>524254.85950813798</v>
      </c>
      <c r="P11" s="21">
        <f>Data_2700!BM11</f>
        <v>60000</v>
      </c>
      <c r="Q11" s="46">
        <f t="shared" si="1"/>
        <v>83136.871895257558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Data_2700!I12</f>
        <v>560.06704140226395</v>
      </c>
      <c r="F12" s="8" t="s">
        <v>39</v>
      </c>
      <c r="I12" s="272"/>
      <c r="J12" s="4">
        <v>9</v>
      </c>
      <c r="K12" s="21">
        <f>Data_2700!BH12</f>
        <v>0</v>
      </c>
      <c r="L12" s="21">
        <f>Data_2700!BI12</f>
        <v>0</v>
      </c>
      <c r="M12" s="21">
        <f>Data_2700!BJ12</f>
        <v>0</v>
      </c>
      <c r="N12" s="21">
        <f>Data_2700!BK12</f>
        <v>0</v>
      </c>
      <c r="O12" s="21">
        <f>Data_2700!BL12</f>
        <v>0</v>
      </c>
      <c r="P12" s="21">
        <f>Data_2700!BM12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Data_2700!I13</f>
        <v>490.36550017814898</v>
      </c>
      <c r="F13" s="7" t="s">
        <v>40</v>
      </c>
      <c r="G13" s="35">
        <f>D7-G10</f>
        <v>507546.18000449333</v>
      </c>
      <c r="I13" s="272"/>
      <c r="J13" s="4">
        <v>10</v>
      </c>
      <c r="K13" s="21">
        <f>Data_2700!BH13</f>
        <v>330104.84696887998</v>
      </c>
      <c r="L13" s="21">
        <f>Data_2700!BI13</f>
        <v>297377.48046675499</v>
      </c>
      <c r="M13" s="21">
        <f>Data_2700!BJ13</f>
        <v>15000</v>
      </c>
      <c r="N13" s="21">
        <f>Data_2700!BK13</f>
        <v>4190.9417918564404</v>
      </c>
      <c r="O13" s="21">
        <f>Data_2700!BL13</f>
        <v>315433.24365716899</v>
      </c>
      <c r="P13" s="21">
        <f>Data_2700!BM13</f>
        <v>15000</v>
      </c>
      <c r="Q13" s="46">
        <f t="shared" si="1"/>
        <v>3862.5451035674196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Data_2700!BH14</f>
        <v>464708.46248788101</v>
      </c>
      <c r="L14" s="21">
        <f>Data_2700!BI14</f>
        <v>410543.99202414899</v>
      </c>
      <c r="M14" s="21">
        <f>Data_2700!BJ14</f>
        <v>20000</v>
      </c>
      <c r="N14" s="21">
        <f>Data_2700!BK14</f>
        <v>-2622.4664151268498</v>
      </c>
      <c r="O14" s="21">
        <f>Data_2700!BL14</f>
        <v>407788.86448091897</v>
      </c>
      <c r="P14" s="21">
        <f>Data_2700!BM14</f>
        <v>20000</v>
      </c>
      <c r="Q14" s="46">
        <f t="shared" si="1"/>
        <v>34297.131591835176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Data_2700!BH15</f>
        <v>97992.280837202605</v>
      </c>
      <c r="L15" s="21">
        <f>Data_2700!BI15</f>
        <v>92910.644171881504</v>
      </c>
      <c r="M15" s="21">
        <f>Data_2700!BJ15</f>
        <v>1000</v>
      </c>
      <c r="N15" s="21">
        <f>Data_2700!BK15</f>
        <v>9694.7174488798901</v>
      </c>
      <c r="O15" s="21">
        <f>Data_2700!BL15</f>
        <v>102786.652542435</v>
      </c>
      <c r="P15" s="21">
        <f>Data_2700!BM15</f>
        <v>2000</v>
      </c>
      <c r="Q15" s="46">
        <f t="shared" si="1"/>
        <v>2900.3457436475001</v>
      </c>
      <c r="R15" s="46">
        <f t="shared" si="2"/>
        <v>0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Data_2700!BH16</f>
        <v>81138.120719890896</v>
      </c>
      <c r="L16" s="21">
        <f>Data_2700!BI16</f>
        <v>77729.405270133197</v>
      </c>
      <c r="M16" s="21">
        <f>Data_2700!BJ16</f>
        <v>1000</v>
      </c>
      <c r="N16" s="21">
        <f>Data_2700!BK16</f>
        <v>2197.9436899953298</v>
      </c>
      <c r="O16" s="21">
        <f>Data_2700!BL16</f>
        <v>79870.385950030395</v>
      </c>
      <c r="P16" s="21">
        <f>Data_2700!BM16</f>
        <v>2000</v>
      </c>
      <c r="Q16" s="46">
        <f t="shared" si="1"/>
        <v>1465.6784598558297</v>
      </c>
      <c r="R16" s="46">
        <f t="shared" si="2"/>
        <v>0</v>
      </c>
      <c r="S16" s="7"/>
    </row>
    <row r="17" spans="2:19" x14ac:dyDescent="0.25">
      <c r="B17" s="8" t="s">
        <v>5</v>
      </c>
      <c r="F17" s="7" t="s">
        <v>5</v>
      </c>
      <c r="G17" s="10">
        <f>D22</f>
        <v>6522915.922807957</v>
      </c>
      <c r="I17" s="272"/>
      <c r="J17" s="4">
        <v>14</v>
      </c>
      <c r="K17" s="21">
        <f>Data_2700!BH17</f>
        <v>0</v>
      </c>
      <c r="L17" s="21">
        <f>Data_2700!BI17</f>
        <v>0</v>
      </c>
      <c r="M17" s="21">
        <f>Data_2700!BJ17</f>
        <v>0</v>
      </c>
      <c r="N17" s="21">
        <f>Data_2700!BK17</f>
        <v>0</v>
      </c>
      <c r="O17" s="21">
        <f>Data_2700!BL17</f>
        <v>0</v>
      </c>
      <c r="P17" s="21">
        <f>Data_2700!BM17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5185625.6280864729</v>
      </c>
      <c r="F18" s="7" t="s">
        <v>6</v>
      </c>
      <c r="G18" s="10">
        <f>D29</f>
        <v>-2569.7000157941529</v>
      </c>
      <c r="I18" s="272" t="s">
        <v>3</v>
      </c>
      <c r="J18" s="4">
        <v>1</v>
      </c>
      <c r="K18" s="22">
        <f>Data_2700!BH19</f>
        <v>0</v>
      </c>
      <c r="L18" s="22">
        <f>Data_2700!BI19</f>
        <v>0</v>
      </c>
      <c r="M18" s="22">
        <f>Data_2700!BJ19</f>
        <v>0</v>
      </c>
      <c r="N18" s="22">
        <f>Data_2700!BK19</f>
        <v>0</v>
      </c>
      <c r="O18" s="22">
        <f>Data_2700!BL19</f>
        <v>0</v>
      </c>
      <c r="P18" s="22">
        <f>Data_2700!BM19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736285.22991610772</v>
      </c>
      <c r="F19" s="39" t="s">
        <v>7</v>
      </c>
      <c r="G19" s="40">
        <v>0</v>
      </c>
      <c r="I19" s="272"/>
      <c r="J19" s="4">
        <v>2</v>
      </c>
      <c r="K19" s="22">
        <f>Data_2700!BH20</f>
        <v>23346.967640628402</v>
      </c>
      <c r="L19" s="22">
        <f>Data_2700!BI20</f>
        <v>0</v>
      </c>
      <c r="M19" s="22">
        <f>Data_2700!BJ20</f>
        <v>0</v>
      </c>
      <c r="N19" s="22">
        <f>Data_2700!BK20</f>
        <v>-42.973317281356202</v>
      </c>
      <c r="O19" s="22">
        <f>Data_2700!BL20</f>
        <v>0</v>
      </c>
      <c r="P19" s="22">
        <f>Data_2700!BM20</f>
        <v>0</v>
      </c>
      <c r="Q19" s="46">
        <f t="shared" si="1"/>
        <v>23303.994323347044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342317.44449072808</v>
      </c>
      <c r="F20" s="11" t="s">
        <v>9</v>
      </c>
      <c r="G20" s="12">
        <f>D57</f>
        <v>18672.308064230194</v>
      </c>
      <c r="I20" s="272"/>
      <c r="J20" s="4">
        <v>3</v>
      </c>
      <c r="K20" s="22">
        <f>Data_2700!BH21</f>
        <v>23301.436954166202</v>
      </c>
      <c r="L20" s="22">
        <f>Data_2700!BI21</f>
        <v>0</v>
      </c>
      <c r="M20" s="22">
        <f>Data_2700!BJ21</f>
        <v>0</v>
      </c>
      <c r="N20" s="22">
        <f>Data_2700!BK21</f>
        <v>-41.5036751779908</v>
      </c>
      <c r="O20" s="22">
        <f>Data_2700!BL21</f>
        <v>0</v>
      </c>
      <c r="P20" s="22">
        <f>Data_2700!BM21</f>
        <v>0</v>
      </c>
      <c r="Q20" s="46">
        <f t="shared" si="1"/>
        <v>23259.93327898821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258687.62031464872</v>
      </c>
      <c r="F21" s="7" t="s">
        <v>13</v>
      </c>
      <c r="G21" s="10">
        <f>SUM(G17:G20)</f>
        <v>6539018.5308563923</v>
      </c>
      <c r="I21" s="272"/>
      <c r="J21" s="4">
        <v>4</v>
      </c>
      <c r="K21" s="22">
        <f>Data_2700!BH22</f>
        <v>23301.4369541663</v>
      </c>
      <c r="L21" s="22">
        <f>Data_2700!BI22</f>
        <v>0</v>
      </c>
      <c r="M21" s="22">
        <f>Data_2700!BJ22</f>
        <v>0</v>
      </c>
      <c r="N21" s="22">
        <f>Data_2700!BK22</f>
        <v>-41.503675153678302</v>
      </c>
      <c r="O21" s="22">
        <f>Data_2700!BL22</f>
        <v>0</v>
      </c>
      <c r="P21" s="22">
        <f>Data_2700!BM22</f>
        <v>0</v>
      </c>
      <c r="Q21" s="46">
        <f t="shared" si="1"/>
        <v>23259.933279012621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6522915.922807957</v>
      </c>
      <c r="G22" s="10"/>
      <c r="I22" s="272"/>
      <c r="J22" s="4">
        <v>5</v>
      </c>
      <c r="K22" s="22">
        <f>Data_2700!BH23</f>
        <v>61131.2936714151</v>
      </c>
      <c r="L22" s="22">
        <f>Data_2700!BI23</f>
        <v>0</v>
      </c>
      <c r="M22" s="22">
        <f>Data_2700!BJ23</f>
        <v>0</v>
      </c>
      <c r="N22" s="22">
        <f>Data_2700!BK23</f>
        <v>104.385625946967</v>
      </c>
      <c r="O22" s="22">
        <f>Data_2700!BL23</f>
        <v>0</v>
      </c>
      <c r="P22" s="22">
        <f>Data_2700!BM23</f>
        <v>0</v>
      </c>
      <c r="Q22" s="46">
        <f t="shared" si="1"/>
        <v>61235.679297362069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Data_2700!BH24</f>
        <v>61131.2936714151</v>
      </c>
      <c r="L23" s="22">
        <f>Data_2700!BI24</f>
        <v>0</v>
      </c>
      <c r="M23" s="22">
        <f>Data_2700!BJ24</f>
        <v>0</v>
      </c>
      <c r="N23" s="22">
        <f>Data_2700!BK24</f>
        <v>104.385625946967</v>
      </c>
      <c r="O23" s="22">
        <f>Data_2700!BL24</f>
        <v>0</v>
      </c>
      <c r="P23" s="22">
        <f>Data_2700!BM24</f>
        <v>0</v>
      </c>
      <c r="Q23" s="46">
        <f t="shared" si="1"/>
        <v>61235.679297362069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5185625.6280864729</v>
      </c>
      <c r="I24" s="272"/>
      <c r="J24" s="4">
        <v>7</v>
      </c>
      <c r="K24" s="22">
        <f>Data_2700!BH25</f>
        <v>0</v>
      </c>
      <c r="L24" s="22">
        <f>Data_2700!BI25</f>
        <v>0</v>
      </c>
      <c r="M24" s="22">
        <f>Data_2700!BJ25</f>
        <v>0</v>
      </c>
      <c r="N24" s="22">
        <f>Data_2700!BK25</f>
        <v>0</v>
      </c>
      <c r="O24" s="22">
        <f>Data_2700!BL25</f>
        <v>0</v>
      </c>
      <c r="P24" s="22">
        <f>Data_2700!BM25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4288.0757242924137</v>
      </c>
      <c r="F25" s="7" t="s">
        <v>6</v>
      </c>
      <c r="G25" s="10">
        <f>D25</f>
        <v>4288.0757242924137</v>
      </c>
      <c r="I25" s="272"/>
      <c r="J25" s="4">
        <v>8</v>
      </c>
      <c r="K25" s="22">
        <f>Data_2700!BH26</f>
        <v>0</v>
      </c>
      <c r="L25" s="22">
        <f>Data_2700!BI26</f>
        <v>0</v>
      </c>
      <c r="M25" s="22">
        <f>Data_2700!BJ26</f>
        <v>0</v>
      </c>
      <c r="N25" s="22">
        <f>Data_2700!BK26</f>
        <v>0</v>
      </c>
      <c r="O25" s="22">
        <f>Data_2700!BL26</f>
        <v>0</v>
      </c>
      <c r="P25" s="22">
        <f>Data_2700!BM26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-6331.268300768128</v>
      </c>
      <c r="F26" s="39" t="s">
        <v>7</v>
      </c>
      <c r="G26" s="40">
        <v>0</v>
      </c>
      <c r="I26" s="272"/>
      <c r="J26" s="4">
        <v>9</v>
      </c>
      <c r="K26" s="22">
        <f>Data_2700!BH27</f>
        <v>0</v>
      </c>
      <c r="L26" s="22">
        <f>Data_2700!BI27</f>
        <v>0</v>
      </c>
      <c r="M26" s="22">
        <f>Data_2700!BJ27</f>
        <v>0</v>
      </c>
      <c r="N26" s="22">
        <f>Data_2700!BK27</f>
        <v>0</v>
      </c>
      <c r="O26" s="22">
        <f>Data_2700!BL27</f>
        <v>0</v>
      </c>
      <c r="P26" s="22">
        <f>Data_2700!BM27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-108.58591814268017</v>
      </c>
      <c r="F27" s="7" t="s">
        <v>0</v>
      </c>
      <c r="G27" s="10">
        <f>D39</f>
        <v>-579000</v>
      </c>
      <c r="I27" s="272"/>
      <c r="J27" s="4">
        <v>10</v>
      </c>
      <c r="K27" s="22">
        <f>Data_2700!BH28</f>
        <v>108658.517644586</v>
      </c>
      <c r="L27" s="22">
        <f>Data_2700!BI28</f>
        <v>0</v>
      </c>
      <c r="M27" s="22">
        <f>Data_2700!BJ28</f>
        <v>0</v>
      </c>
      <c r="N27" s="22">
        <f>Data_2700!BK28</f>
        <v>-1287.4577778906901</v>
      </c>
      <c r="O27" s="22">
        <f>Data_2700!BL28</f>
        <v>0</v>
      </c>
      <c r="P27" s="22">
        <f>Data_2700!BM28</f>
        <v>0</v>
      </c>
      <c r="Q27" s="46">
        <f t="shared" si="1"/>
        <v>107371.0598666953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-417.92152117575807</v>
      </c>
      <c r="F28" s="7" t="s">
        <v>8</v>
      </c>
      <c r="G28" s="10">
        <f>D46</f>
        <v>-4041291.0873246752</v>
      </c>
      <c r="I28" s="272"/>
      <c r="J28" s="4">
        <v>11</v>
      </c>
      <c r="K28" s="22">
        <f>Data_2700!BH29</f>
        <v>108660.327051029</v>
      </c>
      <c r="L28" s="22">
        <f>Data_2700!BI29</f>
        <v>0</v>
      </c>
      <c r="M28" s="22">
        <f>Data_2700!BJ29</f>
        <v>0</v>
      </c>
      <c r="N28" s="22">
        <f>Data_2700!BK29</f>
        <v>-1287.31449222334</v>
      </c>
      <c r="O28" s="22">
        <f>Data_2700!BL29</f>
        <v>0</v>
      </c>
      <c r="P28" s="22">
        <f>Data_2700!BM29</f>
        <v>0</v>
      </c>
      <c r="Q28" s="46">
        <f t="shared" si="1"/>
        <v>107373.01255880567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-2569.7000157941529</v>
      </c>
      <c r="F29" s="11" t="s">
        <v>9</v>
      </c>
      <c r="G29" s="12">
        <f>D53</f>
        <v>18672.308064230194</v>
      </c>
      <c r="I29" s="272"/>
      <c r="J29" s="4">
        <v>12</v>
      </c>
      <c r="K29" s="22">
        <f>Data_2700!BH30</f>
        <v>108782.286095077</v>
      </c>
      <c r="L29" s="22">
        <f>Data_2700!BI30</f>
        <v>0</v>
      </c>
      <c r="M29" s="22">
        <f>Data_2700!BJ30</f>
        <v>0</v>
      </c>
      <c r="N29" s="22">
        <f>Data_2700!BK30</f>
        <v>-1277.65663808009</v>
      </c>
      <c r="O29" s="22">
        <f>Data_2700!BL30</f>
        <v>0</v>
      </c>
      <c r="P29" s="22">
        <f>Data_2700!BM30</f>
        <v>0</v>
      </c>
      <c r="Q29" s="46">
        <f t="shared" si="1"/>
        <v>107504.6294569969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588294.92455032049</v>
      </c>
      <c r="I30" s="272"/>
      <c r="J30" s="4">
        <v>13</v>
      </c>
      <c r="K30" s="22">
        <f>Data_2700!BH31</f>
        <v>108756.375556222</v>
      </c>
      <c r="L30" s="22">
        <f>Data_2700!BI31</f>
        <v>0</v>
      </c>
      <c r="M30" s="22">
        <f>Data_2700!BJ31</f>
        <v>0</v>
      </c>
      <c r="N30" s="22">
        <f>Data_2700!BK31</f>
        <v>-1279.70847609576</v>
      </c>
      <c r="O30" s="22">
        <f>Data_2700!BL31</f>
        <v>0</v>
      </c>
      <c r="P30" s="22">
        <f>Data_2700!BM31</f>
        <v>0</v>
      </c>
      <c r="Q30" s="46">
        <f t="shared" si="1"/>
        <v>107476.66708012624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Data_2700!BH32</f>
        <v>108730.46501736699</v>
      </c>
      <c r="L31" s="22">
        <f>Data_2700!BI32</f>
        <v>0</v>
      </c>
      <c r="M31" s="22">
        <f>Data_2700!BJ32</f>
        <v>0</v>
      </c>
      <c r="N31" s="22">
        <f>Data_2700!BK32</f>
        <v>-1281.7603141332199</v>
      </c>
      <c r="O31" s="22">
        <f>Data_2700!BL32</f>
        <v>0</v>
      </c>
      <c r="P31" s="22">
        <f>Data_2700!BM32</f>
        <v>0</v>
      </c>
      <c r="Q31" s="46">
        <f t="shared" si="1"/>
        <v>107448.70470323377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Data_2700!BH33</f>
        <v>484.82966003555998</v>
      </c>
      <c r="L32" s="22">
        <f>Data_2700!BI33</f>
        <v>0</v>
      </c>
      <c r="M32" s="22">
        <f>Data_2700!BJ33</f>
        <v>0</v>
      </c>
      <c r="N32" s="22">
        <f>Data_2700!BK33</f>
        <v>-0.16118662593625599</v>
      </c>
      <c r="O32" s="22">
        <f>Data_2700!BL33</f>
        <v>0</v>
      </c>
      <c r="P32" s="22">
        <f>Data_2700!BM33</f>
        <v>0</v>
      </c>
      <c r="Q32" s="46">
        <f t="shared" si="1"/>
        <v>484.66847340962374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736285.22991610772</v>
      </c>
      <c r="I33" s="272" t="s">
        <v>2</v>
      </c>
      <c r="J33" s="4">
        <v>1</v>
      </c>
      <c r="K33" s="23">
        <f>Data_2700!BH34</f>
        <v>485.42096886072198</v>
      </c>
      <c r="L33" s="23">
        <f>Data_2700!BI34</f>
        <v>0</v>
      </c>
      <c r="M33" s="23">
        <f>Data_2700!BJ34</f>
        <v>0</v>
      </c>
      <c r="N33" s="23">
        <f>Data_2700!BK34</f>
        <v>-0.16566747027238701</v>
      </c>
      <c r="O33" s="23">
        <f>Data_2700!BL34</f>
        <v>0</v>
      </c>
      <c r="P33" s="23">
        <f>Data_2700!BM34</f>
        <v>0</v>
      </c>
      <c r="Q33" s="46">
        <f t="shared" si="1"/>
        <v>485.25530139044957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-6331.268300768128</v>
      </c>
      <c r="I34" s="272"/>
      <c r="J34" s="4">
        <v>2</v>
      </c>
      <c r="K34" s="23">
        <f>Data_2700!BH35</f>
        <v>0</v>
      </c>
      <c r="L34" s="23">
        <f>Data_2700!BI35</f>
        <v>0</v>
      </c>
      <c r="M34" s="23">
        <f>Data_2700!BJ35</f>
        <v>0</v>
      </c>
      <c r="N34" s="23">
        <f>Data_2700!BK35</f>
        <v>0</v>
      </c>
      <c r="O34" s="23">
        <f>Data_2700!BL35</f>
        <v>0</v>
      </c>
      <c r="P34" s="23">
        <f>Data_2700!BM35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Data_2700!BH36</f>
        <v>0</v>
      </c>
      <c r="L35" s="23">
        <f>Data_2700!BI36</f>
        <v>0</v>
      </c>
      <c r="M35" s="23">
        <f>Data_2700!BJ36</f>
        <v>0</v>
      </c>
      <c r="N35" s="23">
        <f>Data_2700!BK36</f>
        <v>0</v>
      </c>
      <c r="O35" s="23">
        <f>Data_2700!BL36</f>
        <v>0</v>
      </c>
      <c r="P35" s="23">
        <f>Data_2700!BM36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Data_2700!BH37</f>
        <v>0</v>
      </c>
      <c r="L36" s="23">
        <f>Data_2700!BI37</f>
        <v>0</v>
      </c>
      <c r="M36" s="23">
        <f>Data_2700!BJ37</f>
        <v>0</v>
      </c>
      <c r="N36" s="23">
        <f>Data_2700!BK37</f>
        <v>0</v>
      </c>
      <c r="O36" s="23">
        <f>Data_2700!BL37</f>
        <v>0</v>
      </c>
      <c r="P36" s="23">
        <f>Data_2700!BM37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Data_2700!BH38</f>
        <v>0</v>
      </c>
      <c r="L37" s="23">
        <f>Data_2700!BI38</f>
        <v>0</v>
      </c>
      <c r="M37" s="23">
        <f>Data_2700!BJ38</f>
        <v>0</v>
      </c>
      <c r="N37" s="23">
        <f>Data_2700!BK38</f>
        <v>0</v>
      </c>
      <c r="O37" s="23">
        <f>Data_2700!BL38</f>
        <v>0</v>
      </c>
      <c r="P37" s="23">
        <f>Data_2700!BM38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Data_2700!BH39</f>
        <v>0</v>
      </c>
      <c r="L38" s="23">
        <f>Data_2700!BI39</f>
        <v>0</v>
      </c>
      <c r="M38" s="23">
        <f>Data_2700!BJ39</f>
        <v>0</v>
      </c>
      <c r="N38" s="23">
        <f>Data_2700!BK39</f>
        <v>0</v>
      </c>
      <c r="O38" s="23">
        <f>Data_2700!BL39</f>
        <v>0</v>
      </c>
      <c r="P38" s="23">
        <f>Data_2700!BM39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-579000</v>
      </c>
      <c r="F39" s="7" t="s">
        <v>13</v>
      </c>
      <c r="G39" s="10">
        <f>SUM(G33:G38)</f>
        <v>729953.96161533962</v>
      </c>
      <c r="I39" s="272"/>
      <c r="J39" s="4">
        <v>7</v>
      </c>
      <c r="K39" s="23">
        <f>Data_2700!BH40</f>
        <v>484.15516457832302</v>
      </c>
      <c r="L39" s="23">
        <f>Data_2700!BI40</f>
        <v>0</v>
      </c>
      <c r="M39" s="23">
        <f>Data_2700!BJ40</f>
        <v>0</v>
      </c>
      <c r="N39" s="23">
        <f>Data_2700!BK40</f>
        <v>-0.15607545591924801</v>
      </c>
      <c r="O39" s="23">
        <f>Data_2700!BL40</f>
        <v>0</v>
      </c>
      <c r="P39" s="23">
        <f>Data_2700!BM40</f>
        <v>0</v>
      </c>
      <c r="Q39" s="46">
        <f t="shared" si="1"/>
        <v>483.9990891224038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Data_2700!BH41</f>
        <v>0</v>
      </c>
      <c r="L40" s="23">
        <f>Data_2700!BI41</f>
        <v>0</v>
      </c>
      <c r="M40" s="23">
        <f>Data_2700!BJ41</f>
        <v>0</v>
      </c>
      <c r="N40" s="23">
        <f>Data_2700!BK41</f>
        <v>0</v>
      </c>
      <c r="O40" s="23">
        <f>Data_2700!BL41</f>
        <v>0</v>
      </c>
      <c r="P40" s="23">
        <f>Data_2700!BM41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Data_2700!BH42</f>
        <v>0</v>
      </c>
      <c r="L41" s="23">
        <f>Data_2700!BI42</f>
        <v>0</v>
      </c>
      <c r="M41" s="23">
        <f>Data_2700!BJ42</f>
        <v>0</v>
      </c>
      <c r="N41" s="23">
        <f>Data_2700!BK42</f>
        <v>0</v>
      </c>
      <c r="O41" s="23">
        <f>Data_2700!BL42</f>
        <v>0</v>
      </c>
      <c r="P41" s="23">
        <f>Data_2700!BM42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342317.44449072808</v>
      </c>
      <c r="I42" s="272"/>
      <c r="J42" s="4">
        <v>10</v>
      </c>
      <c r="K42" s="23">
        <f>Data_2700!BH43</f>
        <v>66477.085443008706</v>
      </c>
      <c r="L42" s="23">
        <f>Data_2700!BI43</f>
        <v>0</v>
      </c>
      <c r="M42" s="23">
        <f>Data_2700!BJ43</f>
        <v>0</v>
      </c>
      <c r="N42" s="23">
        <f>Data_2700!BK43</f>
        <v>-21.716400711759299</v>
      </c>
      <c r="O42" s="23">
        <f>Data_2700!BL43</f>
        <v>0</v>
      </c>
      <c r="P42" s="23">
        <f>Data_2700!BM43</f>
        <v>0</v>
      </c>
      <c r="Q42" s="46">
        <f t="shared" si="1"/>
        <v>66455.369042296952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-579000</v>
      </c>
      <c r="F43" s="7" t="s">
        <v>6</v>
      </c>
      <c r="G43" s="10">
        <f>D27</f>
        <v>-108.58591814268017</v>
      </c>
      <c r="I43" s="272"/>
      <c r="J43" s="4">
        <v>11</v>
      </c>
      <c r="K43" s="23">
        <f>Data_2700!BH44</f>
        <v>66478.281906812597</v>
      </c>
      <c r="L43" s="23">
        <f>Data_2700!BI44</f>
        <v>0</v>
      </c>
      <c r="M43" s="23">
        <f>Data_2700!BJ44</f>
        <v>0</v>
      </c>
      <c r="N43" s="23">
        <f>Data_2700!BK44</f>
        <v>-21.710529597453899</v>
      </c>
      <c r="O43" s="23">
        <f>Data_2700!BL44</f>
        <v>0</v>
      </c>
      <c r="P43" s="23">
        <f>Data_2700!BM44</f>
        <v>0</v>
      </c>
      <c r="Q43" s="46">
        <f t="shared" si="1"/>
        <v>66456.57137721515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Data_2700!BH45</f>
        <v>66558.926906346896</v>
      </c>
      <c r="L44" s="23">
        <f>Data_2700!BI45</f>
        <v>0</v>
      </c>
      <c r="M44" s="23">
        <f>Data_2700!BJ45</f>
        <v>0</v>
      </c>
      <c r="N44" s="23">
        <f>Data_2700!BK45</f>
        <v>-21.314799605066099</v>
      </c>
      <c r="O44" s="23">
        <f>Data_2700!BL45</f>
        <v>0</v>
      </c>
      <c r="P44" s="23">
        <f>Data_2700!BM45</f>
        <v>0</v>
      </c>
      <c r="Q44" s="46">
        <f t="shared" si="1"/>
        <v>66537.612106741828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Data_2700!BH46</f>
        <v>66541.793651407206</v>
      </c>
      <c r="L45" s="23">
        <f>Data_2700!BI46</f>
        <v>0</v>
      </c>
      <c r="M45" s="23">
        <f>Data_2700!BJ46</f>
        <v>0</v>
      </c>
      <c r="N45" s="23">
        <f>Data_2700!BK46</f>
        <v>-21.398873566292799</v>
      </c>
      <c r="O45" s="23">
        <f>Data_2700!BL46</f>
        <v>0</v>
      </c>
      <c r="P45" s="23">
        <f>Data_2700!BM46</f>
        <v>0</v>
      </c>
      <c r="Q45" s="46">
        <f t="shared" si="1"/>
        <v>66520.39477784092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-4041291.0873246752</v>
      </c>
      <c r="F46" s="7" t="s">
        <v>8</v>
      </c>
      <c r="G46" s="10">
        <f>D48</f>
        <v>0</v>
      </c>
      <c r="I46" s="272"/>
      <c r="J46" s="4">
        <v>14</v>
      </c>
      <c r="K46" s="23">
        <f>Data_2700!BH47</f>
        <v>66524.660396467603</v>
      </c>
      <c r="L46" s="23">
        <f>Data_2700!BI47</f>
        <v>0</v>
      </c>
      <c r="M46" s="23">
        <f>Data_2700!BJ47</f>
        <v>0</v>
      </c>
      <c r="N46" s="23">
        <f>Data_2700!BK47</f>
        <v>-21.482947484766498</v>
      </c>
      <c r="O46" s="23">
        <f>Data_2700!BL47</f>
        <v>0</v>
      </c>
      <c r="P46" s="23">
        <f>Data_2700!BM47</f>
        <v>0</v>
      </c>
      <c r="Q46" s="46">
        <f t="shared" si="1"/>
        <v>66503.177448982839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Data_2700!BH48</f>
        <v>8767.1200532460607</v>
      </c>
      <c r="L47" s="23">
        <f>Data_2700!BI48</f>
        <v>0</v>
      </c>
      <c r="M47" s="23">
        <f>Data_2700!BJ48</f>
        <v>0</v>
      </c>
      <c r="N47" s="23">
        <f>Data_2700!BK48</f>
        <v>-0.64062425114992405</v>
      </c>
      <c r="O47" s="23">
        <f>Data_2700!BL48</f>
        <v>0</v>
      </c>
      <c r="P47" s="23">
        <f>Data_2700!BM48</f>
        <v>0</v>
      </c>
      <c r="Q47" s="46">
        <f t="shared" si="1"/>
        <v>8766.4794289949114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342208.85857258539</v>
      </c>
      <c r="I48" s="272" t="s">
        <v>1</v>
      </c>
      <c r="J48" s="4">
        <v>1</v>
      </c>
      <c r="K48" s="24">
        <f>Data_2700!BH49</f>
        <v>8775.4895048278795</v>
      </c>
      <c r="L48" s="24">
        <f>Data_2700!BI49</f>
        <v>0</v>
      </c>
      <c r="M48" s="24">
        <f>Data_2700!BJ49</f>
        <v>0</v>
      </c>
      <c r="N48" s="24">
        <f>Data_2700!BK49</f>
        <v>-0.63233870310714302</v>
      </c>
      <c r="O48" s="24">
        <f>Data_2700!BL49</f>
        <v>0</v>
      </c>
      <c r="P48" s="24">
        <f>Data_2700!BM49</f>
        <v>0</v>
      </c>
      <c r="Q48" s="46">
        <f t="shared" si="1"/>
        <v>8774.8571661247715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Data_2700!BH50</f>
        <v>2253.60818294624</v>
      </c>
      <c r="L49" s="24">
        <f>Data_2700!BI50</f>
        <v>0</v>
      </c>
      <c r="M49" s="24">
        <f>Data_2700!BJ50</f>
        <v>0</v>
      </c>
      <c r="N49" s="24">
        <f>Data_2700!BK50</f>
        <v>-2.38666740081288E-8</v>
      </c>
      <c r="O49" s="24">
        <f>Data_2700!BL50</f>
        <v>0</v>
      </c>
      <c r="P49" s="24">
        <f>Data_2700!BM50</f>
        <v>0</v>
      </c>
      <c r="Q49" s="46">
        <f t="shared" si="1"/>
        <v>2253.6081829223735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-4041291.0873246752</v>
      </c>
      <c r="F50" s="8" t="s">
        <v>18</v>
      </c>
      <c r="I50" s="272"/>
      <c r="J50" s="4">
        <v>3</v>
      </c>
      <c r="K50" s="24">
        <f>Data_2700!BH51</f>
        <v>2247.4228016462298</v>
      </c>
      <c r="L50" s="24">
        <f>Data_2700!BI51</f>
        <v>0</v>
      </c>
      <c r="M50" s="24">
        <f>Data_2700!BJ51</f>
        <v>0</v>
      </c>
      <c r="N50" s="24">
        <f>Data_2700!BK51</f>
        <v>-3.11613218702316E-10</v>
      </c>
      <c r="O50" s="24">
        <f>Data_2700!BL51</f>
        <v>0</v>
      </c>
      <c r="P50" s="24">
        <f>Data_2700!BM51</f>
        <v>0</v>
      </c>
      <c r="Q50" s="46">
        <f t="shared" si="1"/>
        <v>2247.4228016459183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258687.62031464872</v>
      </c>
      <c r="I51" s="272"/>
      <c r="J51" s="4">
        <v>4</v>
      </c>
      <c r="K51" s="24">
        <f>Data_2700!BH52</f>
        <v>2247.4228016462298</v>
      </c>
      <c r="L51" s="24">
        <f>Data_2700!BI52</f>
        <v>0</v>
      </c>
      <c r="M51" s="24">
        <f>Data_2700!BJ52</f>
        <v>0</v>
      </c>
      <c r="N51" s="24">
        <f>Data_2700!BK52</f>
        <v>-1.8852539307002999E-11</v>
      </c>
      <c r="O51" s="24">
        <f>Data_2700!BL52</f>
        <v>0</v>
      </c>
      <c r="P51" s="24">
        <f>Data_2700!BM52</f>
        <v>0</v>
      </c>
      <c r="Q51" s="46">
        <f t="shared" si="1"/>
        <v>2247.4228016462112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-417.92152117575807</v>
      </c>
      <c r="I52" s="272"/>
      <c r="J52" s="4">
        <v>5</v>
      </c>
      <c r="K52" s="24">
        <f>Data_2700!BH53</f>
        <v>13053.2663763521</v>
      </c>
      <c r="L52" s="24">
        <f>Data_2700!BI53</f>
        <v>0</v>
      </c>
      <c r="M52" s="24">
        <f>Data_2700!BJ53</f>
        <v>0</v>
      </c>
      <c r="N52" s="24">
        <f>Data_2700!BK53</f>
        <v>-2.8927235302007501</v>
      </c>
      <c r="O52" s="24">
        <f>Data_2700!BL53</f>
        <v>0</v>
      </c>
      <c r="P52" s="24">
        <f>Data_2700!BM53</f>
        <v>0</v>
      </c>
      <c r="Q52" s="46">
        <f t="shared" si="1"/>
        <v>13050.3736528219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18672.308064230194</v>
      </c>
      <c r="F53" s="7" t="s">
        <v>7</v>
      </c>
      <c r="G53" s="10">
        <f>D35</f>
        <v>0</v>
      </c>
      <c r="I53" s="272"/>
      <c r="J53" s="4">
        <v>6</v>
      </c>
      <c r="K53" s="24">
        <f>Data_2700!BH54</f>
        <v>13053.2663763521</v>
      </c>
      <c r="L53" s="24">
        <f>Data_2700!BI54</f>
        <v>0</v>
      </c>
      <c r="M53" s="24">
        <f>Data_2700!BJ54</f>
        <v>0</v>
      </c>
      <c r="N53" s="24">
        <f>Data_2700!BK54</f>
        <v>-2.8927235302020602</v>
      </c>
      <c r="O53" s="24">
        <f>Data_2700!BL54</f>
        <v>0</v>
      </c>
      <c r="P53" s="24">
        <f>Data_2700!BM54</f>
        <v>0</v>
      </c>
      <c r="Q53" s="46">
        <f t="shared" si="1"/>
        <v>13050.373652821898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Data_2700!BH55</f>
        <v>8757.5731687226198</v>
      </c>
      <c r="L54" s="24">
        <f>Data_2700!BI55</f>
        <v>0</v>
      </c>
      <c r="M54" s="24">
        <f>Data_2700!BJ55</f>
        <v>0</v>
      </c>
      <c r="N54" s="24">
        <f>Data_2700!BK55</f>
        <v>-0.65007537888438605</v>
      </c>
      <c r="O54" s="24">
        <f>Data_2700!BL55</f>
        <v>0</v>
      </c>
      <c r="P54" s="24">
        <f>Data_2700!BM55</f>
        <v>0</v>
      </c>
      <c r="Q54" s="46">
        <f t="shared" si="1"/>
        <v>8756.9230933437357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Data_2700!BH56</f>
        <v>0</v>
      </c>
      <c r="L55" s="24">
        <f>Data_2700!BI56</f>
        <v>0</v>
      </c>
      <c r="M55" s="24">
        <f>Data_2700!BJ56</f>
        <v>0</v>
      </c>
      <c r="N55" s="24">
        <f>Data_2700!BK56</f>
        <v>0</v>
      </c>
      <c r="O55" s="24">
        <f>Data_2700!BL56</f>
        <v>0</v>
      </c>
      <c r="P55" s="24">
        <f>Data_2700!BM56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Data_2700!BH57</f>
        <v>0</v>
      </c>
      <c r="L56" s="24">
        <f>Data_2700!BI57</f>
        <v>0</v>
      </c>
      <c r="M56" s="24">
        <f>Data_2700!BJ57</f>
        <v>0</v>
      </c>
      <c r="N56" s="24">
        <f>Data_2700!BK57</f>
        <v>0</v>
      </c>
      <c r="O56" s="24">
        <f>Data_2700!BL57</f>
        <v>0</v>
      </c>
      <c r="P56" s="24">
        <f>Data_2700!BM57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18672.308064230194</v>
      </c>
      <c r="F57" s="7" t="s">
        <v>13</v>
      </c>
      <c r="G57" s="10">
        <f>SUM(G51:G56)</f>
        <v>258269.69879347296</v>
      </c>
      <c r="I57" s="272"/>
      <c r="J57" s="4">
        <v>10</v>
      </c>
      <c r="K57" s="24">
        <f>Data_2700!BH58</f>
        <v>41633.553753721702</v>
      </c>
      <c r="L57" s="24">
        <f>Data_2700!BI58</f>
        <v>0</v>
      </c>
      <c r="M57" s="24">
        <f>Data_2700!BJ58</f>
        <v>0</v>
      </c>
      <c r="N57" s="24">
        <f>Data_2700!BK58</f>
        <v>-82.549731619169293</v>
      </c>
      <c r="O57" s="24">
        <f>Data_2700!BL58</f>
        <v>0</v>
      </c>
      <c r="P57" s="24">
        <f>Data_2700!BM58</f>
        <v>0</v>
      </c>
      <c r="Q57" s="46">
        <f t="shared" si="1"/>
        <v>41551.004022102534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Data_2700!BH59</f>
        <v>41634.361125430303</v>
      </c>
      <c r="L58" s="24">
        <f>Data_2700!BI59</f>
        <v>0</v>
      </c>
      <c r="M58" s="24">
        <f>Data_2700!BJ59</f>
        <v>0</v>
      </c>
      <c r="N58" s="24">
        <f>Data_2700!BK59</f>
        <v>-82.538123582979196</v>
      </c>
      <c r="O58" s="24">
        <f>Data_2700!BL59</f>
        <v>0</v>
      </c>
      <c r="P58" s="24">
        <f>Data_2700!BM59</f>
        <v>0</v>
      </c>
      <c r="Q58" s="46">
        <f t="shared" si="1"/>
        <v>41551.823001847326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Data_2700!BH60</f>
        <v>41688.780231846104</v>
      </c>
      <c r="L59" s="24">
        <f>Data_2700!BI60</f>
        <v>0</v>
      </c>
      <c r="M59" s="24">
        <f>Data_2700!BJ60</f>
        <v>0</v>
      </c>
      <c r="N59" s="24">
        <f>Data_2700!BK60</f>
        <v>-81.755708715092197</v>
      </c>
      <c r="O59" s="24">
        <f>Data_2700!BL60</f>
        <v>0</v>
      </c>
      <c r="P59" s="24">
        <f>Data_2700!BM60</f>
        <v>0</v>
      </c>
      <c r="Q59" s="46">
        <f t="shared" si="1"/>
        <v>41607.024523131011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Data_2700!BH61</f>
        <v>41677.218741001103</v>
      </c>
      <c r="L60" s="24">
        <f>Data_2700!BI61</f>
        <v>0</v>
      </c>
      <c r="M60" s="24">
        <f>Data_2700!BJ61</f>
        <v>0</v>
      </c>
      <c r="N60" s="24">
        <f>Data_2700!BK61</f>
        <v>-81.921934928714606</v>
      </c>
      <c r="O60" s="24">
        <f>Data_2700!BL61</f>
        <v>0</v>
      </c>
      <c r="P60" s="24">
        <f>Data_2700!BM61</f>
        <v>0</v>
      </c>
      <c r="Q60" s="46">
        <f t="shared" si="1"/>
        <v>41595.296806072387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Data_2700!BH62</f>
        <v>41665.657250156102</v>
      </c>
      <c r="L61" s="24">
        <f>Data_2700!BI62</f>
        <v>0</v>
      </c>
      <c r="M61" s="24">
        <f>Data_2700!BJ62</f>
        <v>0</v>
      </c>
      <c r="N61" s="24">
        <f>Data_2700!BK62</f>
        <v>-82.088161163211296</v>
      </c>
      <c r="O61" s="24">
        <f>Data_2700!BL62</f>
        <v>0</v>
      </c>
      <c r="P61" s="24">
        <f>Data_2700!BM62</f>
        <v>0</v>
      </c>
      <c r="Q61" s="46">
        <f t="shared" si="1"/>
        <v>41583.569088992888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Data_2700!BH63</f>
        <v>0</v>
      </c>
      <c r="L62" s="24">
        <f>Data_2700!BI63</f>
        <v>0</v>
      </c>
      <c r="M62" s="24">
        <f>Data_2700!BJ63</f>
        <v>0</v>
      </c>
      <c r="N62" s="24">
        <f>Data_2700!BK63</f>
        <v>0</v>
      </c>
      <c r="O62" s="24">
        <f>Data_2700!BL63</f>
        <v>0</v>
      </c>
      <c r="P62" s="24">
        <f>Data_2700!BM63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0A1E-6F8B-4A62-AB64-5650CAD3809E}">
  <sheetPr>
    <tabColor theme="9" tint="0.39997558519241921"/>
  </sheetPr>
  <dimension ref="A1:AN239"/>
  <sheetViews>
    <sheetView topLeftCell="D1" workbookViewId="0">
      <selection activeCell="S6" sqref="S6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Data_None!F3</f>
        <v>4</v>
      </c>
      <c r="F3" s="7" t="s">
        <v>0</v>
      </c>
      <c r="G3" s="10">
        <f>-D43</f>
        <v>456000</v>
      </c>
      <c r="I3" s="273"/>
      <c r="J3" s="273"/>
      <c r="K3" s="5">
        <f t="shared" ref="K3:R3" si="0">SUM(K4:K62)</f>
        <v>4391752.1142968452</v>
      </c>
      <c r="L3" s="5">
        <f t="shared" si="0"/>
        <v>2691741.1217391337</v>
      </c>
      <c r="M3" s="5">
        <f t="shared" si="0"/>
        <v>455000</v>
      </c>
      <c r="N3" s="5">
        <f t="shared" si="0"/>
        <v>2162.4010855830484</v>
      </c>
      <c r="O3" s="5">
        <f t="shared" si="0"/>
        <v>2694680.230349612</v>
      </c>
      <c r="P3" s="5">
        <f t="shared" si="0"/>
        <v>456000</v>
      </c>
      <c r="Q3" s="45">
        <f t="shared" si="0"/>
        <v>1243234.2850328151</v>
      </c>
      <c r="R3" s="45">
        <f t="shared" si="0"/>
        <v>7085.3477916095508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Data_None!F4</f>
        <v>0</v>
      </c>
      <c r="F4" s="11" t="s">
        <v>8</v>
      </c>
      <c r="G4" s="12">
        <f>-D50</f>
        <v>2694680.230349612</v>
      </c>
      <c r="I4" s="272" t="s">
        <v>4</v>
      </c>
      <c r="J4" s="4">
        <v>1</v>
      </c>
      <c r="K4" s="21">
        <f>Data_None!AJ4</f>
        <v>895466.86885670503</v>
      </c>
      <c r="L4" s="21">
        <f>Data_None!AK4</f>
        <v>636337.91182421998</v>
      </c>
      <c r="M4" s="21">
        <f>Data_None!AL4</f>
        <v>80000</v>
      </c>
      <c r="N4" s="21">
        <f>Data_None!AM4</f>
        <v>-10240.806032218899</v>
      </c>
      <c r="O4" s="21">
        <f>Data_None!AN4</f>
        <v>626264.29874188197</v>
      </c>
      <c r="P4" s="21">
        <f>Data_None!AO4</f>
        <v>80000</v>
      </c>
      <c r="Q4" s="46">
        <f>K4+N4-O4-P4</f>
        <v>178961.7640826042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Data_None!F5</f>
        <v>4400999.8631669404</v>
      </c>
      <c r="F5" s="7" t="s">
        <v>13</v>
      </c>
      <c r="G5" s="10">
        <f>SUM(G3:G4)</f>
        <v>3150680.230349612</v>
      </c>
      <c r="I5" s="272"/>
      <c r="J5" s="4">
        <v>2</v>
      </c>
      <c r="K5" s="21">
        <f>Data_None!AJ5</f>
        <v>283931.874430453</v>
      </c>
      <c r="L5" s="21">
        <f>Data_None!AK5</f>
        <v>172215</v>
      </c>
      <c r="M5" s="21">
        <f>Data_None!AL5</f>
        <v>80000</v>
      </c>
      <c r="N5" s="21">
        <f>Data_None!AM5</f>
        <v>-8.1741929756188199E-8</v>
      </c>
      <c r="O5" s="21">
        <f>Data_None!AN5</f>
        <v>172214.08892586801</v>
      </c>
      <c r="P5" s="21">
        <f>Data_None!AO5</f>
        <v>80000</v>
      </c>
      <c r="Q5" s="46">
        <f t="shared" ref="Q5:Q62" si="1">K5+N5-O5-P5</f>
        <v>31717.785504503263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Data_None!F6</f>
        <v>4856999.8631740399</v>
      </c>
      <c r="I6" s="272"/>
      <c r="J6" s="4">
        <v>3</v>
      </c>
      <c r="K6" s="21">
        <f>Data_None!AJ6</f>
        <v>283931.87443045399</v>
      </c>
      <c r="L6" s="21">
        <f>Data_None!AK6</f>
        <v>162540</v>
      </c>
      <c r="M6" s="21">
        <f>Data_None!AL6</f>
        <v>80000</v>
      </c>
      <c r="N6" s="21">
        <f>Data_None!AM6</f>
        <v>-7.84898177885763E-8</v>
      </c>
      <c r="O6" s="21">
        <f>Data_None!AN6</f>
        <v>162539.14448142899</v>
      </c>
      <c r="P6" s="21">
        <f>Data_None!AO6</f>
        <v>80000</v>
      </c>
      <c r="Q6" s="46">
        <f t="shared" si="1"/>
        <v>41392.729948946537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Data_None!F7</f>
        <v>3443181.4800756699</v>
      </c>
      <c r="F7" s="8" t="s">
        <v>20</v>
      </c>
      <c r="I7" s="272"/>
      <c r="J7" s="4">
        <v>4</v>
      </c>
      <c r="K7" s="21">
        <f>Data_None!AJ7</f>
        <v>361367.84018421202</v>
      </c>
      <c r="L7" s="21">
        <f>Data_None!AK7</f>
        <v>297345</v>
      </c>
      <c r="M7" s="21">
        <f>Data_None!AL7</f>
        <v>60000</v>
      </c>
      <c r="N7" s="21">
        <f>Data_None!AM7</f>
        <v>-5.8388754771805296</v>
      </c>
      <c r="O7" s="21">
        <f>Data_None!AN7</f>
        <v>297272.48832066503</v>
      </c>
      <c r="P7" s="21">
        <f>Data_None!AO7</f>
        <v>60000</v>
      </c>
      <c r="Q7" s="46">
        <f t="shared" si="1"/>
        <v>4089.5129880697932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Data_None!F8</f>
        <v>-2.1145751816220601E-11</v>
      </c>
      <c r="F8" s="7" t="s">
        <v>0</v>
      </c>
      <c r="G8" s="10">
        <f>M3</f>
        <v>455000</v>
      </c>
      <c r="I8" s="272"/>
      <c r="J8" s="4">
        <v>5</v>
      </c>
      <c r="K8" s="21">
        <f>Data_None!AJ8</f>
        <v>0</v>
      </c>
      <c r="L8" s="21">
        <f>Data_None!AK8</f>
        <v>0</v>
      </c>
      <c r="M8" s="21">
        <f>Data_None!AL8</f>
        <v>0</v>
      </c>
      <c r="N8" s="21">
        <f>Data_None!AM8</f>
        <v>0</v>
      </c>
      <c r="O8" s="21">
        <f>Data_None!AN8</f>
        <v>0</v>
      </c>
      <c r="P8" s="21">
        <f>Data_None!AO8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Data_None!F9</f>
        <v>-2.7966962079517501E-11</v>
      </c>
      <c r="F9" s="11" t="s">
        <v>8</v>
      </c>
      <c r="G9" s="12">
        <f>L3</f>
        <v>2691741.1217391337</v>
      </c>
      <c r="I9" s="272"/>
      <c r="J9" s="4">
        <v>6</v>
      </c>
      <c r="K9" s="21">
        <f>Data_None!AJ9</f>
        <v>585373.64095912501</v>
      </c>
      <c r="L9" s="21">
        <f>Data_None!AK9</f>
        <v>479673.76200350298</v>
      </c>
      <c r="M9" s="21">
        <f>Data_None!AL9</f>
        <v>60000</v>
      </c>
      <c r="N9" s="21">
        <f>Data_None!AM9</f>
        <v>8766.4372363701896</v>
      </c>
      <c r="O9" s="21">
        <f>Data_None!AN9</f>
        <v>488116.68021112302</v>
      </c>
      <c r="P9" s="21">
        <f>Data_None!AO9</f>
        <v>60000</v>
      </c>
      <c r="Q9" s="46">
        <f t="shared" si="1"/>
        <v>46023.397984372161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Data_None!F10</f>
        <v>-8.1286088970955494E-12</v>
      </c>
      <c r="F10" s="7" t="s">
        <v>13</v>
      </c>
      <c r="G10" s="10">
        <f>SUM(G8:G9)</f>
        <v>3146741.1217391337</v>
      </c>
      <c r="I10" s="272"/>
      <c r="J10" s="4">
        <v>7</v>
      </c>
      <c r="K10" s="21">
        <f>Data_None!AJ10</f>
        <v>0</v>
      </c>
      <c r="L10" s="21">
        <f>Data_None!AK10</f>
        <v>0</v>
      </c>
      <c r="M10" s="21">
        <f>Data_None!AL10</f>
        <v>0</v>
      </c>
      <c r="N10" s="21">
        <f>Data_None!AM10</f>
        <v>0</v>
      </c>
      <c r="O10" s="21">
        <f>Data_None!AN10</f>
        <v>0</v>
      </c>
      <c r="P10" s="21">
        <f>Data_None!AO10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Data_None!F11</f>
        <v>3.1737575530617802E-13</v>
      </c>
      <c r="I11" s="272"/>
      <c r="J11" s="4">
        <v>8</v>
      </c>
      <c r="K11" s="21">
        <f>Data_None!AJ11</f>
        <v>520820.143924843</v>
      </c>
      <c r="L11" s="21">
        <f>Data_None!AK11</f>
        <v>437461.44950350397</v>
      </c>
      <c r="M11" s="21">
        <f>Data_None!AL11</f>
        <v>60000</v>
      </c>
      <c r="N11" s="21">
        <f>Data_None!AM11</f>
        <v>8477.2138500218298</v>
      </c>
      <c r="O11" s="21">
        <f>Data_None!AN11</f>
        <v>445631.29956600798</v>
      </c>
      <c r="P11" s="21">
        <f>Data_None!AO11</f>
        <v>60000</v>
      </c>
      <c r="Q11" s="46">
        <f t="shared" si="1"/>
        <v>23666.058208856906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Data_None!F12</f>
        <v>2.89446688839234E-10</v>
      </c>
      <c r="F12" s="8" t="s">
        <v>39</v>
      </c>
      <c r="I12" s="272"/>
      <c r="J12" s="4">
        <v>9</v>
      </c>
      <c r="K12" s="21">
        <f>Data_None!AJ12</f>
        <v>0</v>
      </c>
      <c r="L12" s="21">
        <f>Data_None!AK12</f>
        <v>0</v>
      </c>
      <c r="M12" s="21">
        <f>Data_None!AL12</f>
        <v>0</v>
      </c>
      <c r="N12" s="21">
        <f>Data_None!AM12</f>
        <v>0</v>
      </c>
      <c r="O12" s="21">
        <f>Data_None!AN12</f>
        <v>0</v>
      </c>
      <c r="P12" s="21">
        <f>Data_None!AO12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Data_None!F13</f>
        <v>3.0249208019926899</v>
      </c>
      <c r="F13" s="7" t="s">
        <v>40</v>
      </c>
      <c r="G13" s="35">
        <f>D7-G10</f>
        <v>296440.35833653621</v>
      </c>
      <c r="I13" s="272"/>
      <c r="J13" s="4">
        <v>10</v>
      </c>
      <c r="K13" s="21">
        <f>Data_None!AJ13</f>
        <v>327299.65115678101</v>
      </c>
      <c r="L13" s="21">
        <f>Data_None!AK13</f>
        <v>300190.804460474</v>
      </c>
      <c r="M13" s="21">
        <f>Data_None!AL13</f>
        <v>15000</v>
      </c>
      <c r="N13" s="21">
        <f>Data_None!AM13</f>
        <v>9900.6614103381307</v>
      </c>
      <c r="O13" s="21">
        <f>Data_None!AN13</f>
        <v>309757.83052432601</v>
      </c>
      <c r="P13" s="21">
        <f>Data_None!AO13</f>
        <v>15000</v>
      </c>
      <c r="Q13" s="46">
        <f t="shared" si="1"/>
        <v>12442.482042793126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Data_None!AJ14</f>
        <v>221816.37521797401</v>
      </c>
      <c r="L14" s="21">
        <f>Data_None!AK14</f>
        <v>205977.193947433</v>
      </c>
      <c r="M14" s="21">
        <f>Data_None!AL14</f>
        <v>20000</v>
      </c>
      <c r="N14" s="21">
        <f>Data_None!AM14</f>
        <v>-18848.438531892301</v>
      </c>
      <c r="O14" s="21">
        <f>Data_None!AN14</f>
        <v>189041.67357075101</v>
      </c>
      <c r="P14" s="21">
        <f>Data_None!AO14</f>
        <v>20000</v>
      </c>
      <c r="Q14" s="46">
        <f t="shared" si="1"/>
        <v>-6073.7368846693134</v>
      </c>
      <c r="R14" s="46">
        <f t="shared" si="2"/>
        <v>6073.7368846693134</v>
      </c>
      <c r="S14" s="7"/>
    </row>
    <row r="15" spans="2:23" x14ac:dyDescent="0.25">
      <c r="G15" s="10"/>
      <c r="I15" s="272"/>
      <c r="J15" s="4">
        <v>12</v>
      </c>
      <c r="K15" s="21">
        <f>Data_None!AJ15</f>
        <v>0</v>
      </c>
      <c r="L15" s="21">
        <f>Data_None!AK15</f>
        <v>0</v>
      </c>
      <c r="M15" s="21">
        <f>Data_None!AL15</f>
        <v>0</v>
      </c>
      <c r="N15" s="21">
        <f>Data_None!AM15</f>
        <v>3706.3935854116198</v>
      </c>
      <c r="O15" s="21">
        <f>Data_None!AN15</f>
        <v>3703.0691191219098</v>
      </c>
      <c r="P15" s="21">
        <f>Data_None!AO15</f>
        <v>1000</v>
      </c>
      <c r="Q15" s="46">
        <f t="shared" si="1"/>
        <v>-996.67553371028998</v>
      </c>
      <c r="R15" s="46">
        <f t="shared" si="2"/>
        <v>996.67553371028998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Data_None!AJ16</f>
        <v>0</v>
      </c>
      <c r="L16" s="21">
        <f>Data_None!AK16</f>
        <v>0</v>
      </c>
      <c r="M16" s="21">
        <f>Data_None!AL16</f>
        <v>0</v>
      </c>
      <c r="N16" s="21">
        <f>Data_None!AM16</f>
        <v>124.7215152078</v>
      </c>
      <c r="O16" s="21">
        <f>Data_None!AN16</f>
        <v>139.65688843774799</v>
      </c>
      <c r="P16" s="21">
        <f>Data_None!AO16</f>
        <v>0</v>
      </c>
      <c r="Q16" s="46">
        <f t="shared" si="1"/>
        <v>-14.935373229947999</v>
      </c>
      <c r="R16" s="46">
        <f t="shared" si="2"/>
        <v>14.935373229947999</v>
      </c>
      <c r="S16" s="7"/>
    </row>
    <row r="17" spans="2:19" x14ac:dyDescent="0.25">
      <c r="B17" s="8" t="s">
        <v>5</v>
      </c>
      <c r="F17" s="7" t="s">
        <v>5</v>
      </c>
      <c r="G17" s="10">
        <f>D22</f>
        <v>4391752.1142968442</v>
      </c>
      <c r="I17" s="272"/>
      <c r="J17" s="4">
        <v>14</v>
      </c>
      <c r="K17" s="21">
        <f>Data_None!AJ17</f>
        <v>0</v>
      </c>
      <c r="L17" s="21">
        <f>Data_None!AK17</f>
        <v>0</v>
      </c>
      <c r="M17" s="21">
        <f>Data_None!AL17</f>
        <v>0</v>
      </c>
      <c r="N17" s="21">
        <f>Data_None!AM17</f>
        <v>0</v>
      </c>
      <c r="O17" s="21">
        <f>Data_None!AN17</f>
        <v>0</v>
      </c>
      <c r="P17" s="21">
        <f>Data_None!AO17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3480008.2691605473</v>
      </c>
      <c r="F18" s="7" t="s">
        <v>6</v>
      </c>
      <c r="G18" s="10">
        <f>D29</f>
        <v>2162.4010855830488</v>
      </c>
      <c r="I18" s="272" t="s">
        <v>3</v>
      </c>
      <c r="J18" s="4">
        <v>1</v>
      </c>
      <c r="K18" s="22">
        <f>Data_None!AJ19</f>
        <v>0</v>
      </c>
      <c r="L18" s="22">
        <f>Data_None!AK19</f>
        <v>0</v>
      </c>
      <c r="M18" s="22">
        <f>Data_None!AL19</f>
        <v>0</v>
      </c>
      <c r="N18" s="22">
        <f>Data_None!AM19</f>
        <v>0</v>
      </c>
      <c r="O18" s="22">
        <f>Data_None!AN19</f>
        <v>0</v>
      </c>
      <c r="P18" s="22">
        <f>Data_None!AO19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323409.34830365179</v>
      </c>
      <c r="F19" s="39" t="s">
        <v>7</v>
      </c>
      <c r="G19" s="40">
        <v>0</v>
      </c>
      <c r="I19" s="272"/>
      <c r="J19" s="4">
        <v>2</v>
      </c>
      <c r="K19" s="22">
        <f>Data_None!AJ20</f>
        <v>0</v>
      </c>
      <c r="L19" s="22">
        <f>Data_None!AK20</f>
        <v>0</v>
      </c>
      <c r="M19" s="22">
        <f>Data_None!AL20</f>
        <v>0</v>
      </c>
      <c r="N19" s="22">
        <f>Data_None!AM20</f>
        <v>0</v>
      </c>
      <c r="O19" s="22">
        <f>Data_None!AN20</f>
        <v>0</v>
      </c>
      <c r="P19" s="22">
        <f>Data_None!AO20</f>
        <v>0</v>
      </c>
      <c r="Q19" s="46">
        <f t="shared" si="1"/>
        <v>0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536074.26400353399</v>
      </c>
      <c r="F20" s="11" t="s">
        <v>9</v>
      </c>
      <c r="G20" s="12">
        <f>D57</f>
        <v>7085.3477916095508</v>
      </c>
      <c r="I20" s="272"/>
      <c r="J20" s="4">
        <v>3</v>
      </c>
      <c r="K20" s="22">
        <f>Data_None!AJ21</f>
        <v>0</v>
      </c>
      <c r="L20" s="22">
        <f>Data_None!AK21</f>
        <v>0</v>
      </c>
      <c r="M20" s="22">
        <f>Data_None!AL21</f>
        <v>0</v>
      </c>
      <c r="N20" s="22">
        <f>Data_None!AM21</f>
        <v>0</v>
      </c>
      <c r="O20" s="22">
        <f>Data_None!AN21</f>
        <v>0</v>
      </c>
      <c r="P20" s="22">
        <f>Data_None!AO21</f>
        <v>0</v>
      </c>
      <c r="Q20" s="46">
        <f t="shared" si="1"/>
        <v>0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52260.232829110901</v>
      </c>
      <c r="F21" s="7" t="s">
        <v>13</v>
      </c>
      <c r="G21" s="10">
        <f>SUM(G17:G20)</f>
        <v>4400999.8631740371</v>
      </c>
      <c r="I21" s="272"/>
      <c r="J21" s="4">
        <v>4</v>
      </c>
      <c r="K21" s="22">
        <f>Data_None!AJ22</f>
        <v>0</v>
      </c>
      <c r="L21" s="22">
        <f>Data_None!AK22</f>
        <v>0</v>
      </c>
      <c r="M21" s="22">
        <f>Data_None!AL22</f>
        <v>0</v>
      </c>
      <c r="N21" s="22">
        <f>Data_None!AM22</f>
        <v>0</v>
      </c>
      <c r="O21" s="22">
        <f>Data_None!AN22</f>
        <v>0</v>
      </c>
      <c r="P21" s="22">
        <f>Data_None!AO22</f>
        <v>0</v>
      </c>
      <c r="Q21" s="46">
        <f t="shared" si="1"/>
        <v>0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4391752.1142968442</v>
      </c>
      <c r="G22" s="10"/>
      <c r="I22" s="272"/>
      <c r="J22" s="4">
        <v>5</v>
      </c>
      <c r="K22" s="22">
        <f>Data_None!AJ23</f>
        <v>0</v>
      </c>
      <c r="L22" s="22">
        <f>Data_None!AK23</f>
        <v>0</v>
      </c>
      <c r="M22" s="22">
        <f>Data_None!AL23</f>
        <v>0</v>
      </c>
      <c r="N22" s="22">
        <f>Data_None!AM23</f>
        <v>0</v>
      </c>
      <c r="O22" s="22">
        <f>Data_None!AN23</f>
        <v>0</v>
      </c>
      <c r="P22" s="22">
        <f>Data_None!AO23</f>
        <v>0</v>
      </c>
      <c r="Q22" s="46">
        <f t="shared" si="1"/>
        <v>0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Data_None!AJ24</f>
        <v>0</v>
      </c>
      <c r="L23" s="22">
        <f>Data_None!AK24</f>
        <v>0</v>
      </c>
      <c r="M23" s="22">
        <f>Data_None!AL24</f>
        <v>0</v>
      </c>
      <c r="N23" s="22">
        <f>Data_None!AM24</f>
        <v>0</v>
      </c>
      <c r="O23" s="22">
        <f>Data_None!AN24</f>
        <v>0</v>
      </c>
      <c r="P23" s="22">
        <f>Data_None!AO24</f>
        <v>0</v>
      </c>
      <c r="Q23" s="46">
        <f t="shared" si="1"/>
        <v>0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3480008.2691605473</v>
      </c>
      <c r="I24" s="272"/>
      <c r="J24" s="4">
        <v>7</v>
      </c>
      <c r="K24" s="22">
        <f>Data_None!AJ25</f>
        <v>0</v>
      </c>
      <c r="L24" s="22">
        <f>Data_None!AK25</f>
        <v>0</v>
      </c>
      <c r="M24" s="22">
        <f>Data_None!AL25</f>
        <v>0</v>
      </c>
      <c r="N24" s="22">
        <f>Data_None!AM25</f>
        <v>0</v>
      </c>
      <c r="O24" s="22">
        <f>Data_None!AN25</f>
        <v>0</v>
      </c>
      <c r="P24" s="22">
        <f>Data_None!AO25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1880.3441576009575</v>
      </c>
      <c r="F25" s="7" t="s">
        <v>6</v>
      </c>
      <c r="G25" s="10">
        <f>D25</f>
        <v>1880.3441576009575</v>
      </c>
      <c r="I25" s="272"/>
      <c r="J25" s="4">
        <v>8</v>
      </c>
      <c r="K25" s="22">
        <f>Data_None!AJ26</f>
        <v>0</v>
      </c>
      <c r="L25" s="22">
        <f>Data_None!AK26</f>
        <v>0</v>
      </c>
      <c r="M25" s="22">
        <f>Data_None!AL26</f>
        <v>0</v>
      </c>
      <c r="N25" s="22">
        <f>Data_None!AM26</f>
        <v>0</v>
      </c>
      <c r="O25" s="22">
        <f>Data_None!AN26</f>
        <v>0</v>
      </c>
      <c r="P25" s="22">
        <f>Data_None!AO26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-40.700737628273352</v>
      </c>
      <c r="F26" s="39" t="s">
        <v>7</v>
      </c>
      <c r="G26" s="40">
        <v>0</v>
      </c>
      <c r="I26" s="272"/>
      <c r="J26" s="4">
        <v>9</v>
      </c>
      <c r="K26" s="22">
        <f>Data_None!AJ27</f>
        <v>0</v>
      </c>
      <c r="L26" s="22">
        <f>Data_None!AK27</f>
        <v>0</v>
      </c>
      <c r="M26" s="22">
        <f>Data_None!AL27</f>
        <v>0</v>
      </c>
      <c r="N26" s="22">
        <f>Data_None!AM27</f>
        <v>0</v>
      </c>
      <c r="O26" s="22">
        <f>Data_None!AN27</f>
        <v>0</v>
      </c>
      <c r="P26" s="22">
        <f>Data_None!AO27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322.75766580373357</v>
      </c>
      <c r="F27" s="7" t="s">
        <v>0</v>
      </c>
      <c r="G27" s="10">
        <f>D39</f>
        <v>-456000</v>
      </c>
      <c r="I27" s="272"/>
      <c r="J27" s="4">
        <v>10</v>
      </c>
      <c r="K27" s="22">
        <f>Data_None!AJ28</f>
        <v>64681.869660730903</v>
      </c>
      <c r="L27" s="22">
        <f>Data_None!AK28</f>
        <v>0</v>
      </c>
      <c r="M27" s="22">
        <f>Data_None!AL28</f>
        <v>0</v>
      </c>
      <c r="N27" s="22">
        <f>Data_None!AM28</f>
        <v>-8.1401475256533899</v>
      </c>
      <c r="O27" s="22">
        <f>Data_None!AN28</f>
        <v>0</v>
      </c>
      <c r="P27" s="22">
        <f>Data_None!AO28</f>
        <v>0</v>
      </c>
      <c r="Q27" s="46">
        <f t="shared" si="1"/>
        <v>64673.729513205253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-1.9336910734927889E-7</v>
      </c>
      <c r="F28" s="7" t="s">
        <v>8</v>
      </c>
      <c r="G28" s="10">
        <f>D46</f>
        <v>-2694680.230349612</v>
      </c>
      <c r="I28" s="272"/>
      <c r="J28" s="4">
        <v>11</v>
      </c>
      <c r="K28" s="22">
        <f>Data_None!AJ29</f>
        <v>64681.869660730903</v>
      </c>
      <c r="L28" s="22">
        <f>Data_None!AK29</f>
        <v>0</v>
      </c>
      <c r="M28" s="22">
        <f>Data_None!AL29</f>
        <v>0</v>
      </c>
      <c r="N28" s="22">
        <f>Data_None!AM29</f>
        <v>-8.1401475256534308</v>
      </c>
      <c r="O28" s="22">
        <f>Data_None!AN29</f>
        <v>0</v>
      </c>
      <c r="P28" s="22">
        <f>Data_None!AO29</f>
        <v>0</v>
      </c>
      <c r="Q28" s="46">
        <f t="shared" si="1"/>
        <v>64673.729513205253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2162.4010855830488</v>
      </c>
      <c r="F29" s="11" t="s">
        <v>9</v>
      </c>
      <c r="G29" s="12">
        <f>D53</f>
        <v>7085.3477916095508</v>
      </c>
      <c r="I29" s="272"/>
      <c r="J29" s="4">
        <v>12</v>
      </c>
      <c r="K29" s="22">
        <f>Data_None!AJ30</f>
        <v>64681.869660730401</v>
      </c>
      <c r="L29" s="22">
        <f>Data_None!AK30</f>
        <v>0</v>
      </c>
      <c r="M29" s="22">
        <f>Data_None!AL30</f>
        <v>0</v>
      </c>
      <c r="N29" s="22">
        <f>Data_None!AM30</f>
        <v>-8.1401475256552907</v>
      </c>
      <c r="O29" s="22">
        <f>Data_None!AN30</f>
        <v>0</v>
      </c>
      <c r="P29" s="22">
        <f>Data_None!AO30</f>
        <v>0</v>
      </c>
      <c r="Q29" s="46">
        <f t="shared" si="1"/>
        <v>64673.729513204744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338293.73076014564</v>
      </c>
      <c r="I30" s="272"/>
      <c r="J30" s="4">
        <v>13</v>
      </c>
      <c r="K30" s="22">
        <f>Data_None!AJ31</f>
        <v>64681.869660730001</v>
      </c>
      <c r="L30" s="22">
        <f>Data_None!AK31</f>
        <v>0</v>
      </c>
      <c r="M30" s="22">
        <f>Data_None!AL31</f>
        <v>0</v>
      </c>
      <c r="N30" s="22">
        <f>Data_None!AM31</f>
        <v>-8.1401475256555003</v>
      </c>
      <c r="O30" s="22">
        <f>Data_None!AN31</f>
        <v>0</v>
      </c>
      <c r="P30" s="22">
        <f>Data_None!AO31</f>
        <v>0</v>
      </c>
      <c r="Q30" s="46">
        <f t="shared" si="1"/>
        <v>64673.729513204344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Data_None!AJ32</f>
        <v>64681.869660729601</v>
      </c>
      <c r="L31" s="22">
        <f>Data_None!AK32</f>
        <v>0</v>
      </c>
      <c r="M31" s="22">
        <f>Data_None!AL32</f>
        <v>0</v>
      </c>
      <c r="N31" s="22">
        <f>Data_None!AM32</f>
        <v>-8.1401475256557401</v>
      </c>
      <c r="O31" s="22">
        <f>Data_None!AN32</f>
        <v>0</v>
      </c>
      <c r="P31" s="22">
        <f>Data_None!AO32</f>
        <v>0</v>
      </c>
      <c r="Q31" s="46">
        <f t="shared" si="1"/>
        <v>64673.729513203943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Data_None!AJ33</f>
        <v>0</v>
      </c>
      <c r="L32" s="22">
        <f>Data_None!AK33</f>
        <v>0</v>
      </c>
      <c r="M32" s="22">
        <f>Data_None!AL33</f>
        <v>0</v>
      </c>
      <c r="N32" s="22">
        <f>Data_None!AM33</f>
        <v>0</v>
      </c>
      <c r="O32" s="22">
        <f>Data_None!AN33</f>
        <v>0</v>
      </c>
      <c r="P32" s="22">
        <f>Data_None!AO33</f>
        <v>0</v>
      </c>
      <c r="Q32" s="46">
        <f t="shared" si="1"/>
        <v>0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323409.34830365179</v>
      </c>
      <c r="I33" s="272" t="s">
        <v>2</v>
      </c>
      <c r="J33" s="4">
        <v>1</v>
      </c>
      <c r="K33" s="23">
        <f>Data_None!AJ34</f>
        <v>0</v>
      </c>
      <c r="L33" s="23">
        <f>Data_None!AK34</f>
        <v>0</v>
      </c>
      <c r="M33" s="23">
        <f>Data_None!AL34</f>
        <v>0</v>
      </c>
      <c r="N33" s="23">
        <f>Data_None!AM34</f>
        <v>0</v>
      </c>
      <c r="O33" s="23">
        <f>Data_None!AN34</f>
        <v>0</v>
      </c>
      <c r="P33" s="23">
        <f>Data_None!AO34</f>
        <v>0</v>
      </c>
      <c r="Q33" s="46">
        <f t="shared" si="1"/>
        <v>0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-40.700737628273352</v>
      </c>
      <c r="I34" s="272"/>
      <c r="J34" s="4">
        <v>2</v>
      </c>
      <c r="K34" s="23">
        <f>Data_None!AJ35</f>
        <v>0</v>
      </c>
      <c r="L34" s="23">
        <f>Data_None!AK35</f>
        <v>0</v>
      </c>
      <c r="M34" s="23">
        <f>Data_None!AL35</f>
        <v>0</v>
      </c>
      <c r="N34" s="23">
        <f>Data_None!AM35</f>
        <v>0</v>
      </c>
      <c r="O34" s="23">
        <f>Data_None!AN35</f>
        <v>0</v>
      </c>
      <c r="P34" s="23">
        <f>Data_None!AO35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Data_None!AJ36</f>
        <v>0</v>
      </c>
      <c r="L35" s="23">
        <f>Data_None!AK36</f>
        <v>0</v>
      </c>
      <c r="M35" s="23">
        <f>Data_None!AL36</f>
        <v>0</v>
      </c>
      <c r="N35" s="23">
        <f>Data_None!AM36</f>
        <v>0</v>
      </c>
      <c r="O35" s="23">
        <f>Data_None!AN36</f>
        <v>0</v>
      </c>
      <c r="P35" s="23">
        <f>Data_None!AO36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Data_None!AJ37</f>
        <v>0</v>
      </c>
      <c r="L36" s="23">
        <f>Data_None!AK37</f>
        <v>0</v>
      </c>
      <c r="M36" s="23">
        <f>Data_None!AL37</f>
        <v>0</v>
      </c>
      <c r="N36" s="23">
        <f>Data_None!AM37</f>
        <v>0</v>
      </c>
      <c r="O36" s="23">
        <f>Data_None!AN37</f>
        <v>0</v>
      </c>
      <c r="P36" s="23">
        <f>Data_None!AO37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Data_None!AJ38</f>
        <v>0</v>
      </c>
      <c r="L37" s="23">
        <f>Data_None!AK38</f>
        <v>0</v>
      </c>
      <c r="M37" s="23">
        <f>Data_None!AL38</f>
        <v>0</v>
      </c>
      <c r="N37" s="23">
        <f>Data_None!AM38</f>
        <v>0</v>
      </c>
      <c r="O37" s="23">
        <f>Data_None!AN38</f>
        <v>0</v>
      </c>
      <c r="P37" s="23">
        <f>Data_None!AO38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Data_None!AJ39</f>
        <v>0</v>
      </c>
      <c r="L38" s="23">
        <f>Data_None!AK39</f>
        <v>0</v>
      </c>
      <c r="M38" s="23">
        <f>Data_None!AL39</f>
        <v>0</v>
      </c>
      <c r="N38" s="23">
        <f>Data_None!AM39</f>
        <v>0</v>
      </c>
      <c r="O38" s="23">
        <f>Data_None!AN39</f>
        <v>0</v>
      </c>
      <c r="P38" s="23">
        <f>Data_None!AO39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-456000</v>
      </c>
      <c r="F39" s="7" t="s">
        <v>13</v>
      </c>
      <c r="G39" s="10">
        <f>SUM(G33:G38)</f>
        <v>323368.64756602352</v>
      </c>
      <c r="I39" s="272"/>
      <c r="J39" s="4">
        <v>7</v>
      </c>
      <c r="K39" s="23">
        <f>Data_None!AJ40</f>
        <v>0</v>
      </c>
      <c r="L39" s="23">
        <f>Data_None!AK40</f>
        <v>0</v>
      </c>
      <c r="M39" s="23">
        <f>Data_None!AL40</f>
        <v>0</v>
      </c>
      <c r="N39" s="23">
        <f>Data_None!AM40</f>
        <v>0</v>
      </c>
      <c r="O39" s="23">
        <f>Data_None!AN40</f>
        <v>0</v>
      </c>
      <c r="P39" s="23">
        <f>Data_None!AO40</f>
        <v>0</v>
      </c>
      <c r="Q39" s="46">
        <f t="shared" si="1"/>
        <v>0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Data_None!AJ41</f>
        <v>0</v>
      </c>
      <c r="L40" s="23">
        <f>Data_None!AK41</f>
        <v>0</v>
      </c>
      <c r="M40" s="23">
        <f>Data_None!AL41</f>
        <v>0</v>
      </c>
      <c r="N40" s="23">
        <f>Data_None!AM41</f>
        <v>0</v>
      </c>
      <c r="O40" s="23">
        <f>Data_None!AN41</f>
        <v>0</v>
      </c>
      <c r="P40" s="23">
        <f>Data_None!AO41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Data_None!AJ42</f>
        <v>0</v>
      </c>
      <c r="L41" s="23">
        <f>Data_None!AK42</f>
        <v>0</v>
      </c>
      <c r="M41" s="23">
        <f>Data_None!AL42</f>
        <v>0</v>
      </c>
      <c r="N41" s="23">
        <f>Data_None!AM42</f>
        <v>0</v>
      </c>
      <c r="O41" s="23">
        <f>Data_None!AN42</f>
        <v>0</v>
      </c>
      <c r="P41" s="23">
        <f>Data_None!AO42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536074.26400353399</v>
      </c>
      <c r="I42" s="272"/>
      <c r="J42" s="4">
        <v>10</v>
      </c>
      <c r="K42" s="23">
        <f>Data_None!AJ43</f>
        <v>107214.852800708</v>
      </c>
      <c r="L42" s="23">
        <f>Data_None!AK43</f>
        <v>0</v>
      </c>
      <c r="M42" s="23">
        <f>Data_None!AL43</f>
        <v>0</v>
      </c>
      <c r="N42" s="23">
        <f>Data_None!AM43</f>
        <v>64.551533160745507</v>
      </c>
      <c r="O42" s="23">
        <f>Data_None!AN43</f>
        <v>0</v>
      </c>
      <c r="P42" s="23">
        <f>Data_None!AO43</f>
        <v>0</v>
      </c>
      <c r="Q42" s="46">
        <f t="shared" si="1"/>
        <v>107279.40433386875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-456000</v>
      </c>
      <c r="F43" s="7" t="s">
        <v>6</v>
      </c>
      <c r="G43" s="10">
        <f>D27</f>
        <v>322.75766580373357</v>
      </c>
      <c r="I43" s="272"/>
      <c r="J43" s="4">
        <v>11</v>
      </c>
      <c r="K43" s="23">
        <f>Data_None!AJ44</f>
        <v>107214.852800708</v>
      </c>
      <c r="L43" s="23">
        <f>Data_None!AK44</f>
        <v>0</v>
      </c>
      <c r="M43" s="23">
        <f>Data_None!AL44</f>
        <v>0</v>
      </c>
      <c r="N43" s="23">
        <f>Data_None!AM44</f>
        <v>64.551533160746004</v>
      </c>
      <c r="O43" s="23">
        <f>Data_None!AN44</f>
        <v>0</v>
      </c>
      <c r="P43" s="23">
        <f>Data_None!AO44</f>
        <v>0</v>
      </c>
      <c r="Q43" s="46">
        <f t="shared" si="1"/>
        <v>107279.40433386875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Data_None!AJ45</f>
        <v>107214.852800707</v>
      </c>
      <c r="L44" s="23">
        <f>Data_None!AK45</f>
        <v>0</v>
      </c>
      <c r="M44" s="23">
        <f>Data_None!AL45</f>
        <v>0</v>
      </c>
      <c r="N44" s="23">
        <f>Data_None!AM45</f>
        <v>64.551533160747297</v>
      </c>
      <c r="O44" s="23">
        <f>Data_None!AN45</f>
        <v>0</v>
      </c>
      <c r="P44" s="23">
        <f>Data_None!AO45</f>
        <v>0</v>
      </c>
      <c r="Q44" s="46">
        <f t="shared" si="1"/>
        <v>107279.40433386774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Data_None!AJ46</f>
        <v>107214.85280070599</v>
      </c>
      <c r="L45" s="23">
        <f>Data_None!AK46</f>
        <v>0</v>
      </c>
      <c r="M45" s="23">
        <f>Data_None!AL46</f>
        <v>0</v>
      </c>
      <c r="N45" s="23">
        <f>Data_None!AM46</f>
        <v>64.551533160747297</v>
      </c>
      <c r="O45" s="23">
        <f>Data_None!AN46</f>
        <v>0</v>
      </c>
      <c r="P45" s="23">
        <f>Data_None!AO46</f>
        <v>0</v>
      </c>
      <c r="Q45" s="46">
        <f t="shared" si="1"/>
        <v>107279.40433386674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-2694680.230349612</v>
      </c>
      <c r="F46" s="7" t="s">
        <v>8</v>
      </c>
      <c r="G46" s="10">
        <f>D48</f>
        <v>0</v>
      </c>
      <c r="I46" s="272"/>
      <c r="J46" s="4">
        <v>14</v>
      </c>
      <c r="K46" s="23">
        <f>Data_None!AJ47</f>
        <v>107214.852800705</v>
      </c>
      <c r="L46" s="23">
        <f>Data_None!AK47</f>
        <v>0</v>
      </c>
      <c r="M46" s="23">
        <f>Data_None!AL47</f>
        <v>0</v>
      </c>
      <c r="N46" s="23">
        <f>Data_None!AM47</f>
        <v>64.551533160747496</v>
      </c>
      <c r="O46" s="23">
        <f>Data_None!AN47</f>
        <v>0</v>
      </c>
      <c r="P46" s="23">
        <f>Data_None!AO47</f>
        <v>0</v>
      </c>
      <c r="Q46" s="46">
        <f t="shared" si="1"/>
        <v>107279.40433386575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Data_None!AJ48</f>
        <v>0</v>
      </c>
      <c r="L47" s="23">
        <f>Data_None!AK48</f>
        <v>0</v>
      </c>
      <c r="M47" s="23">
        <f>Data_None!AL48</f>
        <v>0</v>
      </c>
      <c r="N47" s="23">
        <f>Data_None!AM48</f>
        <v>0</v>
      </c>
      <c r="O47" s="23">
        <f>Data_None!AN48</f>
        <v>0</v>
      </c>
      <c r="P47" s="23">
        <f>Data_None!AO48</f>
        <v>0</v>
      </c>
      <c r="Q47" s="46">
        <f t="shared" si="1"/>
        <v>0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536397.02166933776</v>
      </c>
      <c r="I48" s="272" t="s">
        <v>1</v>
      </c>
      <c r="J48" s="4">
        <v>1</v>
      </c>
      <c r="K48" s="24">
        <f>Data_None!AJ49</f>
        <v>0</v>
      </c>
      <c r="L48" s="24">
        <f>Data_None!AK49</f>
        <v>0</v>
      </c>
      <c r="M48" s="24">
        <f>Data_None!AL49</f>
        <v>0</v>
      </c>
      <c r="N48" s="24">
        <f>Data_None!AM49</f>
        <v>0</v>
      </c>
      <c r="O48" s="24">
        <f>Data_None!AN49</f>
        <v>0</v>
      </c>
      <c r="P48" s="24">
        <f>Data_None!AO49</f>
        <v>0</v>
      </c>
      <c r="Q48" s="46">
        <f t="shared" si="1"/>
        <v>0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Data_None!AJ50</f>
        <v>0</v>
      </c>
      <c r="L49" s="24">
        <f>Data_None!AK50</f>
        <v>0</v>
      </c>
      <c r="M49" s="24">
        <f>Data_None!AL50</f>
        <v>0</v>
      </c>
      <c r="N49" s="24">
        <f>Data_None!AM50</f>
        <v>0</v>
      </c>
      <c r="O49" s="24">
        <f>Data_None!AN50</f>
        <v>0</v>
      </c>
      <c r="P49" s="24">
        <f>Data_None!AO50</f>
        <v>0</v>
      </c>
      <c r="Q49" s="46">
        <f t="shared" si="1"/>
        <v>0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-2694680.230349612</v>
      </c>
      <c r="F50" s="8" t="s">
        <v>18</v>
      </c>
      <c r="I50" s="272"/>
      <c r="J50" s="4">
        <v>3</v>
      </c>
      <c r="K50" s="24">
        <f>Data_None!AJ51</f>
        <v>0</v>
      </c>
      <c r="L50" s="24">
        <f>Data_None!AK51</f>
        <v>0</v>
      </c>
      <c r="M50" s="24">
        <f>Data_None!AL51</f>
        <v>0</v>
      </c>
      <c r="N50" s="24">
        <f>Data_None!AM51</f>
        <v>0</v>
      </c>
      <c r="O50" s="24">
        <f>Data_None!AN51</f>
        <v>0</v>
      </c>
      <c r="P50" s="24">
        <f>Data_None!AO51</f>
        <v>0</v>
      </c>
      <c r="Q50" s="46">
        <f t="shared" si="1"/>
        <v>0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52260.232829110901</v>
      </c>
      <c r="I51" s="272"/>
      <c r="J51" s="4">
        <v>4</v>
      </c>
      <c r="K51" s="24">
        <f>Data_None!AJ52</f>
        <v>0</v>
      </c>
      <c r="L51" s="24">
        <f>Data_None!AK52</f>
        <v>0</v>
      </c>
      <c r="M51" s="24">
        <f>Data_None!AL52</f>
        <v>0</v>
      </c>
      <c r="N51" s="24">
        <f>Data_None!AM52</f>
        <v>0</v>
      </c>
      <c r="O51" s="24">
        <f>Data_None!AN52</f>
        <v>0</v>
      </c>
      <c r="P51" s="24">
        <f>Data_None!AO52</f>
        <v>0</v>
      </c>
      <c r="Q51" s="46">
        <f t="shared" si="1"/>
        <v>0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-1.9336910734927889E-7</v>
      </c>
      <c r="I52" s="272"/>
      <c r="J52" s="4">
        <v>5</v>
      </c>
      <c r="K52" s="24">
        <f>Data_None!AJ53</f>
        <v>0</v>
      </c>
      <c r="L52" s="24">
        <f>Data_None!AK53</f>
        <v>0</v>
      </c>
      <c r="M52" s="24">
        <f>Data_None!AL53</f>
        <v>0</v>
      </c>
      <c r="N52" s="24">
        <f>Data_None!AM53</f>
        <v>0</v>
      </c>
      <c r="O52" s="24">
        <f>Data_None!AN53</f>
        <v>0</v>
      </c>
      <c r="P52" s="24">
        <f>Data_None!AO53</f>
        <v>0</v>
      </c>
      <c r="Q52" s="46">
        <f t="shared" si="1"/>
        <v>0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7085.3477916095508</v>
      </c>
      <c r="F53" s="7" t="s">
        <v>7</v>
      </c>
      <c r="G53" s="10">
        <f>D35</f>
        <v>0</v>
      </c>
      <c r="I53" s="272"/>
      <c r="J53" s="4">
        <v>6</v>
      </c>
      <c r="K53" s="24">
        <f>Data_None!AJ54</f>
        <v>0</v>
      </c>
      <c r="L53" s="24">
        <f>Data_None!AK54</f>
        <v>0</v>
      </c>
      <c r="M53" s="24">
        <f>Data_None!AL54</f>
        <v>0</v>
      </c>
      <c r="N53" s="24">
        <f>Data_None!AM54</f>
        <v>0</v>
      </c>
      <c r="O53" s="24">
        <f>Data_None!AN54</f>
        <v>0</v>
      </c>
      <c r="P53" s="24">
        <f>Data_None!AO54</f>
        <v>0</v>
      </c>
      <c r="Q53" s="46">
        <f t="shared" si="1"/>
        <v>0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Data_None!AJ55</f>
        <v>0</v>
      </c>
      <c r="L54" s="24">
        <f>Data_None!AK55</f>
        <v>0</v>
      </c>
      <c r="M54" s="24">
        <f>Data_None!AL55</f>
        <v>0</v>
      </c>
      <c r="N54" s="24">
        <f>Data_None!AM55</f>
        <v>0</v>
      </c>
      <c r="O54" s="24">
        <f>Data_None!AN55</f>
        <v>0</v>
      </c>
      <c r="P54" s="24">
        <f>Data_None!AO55</f>
        <v>0</v>
      </c>
      <c r="Q54" s="46">
        <f t="shared" si="1"/>
        <v>0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Data_None!AJ56</f>
        <v>0</v>
      </c>
      <c r="L55" s="24">
        <f>Data_None!AK56</f>
        <v>0</v>
      </c>
      <c r="M55" s="24">
        <f>Data_None!AL56</f>
        <v>0</v>
      </c>
      <c r="N55" s="24">
        <f>Data_None!AM56</f>
        <v>0</v>
      </c>
      <c r="O55" s="24">
        <f>Data_None!AN56</f>
        <v>0</v>
      </c>
      <c r="P55" s="24">
        <f>Data_None!AO56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Data_None!AJ57</f>
        <v>0</v>
      </c>
      <c r="L56" s="24">
        <f>Data_None!AK57</f>
        <v>0</v>
      </c>
      <c r="M56" s="24">
        <f>Data_None!AL57</f>
        <v>0</v>
      </c>
      <c r="N56" s="24">
        <f>Data_None!AM57</f>
        <v>0</v>
      </c>
      <c r="O56" s="24">
        <f>Data_None!AN57</f>
        <v>0</v>
      </c>
      <c r="P56" s="24">
        <f>Data_None!AO57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7085.3477916095508</v>
      </c>
      <c r="F57" s="7" t="s">
        <v>13</v>
      </c>
      <c r="G57" s="10">
        <f>SUM(G51:G56)</f>
        <v>52260.232828917535</v>
      </c>
      <c r="I57" s="272"/>
      <c r="J57" s="4">
        <v>10</v>
      </c>
      <c r="K57" s="24">
        <f>Data_None!AJ58</f>
        <v>10452.0465658223</v>
      </c>
      <c r="L57" s="24">
        <f>Data_None!AK58</f>
        <v>0</v>
      </c>
      <c r="M57" s="24">
        <f>Data_None!AL58</f>
        <v>0</v>
      </c>
      <c r="N57" s="24">
        <f>Data_None!AM58</f>
        <v>-3.86471271082217E-8</v>
      </c>
      <c r="O57" s="24">
        <f>Data_None!AN58</f>
        <v>0</v>
      </c>
      <c r="P57" s="24">
        <f>Data_None!AO58</f>
        <v>0</v>
      </c>
      <c r="Q57" s="46">
        <f t="shared" si="1"/>
        <v>10452.046565783654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Data_None!AJ59</f>
        <v>10452.0465658223</v>
      </c>
      <c r="L58" s="24">
        <f>Data_None!AK59</f>
        <v>0</v>
      </c>
      <c r="M58" s="24">
        <f>Data_None!AL59</f>
        <v>0</v>
      </c>
      <c r="N58" s="24">
        <f>Data_None!AM59</f>
        <v>-3.8685844265204497E-8</v>
      </c>
      <c r="O58" s="24">
        <f>Data_None!AN59</f>
        <v>0</v>
      </c>
      <c r="P58" s="24">
        <f>Data_None!AO59</f>
        <v>0</v>
      </c>
      <c r="Q58" s="46">
        <f t="shared" si="1"/>
        <v>10452.046565783614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Data_None!AJ60</f>
        <v>10452.0465658222</v>
      </c>
      <c r="L59" s="24">
        <f>Data_None!AK60</f>
        <v>0</v>
      </c>
      <c r="M59" s="24">
        <f>Data_None!AL60</f>
        <v>0</v>
      </c>
      <c r="N59" s="24">
        <f>Data_None!AM60</f>
        <v>-3.86785562559705E-8</v>
      </c>
      <c r="O59" s="24">
        <f>Data_None!AN60</f>
        <v>0</v>
      </c>
      <c r="P59" s="24">
        <f>Data_None!AO60</f>
        <v>0</v>
      </c>
      <c r="Q59" s="46">
        <f t="shared" si="1"/>
        <v>10452.046565783521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Data_None!AJ61</f>
        <v>10452.0465658221</v>
      </c>
      <c r="L60" s="24">
        <f>Data_None!AK61</f>
        <v>0</v>
      </c>
      <c r="M60" s="24">
        <f>Data_None!AL61</f>
        <v>0</v>
      </c>
      <c r="N60" s="24">
        <f>Data_None!AM61</f>
        <v>-3.8679231123198602E-8</v>
      </c>
      <c r="O60" s="24">
        <f>Data_None!AN61</f>
        <v>0</v>
      </c>
      <c r="P60" s="24">
        <f>Data_None!AO61</f>
        <v>0</v>
      </c>
      <c r="Q60" s="46">
        <f t="shared" si="1"/>
        <v>10452.046565783421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Data_None!AJ62</f>
        <v>10452.046565822</v>
      </c>
      <c r="L61" s="24">
        <f>Data_None!AK62</f>
        <v>0</v>
      </c>
      <c r="M61" s="24">
        <f>Data_None!AL62</f>
        <v>0</v>
      </c>
      <c r="N61" s="24">
        <f>Data_None!AM62</f>
        <v>-3.8678348596683601E-8</v>
      </c>
      <c r="O61" s="24">
        <f>Data_None!AN62</f>
        <v>0</v>
      </c>
      <c r="P61" s="24">
        <f>Data_None!AO62</f>
        <v>0</v>
      </c>
      <c r="Q61" s="46">
        <f t="shared" si="1"/>
        <v>10452.046565783321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Data_None!AJ63</f>
        <v>0</v>
      </c>
      <c r="L62" s="24">
        <f>Data_None!AK63</f>
        <v>0</v>
      </c>
      <c r="M62" s="24">
        <f>Data_None!AL63</f>
        <v>0</v>
      </c>
      <c r="N62" s="24">
        <f>Data_None!AM63</f>
        <v>0</v>
      </c>
      <c r="O62" s="24">
        <f>Data_None!AN63</f>
        <v>0</v>
      </c>
      <c r="P62" s="24">
        <f>Data_None!AO63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B865-C0BF-4E6D-878E-860611C62DD3}">
  <sheetPr>
    <tabColor theme="9" tint="0.39997558519241921"/>
  </sheetPr>
  <dimension ref="A1:AN239"/>
  <sheetViews>
    <sheetView topLeftCell="D1" workbookViewId="0">
      <selection activeCell="S6" sqref="S6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Data_2700!F3</f>
        <v>4</v>
      </c>
      <c r="F3" s="7" t="s">
        <v>0</v>
      </c>
      <c r="G3" s="10">
        <f>-D43</f>
        <v>456000</v>
      </c>
      <c r="I3" s="273"/>
      <c r="J3" s="273"/>
      <c r="K3" s="5">
        <f t="shared" ref="K3:R3" si="0">SUM(K4:K62)</f>
        <v>4391752.1142884418</v>
      </c>
      <c r="L3" s="5">
        <f t="shared" si="0"/>
        <v>2691741.1217391319</v>
      </c>
      <c r="M3" s="5">
        <f t="shared" si="0"/>
        <v>455000</v>
      </c>
      <c r="N3" s="5">
        <f t="shared" si="0"/>
        <v>2162.4010891362514</v>
      </c>
      <c r="O3" s="5">
        <f t="shared" si="0"/>
        <v>2694680.2303402312</v>
      </c>
      <c r="P3" s="5">
        <f t="shared" si="0"/>
        <v>456000</v>
      </c>
      <c r="Q3" s="45">
        <f t="shared" si="0"/>
        <v>1243234.2850373471</v>
      </c>
      <c r="R3" s="45">
        <f t="shared" si="0"/>
        <v>7085.3477710517345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Data_2700!F4</f>
        <v>0</v>
      </c>
      <c r="F4" s="11" t="s">
        <v>8</v>
      </c>
      <c r="G4" s="12">
        <f>-D50</f>
        <v>2694680.2303402312</v>
      </c>
      <c r="I4" s="272" t="s">
        <v>4</v>
      </c>
      <c r="J4" s="4">
        <v>1</v>
      </c>
      <c r="K4" s="21">
        <f>Data_2700!AJ4</f>
        <v>895466.86885449197</v>
      </c>
      <c r="L4" s="21">
        <f>Data_2700!AK4</f>
        <v>636337.91182422102</v>
      </c>
      <c r="M4" s="21">
        <f>Data_2700!AL4</f>
        <v>80000</v>
      </c>
      <c r="N4" s="21">
        <f>Data_2700!AM4</f>
        <v>-10240.805994299901</v>
      </c>
      <c r="O4" s="21">
        <f>Data_2700!AN4</f>
        <v>626264.298778133</v>
      </c>
      <c r="P4" s="21">
        <f>Data_2700!AO4</f>
        <v>80000</v>
      </c>
      <c r="Q4" s="46">
        <f>K4+N4-O4-P4</f>
        <v>178961.76408205903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Data_2700!F5</f>
        <v>4400999.8631492099</v>
      </c>
      <c r="F5" s="7" t="s">
        <v>13</v>
      </c>
      <c r="G5" s="10">
        <f>SUM(G3:G4)</f>
        <v>3150680.2303402312</v>
      </c>
      <c r="I5" s="272"/>
      <c r="J5" s="4">
        <v>2</v>
      </c>
      <c r="K5" s="21">
        <f>Data_2700!AJ5</f>
        <v>283931.87442996999</v>
      </c>
      <c r="L5" s="21">
        <f>Data_2700!AK5</f>
        <v>172215</v>
      </c>
      <c r="M5" s="21">
        <f>Data_2700!AL5</f>
        <v>80000</v>
      </c>
      <c r="N5" s="21">
        <f>Data_2700!AM5</f>
        <v>-8.1734737801640898E-8</v>
      </c>
      <c r="O5" s="21">
        <f>Data_2700!AN5</f>
        <v>172214.088925869</v>
      </c>
      <c r="P5" s="21">
        <f>Data_2700!AO5</f>
        <v>80000</v>
      </c>
      <c r="Q5" s="46">
        <f t="shared" ref="Q5:Q62" si="1">K5+N5-O5-P5</f>
        <v>31717.785504019266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Data_2700!F6</f>
        <v>4856999.8631486297</v>
      </c>
      <c r="I6" s="272"/>
      <c r="J6" s="4">
        <v>3</v>
      </c>
      <c r="K6" s="21">
        <f>Data_2700!AJ6</f>
        <v>283931.87442996999</v>
      </c>
      <c r="L6" s="21">
        <f>Data_2700!AK6</f>
        <v>162540</v>
      </c>
      <c r="M6" s="21">
        <f>Data_2700!AL6</f>
        <v>80000</v>
      </c>
      <c r="N6" s="21">
        <f>Data_2700!AM6</f>
        <v>-7.1611399504681205E-8</v>
      </c>
      <c r="O6" s="21">
        <f>Data_2700!AN6</f>
        <v>162539.14448143501</v>
      </c>
      <c r="P6" s="21">
        <f>Data_2700!AO6</f>
        <v>80000</v>
      </c>
      <c r="Q6" s="46">
        <f t="shared" si="1"/>
        <v>41392.729948463384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Data_2700!F7</f>
        <v>3443181.4800756602</v>
      </c>
      <c r="F7" s="8" t="s">
        <v>20</v>
      </c>
      <c r="I7" s="272"/>
      <c r="J7" s="4">
        <v>4</v>
      </c>
      <c r="K7" s="21">
        <f>Data_2700!AJ7</f>
        <v>361367.84018330497</v>
      </c>
      <c r="L7" s="21">
        <f>Data_2700!AK7</f>
        <v>297345</v>
      </c>
      <c r="M7" s="21">
        <f>Data_2700!AL7</f>
        <v>60000</v>
      </c>
      <c r="N7" s="21">
        <f>Data_2700!AM7</f>
        <v>-5.8388752911523598</v>
      </c>
      <c r="O7" s="21">
        <f>Data_2700!AN7</f>
        <v>297272.48832086899</v>
      </c>
      <c r="P7" s="21">
        <f>Data_2700!AO7</f>
        <v>60000</v>
      </c>
      <c r="Q7" s="46">
        <f t="shared" si="1"/>
        <v>4089.5129871448153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Data_2700!F8</f>
        <v>-2.1145751816220601E-11</v>
      </c>
      <c r="F8" s="7" t="s">
        <v>0</v>
      </c>
      <c r="G8" s="10">
        <f>M3</f>
        <v>455000</v>
      </c>
      <c r="I8" s="272"/>
      <c r="J8" s="4">
        <v>5</v>
      </c>
      <c r="K8" s="21">
        <f>Data_2700!AJ8</f>
        <v>0</v>
      </c>
      <c r="L8" s="21">
        <f>Data_2700!AK8</f>
        <v>0</v>
      </c>
      <c r="M8" s="21">
        <f>Data_2700!AL8</f>
        <v>0</v>
      </c>
      <c r="N8" s="21">
        <f>Data_2700!AM8</f>
        <v>0</v>
      </c>
      <c r="O8" s="21">
        <f>Data_2700!AN8</f>
        <v>0</v>
      </c>
      <c r="P8" s="21">
        <f>Data_2700!AO8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Data_2700!F9</f>
        <v>-2.7966962079517501E-11</v>
      </c>
      <c r="F9" s="11" t="s">
        <v>8</v>
      </c>
      <c r="G9" s="12">
        <f>L3</f>
        <v>2691741.1217391319</v>
      </c>
      <c r="I9" s="272"/>
      <c r="J9" s="4">
        <v>6</v>
      </c>
      <c r="K9" s="21">
        <f>Data_2700!AJ9</f>
        <v>585373.64095832896</v>
      </c>
      <c r="L9" s="21">
        <f>Data_2700!AK9</f>
        <v>479673.76200350502</v>
      </c>
      <c r="M9" s="21">
        <f>Data_2700!AL9</f>
        <v>60000</v>
      </c>
      <c r="N9" s="21">
        <f>Data_2700!AM9</f>
        <v>8766.4368256765792</v>
      </c>
      <c r="O9" s="21">
        <f>Data_2700!AN9</f>
        <v>488116.67980394</v>
      </c>
      <c r="P9" s="21">
        <f>Data_2700!AO9</f>
        <v>60000</v>
      </c>
      <c r="Q9" s="46">
        <f t="shared" si="1"/>
        <v>46023.397980065551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Data_2700!F10</f>
        <v>-8.1286088970955494E-12</v>
      </c>
      <c r="F10" s="7" t="s">
        <v>13</v>
      </c>
      <c r="G10" s="10">
        <f>SUM(G8:G9)</f>
        <v>3146741.1217391319</v>
      </c>
      <c r="I10" s="272"/>
      <c r="J10" s="4">
        <v>7</v>
      </c>
      <c r="K10" s="21">
        <f>Data_2700!AJ10</f>
        <v>0</v>
      </c>
      <c r="L10" s="21">
        <f>Data_2700!AK10</f>
        <v>0</v>
      </c>
      <c r="M10" s="21">
        <f>Data_2700!AL10</f>
        <v>0</v>
      </c>
      <c r="N10" s="21">
        <f>Data_2700!AM10</f>
        <v>0</v>
      </c>
      <c r="O10" s="21">
        <f>Data_2700!AN10</f>
        <v>0</v>
      </c>
      <c r="P10" s="21">
        <f>Data_2700!AO10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Data_2700!F11</f>
        <v>3.1737575530617802E-13</v>
      </c>
      <c r="I11" s="272"/>
      <c r="J11" s="4">
        <v>8</v>
      </c>
      <c r="K11" s="21">
        <f>Data_2700!AJ11</f>
        <v>520820.14392413798</v>
      </c>
      <c r="L11" s="21">
        <f>Data_2700!AK11</f>
        <v>437461.449503501</v>
      </c>
      <c r="M11" s="21">
        <f>Data_2700!AL11</f>
        <v>60000</v>
      </c>
      <c r="N11" s="21">
        <f>Data_2700!AM11</f>
        <v>8477.2144659261794</v>
      </c>
      <c r="O11" s="21">
        <f>Data_2700!AN11</f>
        <v>445631.30018327298</v>
      </c>
      <c r="P11" s="21">
        <f>Data_2700!AO11</f>
        <v>60000</v>
      </c>
      <c r="Q11" s="46">
        <f t="shared" si="1"/>
        <v>23666.058206791233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Data_2700!F12</f>
        <v>1.5364776118076401E-10</v>
      </c>
      <c r="F12" s="8" t="s">
        <v>39</v>
      </c>
      <c r="I12" s="272"/>
      <c r="J12" s="4">
        <v>9</v>
      </c>
      <c r="K12" s="21">
        <f>Data_2700!AJ12</f>
        <v>0</v>
      </c>
      <c r="L12" s="21">
        <f>Data_2700!AK12</f>
        <v>0</v>
      </c>
      <c r="M12" s="21">
        <f>Data_2700!AL12</f>
        <v>0</v>
      </c>
      <c r="N12" s="21">
        <f>Data_2700!AM12</f>
        <v>0</v>
      </c>
      <c r="O12" s="21">
        <f>Data_2700!AN12</f>
        <v>0</v>
      </c>
      <c r="P12" s="21">
        <f>Data_2700!AO12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Data_2700!F13</f>
        <v>3.0249207946576502</v>
      </c>
      <c r="F13" s="7" t="s">
        <v>40</v>
      </c>
      <c r="G13" s="35">
        <f>D7-G10</f>
        <v>296440.3583365283</v>
      </c>
      <c r="I13" s="272"/>
      <c r="J13" s="4">
        <v>10</v>
      </c>
      <c r="K13" s="21">
        <f>Data_2700!AJ13</f>
        <v>327299.65115616401</v>
      </c>
      <c r="L13" s="21">
        <f>Data_2700!AK13</f>
        <v>300190.80446047301</v>
      </c>
      <c r="M13" s="21">
        <f>Data_2700!AL13</f>
        <v>15000</v>
      </c>
      <c r="N13" s="21">
        <f>Data_2700!AM13</f>
        <v>9900.6612455900395</v>
      </c>
      <c r="O13" s="21">
        <f>Data_2700!AN13</f>
        <v>309757.83036460401</v>
      </c>
      <c r="P13" s="21">
        <f>Data_2700!AO13</f>
        <v>15000</v>
      </c>
      <c r="Q13" s="46">
        <f t="shared" si="1"/>
        <v>12442.48203715001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Data_2700!AJ14</f>
        <v>221816.37521784799</v>
      </c>
      <c r="L14" s="21">
        <f>Data_2700!AK14</f>
        <v>205977.19394743201</v>
      </c>
      <c r="M14" s="21">
        <f>Data_2700!AL14</f>
        <v>20000</v>
      </c>
      <c r="N14" s="21">
        <f>Data_2700!AM14</f>
        <v>-18848.438512785298</v>
      </c>
      <c r="O14" s="21">
        <f>Data_2700!AN14</f>
        <v>189041.67357027499</v>
      </c>
      <c r="P14" s="21">
        <f>Data_2700!AO14</f>
        <v>20000</v>
      </c>
      <c r="Q14" s="46">
        <f t="shared" si="1"/>
        <v>-6073.7368652122968</v>
      </c>
      <c r="R14" s="46">
        <f t="shared" si="2"/>
        <v>6073.7368652122968</v>
      </c>
      <c r="S14" s="7"/>
    </row>
    <row r="15" spans="2:23" x14ac:dyDescent="0.25">
      <c r="G15" s="10"/>
      <c r="I15" s="272"/>
      <c r="J15" s="4">
        <v>12</v>
      </c>
      <c r="K15" s="21">
        <f>Data_2700!AJ15</f>
        <v>0</v>
      </c>
      <c r="L15" s="21">
        <f>Data_2700!AK15</f>
        <v>0</v>
      </c>
      <c r="M15" s="21">
        <f>Data_2700!AL15</f>
        <v>0</v>
      </c>
      <c r="N15" s="21">
        <f>Data_2700!AM15</f>
        <v>3706.3934890597998</v>
      </c>
      <c r="O15" s="21">
        <f>Data_2700!AN15</f>
        <v>3703.0690233953701</v>
      </c>
      <c r="P15" s="21">
        <f>Data_2700!AO15</f>
        <v>1000</v>
      </c>
      <c r="Q15" s="46">
        <f t="shared" si="1"/>
        <v>-996.67553433557032</v>
      </c>
      <c r="R15" s="46">
        <f t="shared" si="2"/>
        <v>996.67553433557032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Data_2700!AJ16</f>
        <v>0</v>
      </c>
      <c r="L16" s="21">
        <f>Data_2700!AK16</f>
        <v>0</v>
      </c>
      <c r="M16" s="21">
        <f>Data_2700!AL16</f>
        <v>0</v>
      </c>
      <c r="N16" s="21">
        <f>Data_2700!AM16</f>
        <v>124.721516933964</v>
      </c>
      <c r="O16" s="21">
        <f>Data_2700!AN16</f>
        <v>139.65688843783099</v>
      </c>
      <c r="P16" s="21">
        <f>Data_2700!AO16</f>
        <v>0</v>
      </c>
      <c r="Q16" s="46">
        <f t="shared" si="1"/>
        <v>-14.935371503866989</v>
      </c>
      <c r="R16" s="46">
        <f t="shared" si="2"/>
        <v>14.935371503866989</v>
      </c>
      <c r="S16" s="7"/>
    </row>
    <row r="17" spans="2:19" x14ac:dyDescent="0.25">
      <c r="B17" s="8" t="s">
        <v>5</v>
      </c>
      <c r="F17" s="7" t="s">
        <v>5</v>
      </c>
      <c r="G17" s="10">
        <f>D22</f>
        <v>4391752.1142884428</v>
      </c>
      <c r="I17" s="272"/>
      <c r="J17" s="4">
        <v>14</v>
      </c>
      <c r="K17" s="21">
        <f>Data_2700!AJ17</f>
        <v>0</v>
      </c>
      <c r="L17" s="21">
        <f>Data_2700!AK17</f>
        <v>0</v>
      </c>
      <c r="M17" s="21">
        <f>Data_2700!AL17</f>
        <v>0</v>
      </c>
      <c r="N17" s="21">
        <f>Data_2700!AM17</f>
        <v>0</v>
      </c>
      <c r="O17" s="21">
        <f>Data_2700!AN17</f>
        <v>0</v>
      </c>
      <c r="P17" s="21">
        <f>Data_2700!AO17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3480008.2691542166</v>
      </c>
      <c r="F18" s="7" t="s">
        <v>6</v>
      </c>
      <c r="G18" s="10">
        <f>D29</f>
        <v>2162.4010891362514</v>
      </c>
      <c r="I18" s="272" t="s">
        <v>3</v>
      </c>
      <c r="J18" s="4">
        <v>1</v>
      </c>
      <c r="K18" s="22">
        <f>Data_2700!AJ19</f>
        <v>0</v>
      </c>
      <c r="L18" s="22">
        <f>Data_2700!AK19</f>
        <v>0</v>
      </c>
      <c r="M18" s="22">
        <f>Data_2700!AL19</f>
        <v>0</v>
      </c>
      <c r="N18" s="22">
        <f>Data_2700!AM19</f>
        <v>0</v>
      </c>
      <c r="O18" s="22">
        <f>Data_2700!AN19</f>
        <v>0</v>
      </c>
      <c r="P18" s="22">
        <f>Data_2700!AO19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323409.34830295888</v>
      </c>
      <c r="F19" s="39" t="s">
        <v>7</v>
      </c>
      <c r="G19" s="40">
        <v>0</v>
      </c>
      <c r="I19" s="272"/>
      <c r="J19" s="4">
        <v>2</v>
      </c>
      <c r="K19" s="22">
        <f>Data_2700!AJ20</f>
        <v>0</v>
      </c>
      <c r="L19" s="22">
        <f>Data_2700!AK20</f>
        <v>0</v>
      </c>
      <c r="M19" s="22">
        <f>Data_2700!AL20</f>
        <v>0</v>
      </c>
      <c r="N19" s="22">
        <f>Data_2700!AM20</f>
        <v>0</v>
      </c>
      <c r="O19" s="22">
        <f>Data_2700!AN20</f>
        <v>0</v>
      </c>
      <c r="P19" s="22">
        <f>Data_2700!AO20</f>
        <v>0</v>
      </c>
      <c r="Q19" s="46">
        <f t="shared" si="1"/>
        <v>0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536074.26400228508</v>
      </c>
      <c r="F20" s="11" t="s">
        <v>9</v>
      </c>
      <c r="G20" s="12">
        <f>D57</f>
        <v>7085.3477710517345</v>
      </c>
      <c r="I20" s="272"/>
      <c r="J20" s="4">
        <v>3</v>
      </c>
      <c r="K20" s="22">
        <f>Data_2700!AJ21</f>
        <v>0</v>
      </c>
      <c r="L20" s="22">
        <f>Data_2700!AK21</f>
        <v>0</v>
      </c>
      <c r="M20" s="22">
        <f>Data_2700!AL21</f>
        <v>0</v>
      </c>
      <c r="N20" s="22">
        <f>Data_2700!AM21</f>
        <v>0</v>
      </c>
      <c r="O20" s="22">
        <f>Data_2700!AN21</f>
        <v>0</v>
      </c>
      <c r="P20" s="22">
        <f>Data_2700!AO21</f>
        <v>0</v>
      </c>
      <c r="Q20" s="46">
        <f t="shared" si="1"/>
        <v>0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52260.232828982102</v>
      </c>
      <c r="F21" s="7" t="s">
        <v>13</v>
      </c>
      <c r="G21" s="10">
        <f>SUM(G17:G20)</f>
        <v>4400999.8631486306</v>
      </c>
      <c r="I21" s="272"/>
      <c r="J21" s="4">
        <v>4</v>
      </c>
      <c r="K21" s="22">
        <f>Data_2700!AJ22</f>
        <v>0</v>
      </c>
      <c r="L21" s="22">
        <f>Data_2700!AK22</f>
        <v>0</v>
      </c>
      <c r="M21" s="22">
        <f>Data_2700!AL22</f>
        <v>0</v>
      </c>
      <c r="N21" s="22">
        <f>Data_2700!AM22</f>
        <v>0</v>
      </c>
      <c r="O21" s="22">
        <f>Data_2700!AN22</f>
        <v>0</v>
      </c>
      <c r="P21" s="22">
        <f>Data_2700!AO22</f>
        <v>0</v>
      </c>
      <c r="Q21" s="46">
        <f t="shared" si="1"/>
        <v>0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4391752.1142884428</v>
      </c>
      <c r="G22" s="10"/>
      <c r="I22" s="272"/>
      <c r="J22" s="4">
        <v>5</v>
      </c>
      <c r="K22" s="22">
        <f>Data_2700!AJ23</f>
        <v>0</v>
      </c>
      <c r="L22" s="22">
        <f>Data_2700!AK23</f>
        <v>0</v>
      </c>
      <c r="M22" s="22">
        <f>Data_2700!AL23</f>
        <v>0</v>
      </c>
      <c r="N22" s="22">
        <f>Data_2700!AM23</f>
        <v>0</v>
      </c>
      <c r="O22" s="22">
        <f>Data_2700!AN23</f>
        <v>0</v>
      </c>
      <c r="P22" s="22">
        <f>Data_2700!AO23</f>
        <v>0</v>
      </c>
      <c r="Q22" s="46">
        <f t="shared" si="1"/>
        <v>0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Data_2700!AJ24</f>
        <v>0</v>
      </c>
      <c r="L23" s="22">
        <f>Data_2700!AK24</f>
        <v>0</v>
      </c>
      <c r="M23" s="22">
        <f>Data_2700!AL24</f>
        <v>0</v>
      </c>
      <c r="N23" s="22">
        <f>Data_2700!AM24</f>
        <v>0</v>
      </c>
      <c r="O23" s="22">
        <f>Data_2700!AN24</f>
        <v>0</v>
      </c>
      <c r="P23" s="22">
        <f>Data_2700!AO24</f>
        <v>0</v>
      </c>
      <c r="Q23" s="46">
        <f t="shared" si="1"/>
        <v>0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3480008.2691542166</v>
      </c>
      <c r="I24" s="272"/>
      <c r="J24" s="4">
        <v>7</v>
      </c>
      <c r="K24" s="22">
        <f>Data_2700!AJ25</f>
        <v>0</v>
      </c>
      <c r="L24" s="22">
        <f>Data_2700!AK25</f>
        <v>0</v>
      </c>
      <c r="M24" s="22">
        <f>Data_2700!AL25</f>
        <v>0</v>
      </c>
      <c r="N24" s="22">
        <f>Data_2700!AM25</f>
        <v>0</v>
      </c>
      <c r="O24" s="22">
        <f>Data_2700!AN25</f>
        <v>0</v>
      </c>
      <c r="P24" s="22">
        <f>Data_2700!AO25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1880.3441606568624</v>
      </c>
      <c r="F25" s="7" t="s">
        <v>6</v>
      </c>
      <c r="G25" s="10">
        <f>D25</f>
        <v>1880.3441606568624</v>
      </c>
      <c r="I25" s="272"/>
      <c r="J25" s="4">
        <v>8</v>
      </c>
      <c r="K25" s="22">
        <f>Data_2700!AJ26</f>
        <v>0</v>
      </c>
      <c r="L25" s="22">
        <f>Data_2700!AK26</f>
        <v>0</v>
      </c>
      <c r="M25" s="22">
        <f>Data_2700!AL26</f>
        <v>0</v>
      </c>
      <c r="N25" s="22">
        <f>Data_2700!AM26</f>
        <v>0</v>
      </c>
      <c r="O25" s="22">
        <f>Data_2700!AN26</f>
        <v>0</v>
      </c>
      <c r="P25" s="22">
        <f>Data_2700!AO26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-40.700737746608958</v>
      </c>
      <c r="F26" s="39" t="s">
        <v>7</v>
      </c>
      <c r="G26" s="40">
        <v>0</v>
      </c>
      <c r="I26" s="272"/>
      <c r="J26" s="4">
        <v>9</v>
      </c>
      <c r="K26" s="22">
        <f>Data_2700!AJ27</f>
        <v>0</v>
      </c>
      <c r="L26" s="22">
        <f>Data_2700!AK27</f>
        <v>0</v>
      </c>
      <c r="M26" s="22">
        <f>Data_2700!AL27</f>
        <v>0</v>
      </c>
      <c r="N26" s="22">
        <f>Data_2700!AM27</f>
        <v>0</v>
      </c>
      <c r="O26" s="22">
        <f>Data_2700!AN27</f>
        <v>0</v>
      </c>
      <c r="P26" s="22">
        <f>Data_2700!AO27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322.75766635558523</v>
      </c>
      <c r="F27" s="7" t="s">
        <v>0</v>
      </c>
      <c r="G27" s="10">
        <f>D39</f>
        <v>-456000</v>
      </c>
      <c r="I27" s="272"/>
      <c r="J27" s="4">
        <v>10</v>
      </c>
      <c r="K27" s="22">
        <f>Data_2700!AJ28</f>
        <v>64681.869660591103</v>
      </c>
      <c r="L27" s="22">
        <f>Data_2700!AK28</f>
        <v>0</v>
      </c>
      <c r="M27" s="22">
        <f>Data_2700!AL28</f>
        <v>0</v>
      </c>
      <c r="N27" s="22">
        <f>Data_2700!AM28</f>
        <v>-8.1401475493216608</v>
      </c>
      <c r="O27" s="22">
        <f>Data_2700!AN28</f>
        <v>0</v>
      </c>
      <c r="P27" s="22">
        <f>Data_2700!AO28</f>
        <v>0</v>
      </c>
      <c r="Q27" s="46">
        <f t="shared" si="1"/>
        <v>64673.729513041784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-1.2958743902171669E-7</v>
      </c>
      <c r="F28" s="7" t="s">
        <v>8</v>
      </c>
      <c r="G28" s="10">
        <f>D46</f>
        <v>-2694680.2303402312</v>
      </c>
      <c r="I28" s="272"/>
      <c r="J28" s="4">
        <v>11</v>
      </c>
      <c r="K28" s="22">
        <f>Data_2700!AJ29</f>
        <v>64681.869660591103</v>
      </c>
      <c r="L28" s="22">
        <f>Data_2700!AK29</f>
        <v>0</v>
      </c>
      <c r="M28" s="22">
        <f>Data_2700!AL29</f>
        <v>0</v>
      </c>
      <c r="N28" s="22">
        <f>Data_2700!AM29</f>
        <v>-8.1401475493216697</v>
      </c>
      <c r="O28" s="22">
        <f>Data_2700!AN29</f>
        <v>0</v>
      </c>
      <c r="P28" s="22">
        <f>Data_2700!AO29</f>
        <v>0</v>
      </c>
      <c r="Q28" s="46">
        <f t="shared" si="1"/>
        <v>64673.729513041784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2162.4010891362514</v>
      </c>
      <c r="F29" s="11" t="s">
        <v>9</v>
      </c>
      <c r="G29" s="12">
        <f>D53</f>
        <v>7085.3477710517345</v>
      </c>
      <c r="I29" s="272"/>
      <c r="J29" s="4">
        <v>12</v>
      </c>
      <c r="K29" s="22">
        <f>Data_2700!AJ30</f>
        <v>64681.8696605925</v>
      </c>
      <c r="L29" s="22">
        <f>Data_2700!AK30</f>
        <v>0</v>
      </c>
      <c r="M29" s="22">
        <f>Data_2700!AL30</f>
        <v>0</v>
      </c>
      <c r="N29" s="22">
        <f>Data_2700!AM30</f>
        <v>-8.1401475493218491</v>
      </c>
      <c r="O29" s="22">
        <f>Data_2700!AN30</f>
        <v>0</v>
      </c>
      <c r="P29" s="22">
        <f>Data_2700!AO30</f>
        <v>0</v>
      </c>
      <c r="Q29" s="46">
        <f t="shared" si="1"/>
        <v>64673.729513043181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338293.73074569408</v>
      </c>
      <c r="I30" s="272"/>
      <c r="J30" s="4">
        <v>13</v>
      </c>
      <c r="K30" s="22">
        <f>Data_2700!AJ31</f>
        <v>64681.869660592201</v>
      </c>
      <c r="L30" s="22">
        <f>Data_2700!AK31</f>
        <v>0</v>
      </c>
      <c r="M30" s="22">
        <f>Data_2700!AL31</f>
        <v>0</v>
      </c>
      <c r="N30" s="22">
        <f>Data_2700!AM31</f>
        <v>-8.1401475493218705</v>
      </c>
      <c r="O30" s="22">
        <f>Data_2700!AN31</f>
        <v>0</v>
      </c>
      <c r="P30" s="22">
        <f>Data_2700!AO31</f>
        <v>0</v>
      </c>
      <c r="Q30" s="46">
        <f t="shared" si="1"/>
        <v>64673.729513042883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Data_2700!AJ32</f>
        <v>64681.869660591998</v>
      </c>
      <c r="L31" s="22">
        <f>Data_2700!AK32</f>
        <v>0</v>
      </c>
      <c r="M31" s="22">
        <f>Data_2700!AL32</f>
        <v>0</v>
      </c>
      <c r="N31" s="22">
        <f>Data_2700!AM32</f>
        <v>-8.1401475493219095</v>
      </c>
      <c r="O31" s="22">
        <f>Data_2700!AN32</f>
        <v>0</v>
      </c>
      <c r="P31" s="22">
        <f>Data_2700!AO32</f>
        <v>0</v>
      </c>
      <c r="Q31" s="46">
        <f t="shared" si="1"/>
        <v>64673.729513042679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Data_2700!AJ33</f>
        <v>0</v>
      </c>
      <c r="L32" s="22">
        <f>Data_2700!AK33</f>
        <v>0</v>
      </c>
      <c r="M32" s="22">
        <f>Data_2700!AL33</f>
        <v>0</v>
      </c>
      <c r="N32" s="22">
        <f>Data_2700!AM33</f>
        <v>0</v>
      </c>
      <c r="O32" s="22">
        <f>Data_2700!AN33</f>
        <v>0</v>
      </c>
      <c r="P32" s="22">
        <f>Data_2700!AO33</f>
        <v>0</v>
      </c>
      <c r="Q32" s="46">
        <f t="shared" si="1"/>
        <v>0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323409.34830295888</v>
      </c>
      <c r="I33" s="272" t="s">
        <v>2</v>
      </c>
      <c r="J33" s="4">
        <v>1</v>
      </c>
      <c r="K33" s="23">
        <f>Data_2700!AJ34</f>
        <v>0</v>
      </c>
      <c r="L33" s="23">
        <f>Data_2700!AK34</f>
        <v>0</v>
      </c>
      <c r="M33" s="23">
        <f>Data_2700!AL34</f>
        <v>0</v>
      </c>
      <c r="N33" s="23">
        <f>Data_2700!AM34</f>
        <v>0</v>
      </c>
      <c r="O33" s="23">
        <f>Data_2700!AN34</f>
        <v>0</v>
      </c>
      <c r="P33" s="23">
        <f>Data_2700!AO34</f>
        <v>0</v>
      </c>
      <c r="Q33" s="46">
        <f t="shared" si="1"/>
        <v>0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-40.700737746608958</v>
      </c>
      <c r="I34" s="272"/>
      <c r="J34" s="4">
        <v>2</v>
      </c>
      <c r="K34" s="23">
        <f>Data_2700!AJ35</f>
        <v>0</v>
      </c>
      <c r="L34" s="23">
        <f>Data_2700!AK35</f>
        <v>0</v>
      </c>
      <c r="M34" s="23">
        <f>Data_2700!AL35</f>
        <v>0</v>
      </c>
      <c r="N34" s="23">
        <f>Data_2700!AM35</f>
        <v>0</v>
      </c>
      <c r="O34" s="23">
        <f>Data_2700!AN35</f>
        <v>0</v>
      </c>
      <c r="P34" s="23">
        <f>Data_2700!AO35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Data_2700!AJ36</f>
        <v>0</v>
      </c>
      <c r="L35" s="23">
        <f>Data_2700!AK36</f>
        <v>0</v>
      </c>
      <c r="M35" s="23">
        <f>Data_2700!AL36</f>
        <v>0</v>
      </c>
      <c r="N35" s="23">
        <f>Data_2700!AM36</f>
        <v>0</v>
      </c>
      <c r="O35" s="23">
        <f>Data_2700!AN36</f>
        <v>0</v>
      </c>
      <c r="P35" s="23">
        <f>Data_2700!AO36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Data_2700!AJ37</f>
        <v>0</v>
      </c>
      <c r="L36" s="23">
        <f>Data_2700!AK37</f>
        <v>0</v>
      </c>
      <c r="M36" s="23">
        <f>Data_2700!AL37</f>
        <v>0</v>
      </c>
      <c r="N36" s="23">
        <f>Data_2700!AM37</f>
        <v>0</v>
      </c>
      <c r="O36" s="23">
        <f>Data_2700!AN37</f>
        <v>0</v>
      </c>
      <c r="P36" s="23">
        <f>Data_2700!AO37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Data_2700!AJ38</f>
        <v>0</v>
      </c>
      <c r="L37" s="23">
        <f>Data_2700!AK38</f>
        <v>0</v>
      </c>
      <c r="M37" s="23">
        <f>Data_2700!AL38</f>
        <v>0</v>
      </c>
      <c r="N37" s="23">
        <f>Data_2700!AM38</f>
        <v>0</v>
      </c>
      <c r="O37" s="23">
        <f>Data_2700!AN38</f>
        <v>0</v>
      </c>
      <c r="P37" s="23">
        <f>Data_2700!AO38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Data_2700!AJ39</f>
        <v>0</v>
      </c>
      <c r="L38" s="23">
        <f>Data_2700!AK39</f>
        <v>0</v>
      </c>
      <c r="M38" s="23">
        <f>Data_2700!AL39</f>
        <v>0</v>
      </c>
      <c r="N38" s="23">
        <f>Data_2700!AM39</f>
        <v>0</v>
      </c>
      <c r="O38" s="23">
        <f>Data_2700!AN39</f>
        <v>0</v>
      </c>
      <c r="P38" s="23">
        <f>Data_2700!AO39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-456000</v>
      </c>
      <c r="F39" s="7" t="s">
        <v>13</v>
      </c>
      <c r="G39" s="10">
        <f>SUM(G33:G38)</f>
        <v>323368.64756521228</v>
      </c>
      <c r="I39" s="272"/>
      <c r="J39" s="4">
        <v>7</v>
      </c>
      <c r="K39" s="23">
        <f>Data_2700!AJ40</f>
        <v>0</v>
      </c>
      <c r="L39" s="23">
        <f>Data_2700!AK40</f>
        <v>0</v>
      </c>
      <c r="M39" s="23">
        <f>Data_2700!AL40</f>
        <v>0</v>
      </c>
      <c r="N39" s="23">
        <f>Data_2700!AM40</f>
        <v>0</v>
      </c>
      <c r="O39" s="23">
        <f>Data_2700!AN40</f>
        <v>0</v>
      </c>
      <c r="P39" s="23">
        <f>Data_2700!AO40</f>
        <v>0</v>
      </c>
      <c r="Q39" s="46">
        <f t="shared" si="1"/>
        <v>0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Data_2700!AJ41</f>
        <v>0</v>
      </c>
      <c r="L40" s="23">
        <f>Data_2700!AK41</f>
        <v>0</v>
      </c>
      <c r="M40" s="23">
        <f>Data_2700!AL41</f>
        <v>0</v>
      </c>
      <c r="N40" s="23">
        <f>Data_2700!AM41</f>
        <v>0</v>
      </c>
      <c r="O40" s="23">
        <f>Data_2700!AN41</f>
        <v>0</v>
      </c>
      <c r="P40" s="23">
        <f>Data_2700!AO41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Data_2700!AJ42</f>
        <v>0</v>
      </c>
      <c r="L41" s="23">
        <f>Data_2700!AK42</f>
        <v>0</v>
      </c>
      <c r="M41" s="23">
        <f>Data_2700!AL42</f>
        <v>0</v>
      </c>
      <c r="N41" s="23">
        <f>Data_2700!AM42</f>
        <v>0</v>
      </c>
      <c r="O41" s="23">
        <f>Data_2700!AN42</f>
        <v>0</v>
      </c>
      <c r="P41" s="23">
        <f>Data_2700!AO42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536074.26400228508</v>
      </c>
      <c r="I42" s="272"/>
      <c r="J42" s="4">
        <v>10</v>
      </c>
      <c r="K42" s="23">
        <f>Data_2700!AJ43</f>
        <v>107214.85280045601</v>
      </c>
      <c r="L42" s="23">
        <f>Data_2700!AK43</f>
        <v>0</v>
      </c>
      <c r="M42" s="23">
        <f>Data_2700!AL43</f>
        <v>0</v>
      </c>
      <c r="N42" s="23">
        <f>Data_2700!AM43</f>
        <v>64.551533271117805</v>
      </c>
      <c r="O42" s="23">
        <f>Data_2700!AN43</f>
        <v>0</v>
      </c>
      <c r="P42" s="23">
        <f>Data_2700!AO43</f>
        <v>0</v>
      </c>
      <c r="Q42" s="46">
        <f t="shared" si="1"/>
        <v>107279.40433372713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-456000</v>
      </c>
      <c r="F43" s="7" t="s">
        <v>6</v>
      </c>
      <c r="G43" s="10">
        <f>D27</f>
        <v>322.75766635558523</v>
      </c>
      <c r="I43" s="272"/>
      <c r="J43" s="4">
        <v>11</v>
      </c>
      <c r="K43" s="23">
        <f>Data_2700!AJ44</f>
        <v>107214.85280045601</v>
      </c>
      <c r="L43" s="23">
        <f>Data_2700!AK44</f>
        <v>0</v>
      </c>
      <c r="M43" s="23">
        <f>Data_2700!AL44</f>
        <v>0</v>
      </c>
      <c r="N43" s="23">
        <f>Data_2700!AM44</f>
        <v>64.551533271117705</v>
      </c>
      <c r="O43" s="23">
        <f>Data_2700!AN44</f>
        <v>0</v>
      </c>
      <c r="P43" s="23">
        <f>Data_2700!AO44</f>
        <v>0</v>
      </c>
      <c r="Q43" s="46">
        <f t="shared" si="1"/>
        <v>107279.40433372713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Data_2700!AJ45</f>
        <v>107214.852800458</v>
      </c>
      <c r="L44" s="23">
        <f>Data_2700!AK45</f>
        <v>0</v>
      </c>
      <c r="M44" s="23">
        <f>Data_2700!AL45</f>
        <v>0</v>
      </c>
      <c r="N44" s="23">
        <f>Data_2700!AM45</f>
        <v>64.551533271116497</v>
      </c>
      <c r="O44" s="23">
        <f>Data_2700!AN45</f>
        <v>0</v>
      </c>
      <c r="P44" s="23">
        <f>Data_2700!AO45</f>
        <v>0</v>
      </c>
      <c r="Q44" s="46">
        <f t="shared" si="1"/>
        <v>107279.40433372912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Data_2700!AJ46</f>
        <v>107214.852800458</v>
      </c>
      <c r="L45" s="23">
        <f>Data_2700!AK46</f>
        <v>0</v>
      </c>
      <c r="M45" s="23">
        <f>Data_2700!AL46</f>
        <v>0</v>
      </c>
      <c r="N45" s="23">
        <f>Data_2700!AM46</f>
        <v>64.551533271116398</v>
      </c>
      <c r="O45" s="23">
        <f>Data_2700!AN46</f>
        <v>0</v>
      </c>
      <c r="P45" s="23">
        <f>Data_2700!AO46</f>
        <v>0</v>
      </c>
      <c r="Q45" s="46">
        <f t="shared" si="1"/>
        <v>107279.40433372912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-2694680.2303402312</v>
      </c>
      <c r="F46" s="7" t="s">
        <v>8</v>
      </c>
      <c r="G46" s="10">
        <f>D48</f>
        <v>0</v>
      </c>
      <c r="I46" s="272"/>
      <c r="J46" s="4">
        <v>14</v>
      </c>
      <c r="K46" s="23">
        <f>Data_2700!AJ47</f>
        <v>107214.852800457</v>
      </c>
      <c r="L46" s="23">
        <f>Data_2700!AK47</f>
        <v>0</v>
      </c>
      <c r="M46" s="23">
        <f>Data_2700!AL47</f>
        <v>0</v>
      </c>
      <c r="N46" s="23">
        <f>Data_2700!AM47</f>
        <v>64.551533271116796</v>
      </c>
      <c r="O46" s="23">
        <f>Data_2700!AN47</f>
        <v>0</v>
      </c>
      <c r="P46" s="23">
        <f>Data_2700!AO47</f>
        <v>0</v>
      </c>
      <c r="Q46" s="46">
        <f t="shared" si="1"/>
        <v>107279.40433372812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Data_2700!AJ48</f>
        <v>0</v>
      </c>
      <c r="L47" s="23">
        <f>Data_2700!AK48</f>
        <v>0</v>
      </c>
      <c r="M47" s="23">
        <f>Data_2700!AL48</f>
        <v>0</v>
      </c>
      <c r="N47" s="23">
        <f>Data_2700!AM48</f>
        <v>0</v>
      </c>
      <c r="O47" s="23">
        <f>Data_2700!AN48</f>
        <v>0</v>
      </c>
      <c r="P47" s="23">
        <f>Data_2700!AO48</f>
        <v>0</v>
      </c>
      <c r="Q47" s="46">
        <f t="shared" si="1"/>
        <v>0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536397.02166864066</v>
      </c>
      <c r="I48" s="272" t="s">
        <v>1</v>
      </c>
      <c r="J48" s="4">
        <v>1</v>
      </c>
      <c r="K48" s="24">
        <f>Data_2700!AJ49</f>
        <v>0</v>
      </c>
      <c r="L48" s="24">
        <f>Data_2700!AK49</f>
        <v>0</v>
      </c>
      <c r="M48" s="24">
        <f>Data_2700!AL49</f>
        <v>0</v>
      </c>
      <c r="N48" s="24">
        <f>Data_2700!AM49</f>
        <v>0</v>
      </c>
      <c r="O48" s="24">
        <f>Data_2700!AN49</f>
        <v>0</v>
      </c>
      <c r="P48" s="24">
        <f>Data_2700!AO49</f>
        <v>0</v>
      </c>
      <c r="Q48" s="46">
        <f t="shared" si="1"/>
        <v>0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Data_2700!AJ50</f>
        <v>0</v>
      </c>
      <c r="L49" s="24">
        <f>Data_2700!AK50</f>
        <v>0</v>
      </c>
      <c r="M49" s="24">
        <f>Data_2700!AL50</f>
        <v>0</v>
      </c>
      <c r="N49" s="24">
        <f>Data_2700!AM50</f>
        <v>0</v>
      </c>
      <c r="O49" s="24">
        <f>Data_2700!AN50</f>
        <v>0</v>
      </c>
      <c r="P49" s="24">
        <f>Data_2700!AO50</f>
        <v>0</v>
      </c>
      <c r="Q49" s="46">
        <f t="shared" si="1"/>
        <v>0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-2694680.2303402312</v>
      </c>
      <c r="F50" s="8" t="s">
        <v>18</v>
      </c>
      <c r="I50" s="272"/>
      <c r="J50" s="4">
        <v>3</v>
      </c>
      <c r="K50" s="24">
        <f>Data_2700!AJ51</f>
        <v>0</v>
      </c>
      <c r="L50" s="24">
        <f>Data_2700!AK51</f>
        <v>0</v>
      </c>
      <c r="M50" s="24">
        <f>Data_2700!AL51</f>
        <v>0</v>
      </c>
      <c r="N50" s="24">
        <f>Data_2700!AM51</f>
        <v>0</v>
      </c>
      <c r="O50" s="24">
        <f>Data_2700!AN51</f>
        <v>0</v>
      </c>
      <c r="P50" s="24">
        <f>Data_2700!AO51</f>
        <v>0</v>
      </c>
      <c r="Q50" s="46">
        <f t="shared" si="1"/>
        <v>0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52260.232828982102</v>
      </c>
      <c r="I51" s="272"/>
      <c r="J51" s="4">
        <v>4</v>
      </c>
      <c r="K51" s="24">
        <f>Data_2700!AJ52</f>
        <v>0</v>
      </c>
      <c r="L51" s="24">
        <f>Data_2700!AK52</f>
        <v>0</v>
      </c>
      <c r="M51" s="24">
        <f>Data_2700!AL52</f>
        <v>0</v>
      </c>
      <c r="N51" s="24">
        <f>Data_2700!AM52</f>
        <v>0</v>
      </c>
      <c r="O51" s="24">
        <f>Data_2700!AN52</f>
        <v>0</v>
      </c>
      <c r="P51" s="24">
        <f>Data_2700!AO52</f>
        <v>0</v>
      </c>
      <c r="Q51" s="46">
        <f t="shared" si="1"/>
        <v>0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-1.2958743902171669E-7</v>
      </c>
      <c r="I52" s="272"/>
      <c r="J52" s="4">
        <v>5</v>
      </c>
      <c r="K52" s="24">
        <f>Data_2700!AJ53</f>
        <v>0</v>
      </c>
      <c r="L52" s="24">
        <f>Data_2700!AK53</f>
        <v>0</v>
      </c>
      <c r="M52" s="24">
        <f>Data_2700!AL53</f>
        <v>0</v>
      </c>
      <c r="N52" s="24">
        <f>Data_2700!AM53</f>
        <v>0</v>
      </c>
      <c r="O52" s="24">
        <f>Data_2700!AN53</f>
        <v>0</v>
      </c>
      <c r="P52" s="24">
        <f>Data_2700!AO53</f>
        <v>0</v>
      </c>
      <c r="Q52" s="46">
        <f t="shared" si="1"/>
        <v>0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7085.3477710517345</v>
      </c>
      <c r="F53" s="7" t="s">
        <v>7</v>
      </c>
      <c r="G53" s="10">
        <f>D35</f>
        <v>0</v>
      </c>
      <c r="I53" s="272"/>
      <c r="J53" s="4">
        <v>6</v>
      </c>
      <c r="K53" s="24">
        <f>Data_2700!AJ54</f>
        <v>0</v>
      </c>
      <c r="L53" s="24">
        <f>Data_2700!AK54</f>
        <v>0</v>
      </c>
      <c r="M53" s="24">
        <f>Data_2700!AL54</f>
        <v>0</v>
      </c>
      <c r="N53" s="24">
        <f>Data_2700!AM54</f>
        <v>0</v>
      </c>
      <c r="O53" s="24">
        <f>Data_2700!AN54</f>
        <v>0</v>
      </c>
      <c r="P53" s="24">
        <f>Data_2700!AO54</f>
        <v>0</v>
      </c>
      <c r="Q53" s="46">
        <f t="shared" si="1"/>
        <v>0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Data_2700!AJ55</f>
        <v>0</v>
      </c>
      <c r="L54" s="24">
        <f>Data_2700!AK55</f>
        <v>0</v>
      </c>
      <c r="M54" s="24">
        <f>Data_2700!AL55</f>
        <v>0</v>
      </c>
      <c r="N54" s="24">
        <f>Data_2700!AM55</f>
        <v>0</v>
      </c>
      <c r="O54" s="24">
        <f>Data_2700!AN55</f>
        <v>0</v>
      </c>
      <c r="P54" s="24">
        <f>Data_2700!AO55</f>
        <v>0</v>
      </c>
      <c r="Q54" s="46">
        <f t="shared" si="1"/>
        <v>0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Data_2700!AJ56</f>
        <v>0</v>
      </c>
      <c r="L55" s="24">
        <f>Data_2700!AK56</f>
        <v>0</v>
      </c>
      <c r="M55" s="24">
        <f>Data_2700!AL56</f>
        <v>0</v>
      </c>
      <c r="N55" s="24">
        <f>Data_2700!AM56</f>
        <v>0</v>
      </c>
      <c r="O55" s="24">
        <f>Data_2700!AN56</f>
        <v>0</v>
      </c>
      <c r="P55" s="24">
        <f>Data_2700!AO56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Data_2700!AJ57</f>
        <v>0</v>
      </c>
      <c r="L56" s="24">
        <f>Data_2700!AK57</f>
        <v>0</v>
      </c>
      <c r="M56" s="24">
        <f>Data_2700!AL57</f>
        <v>0</v>
      </c>
      <c r="N56" s="24">
        <f>Data_2700!AM57</f>
        <v>0</v>
      </c>
      <c r="O56" s="24">
        <f>Data_2700!AN57</f>
        <v>0</v>
      </c>
      <c r="P56" s="24">
        <f>Data_2700!AO57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7085.3477710517345</v>
      </c>
      <c r="F57" s="7" t="s">
        <v>13</v>
      </c>
      <c r="G57" s="10">
        <f>SUM(G51:G56)</f>
        <v>52260.232828852517</v>
      </c>
      <c r="I57" s="272"/>
      <c r="J57" s="4">
        <v>10</v>
      </c>
      <c r="K57" s="24">
        <f>Data_2700!AJ58</f>
        <v>10452.0465657963</v>
      </c>
      <c r="L57" s="24">
        <f>Data_2700!AK58</f>
        <v>0</v>
      </c>
      <c r="M57" s="24">
        <f>Data_2700!AL58</f>
        <v>0</v>
      </c>
      <c r="N57" s="24">
        <f>Data_2700!AM58</f>
        <v>-2.5974367348782399E-8</v>
      </c>
      <c r="O57" s="24">
        <f>Data_2700!AN58</f>
        <v>0</v>
      </c>
      <c r="P57" s="24">
        <f>Data_2700!AO58</f>
        <v>0</v>
      </c>
      <c r="Q57" s="46">
        <f t="shared" si="1"/>
        <v>10452.046565770324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Data_2700!AJ59</f>
        <v>10452.0465657963</v>
      </c>
      <c r="L58" s="24">
        <f>Data_2700!AK59</f>
        <v>0</v>
      </c>
      <c r="M58" s="24">
        <f>Data_2700!AL59</f>
        <v>0</v>
      </c>
      <c r="N58" s="24">
        <f>Data_2700!AM59</f>
        <v>-2.59914292466219E-8</v>
      </c>
      <c r="O58" s="24">
        <f>Data_2700!AN59</f>
        <v>0</v>
      </c>
      <c r="P58" s="24">
        <f>Data_2700!AO59</f>
        <v>0</v>
      </c>
      <c r="Q58" s="46">
        <f t="shared" si="1"/>
        <v>10452.046565770308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Data_2700!AJ60</f>
        <v>10452.0465657965</v>
      </c>
      <c r="L59" s="24">
        <f>Data_2700!AK60</f>
        <v>0</v>
      </c>
      <c r="M59" s="24">
        <f>Data_2700!AL60</f>
        <v>0</v>
      </c>
      <c r="N59" s="24">
        <f>Data_2700!AM60</f>
        <v>-2.63730369794411E-8</v>
      </c>
      <c r="O59" s="24">
        <f>Data_2700!AN60</f>
        <v>0</v>
      </c>
      <c r="P59" s="24">
        <f>Data_2700!AO60</f>
        <v>0</v>
      </c>
      <c r="Q59" s="46">
        <f t="shared" si="1"/>
        <v>10452.046565770126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Data_2700!AJ61</f>
        <v>10452.0465657965</v>
      </c>
      <c r="L60" s="24">
        <f>Data_2700!AK61</f>
        <v>0</v>
      </c>
      <c r="M60" s="24">
        <f>Data_2700!AL61</f>
        <v>0</v>
      </c>
      <c r="N60" s="24">
        <f>Data_2700!AM61</f>
        <v>-2.5579096245018201E-8</v>
      </c>
      <c r="O60" s="24">
        <f>Data_2700!AN61</f>
        <v>0</v>
      </c>
      <c r="P60" s="24">
        <f>Data_2700!AO61</f>
        <v>0</v>
      </c>
      <c r="Q60" s="46">
        <f t="shared" si="1"/>
        <v>10452.046565770921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Data_2700!AJ62</f>
        <v>10452.0465657965</v>
      </c>
      <c r="L61" s="24">
        <f>Data_2700!AK62</f>
        <v>0</v>
      </c>
      <c r="M61" s="24">
        <f>Data_2700!AL62</f>
        <v>0</v>
      </c>
      <c r="N61" s="24">
        <f>Data_2700!AM62</f>
        <v>-2.56695092018531E-8</v>
      </c>
      <c r="O61" s="24">
        <f>Data_2700!AN62</f>
        <v>0</v>
      </c>
      <c r="P61" s="24">
        <f>Data_2700!AO62</f>
        <v>0</v>
      </c>
      <c r="Q61" s="46">
        <f t="shared" si="1"/>
        <v>10452.04656577083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Data_2700!AJ63</f>
        <v>0</v>
      </c>
      <c r="L62" s="24">
        <f>Data_2700!AK63</f>
        <v>0</v>
      </c>
      <c r="M62" s="24">
        <f>Data_2700!AL63</f>
        <v>0</v>
      </c>
      <c r="N62" s="24">
        <f>Data_2700!AM63</f>
        <v>0</v>
      </c>
      <c r="O62" s="24">
        <f>Data_2700!AN63</f>
        <v>0</v>
      </c>
      <c r="P62" s="24">
        <f>Data_2700!AO63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57C2-93F5-492B-99B0-04A80EA876AC}">
  <sheetPr>
    <pageSetUpPr fitToPage="1"/>
  </sheetPr>
  <dimension ref="A1:AW53"/>
  <sheetViews>
    <sheetView tabSelected="1" topLeftCell="A3" zoomScaleNormal="100" workbookViewId="0">
      <selection activeCell="M15" sqref="M15"/>
    </sheetView>
  </sheetViews>
  <sheetFormatPr defaultColWidth="9.140625" defaultRowHeight="15" x14ac:dyDescent="0.25"/>
  <cols>
    <col min="1" max="1" width="3.42578125" style="59" customWidth="1"/>
    <col min="2" max="2" width="8.85546875" style="47" customWidth="1"/>
    <col min="3" max="3" width="5.5703125" style="47" bestFit="1" customWidth="1"/>
    <col min="4" max="5" width="8.28515625" style="69" hidden="1" customWidth="1"/>
    <col min="6" max="6" width="9.140625" style="69" customWidth="1"/>
    <col min="7" max="8" width="9.140625" style="49" customWidth="1"/>
    <col min="9" max="9" width="7.85546875" style="49" customWidth="1"/>
    <col min="10" max="10" width="6.140625" style="74" customWidth="1"/>
    <col min="11" max="12" width="8.7109375" style="74" customWidth="1"/>
    <col min="13" max="13" width="7.42578125" style="47" bestFit="1" customWidth="1"/>
    <col min="14" max="14" width="8.140625" style="47" customWidth="1"/>
    <col min="15" max="16" width="7.140625" style="74" bestFit="1" customWidth="1"/>
    <col min="17" max="17" width="7.7109375" style="172" hidden="1" customWidth="1"/>
    <col min="18" max="19" width="7.140625" style="74" customWidth="1"/>
    <col min="20" max="20" width="5.85546875" style="74" bestFit="1" customWidth="1"/>
    <col min="21" max="21" width="8.7109375" style="47" bestFit="1" customWidth="1"/>
    <col min="22" max="23" width="8.7109375" style="47" hidden="1" customWidth="1"/>
    <col min="24" max="25" width="11.140625" style="47" hidden="1" customWidth="1"/>
    <col min="26" max="26" width="11.140625" style="38" customWidth="1"/>
    <col min="27" max="27" width="11.140625" style="47" customWidth="1"/>
    <col min="28" max="29" width="10.140625" style="47" customWidth="1"/>
    <col min="30" max="30" width="10.140625" style="58" customWidth="1"/>
    <col min="31" max="31" width="10.140625" style="68" customWidth="1"/>
    <col min="32" max="49" width="9.140625" style="38"/>
    <col min="50" max="16384" width="9.140625" style="47"/>
  </cols>
  <sheetData>
    <row r="1" spans="1:31" s="38" customFormat="1" hidden="1" x14ac:dyDescent="0.25">
      <c r="A1" s="59"/>
      <c r="D1" s="68"/>
      <c r="E1" s="68"/>
      <c r="F1" s="68"/>
      <c r="G1" s="60"/>
      <c r="H1" s="60"/>
      <c r="I1" s="60"/>
      <c r="J1" s="60"/>
      <c r="K1" s="60"/>
      <c r="L1" s="60"/>
      <c r="O1" s="60"/>
      <c r="P1" s="60"/>
      <c r="Q1" s="162"/>
      <c r="R1" s="60"/>
      <c r="S1" s="60"/>
      <c r="T1" s="60"/>
      <c r="AD1" s="58"/>
      <c r="AE1" s="68"/>
    </row>
    <row r="2" spans="1:31" s="38" customFormat="1" hidden="1" x14ac:dyDescent="0.25">
      <c r="A2" s="59"/>
      <c r="D2" s="68"/>
      <c r="E2" s="68"/>
      <c r="F2" s="68"/>
      <c r="G2" s="60"/>
      <c r="H2" s="61"/>
      <c r="I2" s="61"/>
      <c r="J2" s="62"/>
      <c r="K2" s="62"/>
      <c r="L2" s="62"/>
      <c r="O2" s="62"/>
      <c r="P2" s="62"/>
      <c r="Q2" s="162"/>
      <c r="R2" s="62"/>
      <c r="S2" s="62"/>
      <c r="T2" s="62"/>
      <c r="AD2" s="58"/>
      <c r="AE2" s="68"/>
    </row>
    <row r="3" spans="1:31" s="38" customFormat="1" ht="15.75" thickBot="1" x14ac:dyDescent="0.3">
      <c r="A3" s="59"/>
      <c r="D3" s="68"/>
      <c r="E3" s="68"/>
      <c r="F3" s="68"/>
      <c r="G3" s="61"/>
      <c r="H3" s="60"/>
      <c r="I3" s="61"/>
      <c r="J3" s="61"/>
      <c r="K3" s="61"/>
      <c r="L3" s="61"/>
      <c r="M3" s="61"/>
      <c r="N3" s="61"/>
      <c r="O3" s="61"/>
      <c r="P3" s="61"/>
      <c r="Q3" s="163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58"/>
      <c r="AE3" s="68"/>
    </row>
    <row r="4" spans="1:31" ht="71.25" customHeight="1" thickBot="1" x14ac:dyDescent="0.3">
      <c r="B4" s="122" t="s">
        <v>21</v>
      </c>
      <c r="C4" s="123" t="s">
        <v>22</v>
      </c>
      <c r="D4" s="124" t="s">
        <v>79</v>
      </c>
      <c r="E4" s="124" t="s">
        <v>80</v>
      </c>
      <c r="F4" s="145" t="s">
        <v>87</v>
      </c>
      <c r="G4" s="157" t="s">
        <v>85</v>
      </c>
      <c r="H4" s="158" t="s">
        <v>84</v>
      </c>
      <c r="I4" s="190" t="s">
        <v>86</v>
      </c>
      <c r="J4" s="218" t="s">
        <v>120</v>
      </c>
      <c r="K4" s="136" t="s">
        <v>121</v>
      </c>
      <c r="L4" s="208" t="s">
        <v>122</v>
      </c>
      <c r="M4" s="191" t="s">
        <v>128</v>
      </c>
      <c r="N4" s="114" t="s">
        <v>129</v>
      </c>
      <c r="O4" s="136" t="s">
        <v>111</v>
      </c>
      <c r="P4" s="113" t="s">
        <v>114</v>
      </c>
      <c r="Q4" s="186" t="s">
        <v>112</v>
      </c>
      <c r="R4" s="187" t="s">
        <v>118</v>
      </c>
      <c r="S4" s="188" t="s">
        <v>119</v>
      </c>
      <c r="T4" s="189" t="s">
        <v>115</v>
      </c>
      <c r="U4" s="129" t="s">
        <v>116</v>
      </c>
      <c r="V4" s="217"/>
      <c r="W4" s="217"/>
      <c r="X4" s="84"/>
      <c r="Y4" s="84"/>
      <c r="Z4" s="84"/>
      <c r="AA4" s="72" t="s">
        <v>81</v>
      </c>
      <c r="AB4" s="38"/>
      <c r="AC4" s="38"/>
    </row>
    <row r="5" spans="1:31" ht="15" customHeight="1" x14ac:dyDescent="0.25">
      <c r="B5" s="236" t="s">
        <v>74</v>
      </c>
      <c r="C5" s="231" t="s">
        <v>64</v>
      </c>
      <c r="D5" s="247">
        <v>20314</v>
      </c>
      <c r="E5" s="250">
        <v>21585</v>
      </c>
      <c r="F5" s="146" t="s">
        <v>117</v>
      </c>
      <c r="G5" s="151">
        <f>Data_None!C14/1000</f>
        <v>4206.4414811152901</v>
      </c>
      <c r="H5" s="75">
        <f>SUM(Data_None!M4:N63)/1000</f>
        <v>3839.3905184685655</v>
      </c>
      <c r="I5" s="195">
        <f>SUM(Data_None!P4:Q63)/1000</f>
        <v>3841.5055971996103</v>
      </c>
      <c r="J5" s="219">
        <f>Data_None!C5/1000</f>
        <v>5460.6184168482705</v>
      </c>
      <c r="K5" s="223">
        <f>V5+T5*X5</f>
        <v>2394.4747625414889</v>
      </c>
      <c r="L5" s="224">
        <f>W5+Y5*T5</f>
        <v>3066.1439469606353</v>
      </c>
      <c r="M5" s="199">
        <f>SUM(Data_None!C8:C10)</f>
        <v>-6.5426775108790051E-11</v>
      </c>
      <c r="N5" s="79">
        <f>SUM(Data_None!C11:C13)</f>
        <v>1.4093108309983444E-8</v>
      </c>
      <c r="O5" s="137">
        <v>0</v>
      </c>
      <c r="P5" s="125">
        <v>0</v>
      </c>
      <c r="Q5" s="164">
        <v>0</v>
      </c>
      <c r="R5" s="143">
        <v>5458.51</v>
      </c>
      <c r="S5" s="115">
        <v>2.0790000000000002</v>
      </c>
      <c r="T5" s="144">
        <v>2.9000000000000001E-2</v>
      </c>
      <c r="U5" s="130">
        <f>SUM(Base_D1_L!Q7:R11)/1000/AA5</f>
        <v>30.281537312588668</v>
      </c>
      <c r="V5" s="177">
        <f>Data_None!C33</f>
        <v>2394.4620554536828</v>
      </c>
      <c r="W5" s="161">
        <f>Data_None!C34</f>
        <v>3066.1276540484414</v>
      </c>
      <c r="X5" s="216">
        <v>0.43817544159043698</v>
      </c>
      <c r="Y5" s="216">
        <v>0.56182455840956402</v>
      </c>
      <c r="Z5" s="222"/>
      <c r="AA5" s="73">
        <f>COUNTIF(Base_D1_L!P7:P11,"&lt;&gt;0")</f>
        <v>4</v>
      </c>
      <c r="AB5" s="38"/>
      <c r="AC5" s="38"/>
      <c r="AD5" s="38"/>
      <c r="AE5" s="38"/>
    </row>
    <row r="6" spans="1:31" x14ac:dyDescent="0.25">
      <c r="B6" s="237"/>
      <c r="C6" s="232"/>
      <c r="D6" s="248"/>
      <c r="E6" s="251"/>
      <c r="F6" s="147">
        <v>2700</v>
      </c>
      <c r="G6" s="152">
        <f>Data_2700!C14/1000</f>
        <v>4206.4414811152901</v>
      </c>
      <c r="H6" s="116">
        <f>SUM(Data_2700!M4:N63)/1000</f>
        <v>3839.3905184685614</v>
      </c>
      <c r="I6" s="196">
        <f>SUM(Data_2700!P4:Q63)/1000</f>
        <v>3841.5055972017785</v>
      </c>
      <c r="J6" s="220">
        <f>Data_2700!C5/1000</f>
        <v>5460.6184164182996</v>
      </c>
      <c r="K6" s="225">
        <f t="shared" ref="K6:K28" si="0">V6+T6*X6</f>
        <v>2394.4747623518292</v>
      </c>
      <c r="L6" s="226">
        <f t="shared" ref="L6:L28" si="1">W6+Y6*T6</f>
        <v>3066.1439467205473</v>
      </c>
      <c r="M6" s="200">
        <f>SUM(Data_2700!C8:C10)</f>
        <v>-6.5426775108790051E-11</v>
      </c>
      <c r="N6" s="120">
        <f>SUM(Data_2700!C11:C13)</f>
        <v>1.0239297409953021E-8</v>
      </c>
      <c r="O6" s="139">
        <v>0</v>
      </c>
      <c r="P6" s="126">
        <v>0</v>
      </c>
      <c r="Q6" s="165">
        <v>1E-3</v>
      </c>
      <c r="R6" s="139">
        <v>5458.51</v>
      </c>
      <c r="S6" s="119">
        <v>2.0790000000000002</v>
      </c>
      <c r="T6" s="140">
        <v>2.9000000000000001E-2</v>
      </c>
      <c r="U6" s="131">
        <f>SUM(Base_D1_H!Q7:R11)/1000/AA6</f>
        <v>30.281537240573364</v>
      </c>
      <c r="V6" s="117">
        <f>Data_2700!C33</f>
        <v>2394.4620552640231</v>
      </c>
      <c r="W6" s="160">
        <f>Data_2700!C34</f>
        <v>3066.1276538083534</v>
      </c>
      <c r="X6" s="216">
        <v>0.43817544159043698</v>
      </c>
      <c r="Y6" s="216">
        <v>0.56182455840956402</v>
      </c>
      <c r="Z6" s="222"/>
      <c r="AA6" s="73">
        <f>COUNTIF(Base_D1_H!P7:P11,"&lt;&gt;0")</f>
        <v>4</v>
      </c>
      <c r="AB6" s="38"/>
      <c r="AC6" s="38"/>
      <c r="AD6" s="38"/>
      <c r="AE6" s="38"/>
    </row>
    <row r="7" spans="1:31" ht="15.75" thickBot="1" x14ac:dyDescent="0.3">
      <c r="B7" s="237"/>
      <c r="C7" s="233"/>
      <c r="D7" s="249"/>
      <c r="E7" s="252"/>
      <c r="F7" s="148">
        <v>2000</v>
      </c>
      <c r="G7" s="153">
        <f>Data_2000!C14/1000</f>
        <v>4206.4414811152901</v>
      </c>
      <c r="H7" s="76">
        <f>SUM(Data_2000!M4:N63)/1000</f>
        <v>3839.3905184685591</v>
      </c>
      <c r="I7" s="197">
        <f>SUM(Data_2000!P4:Q63)/1000</f>
        <v>3841.505597200935</v>
      </c>
      <c r="J7" s="221">
        <f>Data_2000!C5/1000</f>
        <v>5460.6184168917198</v>
      </c>
      <c r="K7" s="227">
        <f t="shared" si="0"/>
        <v>2394.4747625601285</v>
      </c>
      <c r="L7" s="228">
        <f t="shared" si="1"/>
        <v>3066.1439469856314</v>
      </c>
      <c r="M7" s="201">
        <f>SUM(Data_2000!C8:C10)</f>
        <v>-6.5426775108790051E-11</v>
      </c>
      <c r="N7" s="81">
        <f>SUM(Data_2000!C11:C13)</f>
        <v>1.048893712625919E-8</v>
      </c>
      <c r="O7" s="141">
        <v>0</v>
      </c>
      <c r="P7" s="127">
        <v>0</v>
      </c>
      <c r="Q7" s="166">
        <v>1E-3</v>
      </c>
      <c r="R7" s="141">
        <v>5458.51</v>
      </c>
      <c r="S7" s="80">
        <v>2.0790000000000002</v>
      </c>
      <c r="T7" s="142">
        <v>2.9000000000000001E-2</v>
      </c>
      <c r="U7" s="132">
        <v>30</v>
      </c>
      <c r="V7" s="78">
        <f>Data_2000!C33</f>
        <v>2394.4620554723224</v>
      </c>
      <c r="W7" s="159">
        <f>Data_2000!C34</f>
        <v>3066.1276540734375</v>
      </c>
      <c r="X7" s="216">
        <v>0.43817544159043698</v>
      </c>
      <c r="Y7" s="216">
        <v>0.56182455840956402</v>
      </c>
      <c r="Z7" s="222"/>
      <c r="AA7" s="73"/>
      <c r="AB7" s="38"/>
      <c r="AC7" s="38"/>
      <c r="AD7" s="38"/>
      <c r="AE7" s="38"/>
    </row>
    <row r="8" spans="1:31" x14ac:dyDescent="0.25">
      <c r="B8" s="237"/>
      <c r="C8" s="234">
        <v>2030</v>
      </c>
      <c r="D8" s="244">
        <v>19750</v>
      </c>
      <c r="E8" s="242">
        <v>19595</v>
      </c>
      <c r="F8" s="146" t="s">
        <v>117</v>
      </c>
      <c r="G8" s="143">
        <f>Data_None!G14/1000</f>
        <v>2539.27525025041</v>
      </c>
      <c r="H8" s="115">
        <f>SUM(Data_None!AS4:AT63)/1000</f>
        <v>2302.0439535829641</v>
      </c>
      <c r="I8" s="128">
        <f>SUM(Data_None!AV4:AW63)/1000</f>
        <v>2313.700431995137</v>
      </c>
      <c r="J8" s="219">
        <f>Data_None!G5/1000</f>
        <v>4917.6179225120204</v>
      </c>
      <c r="K8" s="223">
        <f t="shared" si="0"/>
        <v>2183.8434502659179</v>
      </c>
      <c r="L8" s="224">
        <f t="shared" si="1"/>
        <v>2733.7746059933579</v>
      </c>
      <c r="M8" s="202">
        <f>SUM(Data_None!G8:G10)</f>
        <v>-1.5859313862165441E-10</v>
      </c>
      <c r="N8" s="154">
        <f>SUM(Data_None!G11:G13)</f>
        <v>70.655118560666693</v>
      </c>
      <c r="O8" s="143">
        <v>0</v>
      </c>
      <c r="P8" s="128">
        <v>0</v>
      </c>
      <c r="Q8" s="167">
        <v>0</v>
      </c>
      <c r="R8" s="137">
        <v>4907.2520000000004</v>
      </c>
      <c r="S8" s="77">
        <v>3.5230000000000001</v>
      </c>
      <c r="T8" s="138">
        <v>6.843</v>
      </c>
      <c r="U8" s="133">
        <f>SUM('2030_D1_L'!Q7:R11)/1000/AA8</f>
        <v>18.549777042008092</v>
      </c>
      <c r="V8" s="210">
        <f>Data_None!G33</f>
        <v>2180.8674592120569</v>
      </c>
      <c r="W8" s="213">
        <f>Data_None!G34</f>
        <v>2729.907597047219</v>
      </c>
      <c r="X8" s="216">
        <v>0.43489566766931198</v>
      </c>
      <c r="Y8" s="216">
        <v>0.56510433233068902</v>
      </c>
      <c r="Z8" s="222"/>
      <c r="AA8" s="73">
        <f>COUNTIF('2030_D1_L'!P7:P11,"&lt;&gt;0")</f>
        <v>2</v>
      </c>
      <c r="AB8" s="38"/>
      <c r="AC8" s="38"/>
      <c r="AD8" s="38"/>
      <c r="AE8" s="38"/>
    </row>
    <row r="9" spans="1:31" x14ac:dyDescent="0.25">
      <c r="B9" s="237"/>
      <c r="C9" s="234"/>
      <c r="D9" s="244"/>
      <c r="E9" s="242"/>
      <c r="F9" s="149">
        <v>2700</v>
      </c>
      <c r="G9" s="139">
        <f>Data_2700!G14/1000</f>
        <v>2626.4923951937399</v>
      </c>
      <c r="H9" s="119">
        <f>SUM(Data_2700!AS4:AT63)/1000</f>
        <v>2386.1386209500533</v>
      </c>
      <c r="I9" s="126">
        <f>SUM(Data_2700!AV4:AW63)/1000</f>
        <v>2396.1990875771003</v>
      </c>
      <c r="J9" s="220">
        <f>Data_2700!G5/1000</f>
        <v>4659.5309664012102</v>
      </c>
      <c r="K9" s="225">
        <f t="shared" si="0"/>
        <v>1731.8855870053194</v>
      </c>
      <c r="L9" s="226">
        <f t="shared" si="1"/>
        <v>2927.6450697034129</v>
      </c>
      <c r="M9" s="203">
        <f>SUM(Data_2700!G8:G10)</f>
        <v>5233.8462204838597</v>
      </c>
      <c r="N9" s="155">
        <f>SUM(Data_2700!G11:G13)</f>
        <v>5665.3258724487905</v>
      </c>
      <c r="O9" s="139">
        <v>201.82900000000001</v>
      </c>
      <c r="P9" s="126">
        <v>1.075</v>
      </c>
      <c r="Q9" s="168">
        <v>2.7429999999999999</v>
      </c>
      <c r="R9" s="139">
        <v>4443.8329999999996</v>
      </c>
      <c r="S9" s="119">
        <v>3.2080000000000002</v>
      </c>
      <c r="T9" s="140">
        <v>9.5860000000000003</v>
      </c>
      <c r="U9" s="134">
        <f>SUM('2030_D1_H'!Q7:R11)/1000/AA9</f>
        <v>53.083934603667437</v>
      </c>
      <c r="V9" s="211">
        <f>Data_2700!G33</f>
        <v>1727.7166771350414</v>
      </c>
      <c r="W9" s="214">
        <f>Data_2700!G34</f>
        <v>2922.2279795736908</v>
      </c>
      <c r="X9" s="216">
        <v>0.43489566766931198</v>
      </c>
      <c r="Y9" s="216">
        <v>0.56510433233068902</v>
      </c>
      <c r="Z9" s="222"/>
      <c r="AA9" s="73">
        <f>COUNTIF('2030_D1_H'!P7:P11,"&lt;&gt;0")</f>
        <v>2</v>
      </c>
      <c r="AB9" s="38"/>
      <c r="AC9" s="38"/>
      <c r="AD9" s="38"/>
      <c r="AE9" s="38"/>
    </row>
    <row r="10" spans="1:31" ht="15.75" thickBot="1" x14ac:dyDescent="0.3">
      <c r="B10" s="238"/>
      <c r="C10" s="235"/>
      <c r="D10" s="245"/>
      <c r="E10" s="243"/>
      <c r="F10" s="150">
        <v>2000</v>
      </c>
      <c r="G10" s="141">
        <f>Data_2000!G14/1000</f>
        <v>2731.2301685819398</v>
      </c>
      <c r="H10" s="80">
        <f>SUM(Data_2000!AS4:AT63)/1000</f>
        <v>2480.754486958318</v>
      </c>
      <c r="I10" s="127">
        <f>SUM(Data_2000!AV4:AW63)/1000</f>
        <v>2487.7787458298458</v>
      </c>
      <c r="J10" s="221">
        <f>Data_2000!G5/1000</f>
        <v>4043.6675116852803</v>
      </c>
      <c r="K10" s="227">
        <f t="shared" si="0"/>
        <v>930.8712962157083</v>
      </c>
      <c r="L10" s="228">
        <f t="shared" si="1"/>
        <v>3112.7958308844914</v>
      </c>
      <c r="M10" s="204">
        <f>SUM(Data_2000!G8:G10)</f>
        <v>14007.887787308469</v>
      </c>
      <c r="N10" s="82">
        <f>SUM(Data_2000!G11:G13)</f>
        <v>13323.203788849189</v>
      </c>
      <c r="O10" s="141">
        <v>390.76900000000001</v>
      </c>
      <c r="P10" s="127">
        <v>0.57799999999999996</v>
      </c>
      <c r="Q10" s="169">
        <v>284.95299999999997</v>
      </c>
      <c r="R10" s="141">
        <v>3356.7730000000001</v>
      </c>
      <c r="S10" s="80">
        <v>3.7509999999999999</v>
      </c>
      <c r="T10" s="142">
        <v>291.79599999999999</v>
      </c>
      <c r="U10" s="135">
        <v>59</v>
      </c>
      <c r="V10" s="212">
        <f>Data_2000!G33</f>
        <v>803.97047997247375</v>
      </c>
      <c r="W10" s="215">
        <f>Data_2000!G34</f>
        <v>2947.9006471277257</v>
      </c>
      <c r="X10" s="216">
        <v>0.43489566766931198</v>
      </c>
      <c r="Y10" s="216">
        <v>0.56510433233068902</v>
      </c>
      <c r="Z10" s="222"/>
      <c r="AA10" s="73"/>
      <c r="AB10" s="38"/>
      <c r="AC10" s="38"/>
      <c r="AD10" s="38"/>
      <c r="AE10" s="38"/>
    </row>
    <row r="11" spans="1:31" x14ac:dyDescent="0.25">
      <c r="B11" s="255" t="s">
        <v>75</v>
      </c>
      <c r="C11" s="239" t="s">
        <v>64</v>
      </c>
      <c r="D11" s="247">
        <v>17100</v>
      </c>
      <c r="E11" s="250">
        <v>18415</v>
      </c>
      <c r="F11" s="146" t="s">
        <v>117</v>
      </c>
      <c r="G11" s="151">
        <f>Data_None!D14/1000</f>
        <v>3326.0781014488698</v>
      </c>
      <c r="H11" s="75">
        <f>SUM(Data_None!U4:V63)/1000</f>
        <v>3050.5608833425422</v>
      </c>
      <c r="I11" s="195">
        <f>SUM(Data_None!X4:Y63)/1000</f>
        <v>3055.8254087240739</v>
      </c>
      <c r="J11" s="219">
        <f>Data_None!D5/1000</f>
        <v>4399.0194616977196</v>
      </c>
      <c r="K11" s="223">
        <f t="shared" si="0"/>
        <v>1914.5203976016069</v>
      </c>
      <c r="L11" s="224">
        <f t="shared" si="1"/>
        <v>2484.4987658094155</v>
      </c>
      <c r="M11" s="199">
        <f>SUM(Data_None!D8:D10)</f>
        <v>-6.5881522459676554E-11</v>
      </c>
      <c r="N11" s="79">
        <f>SUM(Data_None!D11:D13)</f>
        <v>0.89946561441918249</v>
      </c>
      <c r="O11" s="137">
        <v>0</v>
      </c>
      <c r="P11" s="125">
        <v>0</v>
      </c>
      <c r="Q11" s="170">
        <v>0</v>
      </c>
      <c r="R11" s="137">
        <v>4386.3599999999997</v>
      </c>
      <c r="S11" s="77">
        <v>1.617</v>
      </c>
      <c r="T11" s="138">
        <v>11.042</v>
      </c>
      <c r="U11" s="130">
        <f>SUM(Base_D2_L!Q7:R11)/1000/AA11</f>
        <v>18.333406384003329</v>
      </c>
      <c r="V11" s="177">
        <f>Data_None!D33</f>
        <v>1910.5052448176973</v>
      </c>
      <c r="W11" s="161">
        <f>Data_None!D34</f>
        <v>2477.471918593325</v>
      </c>
      <c r="X11" s="216">
        <v>0.363625501169135</v>
      </c>
      <c r="Y11" s="216">
        <v>0.63637449883086505</v>
      </c>
      <c r="Z11" s="222"/>
      <c r="AA11" s="73">
        <f>COUNTIF(Base_D2_L!P7:P11,"&lt;&gt;0")</f>
        <v>3</v>
      </c>
      <c r="AB11" s="38"/>
      <c r="AC11" s="38"/>
      <c r="AD11" s="38"/>
      <c r="AE11" s="38"/>
    </row>
    <row r="12" spans="1:31" x14ac:dyDescent="0.25">
      <c r="B12" s="256"/>
      <c r="C12" s="240"/>
      <c r="D12" s="248"/>
      <c r="E12" s="251"/>
      <c r="F12" s="149">
        <v>2700</v>
      </c>
      <c r="G12" s="152">
        <f>Data_2700!D14/1000</f>
        <v>3326.2060103275999</v>
      </c>
      <c r="H12" s="116">
        <f>SUM(Data_2700!U4:V63)/1000</f>
        <v>3050.5945404689469</v>
      </c>
      <c r="I12" s="196">
        <f>SUM(Data_2700!X4:Y63)/1000</f>
        <v>3057.8925327206584</v>
      </c>
      <c r="J12" s="220">
        <f>Data_2700!D5/1000</f>
        <v>4403.1707383961693</v>
      </c>
      <c r="K12" s="225">
        <f t="shared" si="0"/>
        <v>1916.2053573939081</v>
      </c>
      <c r="L12" s="226">
        <f t="shared" si="1"/>
        <v>2486.9653095784543</v>
      </c>
      <c r="M12" s="200">
        <f>SUM(Data_2700!D8:D10)</f>
        <v>-6.5881522459676554E-11</v>
      </c>
      <c r="N12" s="120">
        <f>SUM(Data_2700!D11:D13)</f>
        <v>0.89946561217301224</v>
      </c>
      <c r="O12" s="139">
        <v>0</v>
      </c>
      <c r="P12" s="126">
        <v>1.6E-2</v>
      </c>
      <c r="Q12" s="168">
        <v>1.64</v>
      </c>
      <c r="R12" s="139">
        <v>4388.799</v>
      </c>
      <c r="S12" s="119">
        <v>1.673</v>
      </c>
      <c r="T12" s="140">
        <v>12.683</v>
      </c>
      <c r="U12" s="131">
        <f>SUM(Base_D2_H!Q7:R11)/1000/AA12</f>
        <v>18.522827351101675</v>
      </c>
      <c r="V12" s="117">
        <f>Data_2700!D33</f>
        <v>1911.59349516258</v>
      </c>
      <c r="W12" s="160">
        <f>Data_2700!D34</f>
        <v>2478.8941718097826</v>
      </c>
      <c r="X12" s="216">
        <v>0.363625501169135</v>
      </c>
      <c r="Y12" s="216">
        <v>0.63637449883086505</v>
      </c>
      <c r="Z12" s="222"/>
      <c r="AA12" s="73">
        <f>COUNTIF(Base_D2_H!P7:P11,"&lt;&gt;0")</f>
        <v>3</v>
      </c>
      <c r="AB12" s="38"/>
      <c r="AC12" s="38"/>
      <c r="AD12" s="38"/>
      <c r="AE12" s="38"/>
    </row>
    <row r="13" spans="1:31" ht="15.75" thickBot="1" x14ac:dyDescent="0.3">
      <c r="B13" s="256"/>
      <c r="C13" s="241"/>
      <c r="D13" s="249"/>
      <c r="E13" s="252"/>
      <c r="F13" s="150">
        <v>2000</v>
      </c>
      <c r="G13" s="153">
        <f>Data_2000!D14/1000</f>
        <v>3332.0216471428498</v>
      </c>
      <c r="H13" s="76">
        <f>SUM(Data_2000!U4:V63)/1000</f>
        <v>3055.3241965741145</v>
      </c>
      <c r="I13" s="197">
        <f>SUM(Data_2000!X4:Y63)/1000</f>
        <v>3063.9646171232248</v>
      </c>
      <c r="J13" s="221">
        <f>Data_2000!D5/1000</f>
        <v>4414.6048129922601</v>
      </c>
      <c r="K13" s="227">
        <f t="shared" si="0"/>
        <v>1874.4374398980449</v>
      </c>
      <c r="L13" s="228">
        <f t="shared" si="1"/>
        <v>2540.1671593226793</v>
      </c>
      <c r="M13" s="201">
        <f>SUM(Data_2000!D8:D10)</f>
        <v>-6.5881522459676554E-11</v>
      </c>
      <c r="N13" s="81">
        <f>SUM(Data_2000!D11:D13)</f>
        <v>53.421591454143865</v>
      </c>
      <c r="O13" s="141">
        <v>23.146999999999998</v>
      </c>
      <c r="P13" s="127">
        <v>1.4E-2</v>
      </c>
      <c r="Q13" s="169">
        <v>7.2329999999999997</v>
      </c>
      <c r="R13" s="141">
        <v>4373.1719999999996</v>
      </c>
      <c r="S13" s="80">
        <v>-5.0000000000000001E-3</v>
      </c>
      <c r="T13" s="142">
        <v>18.276</v>
      </c>
      <c r="U13" s="132">
        <v>26</v>
      </c>
      <c r="V13" s="78">
        <f>Data_2000!D33</f>
        <v>1867.7918202386777</v>
      </c>
      <c r="W13" s="159">
        <f>Data_2000!D34</f>
        <v>2528.5367789820461</v>
      </c>
      <c r="X13" s="216">
        <v>0.363625501169135</v>
      </c>
      <c r="Y13" s="216">
        <v>0.63637449883086505</v>
      </c>
      <c r="Z13" s="222"/>
      <c r="AA13" s="73"/>
      <c r="AB13" s="38"/>
      <c r="AC13" s="38"/>
      <c r="AD13" s="38"/>
      <c r="AE13" s="38"/>
    </row>
    <row r="14" spans="1:31" x14ac:dyDescent="0.25">
      <c r="B14" s="237"/>
      <c r="C14" s="253">
        <v>2030</v>
      </c>
      <c r="D14" s="244">
        <v>16188</v>
      </c>
      <c r="E14" s="242">
        <v>15698</v>
      </c>
      <c r="F14" s="146" t="s">
        <v>117</v>
      </c>
      <c r="G14" s="143">
        <f>Data_None!H14/1000</f>
        <v>2139.6826976436696</v>
      </c>
      <c r="H14" s="118">
        <f>SUM(Data_None!BA4:BB63)/1000</f>
        <v>1971.5793377126965</v>
      </c>
      <c r="I14" s="174">
        <f>SUM(Data_None!BD4:BE63)/1000</f>
        <v>2004.0690458909801</v>
      </c>
      <c r="J14" s="274">
        <f>Data_None!H5/1000</f>
        <v>3792.87858341845</v>
      </c>
      <c r="K14" s="223">
        <f t="shared" si="0"/>
        <v>1678.3437301218892</v>
      </c>
      <c r="L14" s="224">
        <f t="shared" si="1"/>
        <v>2114.5349700650595</v>
      </c>
      <c r="M14" s="277">
        <f>SUM(Data_None!H8:H10)</f>
        <v>2231.0871838866442</v>
      </c>
      <c r="N14" s="278">
        <f>SUM(Data_None!H11:H13)</f>
        <v>4028.915627914424</v>
      </c>
      <c r="O14" s="143">
        <v>0</v>
      </c>
      <c r="P14" s="128">
        <v>0</v>
      </c>
      <c r="Q14" s="167">
        <v>0</v>
      </c>
      <c r="R14" s="137">
        <v>3766.8530000000001</v>
      </c>
      <c r="S14" s="77">
        <v>2.0299999999999998</v>
      </c>
      <c r="T14" s="138">
        <v>23.995999999999999</v>
      </c>
      <c r="U14" s="133">
        <f>SUM('2030_D2_L'!Q7:R11)/1000/AA14</f>
        <v>4.5288719202372594</v>
      </c>
      <c r="V14" s="177">
        <f>Data_None!H33</f>
        <v>1667.900276570221</v>
      </c>
      <c r="W14" s="161">
        <f>Data_None!H34</f>
        <v>2100.9824236167278</v>
      </c>
      <c r="X14" s="216">
        <v>0.43521643405851501</v>
      </c>
      <c r="Y14" s="216">
        <v>0.56478356594148504</v>
      </c>
      <c r="Z14" s="222"/>
      <c r="AA14" s="73">
        <f>COUNTIF('2030_D2_L'!P7:P11,"&lt;&gt;0")</f>
        <v>2</v>
      </c>
      <c r="AB14" s="38"/>
      <c r="AC14" s="38"/>
      <c r="AD14" s="38"/>
      <c r="AE14" s="38"/>
    </row>
    <row r="15" spans="1:31" x14ac:dyDescent="0.25">
      <c r="B15" s="237"/>
      <c r="C15" s="253"/>
      <c r="D15" s="244"/>
      <c r="E15" s="242"/>
      <c r="F15" s="149">
        <v>2700</v>
      </c>
      <c r="G15" s="139">
        <f>Data_2700!H14/1000</f>
        <v>2188.1997119856701</v>
      </c>
      <c r="H15" s="116">
        <f>SUM(Data_2700!BA4:BB63)/1000</f>
        <v>2006.8224985267864</v>
      </c>
      <c r="I15" s="196">
        <f>SUM(Data_2700!BD4:BE63)/1000</f>
        <v>2022.4980358095813</v>
      </c>
      <c r="J15" s="275">
        <f>Data_2700!H5/1000</f>
        <v>3713.4346567490502</v>
      </c>
      <c r="K15" s="225">
        <f t="shared" si="0"/>
        <v>1444.8928656982789</v>
      </c>
      <c r="L15" s="226">
        <f t="shared" si="1"/>
        <v>2268.54193033299</v>
      </c>
      <c r="M15" s="206">
        <f>SUM(Data_2700!H8:H10)</f>
        <v>7802.6191740468403</v>
      </c>
      <c r="N15" s="121">
        <f>SUM(Data_2700!H11:H13)</f>
        <v>7609.4519031760501</v>
      </c>
      <c r="O15" s="139">
        <v>152.846</v>
      </c>
      <c r="P15" s="126">
        <v>0</v>
      </c>
      <c r="Q15" s="168">
        <v>-22.14</v>
      </c>
      <c r="R15" s="139">
        <v>3555.66</v>
      </c>
      <c r="S15" s="119">
        <v>3.073</v>
      </c>
      <c r="T15" s="140">
        <v>1.8560000000000001</v>
      </c>
      <c r="U15" s="134">
        <f>SUM('2030_D2_H'!Q7:R11)/1000/AA15</f>
        <v>21.220019182423567</v>
      </c>
      <c r="V15" s="117">
        <f>Data_2700!H33</f>
        <v>1444.0851039966662</v>
      </c>
      <c r="W15" s="160">
        <f>Data_2700!H34</f>
        <v>2267.4936920346026</v>
      </c>
      <c r="X15" s="216">
        <v>0.43521643405851501</v>
      </c>
      <c r="Y15" s="216">
        <v>0.56478356594148504</v>
      </c>
      <c r="Z15" s="222"/>
      <c r="AA15" s="73">
        <f>COUNTIF('2030_D2_H'!P7:P11,"&lt;&gt;0")</f>
        <v>2</v>
      </c>
      <c r="AB15" s="38"/>
      <c r="AC15" s="38"/>
      <c r="AD15" s="38"/>
      <c r="AE15" s="38"/>
    </row>
    <row r="16" spans="1:31" ht="15.75" thickBot="1" x14ac:dyDescent="0.3">
      <c r="B16" s="238"/>
      <c r="C16" s="254"/>
      <c r="D16" s="245"/>
      <c r="E16" s="243"/>
      <c r="F16" s="150">
        <v>2000</v>
      </c>
      <c r="G16" s="141">
        <f>Data_2000!H14/1000</f>
        <v>2250.13202984177</v>
      </c>
      <c r="H16" s="76">
        <f>SUM(Data_2000!BA4:BB63)/1000</f>
        <v>2052.0927789343064</v>
      </c>
      <c r="I16" s="197">
        <f>SUM(Data_2000!BD4:BE63)/1000</f>
        <v>2070.438185240565</v>
      </c>
      <c r="J16" s="276">
        <f>Data_2000!H5/1000</f>
        <v>3676.5066828590902</v>
      </c>
      <c r="K16" s="227">
        <f t="shared" si="0"/>
        <v>1322.6497390539548</v>
      </c>
      <c r="L16" s="228">
        <f t="shared" si="1"/>
        <v>2353.8569924426051</v>
      </c>
      <c r="M16" s="204">
        <f>SUM(Data_2000!H8:H10)</f>
        <v>13903.87849699992</v>
      </c>
      <c r="N16" s="82">
        <f>SUM(Data_2000!H11:H13)</f>
        <v>12112.80845595776</v>
      </c>
      <c r="O16" s="141">
        <v>168.738</v>
      </c>
      <c r="P16" s="127">
        <v>2.3730000000000002</v>
      </c>
      <c r="Q16" s="169">
        <v>29.556999999999999</v>
      </c>
      <c r="R16" s="141">
        <v>3451.8580000000002</v>
      </c>
      <c r="S16" s="80">
        <v>-1.6E-2</v>
      </c>
      <c r="T16" s="142">
        <v>53.552999999999997</v>
      </c>
      <c r="U16" s="135">
        <v>35</v>
      </c>
      <c r="V16" s="78">
        <f>Data_2000!H33</f>
        <v>1299.3425933608191</v>
      </c>
      <c r="W16" s="159">
        <f>Data_2000!H34</f>
        <v>2323.6111381357409</v>
      </c>
      <c r="X16" s="216">
        <v>0.43521643405851501</v>
      </c>
      <c r="Y16" s="216">
        <v>0.56478356594148504</v>
      </c>
      <c r="Z16" s="222"/>
      <c r="AA16" s="73"/>
      <c r="AB16" s="38"/>
      <c r="AC16" s="38"/>
      <c r="AD16" s="38"/>
      <c r="AE16" s="38"/>
    </row>
    <row r="17" spans="1:31" x14ac:dyDescent="0.25">
      <c r="B17" s="257" t="s">
        <v>76</v>
      </c>
      <c r="C17" s="261" t="s">
        <v>64</v>
      </c>
      <c r="D17" s="262">
        <v>24791</v>
      </c>
      <c r="E17" s="246">
        <v>27012</v>
      </c>
      <c r="F17" s="146" t="s">
        <v>117</v>
      </c>
      <c r="G17" s="137">
        <f>Data_None!E14/1000</f>
        <v>6411.56529448331</v>
      </c>
      <c r="H17" s="77">
        <f>SUM(Data_None!AC4:AD63)/1000</f>
        <v>5793.7032618673038</v>
      </c>
      <c r="I17" s="195">
        <f>SUM(Data_None!AF4:AG63)/1000</f>
        <v>5795.9499957815269</v>
      </c>
      <c r="J17" s="219">
        <f>Data_None!E5/1000</f>
        <v>7814.0861027558103</v>
      </c>
      <c r="K17" s="223">
        <f t="shared" si="0"/>
        <v>2827.0109973556864</v>
      </c>
      <c r="L17" s="224">
        <f t="shared" si="1"/>
        <v>4987.0751054001357</v>
      </c>
      <c r="M17" s="199">
        <f>SUM(Data_None!E8:E10)</f>
        <v>-4.075673132319936E-11</v>
      </c>
      <c r="N17" s="79">
        <f>SUM(Data_None!E11:E13)</f>
        <v>6.2949231012983822E-9</v>
      </c>
      <c r="O17" s="137">
        <v>0</v>
      </c>
      <c r="P17" s="125">
        <v>0</v>
      </c>
      <c r="Q17" s="170">
        <v>0</v>
      </c>
      <c r="R17" s="137">
        <v>7813.442</v>
      </c>
      <c r="S17" s="77">
        <v>0.64400000000000002</v>
      </c>
      <c r="T17" s="138">
        <v>0</v>
      </c>
      <c r="U17" s="130">
        <f>SUM(Base_D3_L!Q7:R11)/1000/AA17</f>
        <v>116.85182781100055</v>
      </c>
      <c r="V17" s="177">
        <f>Data_None!E33</f>
        <v>2827.0109973556864</v>
      </c>
      <c r="W17" s="161">
        <f>Data_None!E34</f>
        <v>4987.0751054001357</v>
      </c>
      <c r="X17" s="216">
        <v>0.44371291125075601</v>
      </c>
      <c r="Y17" s="216">
        <v>0.55628708874924404</v>
      </c>
      <c r="Z17" s="222"/>
      <c r="AA17" s="73">
        <f>COUNTIF(Base_D3_L!P7:P11,"&lt;&gt;0")</f>
        <v>5</v>
      </c>
      <c r="AB17" s="38"/>
      <c r="AC17" s="38"/>
      <c r="AD17" s="38"/>
      <c r="AE17" s="38"/>
    </row>
    <row r="18" spans="1:31" x14ac:dyDescent="0.25">
      <c r="B18" s="258"/>
      <c r="C18" s="253"/>
      <c r="D18" s="244"/>
      <c r="E18" s="242"/>
      <c r="F18" s="149">
        <v>2700</v>
      </c>
      <c r="G18" s="139">
        <f>Data_2700!E14/1000</f>
        <v>6411.4615633900203</v>
      </c>
      <c r="H18" s="117">
        <f>SUM(Data_2700!AC4:AD63)/1000</f>
        <v>5793.5995307740131</v>
      </c>
      <c r="I18" s="196">
        <f>SUM(Data_2700!AF4:AG63)/1000</f>
        <v>5795.9550461574936</v>
      </c>
      <c r="J18" s="220">
        <f>Data_2700!E5/1000</f>
        <v>7808.6954614468596</v>
      </c>
      <c r="K18" s="225">
        <f t="shared" si="0"/>
        <v>2824.9768653308438</v>
      </c>
      <c r="L18" s="226">
        <f t="shared" si="1"/>
        <v>4983.718596116013</v>
      </c>
      <c r="M18" s="206">
        <f>SUM(Data_2700!E8:E10)</f>
        <v>-4.0841996451490559E-11</v>
      </c>
      <c r="N18" s="121">
        <f>SUM(Data_2700!E11:E13)</f>
        <v>7.083639748846811E-9</v>
      </c>
      <c r="O18" s="139">
        <v>0</v>
      </c>
      <c r="P18" s="126">
        <v>0</v>
      </c>
      <c r="Q18" s="168">
        <v>0</v>
      </c>
      <c r="R18" s="139">
        <v>7808.049</v>
      </c>
      <c r="S18" s="119">
        <v>0.64600000000000002</v>
      </c>
      <c r="T18" s="140">
        <v>0</v>
      </c>
      <c r="U18" s="131">
        <f>SUM(Base_D3_H!Q7:R11)/1000/AA18</f>
        <v>116.3271756492519</v>
      </c>
      <c r="V18" s="117">
        <f>Data_2700!E33</f>
        <v>2824.9768653308438</v>
      </c>
      <c r="W18" s="160">
        <f>Data_2700!E34</f>
        <v>4983.718596116013</v>
      </c>
      <c r="X18" s="216">
        <v>0.44371291125075601</v>
      </c>
      <c r="Y18" s="216">
        <v>0.55628708874924404</v>
      </c>
      <c r="Z18" s="222"/>
      <c r="AA18" s="73">
        <f>COUNTIF(Base_D3_H!P7:P11,"&lt;&gt;0")</f>
        <v>5</v>
      </c>
      <c r="AB18" s="38"/>
      <c r="AC18" s="38"/>
      <c r="AD18" s="38"/>
      <c r="AE18" s="38"/>
    </row>
    <row r="19" spans="1:31" ht="15.75" thickBot="1" x14ac:dyDescent="0.3">
      <c r="B19" s="258"/>
      <c r="C19" s="254"/>
      <c r="D19" s="245"/>
      <c r="E19" s="243"/>
      <c r="F19" s="150">
        <v>2000</v>
      </c>
      <c r="G19" s="141">
        <f>Data_2000!E14/1000</f>
        <v>6411.6017387673601</v>
      </c>
      <c r="H19" s="78">
        <f>SUM(Data_2000!AC4:AD63)/1000</f>
        <v>5793.7397061513466</v>
      </c>
      <c r="I19" s="197">
        <f>SUM(Data_2000!AF4:AG63)/1000</f>
        <v>5796.0801009452898</v>
      </c>
      <c r="J19" s="221">
        <f>Data_2000!E5/1000</f>
        <v>7806.0553115028706</v>
      </c>
      <c r="K19" s="227">
        <f t="shared" si="0"/>
        <v>2818.5533285694023</v>
      </c>
      <c r="L19" s="228">
        <f t="shared" si="1"/>
        <v>4987.5019829334642</v>
      </c>
      <c r="M19" s="204">
        <f>SUM(Data_2000!E8:E10)</f>
        <v>-4.0841996451490559E-11</v>
      </c>
      <c r="N19" s="82">
        <f>SUM(Data_2000!E11:E13)</f>
        <v>5.7469975445201279E-9</v>
      </c>
      <c r="O19" s="141">
        <v>2.5390000000000001</v>
      </c>
      <c r="P19" s="127">
        <v>5.0000000000000001E-3</v>
      </c>
      <c r="Q19" s="169">
        <v>0</v>
      </c>
      <c r="R19" s="141">
        <v>7802.7860000000001</v>
      </c>
      <c r="S19" s="80">
        <v>0.72499999999999998</v>
      </c>
      <c r="T19" s="142">
        <v>0</v>
      </c>
      <c r="U19" s="132">
        <v>116</v>
      </c>
      <c r="V19" s="78">
        <f>Data_2000!E33</f>
        <v>2818.5533285694023</v>
      </c>
      <c r="W19" s="159">
        <f>Data_2000!E34</f>
        <v>4987.5019829334642</v>
      </c>
      <c r="X19" s="216">
        <v>0.44371291125075601</v>
      </c>
      <c r="Y19" s="216">
        <v>0.55628708874924404</v>
      </c>
      <c r="Z19" s="222"/>
      <c r="AA19" s="73"/>
      <c r="AB19" s="38"/>
      <c r="AC19" s="38"/>
      <c r="AD19" s="38"/>
      <c r="AE19" s="38"/>
    </row>
    <row r="20" spans="1:31" x14ac:dyDescent="0.25">
      <c r="B20" s="259"/>
      <c r="C20" s="253">
        <v>2030</v>
      </c>
      <c r="D20" s="244">
        <v>23988</v>
      </c>
      <c r="E20" s="242">
        <v>24684</v>
      </c>
      <c r="F20" s="146" t="s">
        <v>117</v>
      </c>
      <c r="G20" s="143">
        <f>Data_None!I14/1000</f>
        <v>5091.1730244866394</v>
      </c>
      <c r="H20" s="118">
        <f>SUM(Data_None!BI4:BJ63)/1000</f>
        <v>4584.0204408805466</v>
      </c>
      <c r="I20" s="198">
        <f>SUM(Data_None!BL4:BM63)/1000</f>
        <v>4587.8130777698771</v>
      </c>
      <c r="J20" s="274">
        <f>Data_None!I5/1000</f>
        <v>6677.4562795115598</v>
      </c>
      <c r="K20" s="223">
        <f t="shared" si="0"/>
        <v>2431.7248771065774</v>
      </c>
      <c r="L20" s="224">
        <f t="shared" si="1"/>
        <v>4245.7314184425813</v>
      </c>
      <c r="M20" s="277">
        <f>SUM(Data_None!I8:I10)</f>
        <v>-1.010107553156558E-10</v>
      </c>
      <c r="N20" s="278">
        <f>SUM(Data_None!I11:I13)</f>
        <v>5.7823589809029361</v>
      </c>
      <c r="O20" s="143">
        <v>0</v>
      </c>
      <c r="P20" s="128">
        <v>0</v>
      </c>
      <c r="Q20" s="167">
        <v>0</v>
      </c>
      <c r="R20" s="137">
        <v>6673.875</v>
      </c>
      <c r="S20" s="77">
        <v>1.214</v>
      </c>
      <c r="T20" s="138">
        <v>2.367</v>
      </c>
      <c r="U20" s="133">
        <f>SUM('2030_D3_L'!Q7:R11)/1000/AA20</f>
        <v>44.861082917477788</v>
      </c>
      <c r="V20" s="210">
        <f>Data_None!I33</f>
        <v>2430.6796199388973</v>
      </c>
      <c r="W20" s="161">
        <f>Data_None!I34</f>
        <v>4244.4096756102617</v>
      </c>
      <c r="X20" s="216">
        <v>0.44159576158853298</v>
      </c>
      <c r="Y20" s="216">
        <v>0.55840423841146802</v>
      </c>
      <c r="Z20" s="222"/>
      <c r="AA20" s="73">
        <f>COUNTIF('2030_D3_L'!P7:P11,"&lt;&gt;0")</f>
        <v>5</v>
      </c>
      <c r="AB20" s="38"/>
      <c r="AC20" s="38"/>
      <c r="AD20" s="38"/>
      <c r="AE20" s="38"/>
    </row>
    <row r="21" spans="1:31" x14ac:dyDescent="0.25">
      <c r="B21" s="259"/>
      <c r="C21" s="253"/>
      <c r="D21" s="244"/>
      <c r="E21" s="242"/>
      <c r="F21" s="149">
        <v>2700</v>
      </c>
      <c r="G21" s="139">
        <f>Data_2700!I14/1000</f>
        <v>5109.73271092714</v>
      </c>
      <c r="H21" s="116">
        <f>SUM(Data_2700!BI4:BJ63)/1000</f>
        <v>4602.1865309226469</v>
      </c>
      <c r="I21" s="196">
        <f>SUM(Data_2700!BL4:BM63)/1000</f>
        <v>4620.2910873246765</v>
      </c>
      <c r="J21" s="275">
        <f>Data_2700!I5/1000</f>
        <v>6621.1634892095699</v>
      </c>
      <c r="K21" s="225">
        <f t="shared" si="0"/>
        <v>2257.0539476617209</v>
      </c>
      <c r="L21" s="226">
        <f t="shared" si="1"/>
        <v>4364.1092334836148</v>
      </c>
      <c r="M21" s="206">
        <f>SUM(Data_2700!I8:I10)</f>
        <v>-1.004991645459086E-10</v>
      </c>
      <c r="N21" s="121">
        <f>SUM(Data_2700!I11:I13)</f>
        <v>1145.3817653713311</v>
      </c>
      <c r="O21" s="139">
        <v>77.933000000000007</v>
      </c>
      <c r="P21" s="126">
        <v>4.2119999999999997</v>
      </c>
      <c r="Q21" s="168">
        <v>16.305</v>
      </c>
      <c r="R21" s="139">
        <v>6522.9160000000002</v>
      </c>
      <c r="S21" s="119">
        <v>-2.57</v>
      </c>
      <c r="T21" s="140">
        <v>18.672000000000001</v>
      </c>
      <c r="U21" s="131">
        <f>SUM('2030_D3_H'!Q7:R11)/1000/AA21</f>
        <v>48.095745737839977</v>
      </c>
      <c r="V21" s="211">
        <f>Data_2700!I33</f>
        <v>2248.80847160134</v>
      </c>
      <c r="W21" s="160">
        <f>Data_2700!I34</f>
        <v>4353.6827095439958</v>
      </c>
      <c r="X21" s="216">
        <v>0.44159576158853298</v>
      </c>
      <c r="Y21" s="216">
        <v>0.55840423841146802</v>
      </c>
      <c r="Z21" s="222"/>
      <c r="AA21" s="73">
        <f>COUNTIF('2030_D3_H'!P7:P11,"&lt;&gt;0")</f>
        <v>5</v>
      </c>
      <c r="AB21" s="38"/>
      <c r="AC21" s="38"/>
      <c r="AD21" s="38"/>
      <c r="AE21" s="38"/>
    </row>
    <row r="22" spans="1:31" ht="15.75" thickBot="1" x14ac:dyDescent="0.3">
      <c r="B22" s="260"/>
      <c r="C22" s="254"/>
      <c r="D22" s="245"/>
      <c r="E22" s="243"/>
      <c r="F22" s="150">
        <v>2000</v>
      </c>
      <c r="G22" s="141">
        <f>Data_2000!I14/1000</f>
        <v>5130.8652343211497</v>
      </c>
      <c r="H22" s="76">
        <f>SUM(Data_2000!BI4:BJ63)/1000</f>
        <v>4613.0148044525167</v>
      </c>
      <c r="I22" s="197">
        <f>SUM(Data_2000!BL4:BM63)/1000</f>
        <v>4636.1487004327664</v>
      </c>
      <c r="J22" s="276">
        <f>Data_2000!I5/1000</f>
        <v>6877.4628655666102</v>
      </c>
      <c r="K22" s="227">
        <f t="shared" si="0"/>
        <v>2374.9121311728336</v>
      </c>
      <c r="L22" s="228">
        <f t="shared" si="1"/>
        <v>4502.5507343937652</v>
      </c>
      <c r="M22" s="204">
        <f>SUM(Data_2000!I8:I10)</f>
        <v>-1.004991645459086E-10</v>
      </c>
      <c r="N22" s="82">
        <f>SUM(Data_2000!I11:I13)</f>
        <v>1465.986523225075</v>
      </c>
      <c r="O22" s="141">
        <v>48.78</v>
      </c>
      <c r="P22" s="127">
        <v>6.4560000000000004</v>
      </c>
      <c r="Q22" s="169">
        <v>-2.367</v>
      </c>
      <c r="R22" s="141">
        <v>6826.692</v>
      </c>
      <c r="S22" s="80">
        <v>-4.4649999999999999</v>
      </c>
      <c r="T22" s="142">
        <v>0</v>
      </c>
      <c r="U22" s="132">
        <v>83</v>
      </c>
      <c r="V22" s="212">
        <f>Data_2000!I33</f>
        <v>2374.9121311728336</v>
      </c>
      <c r="W22" s="159">
        <f>Data_2000!I34</f>
        <v>4502.5507343937652</v>
      </c>
      <c r="X22" s="216">
        <v>0.44159576158853298</v>
      </c>
      <c r="Y22" s="216">
        <v>0.55840423841146802</v>
      </c>
      <c r="Z22" s="222"/>
      <c r="AA22" s="73"/>
      <c r="AB22" s="38"/>
      <c r="AC22" s="38"/>
      <c r="AD22" s="38"/>
      <c r="AE22" s="38"/>
    </row>
    <row r="23" spans="1:31" x14ac:dyDescent="0.25">
      <c r="B23" s="255" t="s">
        <v>77</v>
      </c>
      <c r="C23" s="261" t="s">
        <v>64</v>
      </c>
      <c r="D23" s="262">
        <v>16891</v>
      </c>
      <c r="E23" s="246">
        <v>18001</v>
      </c>
      <c r="F23" s="146" t="s">
        <v>117</v>
      </c>
      <c r="G23" s="137">
        <f>Data_None!F14/1000</f>
        <v>3443.1814800756702</v>
      </c>
      <c r="H23" s="75">
        <f>SUM(Data_None!AK4:AL63)/1000</f>
        <v>3146.7411217391332</v>
      </c>
      <c r="I23" s="195">
        <f>SUM(Data_None!AN4:AO63)/1000</f>
        <v>3150.680230349612</v>
      </c>
      <c r="J23" s="219">
        <f>Data_None!F5/1000</f>
        <v>4400.9998631669405</v>
      </c>
      <c r="K23" s="223">
        <f t="shared" si="0"/>
        <v>1915.7746201624213</v>
      </c>
      <c r="L23" s="224">
        <f t="shared" si="1"/>
        <v>2485.2248952129062</v>
      </c>
      <c r="M23" s="207">
        <f>SUM(Data_None!F8:F10)</f>
        <v>-5.7241322792833645E-11</v>
      </c>
      <c r="N23" s="183">
        <f>SUM(Data_None!F11:F13)</f>
        <v>3.0249208022824541</v>
      </c>
      <c r="O23" s="176">
        <v>0</v>
      </c>
      <c r="P23" s="184">
        <v>0</v>
      </c>
      <c r="Q23" s="185">
        <v>0</v>
      </c>
      <c r="R23" s="176">
        <v>4391.7520000000004</v>
      </c>
      <c r="S23" s="177">
        <v>2.1619999999999999</v>
      </c>
      <c r="T23" s="161">
        <v>7.085</v>
      </c>
      <c r="U23" s="130">
        <f>SUM(Base_D4_L!Q7:R11)/1000/AA23</f>
        <v>24.592989727099621</v>
      </c>
      <c r="V23" s="177">
        <f>Data_None!F33</f>
        <v>1913.1836083440267</v>
      </c>
      <c r="W23" s="161">
        <f>Data_None!F34</f>
        <v>2480.7309070313008</v>
      </c>
      <c r="X23" s="216">
        <v>0.36570385580729398</v>
      </c>
      <c r="Y23" s="216">
        <v>0.63429614419270597</v>
      </c>
      <c r="Z23" s="222"/>
      <c r="AA23" s="73">
        <f>COUNTIF(Base_D4_L!P7:P11,"&lt;&gt;0")</f>
        <v>3</v>
      </c>
      <c r="AB23" s="38"/>
      <c r="AC23" s="38"/>
      <c r="AD23" s="38"/>
      <c r="AE23" s="38"/>
    </row>
    <row r="24" spans="1:31" x14ac:dyDescent="0.25">
      <c r="B24" s="256"/>
      <c r="C24" s="253"/>
      <c r="D24" s="244"/>
      <c r="E24" s="242"/>
      <c r="F24" s="149">
        <v>2700</v>
      </c>
      <c r="G24" s="139">
        <f>Data_2700!F14/1000</f>
        <v>3443.1814800756601</v>
      </c>
      <c r="H24" s="116">
        <f>SUM(Data_2700!AK4:AL63)/1000</f>
        <v>3146.7411217391318</v>
      </c>
      <c r="I24" s="196">
        <f>SUM(Data_2700!AN4:AO63)/1000</f>
        <v>3150.680230340231</v>
      </c>
      <c r="J24" s="220">
        <f>Data_2700!F5/1000</f>
        <v>4400.9998631492099</v>
      </c>
      <c r="K24" s="225">
        <f t="shared" si="0"/>
        <v>1915.7746201617983</v>
      </c>
      <c r="L24" s="226">
        <f t="shared" si="1"/>
        <v>2485.2248952163627</v>
      </c>
      <c r="M24" s="203">
        <f>SUM(Data_2700!F8:F10)</f>
        <v>-5.7241322792833645E-11</v>
      </c>
      <c r="N24" s="155">
        <f>SUM(Data_2700!F11:F13)</f>
        <v>3.0249207948116155</v>
      </c>
      <c r="O24" s="178">
        <v>0</v>
      </c>
      <c r="P24" s="179">
        <v>0</v>
      </c>
      <c r="Q24" s="180">
        <v>-1E-3</v>
      </c>
      <c r="R24" s="178">
        <v>4391.7520000000004</v>
      </c>
      <c r="S24" s="117">
        <v>2.1619999999999999</v>
      </c>
      <c r="T24" s="160">
        <v>7.085</v>
      </c>
      <c r="U24" s="131">
        <f>SUM(Base_D4_H!Q7:R11)/1000/AA24</f>
        <v>24.592989724667202</v>
      </c>
      <c r="V24" s="117">
        <f>Data_2700!F33</f>
        <v>1913.1836083434036</v>
      </c>
      <c r="W24" s="160">
        <f>Data_2700!F34</f>
        <v>2480.7309070347574</v>
      </c>
      <c r="X24" s="216">
        <v>0.36570385580729398</v>
      </c>
      <c r="Y24" s="216">
        <v>0.63429614419270597</v>
      </c>
      <c r="Z24" s="222"/>
      <c r="AA24" s="73">
        <f>COUNTIF(Base_D4_H!P7:P11,"&lt;&gt;0")</f>
        <v>3</v>
      </c>
      <c r="AB24" s="38"/>
      <c r="AC24" s="38"/>
      <c r="AD24" s="38"/>
      <c r="AE24" s="38"/>
    </row>
    <row r="25" spans="1:31" ht="15.75" thickBot="1" x14ac:dyDescent="0.3">
      <c r="B25" s="256"/>
      <c r="C25" s="254"/>
      <c r="D25" s="245"/>
      <c r="E25" s="243"/>
      <c r="F25" s="150">
        <v>2000</v>
      </c>
      <c r="G25" s="141">
        <f>Data_2000!F14/1000</f>
        <v>3446.2185836728099</v>
      </c>
      <c r="H25" s="76">
        <f>SUM(Data_2000!AK4:AL63)/1000</f>
        <v>3149.6323279460594</v>
      </c>
      <c r="I25" s="197">
        <f>SUM(Data_2000!AN4:AO63)/1000</f>
        <v>3154.1066952234601</v>
      </c>
      <c r="J25" s="221">
        <f>Data_2000!F5/1000</f>
        <v>4394.0239353588195</v>
      </c>
      <c r="K25" s="227">
        <f t="shared" si="0"/>
        <v>1870.4698177589053</v>
      </c>
      <c r="L25" s="228">
        <f t="shared" si="1"/>
        <v>2523.5541480940501</v>
      </c>
      <c r="M25" s="205">
        <f>SUM(Data_2000!F8:F10)</f>
        <v>-5.7241322792833645E-11</v>
      </c>
      <c r="N25" s="156">
        <f>SUM(Data_2000!F11:F13)</f>
        <v>35.443548238538163</v>
      </c>
      <c r="O25" s="181">
        <v>20.459</v>
      </c>
      <c r="P25" s="182">
        <v>4.0000000000000001E-3</v>
      </c>
      <c r="Q25" s="171">
        <v>-0.374</v>
      </c>
      <c r="R25" s="181">
        <v>4364.402</v>
      </c>
      <c r="S25" s="78">
        <v>2.4470000000000001</v>
      </c>
      <c r="T25" s="159">
        <v>6.7119999999999997</v>
      </c>
      <c r="U25" s="132">
        <v>29</v>
      </c>
      <c r="V25" s="78">
        <f>Data_2000!F33</f>
        <v>1868.0152134787268</v>
      </c>
      <c r="W25" s="159">
        <f>Data_2000!F34</f>
        <v>2519.2967523742286</v>
      </c>
      <c r="X25" s="216">
        <v>0.36570385580729398</v>
      </c>
      <c r="Y25" s="216">
        <v>0.63429614419270597</v>
      </c>
      <c r="Z25" s="222"/>
      <c r="AA25" s="73"/>
      <c r="AB25" s="38"/>
      <c r="AC25" s="38"/>
      <c r="AD25" s="38"/>
      <c r="AE25" s="38"/>
    </row>
    <row r="26" spans="1:31" x14ac:dyDescent="0.25">
      <c r="B26" s="256"/>
      <c r="C26" s="264">
        <v>2030</v>
      </c>
      <c r="D26" s="267">
        <v>16250</v>
      </c>
      <c r="E26" s="267">
        <v>15762</v>
      </c>
      <c r="F26" s="146" t="s">
        <v>117</v>
      </c>
      <c r="G26" s="143">
        <f>Data_None!J14/1000</f>
        <v>2022.7408409209099</v>
      </c>
      <c r="H26" s="118">
        <f>SUM(Data_None!BQ4:BR63)/1000</f>
        <v>1852.6640306378629</v>
      </c>
      <c r="I26" s="198">
        <f>SUM(Data_None!BT4:BU63)/1000</f>
        <v>1880.1202781418203</v>
      </c>
      <c r="J26" s="219">
        <f>Data_None!J5/1000</f>
        <v>3661.01504058711</v>
      </c>
      <c r="K26" s="279">
        <f t="shared" si="0"/>
        <v>1608.4310801056884</v>
      </c>
      <c r="L26" s="280">
        <f t="shared" si="1"/>
        <v>2052.5842340714689</v>
      </c>
      <c r="M26" s="202">
        <f>SUM(Data_None!J8:J10)</f>
        <v>300.46214424218391</v>
      </c>
      <c r="N26" s="154">
        <f>SUM(Data_None!J11:J13)</f>
        <v>2570.7430437331036</v>
      </c>
      <c r="O26" s="173">
        <v>0</v>
      </c>
      <c r="P26" s="174">
        <v>0</v>
      </c>
      <c r="Q26" s="175">
        <v>0</v>
      </c>
      <c r="R26" s="176">
        <v>3627.36</v>
      </c>
      <c r="S26" s="177">
        <v>3.4820000000000002</v>
      </c>
      <c r="T26" s="161">
        <v>30.172999999999998</v>
      </c>
      <c r="U26" s="133">
        <f>SUM('2030_D4_L'!Q7:R11)/1000/AA26</f>
        <v>0</v>
      </c>
      <c r="V26" s="210">
        <f>Data_None!J33</f>
        <v>1595.2001337447009</v>
      </c>
      <c r="W26" s="161">
        <f>Data_None!J34</f>
        <v>2035.6421804324561</v>
      </c>
      <c r="X26" s="216">
        <v>0.438502845623154</v>
      </c>
      <c r="Y26" s="216">
        <v>0.561497154376846</v>
      </c>
      <c r="Z26" s="222"/>
      <c r="AA26" s="73">
        <f>COUNTIF('2030_D4_L'!P7:P11,"&lt;&gt;0")</f>
        <v>2</v>
      </c>
      <c r="AB26" s="38"/>
      <c r="AC26" s="38"/>
      <c r="AD26" s="38"/>
      <c r="AE26" s="38"/>
    </row>
    <row r="27" spans="1:31" x14ac:dyDescent="0.25">
      <c r="B27" s="256"/>
      <c r="C27" s="265"/>
      <c r="D27" s="268"/>
      <c r="E27" s="268"/>
      <c r="F27" s="149">
        <v>2700</v>
      </c>
      <c r="G27" s="139">
        <f>Data_2700!J14/1000</f>
        <v>2154.0992639511496</v>
      </c>
      <c r="H27" s="116">
        <f>SUM(Data_2700!BQ4:BR63)/1000</f>
        <v>1971.6096229499669</v>
      </c>
      <c r="I27" s="196">
        <f>SUM(Data_2700!BT4:BU63)/1000</f>
        <v>1981.5818671205325</v>
      </c>
      <c r="J27" s="220">
        <f>Data_2700!J5/1000</f>
        <v>4089.9452101576999</v>
      </c>
      <c r="K27" s="281">
        <f t="shared" si="0"/>
        <v>1798.0695844959794</v>
      </c>
      <c r="L27" s="282">
        <f t="shared" si="1"/>
        <v>2291.8759656985676</v>
      </c>
      <c r="M27" s="203">
        <f>SUM(Data_2700!J8:J10)</f>
        <v>83.067362344125513</v>
      </c>
      <c r="N27" s="155">
        <f>SUM(Data_2700!J11:J13)</f>
        <v>334.56883644234017</v>
      </c>
      <c r="O27" s="178">
        <v>0</v>
      </c>
      <c r="P27" s="179">
        <v>0.217</v>
      </c>
      <c r="Q27" s="180">
        <v>-20.149999999999999</v>
      </c>
      <c r="R27" s="178">
        <v>4076.5439999999999</v>
      </c>
      <c r="S27" s="117">
        <v>3.161</v>
      </c>
      <c r="T27" s="160">
        <v>10.023999999999999</v>
      </c>
      <c r="U27" s="134">
        <f>SUM('2030_D4_H'!Q7:R11)/1000/AA27</f>
        <v>25.0592436396674</v>
      </c>
      <c r="V27" s="211">
        <f>Data_2700!J33</f>
        <v>1793.6740319714529</v>
      </c>
      <c r="W27" s="160">
        <f>Data_2700!J34</f>
        <v>2286.2475182230942</v>
      </c>
      <c r="X27" s="216">
        <v>0.438502845623154</v>
      </c>
      <c r="Y27" s="216">
        <v>0.561497154376846</v>
      </c>
      <c r="Z27" s="222"/>
      <c r="AA27" s="73">
        <f>COUNTIF('2030_D4_H'!P7:P11,"&lt;&gt;0")</f>
        <v>2</v>
      </c>
      <c r="AB27" s="38"/>
      <c r="AC27" s="38"/>
      <c r="AD27" s="38"/>
      <c r="AE27" s="38"/>
    </row>
    <row r="28" spans="1:31" ht="15.75" thickBot="1" x14ac:dyDescent="0.3">
      <c r="B28" s="263"/>
      <c r="C28" s="266"/>
      <c r="D28" s="269"/>
      <c r="E28" s="269"/>
      <c r="F28" s="150">
        <v>2000</v>
      </c>
      <c r="G28" s="141">
        <f>Data_2000!J14/1000</f>
        <v>2171.7965055017498</v>
      </c>
      <c r="H28" s="76">
        <f>SUM(Data_2000!BQ4:BR63)/1000</f>
        <v>1989.3068645005721</v>
      </c>
      <c r="I28" s="197">
        <f>SUM(Data_2000!BT4:BU63)/1000</f>
        <v>1999.7328767154534</v>
      </c>
      <c r="J28" s="221">
        <f>Data_2000!J5/1000</f>
        <v>3991.0645476695499</v>
      </c>
      <c r="K28" s="283">
        <f t="shared" si="0"/>
        <v>1665.347859808305</v>
      </c>
      <c r="L28" s="284">
        <f t="shared" si="1"/>
        <v>2325.7169889836787</v>
      </c>
      <c r="M28" s="205">
        <f>SUM(Data_2000!J8:J10)</f>
        <v>360.58221562022715</v>
      </c>
      <c r="N28" s="156">
        <f>SUM(Data_2000!J11:J13)</f>
        <v>407.97284779479628</v>
      </c>
      <c r="O28" s="181">
        <v>50.212000000000003</v>
      </c>
      <c r="P28" s="182">
        <v>0.433</v>
      </c>
      <c r="Q28" s="171">
        <v>-14.631</v>
      </c>
      <c r="R28" s="181">
        <v>3923.3009999999999</v>
      </c>
      <c r="S28" s="78">
        <v>1.577</v>
      </c>
      <c r="T28" s="159">
        <v>15.542999999999999</v>
      </c>
      <c r="U28" s="135">
        <v>32</v>
      </c>
      <c r="V28" s="212">
        <f>Data_2000!J33</f>
        <v>1658.5322100787844</v>
      </c>
      <c r="W28" s="159">
        <f>Data_2000!J34</f>
        <v>2316.9896387131994</v>
      </c>
      <c r="X28" s="216">
        <v>0.438502845623154</v>
      </c>
      <c r="Y28" s="216">
        <v>0.561497154376846</v>
      </c>
      <c r="Z28" s="222"/>
      <c r="AA28" s="73"/>
      <c r="AB28" s="38"/>
      <c r="AC28" s="38"/>
      <c r="AD28" s="38"/>
      <c r="AE28" s="38"/>
    </row>
    <row r="29" spans="1:31" s="38" customFormat="1" x14ac:dyDescent="0.25">
      <c r="A29" s="59"/>
      <c r="D29" s="68"/>
      <c r="E29" s="68"/>
      <c r="F29" s="68"/>
      <c r="G29" s="60"/>
      <c r="H29" s="60"/>
      <c r="I29" s="60"/>
      <c r="J29" s="62"/>
      <c r="K29" s="62"/>
      <c r="L29" s="62"/>
      <c r="O29" s="62"/>
      <c r="P29" s="62"/>
      <c r="Q29" s="162"/>
      <c r="R29" s="62"/>
      <c r="S29" s="62"/>
      <c r="T29" s="62"/>
      <c r="AD29" s="58"/>
      <c r="AE29" s="68"/>
    </row>
    <row r="30" spans="1:31" s="38" customFormat="1" x14ac:dyDescent="0.25">
      <c r="A30" s="59"/>
      <c r="H30" s="60"/>
      <c r="I30" s="60"/>
      <c r="J30" s="60"/>
      <c r="K30" s="60"/>
      <c r="L30" s="60"/>
      <c r="O30" s="60"/>
      <c r="P30" s="60"/>
      <c r="Q30" s="162"/>
      <c r="R30" s="60"/>
      <c r="S30" s="60"/>
      <c r="T30" s="60"/>
      <c r="AD30" s="58"/>
      <c r="AE30" s="68"/>
    </row>
    <row r="31" spans="1:31" s="38" customFormat="1" x14ac:dyDescent="0.25">
      <c r="A31" s="59"/>
      <c r="D31" s="68"/>
      <c r="E31" s="68"/>
      <c r="F31" s="68"/>
      <c r="G31" s="60"/>
      <c r="H31" s="60"/>
      <c r="I31" s="60"/>
      <c r="J31" s="60"/>
      <c r="K31" s="60"/>
      <c r="L31" s="60"/>
      <c r="O31" s="60"/>
      <c r="P31" s="60"/>
      <c r="Q31" s="162"/>
      <c r="R31" s="60"/>
      <c r="S31" s="60"/>
      <c r="T31" s="60"/>
      <c r="AD31" s="58"/>
      <c r="AE31" s="68"/>
    </row>
    <row r="32" spans="1:31" s="38" customFormat="1" x14ac:dyDescent="0.25">
      <c r="A32" s="59"/>
      <c r="D32" s="68"/>
      <c r="E32" s="68"/>
      <c r="F32" s="68"/>
      <c r="G32" s="60"/>
      <c r="H32" s="60"/>
      <c r="I32" s="60"/>
      <c r="J32" s="60"/>
      <c r="K32" s="60"/>
      <c r="L32" s="60"/>
      <c r="O32" s="60"/>
      <c r="P32" s="60"/>
      <c r="Q32" s="162"/>
      <c r="R32" s="60"/>
      <c r="S32" s="60"/>
      <c r="T32" s="60"/>
      <c r="AD32" s="58"/>
      <c r="AE32" s="68"/>
    </row>
    <row r="33" spans="1:31" s="38" customFormat="1" x14ac:dyDescent="0.25">
      <c r="A33" s="59"/>
      <c r="D33" s="68"/>
      <c r="E33" s="68"/>
      <c r="F33" s="68"/>
      <c r="G33" s="60"/>
      <c r="H33" s="60"/>
      <c r="I33" s="60"/>
      <c r="J33" s="60"/>
      <c r="K33" s="60"/>
      <c r="L33" s="60"/>
      <c r="O33" s="60"/>
      <c r="P33" s="60"/>
      <c r="Q33" s="162"/>
      <c r="R33" s="60"/>
      <c r="S33" s="60"/>
      <c r="T33" s="60"/>
      <c r="AD33" s="58"/>
      <c r="AE33" s="68"/>
    </row>
    <row r="34" spans="1:31" s="38" customFormat="1" x14ac:dyDescent="0.25">
      <c r="A34" s="59"/>
      <c r="D34" s="68"/>
      <c r="E34" s="68"/>
      <c r="F34" s="68"/>
      <c r="G34" s="60"/>
      <c r="H34" s="60"/>
      <c r="I34" s="60"/>
      <c r="J34" s="60"/>
      <c r="K34" s="60"/>
      <c r="L34" s="60"/>
      <c r="O34" s="60"/>
      <c r="P34" s="60"/>
      <c r="Q34" s="162"/>
      <c r="R34" s="60"/>
      <c r="S34" s="60"/>
      <c r="T34" s="60"/>
      <c r="AD34" s="58"/>
      <c r="AE34" s="68"/>
    </row>
    <row r="35" spans="1:31" s="38" customFormat="1" x14ac:dyDescent="0.25">
      <c r="A35" s="59"/>
      <c r="D35" s="68"/>
      <c r="E35" s="68"/>
      <c r="F35" s="68"/>
      <c r="G35" s="60"/>
      <c r="H35" s="60"/>
      <c r="I35" s="60"/>
      <c r="J35" s="60"/>
      <c r="K35" s="60"/>
      <c r="L35" s="60"/>
      <c r="O35" s="60"/>
      <c r="P35" s="60"/>
      <c r="Q35" s="162"/>
      <c r="R35" s="60"/>
      <c r="S35" s="60"/>
      <c r="T35" s="60"/>
      <c r="AD35" s="58"/>
      <c r="AE35" s="68"/>
    </row>
    <row r="36" spans="1:31" s="38" customFormat="1" x14ac:dyDescent="0.25">
      <c r="A36" s="59"/>
      <c r="D36" s="68"/>
      <c r="E36" s="68"/>
      <c r="F36" s="68"/>
      <c r="G36" s="60"/>
      <c r="H36" s="60"/>
      <c r="I36" s="60"/>
      <c r="J36" s="60"/>
      <c r="K36" s="60"/>
      <c r="L36" s="60"/>
      <c r="O36" s="60"/>
      <c r="P36" s="60"/>
      <c r="Q36" s="162"/>
      <c r="R36" s="60"/>
      <c r="S36" s="60"/>
      <c r="T36" s="60"/>
      <c r="AD36" s="58"/>
      <c r="AE36" s="68"/>
    </row>
    <row r="37" spans="1:31" s="38" customFormat="1" x14ac:dyDescent="0.25">
      <c r="A37" s="59"/>
      <c r="D37" s="68"/>
      <c r="E37" s="68"/>
      <c r="F37" s="68"/>
      <c r="G37" s="60"/>
      <c r="H37" s="60"/>
      <c r="I37" s="60"/>
      <c r="J37" s="60"/>
      <c r="K37" s="60"/>
      <c r="L37" s="60"/>
      <c r="O37" s="60"/>
      <c r="P37" s="60"/>
      <c r="Q37" s="162"/>
      <c r="R37" s="60"/>
      <c r="S37" s="60"/>
      <c r="T37" s="60"/>
      <c r="AD37" s="58"/>
      <c r="AE37" s="68"/>
    </row>
    <row r="38" spans="1:31" s="38" customFormat="1" x14ac:dyDescent="0.25">
      <c r="A38" s="59"/>
      <c r="D38" s="68"/>
      <c r="E38" s="68"/>
      <c r="F38" s="68"/>
      <c r="G38" s="60"/>
      <c r="H38" s="60"/>
      <c r="I38" s="60"/>
      <c r="J38" s="60"/>
      <c r="K38" s="60"/>
      <c r="L38" s="60"/>
      <c r="O38" s="60"/>
      <c r="P38" s="60"/>
      <c r="Q38" s="162"/>
      <c r="R38" s="60"/>
      <c r="S38" s="60"/>
      <c r="T38" s="60"/>
      <c r="AD38" s="58"/>
      <c r="AE38" s="68"/>
    </row>
    <row r="39" spans="1:31" s="38" customFormat="1" x14ac:dyDescent="0.25">
      <c r="A39" s="59"/>
      <c r="D39" s="68"/>
      <c r="E39" s="68"/>
      <c r="F39" s="68"/>
      <c r="G39" s="60"/>
      <c r="H39" s="60"/>
      <c r="I39" s="60"/>
      <c r="J39" s="60"/>
      <c r="K39" s="60"/>
      <c r="L39" s="60"/>
      <c r="O39" s="60"/>
      <c r="P39" s="60"/>
      <c r="Q39" s="162"/>
      <c r="R39" s="60"/>
      <c r="S39" s="60"/>
      <c r="T39" s="60"/>
      <c r="AD39" s="58"/>
      <c r="AE39" s="68"/>
    </row>
    <row r="40" spans="1:31" s="38" customFormat="1" x14ac:dyDescent="0.25">
      <c r="A40" s="59"/>
      <c r="D40" s="68"/>
      <c r="E40" s="68"/>
      <c r="F40" s="68"/>
      <c r="G40" s="60"/>
      <c r="H40" s="60"/>
      <c r="I40" s="60"/>
      <c r="J40" s="60"/>
      <c r="K40" s="60"/>
      <c r="L40" s="60"/>
      <c r="O40" s="60"/>
      <c r="P40" s="60"/>
      <c r="Q40" s="162"/>
      <c r="R40" s="60"/>
      <c r="S40" s="60"/>
      <c r="T40" s="60"/>
      <c r="AD40" s="58"/>
      <c r="AE40" s="68"/>
    </row>
    <row r="41" spans="1:31" s="38" customFormat="1" x14ac:dyDescent="0.25">
      <c r="A41" s="59"/>
      <c r="D41" s="68"/>
      <c r="E41" s="68"/>
      <c r="F41" s="68"/>
      <c r="G41" s="60"/>
      <c r="H41" s="60"/>
      <c r="I41" s="60"/>
      <c r="J41" s="60"/>
      <c r="K41" s="60"/>
      <c r="L41" s="60"/>
      <c r="O41" s="60"/>
      <c r="P41" s="60"/>
      <c r="Q41" s="162"/>
      <c r="R41" s="60"/>
      <c r="S41" s="60"/>
      <c r="T41" s="60"/>
      <c r="AD41" s="58"/>
      <c r="AE41" s="68"/>
    </row>
    <row r="42" spans="1:31" s="38" customFormat="1" x14ac:dyDescent="0.25">
      <c r="A42" s="59"/>
      <c r="D42" s="68"/>
      <c r="E42" s="68"/>
      <c r="F42" s="68"/>
      <c r="G42" s="60"/>
      <c r="H42" s="60"/>
      <c r="I42" s="60"/>
      <c r="J42" s="60"/>
      <c r="K42" s="60"/>
      <c r="L42" s="60"/>
      <c r="O42" s="60"/>
      <c r="P42" s="60"/>
      <c r="Q42" s="162"/>
      <c r="R42" s="60"/>
      <c r="S42" s="60"/>
      <c r="T42" s="60"/>
      <c r="AD42" s="58"/>
      <c r="AE42" s="68"/>
    </row>
    <row r="43" spans="1:31" s="38" customFormat="1" x14ac:dyDescent="0.25">
      <c r="A43" s="59"/>
      <c r="D43" s="68"/>
      <c r="E43" s="68"/>
      <c r="F43" s="68"/>
      <c r="G43" s="60"/>
      <c r="H43" s="60"/>
      <c r="I43" s="60"/>
      <c r="J43" s="60"/>
      <c r="K43" s="60"/>
      <c r="L43" s="60"/>
      <c r="O43" s="60"/>
      <c r="P43" s="60"/>
      <c r="Q43" s="162"/>
      <c r="R43" s="60"/>
      <c r="S43" s="60"/>
      <c r="T43" s="60"/>
      <c r="AD43" s="58"/>
      <c r="AE43" s="68"/>
    </row>
    <row r="44" spans="1:31" s="38" customFormat="1" x14ac:dyDescent="0.25">
      <c r="A44" s="59"/>
      <c r="D44" s="68"/>
      <c r="E44" s="68"/>
      <c r="F44" s="68"/>
      <c r="G44" s="60"/>
      <c r="H44" s="60"/>
      <c r="I44" s="60"/>
      <c r="J44" s="60"/>
      <c r="K44" s="60"/>
      <c r="L44" s="60"/>
      <c r="O44" s="60"/>
      <c r="P44" s="60"/>
      <c r="Q44" s="162"/>
      <c r="R44" s="60"/>
      <c r="S44" s="60"/>
      <c r="T44" s="60"/>
      <c r="AD44" s="58"/>
      <c r="AE44" s="68"/>
    </row>
    <row r="45" spans="1:31" s="38" customFormat="1" x14ac:dyDescent="0.25">
      <c r="A45" s="59"/>
      <c r="D45" s="68"/>
      <c r="E45" s="68"/>
      <c r="F45" s="68"/>
      <c r="G45" s="60"/>
      <c r="H45" s="60"/>
      <c r="I45" s="60"/>
      <c r="J45" s="60"/>
      <c r="K45" s="60"/>
      <c r="L45" s="60"/>
      <c r="O45" s="60"/>
      <c r="P45" s="60"/>
      <c r="Q45" s="162"/>
      <c r="R45" s="60"/>
      <c r="S45" s="60"/>
      <c r="T45" s="60"/>
      <c r="AD45" s="58"/>
      <c r="AE45" s="68"/>
    </row>
    <row r="46" spans="1:31" s="38" customFormat="1" x14ac:dyDescent="0.25">
      <c r="A46" s="59"/>
      <c r="D46" s="68"/>
      <c r="E46" s="68"/>
      <c r="F46" s="68"/>
      <c r="G46" s="60"/>
      <c r="H46" s="60"/>
      <c r="I46" s="60"/>
      <c r="J46" s="60"/>
      <c r="K46" s="60"/>
      <c r="L46" s="60"/>
      <c r="O46" s="60"/>
      <c r="P46" s="60"/>
      <c r="Q46" s="162"/>
      <c r="R46" s="60"/>
      <c r="S46" s="60"/>
      <c r="T46" s="60"/>
      <c r="AD46" s="58"/>
      <c r="AE46" s="68"/>
    </row>
    <row r="47" spans="1:31" s="38" customFormat="1" x14ac:dyDescent="0.25">
      <c r="A47" s="59"/>
      <c r="D47" s="68"/>
      <c r="E47" s="68"/>
      <c r="F47" s="68"/>
      <c r="G47" s="60"/>
      <c r="H47" s="60"/>
      <c r="I47" s="60"/>
      <c r="J47" s="60"/>
      <c r="K47" s="60"/>
      <c r="L47" s="60"/>
      <c r="O47" s="60"/>
      <c r="P47" s="60"/>
      <c r="Q47" s="162"/>
      <c r="R47" s="60"/>
      <c r="S47" s="60"/>
      <c r="T47" s="60"/>
      <c r="AD47" s="58"/>
      <c r="AE47" s="68"/>
    </row>
    <row r="48" spans="1:31" s="38" customFormat="1" x14ac:dyDescent="0.25">
      <c r="A48" s="59"/>
      <c r="D48" s="68"/>
      <c r="E48" s="68"/>
      <c r="F48" s="68"/>
      <c r="G48" s="60"/>
      <c r="H48" s="60"/>
      <c r="I48" s="60"/>
      <c r="J48" s="60"/>
      <c r="K48" s="60"/>
      <c r="L48" s="60"/>
      <c r="O48" s="60"/>
      <c r="P48" s="60"/>
      <c r="Q48" s="162"/>
      <c r="R48" s="60"/>
      <c r="S48" s="60"/>
      <c r="T48" s="60"/>
      <c r="AD48" s="58"/>
      <c r="AE48" s="68"/>
    </row>
    <row r="49" spans="1:31" s="38" customFormat="1" x14ac:dyDescent="0.25">
      <c r="A49" s="59"/>
      <c r="D49" s="68"/>
      <c r="E49" s="68"/>
      <c r="F49" s="68"/>
      <c r="G49" s="60"/>
      <c r="H49" s="60"/>
      <c r="I49" s="60"/>
      <c r="J49" s="60"/>
      <c r="K49" s="60"/>
      <c r="L49" s="60"/>
      <c r="O49" s="60"/>
      <c r="P49" s="60"/>
      <c r="Q49" s="162"/>
      <c r="R49" s="60"/>
      <c r="S49" s="60"/>
      <c r="T49" s="60"/>
      <c r="AD49" s="58"/>
      <c r="AE49" s="68"/>
    </row>
    <row r="50" spans="1:31" s="38" customFormat="1" x14ac:dyDescent="0.25">
      <c r="A50" s="59"/>
      <c r="D50" s="68"/>
      <c r="E50" s="68"/>
      <c r="F50" s="68"/>
      <c r="G50" s="60"/>
      <c r="H50" s="60"/>
      <c r="I50" s="60"/>
      <c r="J50" s="60"/>
      <c r="K50" s="60"/>
      <c r="L50" s="60"/>
      <c r="O50" s="60"/>
      <c r="P50" s="60"/>
      <c r="Q50" s="162"/>
      <c r="R50" s="60"/>
      <c r="S50" s="60"/>
      <c r="T50" s="60"/>
      <c r="AD50" s="58"/>
      <c r="AE50" s="68"/>
    </row>
    <row r="51" spans="1:31" s="38" customFormat="1" x14ac:dyDescent="0.25">
      <c r="A51" s="59"/>
      <c r="D51" s="68"/>
      <c r="E51" s="68"/>
      <c r="F51" s="68"/>
      <c r="G51" s="60"/>
      <c r="H51" s="60"/>
      <c r="I51" s="60"/>
      <c r="J51" s="60"/>
      <c r="K51" s="60"/>
      <c r="L51" s="60"/>
      <c r="O51" s="60"/>
      <c r="P51" s="60"/>
      <c r="Q51" s="162"/>
      <c r="R51" s="60"/>
      <c r="S51" s="60"/>
      <c r="T51" s="60"/>
      <c r="AD51" s="58"/>
      <c r="AE51" s="68"/>
    </row>
    <row r="52" spans="1:31" s="38" customFormat="1" x14ac:dyDescent="0.25">
      <c r="A52" s="59"/>
      <c r="D52" s="68"/>
      <c r="E52" s="68"/>
      <c r="F52" s="68"/>
      <c r="G52" s="60"/>
      <c r="H52" s="60"/>
      <c r="I52" s="60"/>
      <c r="J52" s="60"/>
      <c r="K52" s="60"/>
      <c r="L52" s="60"/>
      <c r="O52" s="60"/>
      <c r="P52" s="60"/>
      <c r="Q52" s="162"/>
      <c r="R52" s="60"/>
      <c r="S52" s="60"/>
      <c r="T52" s="60"/>
      <c r="AD52" s="58"/>
      <c r="AE52" s="68"/>
    </row>
    <row r="53" spans="1:31" s="38" customFormat="1" x14ac:dyDescent="0.25">
      <c r="A53" s="59"/>
      <c r="D53" s="68"/>
      <c r="E53" s="68"/>
      <c r="F53" s="68"/>
      <c r="G53" s="60"/>
      <c r="H53" s="60"/>
      <c r="I53" s="60"/>
      <c r="J53" s="60"/>
      <c r="K53" s="60"/>
      <c r="L53" s="60"/>
      <c r="O53" s="60"/>
      <c r="P53" s="60"/>
      <c r="Q53" s="162"/>
      <c r="R53" s="60"/>
      <c r="S53" s="60"/>
      <c r="T53" s="60"/>
      <c r="AD53" s="58"/>
      <c r="AE53" s="68"/>
    </row>
  </sheetData>
  <mergeCells count="28">
    <mergeCell ref="B23:B28"/>
    <mergeCell ref="C26:C28"/>
    <mergeCell ref="D26:D28"/>
    <mergeCell ref="E26:E28"/>
    <mergeCell ref="E23:E25"/>
    <mergeCell ref="D23:D25"/>
    <mergeCell ref="C23:C25"/>
    <mergeCell ref="B17:B22"/>
    <mergeCell ref="C17:C19"/>
    <mergeCell ref="D17:D19"/>
    <mergeCell ref="D20:D22"/>
    <mergeCell ref="C20:C22"/>
    <mergeCell ref="C5:C7"/>
    <mergeCell ref="C8:C10"/>
    <mergeCell ref="B5:B10"/>
    <mergeCell ref="C11:C13"/>
    <mergeCell ref="E20:E22"/>
    <mergeCell ref="E14:E16"/>
    <mergeCell ref="D14:D16"/>
    <mergeCell ref="E17:E19"/>
    <mergeCell ref="D5:D7"/>
    <mergeCell ref="E5:E7"/>
    <mergeCell ref="D8:D10"/>
    <mergeCell ref="E8:E10"/>
    <mergeCell ref="D11:D13"/>
    <mergeCell ref="E11:E13"/>
    <mergeCell ref="C14:C16"/>
    <mergeCell ref="B11:B16"/>
  </mergeCells>
  <conditionalFormatting sqref="X5:Y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94" orientation="landscape" horizontalDpi="1200" verticalDpi="1200" r:id="rId1"/>
  <ignoredErrors>
    <ignoredError sqref="M29:N29 M26:N26 M23:N23 M20:N20 M17:N17 M14:N14 M11:N11 M8:N8 M5:N5 M6:N7 M9:N10 M12:N13 M15:N16 M18:N19 M21:N22 M24:N25 M27:N28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0439-4FC4-47EB-930C-F435F9803CD6}">
  <sheetPr>
    <tabColor theme="5" tint="0.39997558519241921"/>
  </sheetPr>
  <dimension ref="A1:AN239"/>
  <sheetViews>
    <sheetView topLeftCell="E1" workbookViewId="0">
      <selection activeCell="Q11" sqref="Q11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Data_None!J3</f>
        <v>4</v>
      </c>
      <c r="F3" s="7" t="s">
        <v>0</v>
      </c>
      <c r="G3" s="10">
        <f>-D43</f>
        <v>301000</v>
      </c>
      <c r="I3" s="273"/>
      <c r="J3" s="273"/>
      <c r="K3" s="5">
        <f t="shared" ref="K3:R3" si="0">SUM(K4:K62)</f>
        <v>3627360.0436859652</v>
      </c>
      <c r="L3" s="5">
        <f t="shared" si="0"/>
        <v>1556664.0306378629</v>
      </c>
      <c r="M3" s="5">
        <f t="shared" si="0"/>
        <v>296000</v>
      </c>
      <c r="N3" s="5">
        <f t="shared" si="0"/>
        <v>3482.2640895769055</v>
      </c>
      <c r="O3" s="5">
        <f t="shared" si="0"/>
        <v>1579120.2781418203</v>
      </c>
      <c r="P3" s="5">
        <f t="shared" si="0"/>
        <v>301000</v>
      </c>
      <c r="Q3" s="45">
        <f t="shared" si="0"/>
        <v>1750722.0296337225</v>
      </c>
      <c r="R3" s="45">
        <f t="shared" si="0"/>
        <v>30172.726409958676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Data_None!J4</f>
        <v>1</v>
      </c>
      <c r="F4" s="11" t="s">
        <v>8</v>
      </c>
      <c r="G4" s="12">
        <f>-D50</f>
        <v>1579120.2781418203</v>
      </c>
      <c r="I4" s="272" t="s">
        <v>4</v>
      </c>
      <c r="J4" s="4">
        <v>1</v>
      </c>
      <c r="K4" s="21">
        <f>Data_None!BP4</f>
        <v>594748.94255567295</v>
      </c>
      <c r="L4" s="21">
        <f>Data_None!BQ4</f>
        <v>448104.65752107598</v>
      </c>
      <c r="M4" s="21">
        <f>Data_None!BR4</f>
        <v>80000</v>
      </c>
      <c r="N4" s="21">
        <f>Data_None!BS4</f>
        <v>7850.5828256716104</v>
      </c>
      <c r="O4" s="21">
        <f>Data_None!BT4</f>
        <v>458068.665492884</v>
      </c>
      <c r="P4" s="21">
        <f>Data_None!BU4</f>
        <v>80000</v>
      </c>
      <c r="Q4" s="46">
        <f>K4+N4-O4-P4</f>
        <v>64530.859888460604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Data_None!J5</f>
        <v>3661015.04058711</v>
      </c>
      <c r="F5" s="7" t="s">
        <v>13</v>
      </c>
      <c r="G5" s="10">
        <f>SUM(G3:G4)</f>
        <v>1880120.2781418203</v>
      </c>
      <c r="I5" s="272"/>
      <c r="J5" s="4">
        <v>2</v>
      </c>
      <c r="K5" s="21">
        <f>Data_None!BP5</f>
        <v>0</v>
      </c>
      <c r="L5" s="21">
        <f>Data_None!BQ5</f>
        <v>0</v>
      </c>
      <c r="M5" s="21">
        <f>Data_None!BR5</f>
        <v>0</v>
      </c>
      <c r="N5" s="21">
        <f>Data_None!BS5</f>
        <v>0</v>
      </c>
      <c r="O5" s="21">
        <f>Data_None!BT5</f>
        <v>0</v>
      </c>
      <c r="P5" s="21">
        <f>Data_None!BU5</f>
        <v>0</v>
      </c>
      <c r="Q5" s="46">
        <f t="shared" ref="Q5:Q62" si="1">K5+N5-O5-P5</f>
        <v>0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Data_None!J6</f>
        <v>3962015.0341854999</v>
      </c>
      <c r="I6" s="272"/>
      <c r="J6" s="4">
        <v>3</v>
      </c>
      <c r="K6" s="21">
        <f>Data_None!BP6</f>
        <v>243156.398375658</v>
      </c>
      <c r="L6" s="21">
        <f>Data_None!BQ6</f>
        <v>161975.88655182</v>
      </c>
      <c r="M6" s="21">
        <f>Data_None!BR6</f>
        <v>80000</v>
      </c>
      <c r="N6" s="21">
        <f>Data_None!BS6</f>
        <v>-164.377251697802</v>
      </c>
      <c r="O6" s="21">
        <f>Data_None!BT6</f>
        <v>161914.06400855599</v>
      </c>
      <c r="P6" s="21">
        <f>Data_None!BU6</f>
        <v>80000</v>
      </c>
      <c r="Q6" s="46">
        <f t="shared" si="1"/>
        <v>1077.9571154042205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Data_None!J7</f>
        <v>2022740.84092091</v>
      </c>
      <c r="F7" s="8" t="s">
        <v>20</v>
      </c>
      <c r="I7" s="272"/>
      <c r="J7" s="4">
        <v>4</v>
      </c>
      <c r="K7" s="21">
        <f>Data_None!BP7</f>
        <v>0</v>
      </c>
      <c r="L7" s="21">
        <f>Data_None!BQ7</f>
        <v>0</v>
      </c>
      <c r="M7" s="21">
        <f>Data_None!BR7</f>
        <v>0</v>
      </c>
      <c r="N7" s="21">
        <f>Data_None!BS7</f>
        <v>0</v>
      </c>
      <c r="O7" s="21">
        <f>Data_None!BT7</f>
        <v>0</v>
      </c>
      <c r="P7" s="21">
        <f>Data_None!BU7</f>
        <v>0</v>
      </c>
      <c r="Q7" s="46">
        <f t="shared" si="1"/>
        <v>0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Data_None!J8</f>
        <v>110.756578608914</v>
      </c>
      <c r="F8" s="7" t="s">
        <v>0</v>
      </c>
      <c r="G8" s="10">
        <f>M3</f>
        <v>296000</v>
      </c>
      <c r="I8" s="272"/>
      <c r="J8" s="4">
        <v>5</v>
      </c>
      <c r="K8" s="21">
        <f>Data_None!BP8</f>
        <v>0</v>
      </c>
      <c r="L8" s="21">
        <f>Data_None!BQ8</f>
        <v>0</v>
      </c>
      <c r="M8" s="21">
        <f>Data_None!BR8</f>
        <v>0</v>
      </c>
      <c r="N8" s="21">
        <f>Data_None!BS8</f>
        <v>0</v>
      </c>
      <c r="O8" s="21">
        <f>Data_None!BT8</f>
        <v>0</v>
      </c>
      <c r="P8" s="21">
        <f>Data_None!BU8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Data_None!J9</f>
        <v>4.1835160343907801E-2</v>
      </c>
      <c r="F9" s="11" t="s">
        <v>8</v>
      </c>
      <c r="G9" s="12">
        <f>L3</f>
        <v>1556664.0306378629</v>
      </c>
      <c r="I9" s="272"/>
      <c r="J9" s="4">
        <v>6</v>
      </c>
      <c r="K9" s="21">
        <f>Data_None!BP9</f>
        <v>428613.05945504602</v>
      </c>
      <c r="L9" s="21">
        <f>Data_None!BQ9</f>
        <v>359518.00622095697</v>
      </c>
      <c r="M9" s="21">
        <f>Data_None!BR9</f>
        <v>60000</v>
      </c>
      <c r="N9" s="21">
        <f>Data_None!BS9</f>
        <v>-1146.7419534876301</v>
      </c>
      <c r="O9" s="21">
        <f>Data_None!BT9</f>
        <v>373746.03726467799</v>
      </c>
      <c r="P9" s="21">
        <f>Data_None!BU9</f>
        <v>60000</v>
      </c>
      <c r="Q9" s="46">
        <f t="shared" si="1"/>
        <v>-6279.7197631195886</v>
      </c>
      <c r="R9" s="46">
        <f t="shared" si="2"/>
        <v>6279.7197631195886</v>
      </c>
      <c r="S9" s="7"/>
    </row>
    <row r="10" spans="2:23" ht="15.75" thickTop="1" x14ac:dyDescent="0.25">
      <c r="C10" s="29" t="s">
        <v>44</v>
      </c>
      <c r="D10" s="30">
        <f>Data_None!J10</f>
        <v>189.66373047292601</v>
      </c>
      <c r="F10" s="7" t="s">
        <v>13</v>
      </c>
      <c r="G10" s="10">
        <f>SUM(G8:G9)</f>
        <v>1852664.0306378629</v>
      </c>
      <c r="I10" s="272"/>
      <c r="J10" s="4">
        <v>7</v>
      </c>
      <c r="K10" s="21">
        <f>Data_None!BP10</f>
        <v>0</v>
      </c>
      <c r="L10" s="21">
        <f>Data_None!BQ10</f>
        <v>0</v>
      </c>
      <c r="M10" s="21">
        <f>Data_None!BR10</f>
        <v>0</v>
      </c>
      <c r="N10" s="21">
        <f>Data_None!BS10</f>
        <v>0</v>
      </c>
      <c r="O10" s="21">
        <f>Data_None!BT10</f>
        <v>0</v>
      </c>
      <c r="P10" s="21">
        <f>Data_None!BU10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Data_None!J11</f>
        <v>1466.8992723762799</v>
      </c>
      <c r="I11" s="272"/>
      <c r="J11" s="4">
        <v>8</v>
      </c>
      <c r="K11" s="21">
        <f>Data_None!BP11</f>
        <v>376569.30442467402</v>
      </c>
      <c r="L11" s="21">
        <f>Data_None!BQ11</f>
        <v>324497.44372095697</v>
      </c>
      <c r="M11" s="21">
        <f>Data_None!BR11</f>
        <v>60000</v>
      </c>
      <c r="N11" s="21">
        <f>Data_None!BS11</f>
        <v>-550.10176476880895</v>
      </c>
      <c r="O11" s="21">
        <f>Data_None!BT11</f>
        <v>337282.71469660202</v>
      </c>
      <c r="P11" s="21">
        <f>Data_None!BU11</f>
        <v>60000</v>
      </c>
      <c r="Q11" s="46">
        <f t="shared" si="1"/>
        <v>-21263.512036696833</v>
      </c>
      <c r="R11" s="46">
        <f t="shared" si="2"/>
        <v>21263.512036696833</v>
      </c>
      <c r="S11" s="7"/>
    </row>
    <row r="12" spans="2:23" x14ac:dyDescent="0.25">
      <c r="C12" s="27" t="s">
        <v>46</v>
      </c>
      <c r="D12" s="28">
        <f>Data_None!J12</f>
        <v>98.979358044243497</v>
      </c>
      <c r="F12" s="8" t="s">
        <v>39</v>
      </c>
      <c r="I12" s="272"/>
      <c r="J12" s="4">
        <v>9</v>
      </c>
      <c r="K12" s="21">
        <f>Data_None!BP12</f>
        <v>0</v>
      </c>
      <c r="L12" s="21">
        <f>Data_None!BQ12</f>
        <v>0</v>
      </c>
      <c r="M12" s="21">
        <f>Data_None!BR12</f>
        <v>0</v>
      </c>
      <c r="N12" s="21">
        <f>Data_None!BS12</f>
        <v>0</v>
      </c>
      <c r="O12" s="21">
        <f>Data_None!BT12</f>
        <v>0</v>
      </c>
      <c r="P12" s="21">
        <f>Data_None!BU12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Data_None!J13</f>
        <v>1004.86441331258</v>
      </c>
      <c r="F13" s="7" t="s">
        <v>40</v>
      </c>
      <c r="G13" s="35">
        <f>D7-G10</f>
        <v>170076.81028304715</v>
      </c>
      <c r="I13" s="272"/>
      <c r="J13" s="4">
        <v>10</v>
      </c>
      <c r="K13" s="21">
        <f>Data_None!BP13</f>
        <v>253072.10522296699</v>
      </c>
      <c r="L13" s="21">
        <f>Data_None!BQ13</f>
        <v>247667.72793023099</v>
      </c>
      <c r="M13" s="21">
        <f>Data_None!BR13</f>
        <v>15000</v>
      </c>
      <c r="N13" s="21">
        <f>Data_None!BS13</f>
        <v>-3893.0120630811198</v>
      </c>
      <c r="O13" s="21">
        <f>Data_None!BT13</f>
        <v>235836.69516350399</v>
      </c>
      <c r="P13" s="21">
        <f>Data_None!BU13</f>
        <v>15000</v>
      </c>
      <c r="Q13" s="46">
        <f t="shared" si="1"/>
        <v>-1657.6020036181144</v>
      </c>
      <c r="R13" s="46">
        <f t="shared" si="2"/>
        <v>1657.6020036181144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Data_None!BP14</f>
        <v>0</v>
      </c>
      <c r="L14" s="21">
        <f>Data_None!BQ14</f>
        <v>0</v>
      </c>
      <c r="M14" s="21">
        <f>Data_None!BR14</f>
        <v>0</v>
      </c>
      <c r="N14" s="21">
        <f>Data_None!BS14</f>
        <v>0</v>
      </c>
      <c r="O14" s="21">
        <f>Data_None!BT14</f>
        <v>0</v>
      </c>
      <c r="P14" s="21">
        <f>Data_None!BU14</f>
        <v>0</v>
      </c>
      <c r="Q14" s="46">
        <f t="shared" si="1"/>
        <v>0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Data_None!BP15</f>
        <v>14903.5858797407</v>
      </c>
      <c r="L15" s="21">
        <f>Data_None!BQ15</f>
        <v>14900.3086928217</v>
      </c>
      <c r="M15" s="21">
        <f>Data_None!BR15</f>
        <v>1000</v>
      </c>
      <c r="N15" s="21">
        <f>Data_None!BS15</f>
        <v>-239.62563163214</v>
      </c>
      <c r="O15" s="21">
        <f>Data_None!BT15</f>
        <v>9672.6893002086508</v>
      </c>
      <c r="P15" s="21">
        <f>Data_None!BU15</f>
        <v>5000</v>
      </c>
      <c r="Q15" s="46">
        <f t="shared" si="1"/>
        <v>-8.7290521000904846</v>
      </c>
      <c r="R15" s="46">
        <f t="shared" si="2"/>
        <v>8.7290521000904846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Data_None!BP16</f>
        <v>0</v>
      </c>
      <c r="L16" s="21">
        <f>Data_None!BQ16</f>
        <v>0</v>
      </c>
      <c r="M16" s="21">
        <f>Data_None!BR16</f>
        <v>0</v>
      </c>
      <c r="N16" s="21">
        <f>Data_None!BS16</f>
        <v>2636.24866096398</v>
      </c>
      <c r="O16" s="21">
        <f>Data_None!BT16</f>
        <v>2599.4122153880298</v>
      </c>
      <c r="P16" s="21">
        <f>Data_None!BU16</f>
        <v>1000</v>
      </c>
      <c r="Q16" s="46">
        <f t="shared" si="1"/>
        <v>-963.16355442404983</v>
      </c>
      <c r="R16" s="46">
        <f t="shared" si="2"/>
        <v>963.16355442404983</v>
      </c>
      <c r="S16" s="7"/>
    </row>
    <row r="17" spans="2:19" x14ac:dyDescent="0.25">
      <c r="B17" s="8" t="s">
        <v>5</v>
      </c>
      <c r="F17" s="7" t="s">
        <v>5</v>
      </c>
      <c r="G17" s="10">
        <f>D22</f>
        <v>3627360.0436859657</v>
      </c>
      <c r="I17" s="272"/>
      <c r="J17" s="4">
        <v>14</v>
      </c>
      <c r="K17" s="21">
        <f>Data_None!BP17</f>
        <v>0</v>
      </c>
      <c r="L17" s="21">
        <f>Data_None!BQ17</f>
        <v>0</v>
      </c>
      <c r="M17" s="21">
        <f>Data_None!BR17</f>
        <v>0</v>
      </c>
      <c r="N17" s="21">
        <f>Data_None!BS17</f>
        <v>0</v>
      </c>
      <c r="O17" s="21">
        <f>Data_None!BT17</f>
        <v>0</v>
      </c>
      <c r="P17" s="21">
        <f>Data_None!BU17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1911063.3959137588</v>
      </c>
      <c r="F18" s="7" t="s">
        <v>6</v>
      </c>
      <c r="G18" s="10">
        <f>D29</f>
        <v>3482.2640895769073</v>
      </c>
      <c r="I18" s="272" t="s">
        <v>3</v>
      </c>
      <c r="J18" s="4">
        <v>1</v>
      </c>
      <c r="K18" s="22">
        <f>Data_None!BP19</f>
        <v>0</v>
      </c>
      <c r="L18" s="22">
        <f>Data_None!BQ19</f>
        <v>0</v>
      </c>
      <c r="M18" s="22">
        <f>Data_None!BR19</f>
        <v>0</v>
      </c>
      <c r="N18" s="22">
        <f>Data_None!BS19</f>
        <v>0</v>
      </c>
      <c r="O18" s="22">
        <f>Data_None!BT19</f>
        <v>0</v>
      </c>
      <c r="P18" s="22">
        <f>Data_None!BU19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1057758.8879331534</v>
      </c>
      <c r="F19" s="39" t="s">
        <v>7</v>
      </c>
      <c r="G19" s="40">
        <v>0</v>
      </c>
      <c r="I19" s="272"/>
      <c r="J19" s="4">
        <v>2</v>
      </c>
      <c r="K19" s="22">
        <f>Data_None!BP20</f>
        <v>18530.429384952698</v>
      </c>
      <c r="L19" s="22">
        <f>Data_None!BQ20</f>
        <v>0</v>
      </c>
      <c r="M19" s="22">
        <f>Data_None!BR20</f>
        <v>0</v>
      </c>
      <c r="N19" s="22">
        <f>Data_None!BS20</f>
        <v>-8.2066506936011407</v>
      </c>
      <c r="O19" s="22">
        <f>Data_None!BT20</f>
        <v>0</v>
      </c>
      <c r="P19" s="22">
        <f>Data_None!BU20</f>
        <v>0</v>
      </c>
      <c r="Q19" s="46">
        <f t="shared" si="1"/>
        <v>18522.222734259096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508414.2179877829</v>
      </c>
      <c r="F20" s="11" t="s">
        <v>9</v>
      </c>
      <c r="G20" s="12">
        <f>D57</f>
        <v>30172.726409958676</v>
      </c>
      <c r="I20" s="272"/>
      <c r="J20" s="4">
        <v>3</v>
      </c>
      <c r="K20" s="22">
        <f>Data_None!BP21</f>
        <v>18530.4293848462</v>
      </c>
      <c r="L20" s="22">
        <f>Data_None!BQ21</f>
        <v>0</v>
      </c>
      <c r="M20" s="22">
        <f>Data_None!BR21</f>
        <v>0</v>
      </c>
      <c r="N20" s="22">
        <f>Data_None!BS21</f>
        <v>-8.2066507113338698</v>
      </c>
      <c r="O20" s="22">
        <f>Data_None!BT21</f>
        <v>0</v>
      </c>
      <c r="P20" s="22">
        <f>Data_None!BU21</f>
        <v>0</v>
      </c>
      <c r="Q20" s="46">
        <f t="shared" si="1"/>
        <v>18522.222734134866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150123.54185127109</v>
      </c>
      <c r="F21" s="7" t="s">
        <v>13</v>
      </c>
      <c r="G21" s="10">
        <f>SUM(G17:G20)</f>
        <v>3661015.0341855013</v>
      </c>
      <c r="I21" s="272"/>
      <c r="J21" s="4">
        <v>4</v>
      </c>
      <c r="K21" s="22">
        <f>Data_None!BP22</f>
        <v>18530.4293849266</v>
      </c>
      <c r="L21" s="22">
        <f>Data_None!BQ22</f>
        <v>0</v>
      </c>
      <c r="M21" s="22">
        <f>Data_None!BR22</f>
        <v>0</v>
      </c>
      <c r="N21" s="22">
        <f>Data_None!BS22</f>
        <v>-8.2066506903149605</v>
      </c>
      <c r="O21" s="22">
        <f>Data_None!BT22</f>
        <v>0</v>
      </c>
      <c r="P21" s="22">
        <f>Data_None!BU22</f>
        <v>0</v>
      </c>
      <c r="Q21" s="46">
        <f t="shared" si="1"/>
        <v>18522.222734236286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3627360.0436859657</v>
      </c>
      <c r="G22" s="10"/>
      <c r="I22" s="272"/>
      <c r="J22" s="4">
        <v>5</v>
      </c>
      <c r="K22" s="22">
        <f>Data_None!BP23</f>
        <v>49559.854882303298</v>
      </c>
      <c r="L22" s="22">
        <f>Data_None!BQ23</f>
        <v>0</v>
      </c>
      <c r="M22" s="22">
        <f>Data_None!BR23</f>
        <v>0</v>
      </c>
      <c r="N22" s="22">
        <f>Data_None!BS23</f>
        <v>208.059604518334</v>
      </c>
      <c r="O22" s="22">
        <f>Data_None!BT23</f>
        <v>0</v>
      </c>
      <c r="P22" s="22">
        <f>Data_None!BU23</f>
        <v>0</v>
      </c>
      <c r="Q22" s="46">
        <f t="shared" si="1"/>
        <v>49767.914486821632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Data_None!BP24</f>
        <v>49559.854882303298</v>
      </c>
      <c r="L23" s="22">
        <f>Data_None!BQ24</f>
        <v>0</v>
      </c>
      <c r="M23" s="22">
        <f>Data_None!BR24</f>
        <v>0</v>
      </c>
      <c r="N23" s="22">
        <f>Data_None!BS24</f>
        <v>208.05960451774999</v>
      </c>
      <c r="O23" s="22">
        <f>Data_None!BT24</f>
        <v>0</v>
      </c>
      <c r="P23" s="22">
        <f>Data_None!BU24</f>
        <v>0</v>
      </c>
      <c r="Q23" s="46">
        <f t="shared" si="1"/>
        <v>49767.91448682105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1911063.3959137588</v>
      </c>
      <c r="I24" s="272"/>
      <c r="J24" s="4">
        <v>7</v>
      </c>
      <c r="K24" s="22">
        <f>Data_None!BP25</f>
        <v>0</v>
      </c>
      <c r="L24" s="22">
        <f>Data_None!BQ25</f>
        <v>0</v>
      </c>
      <c r="M24" s="22">
        <f>Data_None!BR25</f>
        <v>0</v>
      </c>
      <c r="N24" s="22">
        <f>Data_None!BS25</f>
        <v>0</v>
      </c>
      <c r="O24" s="22">
        <f>Data_None!BT25</f>
        <v>0</v>
      </c>
      <c r="P24" s="22">
        <f>Data_None!BU25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4492.9728219680892</v>
      </c>
      <c r="F25" s="7" t="s">
        <v>6</v>
      </c>
      <c r="G25" s="10">
        <f>D25</f>
        <v>4492.9728219680892</v>
      </c>
      <c r="I25" s="272"/>
      <c r="J25" s="4">
        <v>8</v>
      </c>
      <c r="K25" s="22">
        <f>Data_None!BP26</f>
        <v>0</v>
      </c>
      <c r="L25" s="22">
        <f>Data_None!BQ26</f>
        <v>0</v>
      </c>
      <c r="M25" s="22">
        <f>Data_None!BR26</f>
        <v>0</v>
      </c>
      <c r="N25" s="22">
        <f>Data_None!BS26</f>
        <v>0</v>
      </c>
      <c r="O25" s="22">
        <f>Data_None!BT26</f>
        <v>0</v>
      </c>
      <c r="P25" s="22">
        <f>Data_None!BU26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40.67324402308941</v>
      </c>
      <c r="F26" s="39" t="s">
        <v>7</v>
      </c>
      <c r="G26" s="40">
        <v>0</v>
      </c>
      <c r="I26" s="272"/>
      <c r="J26" s="4">
        <v>9</v>
      </c>
      <c r="K26" s="22">
        <f>Data_None!BP27</f>
        <v>0</v>
      </c>
      <c r="L26" s="22">
        <f>Data_None!BQ27</f>
        <v>0</v>
      </c>
      <c r="M26" s="22">
        <f>Data_None!BR27</f>
        <v>0</v>
      </c>
      <c r="N26" s="22">
        <f>Data_None!BS27</f>
        <v>0</v>
      </c>
      <c r="O26" s="22">
        <f>Data_None!BT27</f>
        <v>0</v>
      </c>
      <c r="P26" s="22">
        <f>Data_None!BU27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303.40046234395061</v>
      </c>
      <c r="F27" s="7" t="s">
        <v>0</v>
      </c>
      <c r="G27" s="10">
        <f>D39</f>
        <v>-301000</v>
      </c>
      <c r="I27" s="272"/>
      <c r="J27" s="4">
        <v>10</v>
      </c>
      <c r="K27" s="22">
        <f>Data_None!BP28</f>
        <v>180607.25318733099</v>
      </c>
      <c r="L27" s="22">
        <f>Data_None!BQ28</f>
        <v>0</v>
      </c>
      <c r="M27" s="22">
        <f>Data_None!BR28</f>
        <v>0</v>
      </c>
      <c r="N27" s="22">
        <f>Data_None!BS28</f>
        <v>-70.172983924326701</v>
      </c>
      <c r="O27" s="22">
        <f>Data_None!BT28</f>
        <v>0</v>
      </c>
      <c r="P27" s="22">
        <f>Data_None!BU28</f>
        <v>0</v>
      </c>
      <c r="Q27" s="46">
        <f t="shared" si="1"/>
        <v>180537.08020340666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-1354.7824387582225</v>
      </c>
      <c r="F28" s="7" t="s">
        <v>8</v>
      </c>
      <c r="G28" s="10">
        <f>D46</f>
        <v>-1579120.2781418203</v>
      </c>
      <c r="I28" s="272"/>
      <c r="J28" s="4">
        <v>11</v>
      </c>
      <c r="K28" s="22">
        <f>Data_None!BP29</f>
        <v>180607.25318733099</v>
      </c>
      <c r="L28" s="22">
        <f>Data_None!BQ29</f>
        <v>0</v>
      </c>
      <c r="M28" s="22">
        <f>Data_None!BR29</f>
        <v>0</v>
      </c>
      <c r="N28" s="22">
        <f>Data_None!BS29</f>
        <v>-70.172986220586395</v>
      </c>
      <c r="O28" s="22">
        <f>Data_None!BT29</f>
        <v>0</v>
      </c>
      <c r="P28" s="22">
        <f>Data_None!BU29</f>
        <v>0</v>
      </c>
      <c r="Q28" s="46">
        <f t="shared" si="1"/>
        <v>180537.0802011104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3482.2640895769073</v>
      </c>
      <c r="F29" s="11" t="s">
        <v>9</v>
      </c>
      <c r="G29" s="12">
        <f>D53</f>
        <v>30172.726409958676</v>
      </c>
      <c r="I29" s="272"/>
      <c r="J29" s="4">
        <v>12</v>
      </c>
      <c r="K29" s="22">
        <f>Data_None!BP30</f>
        <v>180607.253187336</v>
      </c>
      <c r="L29" s="22">
        <f>Data_None!BQ30</f>
        <v>0</v>
      </c>
      <c r="M29" s="22">
        <f>Data_None!BR30</f>
        <v>0</v>
      </c>
      <c r="N29" s="22">
        <f>Data_None!BS30</f>
        <v>-70.172983931859605</v>
      </c>
      <c r="O29" s="22">
        <f>Data_None!BT30</f>
        <v>0</v>
      </c>
      <c r="P29" s="22">
        <f>Data_None!BU30</f>
        <v>0</v>
      </c>
      <c r="Q29" s="46">
        <f t="shared" si="1"/>
        <v>180537.08020340413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65608.817003865261</v>
      </c>
      <c r="I30" s="272"/>
      <c r="J30" s="4">
        <v>13</v>
      </c>
      <c r="K30" s="22">
        <f>Data_None!BP31</f>
        <v>180607.253187339</v>
      </c>
      <c r="L30" s="22">
        <f>Data_None!BQ31</f>
        <v>0</v>
      </c>
      <c r="M30" s="22">
        <f>Data_None!BR31</f>
        <v>0</v>
      </c>
      <c r="N30" s="22">
        <f>Data_None!BS31</f>
        <v>-70.1729839243566</v>
      </c>
      <c r="O30" s="22">
        <f>Data_None!BT31</f>
        <v>0</v>
      </c>
      <c r="P30" s="22">
        <f>Data_None!BU31</f>
        <v>0</v>
      </c>
      <c r="Q30" s="46">
        <f t="shared" si="1"/>
        <v>180537.08020341463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Data_None!BP32</f>
        <v>180607.253187341</v>
      </c>
      <c r="L31" s="22">
        <f>Data_None!BQ32</f>
        <v>0</v>
      </c>
      <c r="M31" s="22">
        <f>Data_None!BR32</f>
        <v>0</v>
      </c>
      <c r="N31" s="22">
        <f>Data_None!BS32</f>
        <v>-70.172983924356302</v>
      </c>
      <c r="O31" s="22">
        <f>Data_None!BT32</f>
        <v>0</v>
      </c>
      <c r="P31" s="22">
        <f>Data_None!BU32</f>
        <v>0</v>
      </c>
      <c r="Q31" s="46">
        <f t="shared" si="1"/>
        <v>180537.08020341664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Data_None!BP33</f>
        <v>11.624077143368</v>
      </c>
      <c r="L32" s="22">
        <f>Data_None!BQ33</f>
        <v>0</v>
      </c>
      <c r="M32" s="22">
        <f>Data_None!BR33</f>
        <v>0</v>
      </c>
      <c r="N32" s="22">
        <f>Data_None!BS33</f>
        <v>3.8909007740969802E-2</v>
      </c>
      <c r="O32" s="22">
        <f>Data_None!BT33</f>
        <v>0</v>
      </c>
      <c r="P32" s="22">
        <f>Data_None!BU33</f>
        <v>0</v>
      </c>
      <c r="Q32" s="46">
        <f t="shared" si="1"/>
        <v>11.662986151108969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1057758.8879331534</v>
      </c>
      <c r="I33" s="272" t="s">
        <v>2</v>
      </c>
      <c r="J33" s="4">
        <v>1</v>
      </c>
      <c r="K33" s="23">
        <f>Data_None!BP34</f>
        <v>11.6240771434046</v>
      </c>
      <c r="L33" s="23">
        <f>Data_None!BQ34</f>
        <v>0</v>
      </c>
      <c r="M33" s="23">
        <f>Data_None!BR34</f>
        <v>0</v>
      </c>
      <c r="N33" s="23">
        <f>Data_None!BS34</f>
        <v>3.8909001943996102E-2</v>
      </c>
      <c r="O33" s="23">
        <f>Data_None!BT34</f>
        <v>0</v>
      </c>
      <c r="P33" s="23">
        <f>Data_None!BU34</f>
        <v>0</v>
      </c>
      <c r="Q33" s="46">
        <f t="shared" si="1"/>
        <v>11.662986145348595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40.67324402308941</v>
      </c>
      <c r="I34" s="272"/>
      <c r="J34" s="4">
        <v>2</v>
      </c>
      <c r="K34" s="23">
        <f>Data_None!BP35</f>
        <v>0</v>
      </c>
      <c r="L34" s="23">
        <f>Data_None!BQ35</f>
        <v>0</v>
      </c>
      <c r="M34" s="23">
        <f>Data_None!BR35</f>
        <v>0</v>
      </c>
      <c r="N34" s="23">
        <f>Data_None!BS35</f>
        <v>0</v>
      </c>
      <c r="O34" s="23">
        <f>Data_None!BT35</f>
        <v>0</v>
      </c>
      <c r="P34" s="23">
        <f>Data_None!BU35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Data_None!BP36</f>
        <v>0</v>
      </c>
      <c r="L35" s="23">
        <f>Data_None!BQ36</f>
        <v>0</v>
      </c>
      <c r="M35" s="23">
        <f>Data_None!BR36</f>
        <v>0</v>
      </c>
      <c r="N35" s="23">
        <f>Data_None!BS36</f>
        <v>0</v>
      </c>
      <c r="O35" s="23">
        <f>Data_None!BT36</f>
        <v>0</v>
      </c>
      <c r="P35" s="23">
        <f>Data_None!BU36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Data_None!BP37</f>
        <v>0</v>
      </c>
      <c r="L36" s="23">
        <f>Data_None!BQ37</f>
        <v>0</v>
      </c>
      <c r="M36" s="23">
        <f>Data_None!BR37</f>
        <v>0</v>
      </c>
      <c r="N36" s="23">
        <f>Data_None!BS37</f>
        <v>0</v>
      </c>
      <c r="O36" s="23">
        <f>Data_None!BT37</f>
        <v>0</v>
      </c>
      <c r="P36" s="23">
        <f>Data_None!BU37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Data_None!BP38</f>
        <v>0</v>
      </c>
      <c r="L37" s="23">
        <f>Data_None!BQ38</f>
        <v>0</v>
      </c>
      <c r="M37" s="23">
        <f>Data_None!BR38</f>
        <v>0</v>
      </c>
      <c r="N37" s="23">
        <f>Data_None!BS38</f>
        <v>0</v>
      </c>
      <c r="O37" s="23">
        <f>Data_None!BT38</f>
        <v>0</v>
      </c>
      <c r="P37" s="23">
        <f>Data_None!BU38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Data_None!BP39</f>
        <v>0</v>
      </c>
      <c r="L38" s="23">
        <f>Data_None!BQ39</f>
        <v>0</v>
      </c>
      <c r="M38" s="23">
        <f>Data_None!BR39</f>
        <v>0</v>
      </c>
      <c r="N38" s="23">
        <f>Data_None!BS39</f>
        <v>0</v>
      </c>
      <c r="O38" s="23">
        <f>Data_None!BT39</f>
        <v>0</v>
      </c>
      <c r="P38" s="23">
        <f>Data_None!BU39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-301000</v>
      </c>
      <c r="F39" s="7" t="s">
        <v>13</v>
      </c>
      <c r="G39" s="10">
        <f>SUM(G33:G38)</f>
        <v>1057799.5611771764</v>
      </c>
      <c r="I39" s="272"/>
      <c r="J39" s="4">
        <v>7</v>
      </c>
      <c r="K39" s="23">
        <f>Data_None!BP40</f>
        <v>11.624077143404399</v>
      </c>
      <c r="L39" s="23">
        <f>Data_None!BQ40</f>
        <v>0</v>
      </c>
      <c r="M39" s="23">
        <f>Data_None!BR40</f>
        <v>0</v>
      </c>
      <c r="N39" s="23">
        <f>Data_None!BS40</f>
        <v>3.8909002260872003E-2</v>
      </c>
      <c r="O39" s="23">
        <f>Data_None!BT40</f>
        <v>0</v>
      </c>
      <c r="P39" s="23">
        <f>Data_None!BU40</f>
        <v>0</v>
      </c>
      <c r="Q39" s="46">
        <f t="shared" si="1"/>
        <v>11.662986145665272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Data_None!BP41</f>
        <v>0</v>
      </c>
      <c r="L40" s="23">
        <f>Data_None!BQ41</f>
        <v>0</v>
      </c>
      <c r="M40" s="23">
        <f>Data_None!BR41</f>
        <v>0</v>
      </c>
      <c r="N40" s="23">
        <f>Data_None!BS41</f>
        <v>0</v>
      </c>
      <c r="O40" s="23">
        <f>Data_None!BT41</f>
        <v>0</v>
      </c>
      <c r="P40" s="23">
        <f>Data_None!BU41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Data_None!BP42</f>
        <v>0</v>
      </c>
      <c r="L41" s="23">
        <f>Data_None!BQ42</f>
        <v>0</v>
      </c>
      <c r="M41" s="23">
        <f>Data_None!BR42</f>
        <v>0</v>
      </c>
      <c r="N41" s="23">
        <f>Data_None!BS42</f>
        <v>0</v>
      </c>
      <c r="O41" s="23">
        <f>Data_None!BT42</f>
        <v>0</v>
      </c>
      <c r="P41" s="23">
        <f>Data_None!BU42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508414.2179877829</v>
      </c>
      <c r="I42" s="272"/>
      <c r="J42" s="4">
        <v>10</v>
      </c>
      <c r="K42" s="23">
        <f>Data_None!BP43</f>
        <v>101007.344542897</v>
      </c>
      <c r="L42" s="23">
        <f>Data_None!BQ43</f>
        <v>0</v>
      </c>
      <c r="M42" s="23">
        <f>Data_None!BR43</f>
        <v>0</v>
      </c>
      <c r="N42" s="23">
        <f>Data_None!BS43</f>
        <v>71.493924988819202</v>
      </c>
      <c r="O42" s="23">
        <f>Data_None!BT43</f>
        <v>0</v>
      </c>
      <c r="P42" s="23">
        <f>Data_None!BU43</f>
        <v>0</v>
      </c>
      <c r="Q42" s="46">
        <f t="shared" si="1"/>
        <v>101078.83846788581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-301000</v>
      </c>
      <c r="F43" s="7" t="s">
        <v>6</v>
      </c>
      <c r="G43" s="10">
        <f>D27</f>
        <v>303.40046234395061</v>
      </c>
      <c r="I43" s="272"/>
      <c r="J43" s="4">
        <v>11</v>
      </c>
      <c r="K43" s="23">
        <f>Data_None!BP44</f>
        <v>101007.344542897</v>
      </c>
      <c r="L43" s="23">
        <f>Data_None!BQ44</f>
        <v>0</v>
      </c>
      <c r="M43" s="23">
        <f>Data_None!BR44</f>
        <v>0</v>
      </c>
      <c r="N43" s="23">
        <f>Data_None!BS44</f>
        <v>71.493927264746802</v>
      </c>
      <c r="O43" s="23">
        <f>Data_None!BT44</f>
        <v>0</v>
      </c>
      <c r="P43" s="23">
        <f>Data_None!BU44</f>
        <v>0</v>
      </c>
      <c r="Q43" s="46">
        <f t="shared" si="1"/>
        <v>101078.83847016175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Data_None!BP45</f>
        <v>101007.34454289899</v>
      </c>
      <c r="L44" s="23">
        <f>Data_None!BQ45</f>
        <v>0</v>
      </c>
      <c r="M44" s="23">
        <f>Data_None!BR45</f>
        <v>0</v>
      </c>
      <c r="N44" s="23">
        <f>Data_None!BS45</f>
        <v>71.493924994042104</v>
      </c>
      <c r="O44" s="23">
        <f>Data_None!BT45</f>
        <v>0</v>
      </c>
      <c r="P44" s="23">
        <f>Data_None!BU45</f>
        <v>0</v>
      </c>
      <c r="Q44" s="46">
        <f t="shared" si="1"/>
        <v>101078.83846789303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Data_None!BP46</f>
        <v>101007.344542901</v>
      </c>
      <c r="L45" s="23">
        <f>Data_None!BQ46</f>
        <v>0</v>
      </c>
      <c r="M45" s="23">
        <f>Data_None!BR46</f>
        <v>0</v>
      </c>
      <c r="N45" s="23">
        <f>Data_None!BS46</f>
        <v>71.493925025230496</v>
      </c>
      <c r="O45" s="23">
        <f>Data_None!BT46</f>
        <v>0</v>
      </c>
      <c r="P45" s="23">
        <f>Data_None!BU46</f>
        <v>0</v>
      </c>
      <c r="Q45" s="46">
        <f t="shared" si="1"/>
        <v>101078.83846792624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-1579120.2781418203</v>
      </c>
      <c r="F46" s="7" t="s">
        <v>8</v>
      </c>
      <c r="G46" s="10">
        <f>D48</f>
        <v>0</v>
      </c>
      <c r="I46" s="272"/>
      <c r="J46" s="4">
        <v>14</v>
      </c>
      <c r="K46" s="23">
        <f>Data_None!BP47</f>
        <v>101007.34454290201</v>
      </c>
      <c r="L46" s="23">
        <f>Data_None!BQ47</f>
        <v>0</v>
      </c>
      <c r="M46" s="23">
        <f>Data_None!BR47</f>
        <v>0</v>
      </c>
      <c r="N46" s="23">
        <f>Data_None!BS47</f>
        <v>71.493927264759094</v>
      </c>
      <c r="O46" s="23">
        <f>Data_None!BT47</f>
        <v>0</v>
      </c>
      <c r="P46" s="23">
        <f>Data_None!BU47</f>
        <v>0</v>
      </c>
      <c r="Q46" s="46">
        <f t="shared" si="1"/>
        <v>101078.83847016677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Data_None!BP48</f>
        <v>3354.2471190001402</v>
      </c>
      <c r="L47" s="23">
        <f>Data_None!BQ48</f>
        <v>0</v>
      </c>
      <c r="M47" s="23">
        <f>Data_None!BR48</f>
        <v>0</v>
      </c>
      <c r="N47" s="23">
        <f>Data_None!BS48</f>
        <v>-54.146985197851997</v>
      </c>
      <c r="O47" s="23">
        <f>Data_None!BT48</f>
        <v>0</v>
      </c>
      <c r="P47" s="23">
        <f>Data_None!BU48</f>
        <v>0</v>
      </c>
      <c r="Q47" s="46">
        <f t="shared" si="1"/>
        <v>3300.1001338022884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508717.61845012684</v>
      </c>
      <c r="I48" s="272" t="s">
        <v>1</v>
      </c>
      <c r="J48" s="4">
        <v>1</v>
      </c>
      <c r="K48" s="24">
        <f>Data_None!BP49</f>
        <v>3354.2471190782398</v>
      </c>
      <c r="L48" s="24">
        <f>Data_None!BQ49</f>
        <v>0</v>
      </c>
      <c r="M48" s="24">
        <f>Data_None!BR49</f>
        <v>0</v>
      </c>
      <c r="N48" s="24">
        <f>Data_None!BS49</f>
        <v>-54.146985187804297</v>
      </c>
      <c r="O48" s="24">
        <f>Data_None!BT49</f>
        <v>0</v>
      </c>
      <c r="P48" s="24">
        <f>Data_None!BU49</f>
        <v>0</v>
      </c>
      <c r="Q48" s="46">
        <f t="shared" si="1"/>
        <v>3300.1001338904357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Data_None!BP50</f>
        <v>1756.5126969226801</v>
      </c>
      <c r="L49" s="24">
        <f>Data_None!BQ50</f>
        <v>0</v>
      </c>
      <c r="M49" s="24">
        <f>Data_None!BR50</f>
        <v>0</v>
      </c>
      <c r="N49" s="24">
        <f>Data_None!BS50</f>
        <v>-3.9164457285925497E-6</v>
      </c>
      <c r="O49" s="24">
        <f>Data_None!BT50</f>
        <v>0</v>
      </c>
      <c r="P49" s="24">
        <f>Data_None!BU50</f>
        <v>0</v>
      </c>
      <c r="Q49" s="46">
        <f t="shared" si="1"/>
        <v>1756.5126930062345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-1579120.2781418203</v>
      </c>
      <c r="F50" s="8" t="s">
        <v>18</v>
      </c>
      <c r="I50" s="272"/>
      <c r="J50" s="4">
        <v>3</v>
      </c>
      <c r="K50" s="24">
        <f>Data_None!BP51</f>
        <v>1756.5126969132</v>
      </c>
      <c r="L50" s="24">
        <f>Data_None!BQ51</f>
        <v>0</v>
      </c>
      <c r="M50" s="24">
        <f>Data_None!BR51</f>
        <v>0</v>
      </c>
      <c r="N50" s="24">
        <f>Data_None!BS51</f>
        <v>-2.3800868046886601E-6</v>
      </c>
      <c r="O50" s="24">
        <f>Data_None!BT51</f>
        <v>0</v>
      </c>
      <c r="P50" s="24">
        <f>Data_None!BU51</f>
        <v>0</v>
      </c>
      <c r="Q50" s="46">
        <f t="shared" si="1"/>
        <v>1756.5126945331133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150123.54185127109</v>
      </c>
      <c r="I51" s="272"/>
      <c r="J51" s="4">
        <v>4</v>
      </c>
      <c r="K51" s="24">
        <f>Data_None!BP52</f>
        <v>1756.5126969132</v>
      </c>
      <c r="L51" s="24">
        <f>Data_None!BQ52</f>
        <v>0</v>
      </c>
      <c r="M51" s="24">
        <f>Data_None!BR52</f>
        <v>0</v>
      </c>
      <c r="N51" s="24">
        <f>Data_None!BS52</f>
        <v>2.3728808951691999E-10</v>
      </c>
      <c r="O51" s="24">
        <f>Data_None!BT52</f>
        <v>0</v>
      </c>
      <c r="P51" s="24">
        <f>Data_None!BU52</f>
        <v>0</v>
      </c>
      <c r="Q51" s="46">
        <f t="shared" si="1"/>
        <v>1756.5126969134374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-1354.7824387582225</v>
      </c>
      <c r="I52" s="272"/>
      <c r="J52" s="4">
        <v>5</v>
      </c>
      <c r="K52" s="24">
        <f>Data_None!BP53</f>
        <v>4512.8897521216904</v>
      </c>
      <c r="L52" s="24">
        <f>Data_None!BQ53</f>
        <v>0</v>
      </c>
      <c r="M52" s="24">
        <f>Data_None!BR53</f>
        <v>0</v>
      </c>
      <c r="N52" s="24">
        <f>Data_None!BS53</f>
        <v>-72.898557721715704</v>
      </c>
      <c r="O52" s="24">
        <f>Data_None!BT53</f>
        <v>0</v>
      </c>
      <c r="P52" s="24">
        <f>Data_None!BU53</f>
        <v>0</v>
      </c>
      <c r="Q52" s="46">
        <f t="shared" si="1"/>
        <v>4439.991194399975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30172.726409958676</v>
      </c>
      <c r="F53" s="7" t="s">
        <v>7</v>
      </c>
      <c r="G53" s="10">
        <f>D35</f>
        <v>0</v>
      </c>
      <c r="I53" s="272"/>
      <c r="J53" s="4">
        <v>6</v>
      </c>
      <c r="K53" s="24">
        <f>Data_None!BP54</f>
        <v>4512.8897521948702</v>
      </c>
      <c r="L53" s="24">
        <f>Data_None!BQ54</f>
        <v>0</v>
      </c>
      <c r="M53" s="24">
        <f>Data_None!BR54</f>
        <v>0</v>
      </c>
      <c r="N53" s="24">
        <f>Data_None!BS54</f>
        <v>-72.898557720352201</v>
      </c>
      <c r="O53" s="24">
        <f>Data_None!BT54</f>
        <v>0</v>
      </c>
      <c r="P53" s="24">
        <f>Data_None!BU54</f>
        <v>0</v>
      </c>
      <c r="Q53" s="46">
        <f t="shared" si="1"/>
        <v>4439.9911944745181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Data_None!BP55</f>
        <v>3354.2471190780898</v>
      </c>
      <c r="L54" s="24">
        <f>Data_None!BQ55</f>
        <v>0</v>
      </c>
      <c r="M54" s="24">
        <f>Data_None!BR55</f>
        <v>0</v>
      </c>
      <c r="N54" s="24">
        <f>Data_None!BS55</f>
        <v>-54.146985189973101</v>
      </c>
      <c r="O54" s="24">
        <f>Data_None!BT55</f>
        <v>0</v>
      </c>
      <c r="P54" s="24">
        <f>Data_None!BU55</f>
        <v>0</v>
      </c>
      <c r="Q54" s="46">
        <f t="shared" si="1"/>
        <v>3300.1001338881165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Data_None!BP56</f>
        <v>0</v>
      </c>
      <c r="L55" s="24">
        <f>Data_None!BQ56</f>
        <v>0</v>
      </c>
      <c r="M55" s="24">
        <f>Data_None!BR56</f>
        <v>0</v>
      </c>
      <c r="N55" s="24">
        <f>Data_None!BS56</f>
        <v>0</v>
      </c>
      <c r="O55" s="24">
        <f>Data_None!BT56</f>
        <v>0</v>
      </c>
      <c r="P55" s="24">
        <f>Data_None!BU56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Data_None!BP57</f>
        <v>0</v>
      </c>
      <c r="L56" s="24">
        <f>Data_None!BQ57</f>
        <v>0</v>
      </c>
      <c r="M56" s="24">
        <f>Data_None!BR57</f>
        <v>0</v>
      </c>
      <c r="N56" s="24">
        <f>Data_None!BS57</f>
        <v>0</v>
      </c>
      <c r="O56" s="24">
        <f>Data_None!BT57</f>
        <v>0</v>
      </c>
      <c r="P56" s="24">
        <f>Data_None!BU57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30172.726409958676</v>
      </c>
      <c r="F57" s="7" t="s">
        <v>13</v>
      </c>
      <c r="G57" s="10">
        <f>SUM(G51:G56)</f>
        <v>148768.75941251285</v>
      </c>
      <c r="I57" s="272"/>
      <c r="J57" s="4">
        <v>10</v>
      </c>
      <c r="K57" s="24">
        <f>Data_None!BP58</f>
        <v>25823.9460036089</v>
      </c>
      <c r="L57" s="24">
        <f>Data_None!BQ58</f>
        <v>0</v>
      </c>
      <c r="M57" s="24">
        <f>Data_None!BR58</f>
        <v>0</v>
      </c>
      <c r="N57" s="24">
        <f>Data_None!BS58</f>
        <v>-220.13826887872301</v>
      </c>
      <c r="O57" s="24">
        <f>Data_None!BT58</f>
        <v>0</v>
      </c>
      <c r="P57" s="24">
        <f>Data_None!BU58</f>
        <v>0</v>
      </c>
      <c r="Q57" s="46">
        <f t="shared" si="1"/>
        <v>25603.807734730177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Data_None!BP59</f>
        <v>25823.946003608999</v>
      </c>
      <c r="L58" s="24">
        <f>Data_None!BQ59</f>
        <v>0</v>
      </c>
      <c r="M58" s="24">
        <f>Data_None!BR59</f>
        <v>0</v>
      </c>
      <c r="N58" s="24">
        <f>Data_None!BS59</f>
        <v>-220.13826887898799</v>
      </c>
      <c r="O58" s="24">
        <f>Data_None!BT59</f>
        <v>0</v>
      </c>
      <c r="P58" s="24">
        <f>Data_None!BU59</f>
        <v>0</v>
      </c>
      <c r="Q58" s="46">
        <f t="shared" si="1"/>
        <v>25603.80773473001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Data_None!BP60</f>
        <v>25823.946003609999</v>
      </c>
      <c r="L59" s="24">
        <f>Data_None!BQ60</f>
        <v>0</v>
      </c>
      <c r="M59" s="24">
        <f>Data_None!BR60</f>
        <v>0</v>
      </c>
      <c r="N59" s="24">
        <f>Data_None!BS60</f>
        <v>-220.138268870437</v>
      </c>
      <c r="O59" s="24">
        <f>Data_None!BT60</f>
        <v>0</v>
      </c>
      <c r="P59" s="24">
        <f>Data_None!BU60</f>
        <v>0</v>
      </c>
      <c r="Q59" s="46">
        <f t="shared" si="1"/>
        <v>25603.807734739563</v>
      </c>
      <c r="R59" s="46">
        <f t="shared" si="2"/>
        <v>0</v>
      </c>
      <c r="S59" s="7"/>
    </row>
    <row r="60" spans="2:19" x14ac:dyDescent="0.25">
      <c r="G60" s="10">
        <f>G57+G48+G39</f>
        <v>1715285.9390398161</v>
      </c>
      <c r="I60" s="272"/>
      <c r="J60" s="4">
        <v>13</v>
      </c>
      <c r="K60" s="24">
        <f>Data_None!BP61</f>
        <v>25823.946003610399</v>
      </c>
      <c r="L60" s="24">
        <f>Data_None!BQ61</f>
        <v>0</v>
      </c>
      <c r="M60" s="24">
        <f>Data_None!BR61</f>
        <v>0</v>
      </c>
      <c r="N60" s="24">
        <f>Data_None!BS61</f>
        <v>-220.138268882315</v>
      </c>
      <c r="O60" s="24">
        <f>Data_None!BT61</f>
        <v>0</v>
      </c>
      <c r="P60" s="24">
        <f>Data_None!BU61</f>
        <v>0</v>
      </c>
      <c r="Q60" s="46">
        <f t="shared" si="1"/>
        <v>25603.807734728085</v>
      </c>
      <c r="R60" s="46">
        <f t="shared" si="2"/>
        <v>0</v>
      </c>
      <c r="S60" s="7"/>
    </row>
    <row r="61" spans="2:19" x14ac:dyDescent="0.25">
      <c r="G61" s="10">
        <f>G60-'2030_D4_H'!G60</f>
        <v>-271666.53908541333</v>
      </c>
      <c r="I61" s="272"/>
      <c r="J61" s="4">
        <v>14</v>
      </c>
      <c r="K61" s="24">
        <f>Data_None!BP62</f>
        <v>25823.946003610799</v>
      </c>
      <c r="L61" s="24">
        <f>Data_None!BQ62</f>
        <v>0</v>
      </c>
      <c r="M61" s="24">
        <f>Data_None!BR62</f>
        <v>0</v>
      </c>
      <c r="N61" s="24">
        <f>Data_None!BS62</f>
        <v>-220.13827113161901</v>
      </c>
      <c r="O61" s="24">
        <f>Data_None!BT62</f>
        <v>0</v>
      </c>
      <c r="P61" s="24">
        <f>Data_None!BU62</f>
        <v>0</v>
      </c>
      <c r="Q61" s="46">
        <f t="shared" si="1"/>
        <v>25603.807732479181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Data_None!BP63</f>
        <v>0</v>
      </c>
      <c r="L62" s="24">
        <f>Data_None!BQ63</f>
        <v>0</v>
      </c>
      <c r="M62" s="24">
        <f>Data_None!BR63</f>
        <v>0</v>
      </c>
      <c r="N62" s="24">
        <f>Data_None!BS63</f>
        <v>0</v>
      </c>
      <c r="O62" s="24">
        <f>Data_None!BT63</f>
        <v>0</v>
      </c>
      <c r="P62" s="24">
        <f>Data_None!BU63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J2:J3"/>
    <mergeCell ref="I4:I17"/>
    <mergeCell ref="I18:I32"/>
    <mergeCell ref="I33:I47"/>
    <mergeCell ref="I48:I62"/>
    <mergeCell ref="I2:I3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F602-90F9-4E3E-9DC9-E14D2D72ABCB}">
  <sheetPr>
    <tabColor theme="5" tint="0.39997558519241921"/>
  </sheetPr>
  <dimension ref="A1:AN239"/>
  <sheetViews>
    <sheetView topLeftCell="C1" workbookViewId="0">
      <selection activeCell="M4" sqref="M4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Data_2700!J3</f>
        <v>4</v>
      </c>
      <c r="F3" s="7" t="s">
        <v>0</v>
      </c>
      <c r="G3" s="10">
        <f>-D43</f>
        <v>320000</v>
      </c>
      <c r="I3" s="273"/>
      <c r="J3" s="273"/>
      <c r="K3" s="5">
        <f t="shared" ref="K3:R3" si="0">SUM(K4:K62)</f>
        <v>4076544.1941566481</v>
      </c>
      <c r="L3" s="5">
        <f t="shared" si="0"/>
        <v>1656609.6229499669</v>
      </c>
      <c r="M3" s="5">
        <f t="shared" si="0"/>
        <v>315000</v>
      </c>
      <c r="N3" s="5">
        <f t="shared" si="0"/>
        <v>3160.8558796778407</v>
      </c>
      <c r="O3" s="5">
        <f t="shared" si="0"/>
        <v>1661581.8671205326</v>
      </c>
      <c r="P3" s="5">
        <f t="shared" si="0"/>
        <v>320000</v>
      </c>
      <c r="Q3" s="45">
        <f t="shared" si="0"/>
        <v>2098123.1829157928</v>
      </c>
      <c r="R3" s="45">
        <f t="shared" si="0"/>
        <v>10023.659963156393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Data_2700!J4</f>
        <v>1</v>
      </c>
      <c r="F4" s="11" t="s">
        <v>8</v>
      </c>
      <c r="G4" s="12">
        <f>-D50</f>
        <v>1661581.8671205326</v>
      </c>
      <c r="I4" s="272" t="s">
        <v>4</v>
      </c>
      <c r="J4" s="4">
        <v>1</v>
      </c>
      <c r="K4" s="21">
        <f>Data_2700!BP4</f>
        <v>0</v>
      </c>
      <c r="L4" s="21">
        <f>Data_2700!BQ4</f>
        <v>0</v>
      </c>
      <c r="M4" s="21">
        <f>Data_2700!BR4</f>
        <v>0</v>
      </c>
      <c r="N4" s="21">
        <f>Data_2700!BS4</f>
        <v>0</v>
      </c>
      <c r="O4" s="21">
        <f>Data_2700!BT4</f>
        <v>0</v>
      </c>
      <c r="P4" s="21">
        <f>Data_2700!BU4</f>
        <v>0</v>
      </c>
      <c r="Q4" s="46">
        <f>K4+N4-O4-P4</f>
        <v>0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Data_2700!J5</f>
        <v>4089945.2101576999</v>
      </c>
      <c r="F5" s="7" t="s">
        <v>13</v>
      </c>
      <c r="G5" s="10">
        <f>SUM(G3:G4)</f>
        <v>1981581.8671205326</v>
      </c>
      <c r="I5" s="272"/>
      <c r="J5" s="4">
        <v>2</v>
      </c>
      <c r="K5" s="21">
        <f>Data_2700!BP5</f>
        <v>275401.42085859901</v>
      </c>
      <c r="L5" s="21">
        <f>Data_2700!BQ5</f>
        <v>172182.21599999999</v>
      </c>
      <c r="M5" s="21">
        <f>Data_2700!BR5</f>
        <v>80000</v>
      </c>
      <c r="N5" s="21">
        <f>Data_2700!BS5</f>
        <v>-90.605152454939102</v>
      </c>
      <c r="O5" s="21">
        <f>Data_2700!BT5</f>
        <v>172050.221708503</v>
      </c>
      <c r="P5" s="21">
        <f>Data_2700!BU5</f>
        <v>80000</v>
      </c>
      <c r="Q5" s="46">
        <f t="shared" ref="Q5:Q62" si="1">K5+N5-O5-P5</f>
        <v>23260.593997641088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Data_2700!J6</f>
        <v>4409728.7099994803</v>
      </c>
      <c r="I6" s="272"/>
      <c r="J6" s="4">
        <v>3</v>
      </c>
      <c r="K6" s="21">
        <f>Data_2700!BP6</f>
        <v>275401.4208586</v>
      </c>
      <c r="L6" s="21">
        <f>Data_2700!BQ6</f>
        <v>162509.21599999999</v>
      </c>
      <c r="M6" s="21">
        <f>Data_2700!BR6</f>
        <v>80000</v>
      </c>
      <c r="N6" s="21">
        <f>Data_2700!BS6</f>
        <v>-87.522204092615397</v>
      </c>
      <c r="O6" s="21">
        <f>Data_2700!BT6</f>
        <v>162388.43324531801</v>
      </c>
      <c r="P6" s="21">
        <f>Data_2700!BU6</f>
        <v>80000</v>
      </c>
      <c r="Q6" s="46">
        <f t="shared" si="1"/>
        <v>32925.465409189404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Data_2700!J7</f>
        <v>2154099.2639511498</v>
      </c>
      <c r="F7" s="8" t="s">
        <v>20</v>
      </c>
      <c r="I7" s="272"/>
      <c r="J7" s="4">
        <v>4</v>
      </c>
      <c r="K7" s="21">
        <f>Data_2700!BP7</f>
        <v>0</v>
      </c>
      <c r="L7" s="21">
        <f>Data_2700!BQ7</f>
        <v>0</v>
      </c>
      <c r="M7" s="21">
        <f>Data_2700!BR7</f>
        <v>0</v>
      </c>
      <c r="N7" s="21">
        <f>Data_2700!BS7</f>
        <v>0</v>
      </c>
      <c r="O7" s="21">
        <f>Data_2700!BT7</f>
        <v>0</v>
      </c>
      <c r="P7" s="21">
        <f>Data_2700!BU7</f>
        <v>0</v>
      </c>
      <c r="Q7" s="46">
        <f t="shared" si="1"/>
        <v>0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Data_2700!J8</f>
        <v>75.134029010850099</v>
      </c>
      <c r="F8" s="7" t="s">
        <v>0</v>
      </c>
      <c r="G8" s="10">
        <f>M3</f>
        <v>315000</v>
      </c>
      <c r="I8" s="272"/>
      <c r="J8" s="4">
        <v>5</v>
      </c>
      <c r="K8" s="21">
        <f>Data_2700!BP8</f>
        <v>0</v>
      </c>
      <c r="L8" s="21">
        <f>Data_2700!BQ8</f>
        <v>0</v>
      </c>
      <c r="M8" s="21">
        <f>Data_2700!BR8</f>
        <v>0</v>
      </c>
      <c r="N8" s="21">
        <f>Data_2700!BS8</f>
        <v>0</v>
      </c>
      <c r="O8" s="21">
        <f>Data_2700!BT8</f>
        <v>0</v>
      </c>
      <c r="P8" s="21">
        <f>Data_2700!BU8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Data_2700!J9</f>
        <v>-2.95585778076202E-11</v>
      </c>
      <c r="F9" s="11" t="s">
        <v>8</v>
      </c>
      <c r="G9" s="12">
        <f>L3</f>
        <v>1656609.6229499669</v>
      </c>
      <c r="I9" s="272"/>
      <c r="J9" s="4">
        <v>6</v>
      </c>
      <c r="K9" s="21">
        <f>Data_2700!BP9</f>
        <v>533913.45344577299</v>
      </c>
      <c r="L9" s="21">
        <f>Data_2700!BQ9</f>
        <v>436621.12689744798</v>
      </c>
      <c r="M9" s="21">
        <f>Data_2700!BR9</f>
        <v>60000</v>
      </c>
      <c r="N9" s="21">
        <f>Data_2700!BS9</f>
        <v>-1267.6521795624201</v>
      </c>
      <c r="O9" s="21">
        <f>Data_2700!BT9</f>
        <v>436576.34590710001</v>
      </c>
      <c r="P9" s="21">
        <f>Data_2700!BU9</f>
        <v>60000</v>
      </c>
      <c r="Q9" s="46">
        <f t="shared" si="1"/>
        <v>36069.455359110609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Data_2700!J10</f>
        <v>7.9333333333049696</v>
      </c>
      <c r="F10" s="7" t="s">
        <v>13</v>
      </c>
      <c r="G10" s="10">
        <f>SUM(G8:G9)</f>
        <v>1971609.6229499669</v>
      </c>
      <c r="I10" s="272"/>
      <c r="J10" s="4">
        <v>7</v>
      </c>
      <c r="K10" s="21">
        <f>Data_2700!BP10</f>
        <v>0</v>
      </c>
      <c r="L10" s="21">
        <f>Data_2700!BQ10</f>
        <v>0</v>
      </c>
      <c r="M10" s="21">
        <f>Data_2700!BR10</f>
        <v>0</v>
      </c>
      <c r="N10" s="21">
        <f>Data_2700!BS10</f>
        <v>0</v>
      </c>
      <c r="O10" s="21">
        <f>Data_2700!BT10</f>
        <v>0</v>
      </c>
      <c r="P10" s="21">
        <f>Data_2700!BU10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Data_2700!J11</f>
        <v>79.8389912800329</v>
      </c>
      <c r="I11" s="272"/>
      <c r="J11" s="4">
        <v>8</v>
      </c>
      <c r="K11" s="21">
        <f>Data_2700!BP11</f>
        <v>470527.36058584502</v>
      </c>
      <c r="L11" s="21">
        <f>Data_2700!BQ11</f>
        <v>394223.18939744501</v>
      </c>
      <c r="M11" s="21">
        <f>Data_2700!BR11</f>
        <v>60000</v>
      </c>
      <c r="N11" s="21">
        <f>Data_2700!BS11</f>
        <v>-1487.10052955886</v>
      </c>
      <c r="O11" s="21">
        <f>Data_2700!BT11</f>
        <v>394991.22813606198</v>
      </c>
      <c r="P11" s="21">
        <f>Data_2700!BU11</f>
        <v>60000</v>
      </c>
      <c r="Q11" s="46">
        <f t="shared" si="1"/>
        <v>14049.031920224195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Data_2700!J12</f>
        <v>33.430318924007302</v>
      </c>
      <c r="F12" s="8" t="s">
        <v>39</v>
      </c>
      <c r="I12" s="272"/>
      <c r="J12" s="4">
        <v>9</v>
      </c>
      <c r="K12" s="21">
        <f>Data_2700!BP12</f>
        <v>0</v>
      </c>
      <c r="L12" s="21">
        <f>Data_2700!BQ12</f>
        <v>0</v>
      </c>
      <c r="M12" s="21">
        <f>Data_2700!BR12</f>
        <v>0</v>
      </c>
      <c r="N12" s="21">
        <f>Data_2700!BS12</f>
        <v>0</v>
      </c>
      <c r="O12" s="21">
        <f>Data_2700!BT12</f>
        <v>0</v>
      </c>
      <c r="P12" s="21">
        <f>Data_2700!BU12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Data_2700!J13</f>
        <v>221.29952623829999</v>
      </c>
      <c r="F13" s="7" t="s">
        <v>40</v>
      </c>
      <c r="G13" s="35">
        <f>D7-G10</f>
        <v>182489.64100118284</v>
      </c>
      <c r="I13" s="272"/>
      <c r="J13" s="4">
        <v>10</v>
      </c>
      <c r="K13" s="21">
        <f>Data_2700!BP13</f>
        <v>298364.52659223101</v>
      </c>
      <c r="L13" s="21">
        <f>Data_2700!BQ13</f>
        <v>271596.46440150199</v>
      </c>
      <c r="M13" s="21">
        <f>Data_2700!BR13</f>
        <v>15000</v>
      </c>
      <c r="N13" s="21">
        <f>Data_2700!BS13</f>
        <v>1001.58012679707</v>
      </c>
      <c r="O13" s="21">
        <f>Data_2700!BT13</f>
        <v>269476.28865147399</v>
      </c>
      <c r="P13" s="21">
        <f>Data_2700!BU13</f>
        <v>15000</v>
      </c>
      <c r="Q13" s="46">
        <f t="shared" si="1"/>
        <v>14889.818067554093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Data_2700!BP14</f>
        <v>234668.40594331201</v>
      </c>
      <c r="L14" s="21">
        <f>Data_2700!BQ14</f>
        <v>219477.41025357199</v>
      </c>
      <c r="M14" s="21">
        <f>Data_2700!BR14</f>
        <v>20000</v>
      </c>
      <c r="N14" s="21">
        <f>Data_2700!BS14</f>
        <v>36.6357443367434</v>
      </c>
      <c r="O14" s="21">
        <f>Data_2700!BT14</f>
        <v>219654.59110114101</v>
      </c>
      <c r="P14" s="21">
        <f>Data_2700!BU14</f>
        <v>20000</v>
      </c>
      <c r="Q14" s="46">
        <f t="shared" si="1"/>
        <v>-4949.5494134922628</v>
      </c>
      <c r="R14" s="46">
        <f t="shared" si="2"/>
        <v>4949.5494134922628</v>
      </c>
      <c r="S14" s="7"/>
    </row>
    <row r="15" spans="2:23" x14ac:dyDescent="0.25">
      <c r="G15" s="10"/>
      <c r="I15" s="272"/>
      <c r="J15" s="4">
        <v>12</v>
      </c>
      <c r="K15" s="21">
        <f>Data_2700!BP15</f>
        <v>0</v>
      </c>
      <c r="L15" s="21">
        <f>Data_2700!BQ15</f>
        <v>0</v>
      </c>
      <c r="M15" s="21">
        <f>Data_2700!BR15</f>
        <v>0</v>
      </c>
      <c r="N15" s="21">
        <f>Data_2700!BS15</f>
        <v>3338.4936684013801</v>
      </c>
      <c r="O15" s="21">
        <f>Data_2700!BT15</f>
        <v>3407.4830849161299</v>
      </c>
      <c r="P15" s="21">
        <f>Data_2700!BU15</f>
        <v>2000</v>
      </c>
      <c r="Q15" s="46">
        <f t="shared" si="1"/>
        <v>-2068.9894165147498</v>
      </c>
      <c r="R15" s="46">
        <f t="shared" si="2"/>
        <v>2068.9894165147498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Data_2700!BP16</f>
        <v>0</v>
      </c>
      <c r="L16" s="21">
        <f>Data_2700!BQ16</f>
        <v>0</v>
      </c>
      <c r="M16" s="21">
        <f>Data_2700!BR16</f>
        <v>0</v>
      </c>
      <c r="N16" s="21">
        <f>Data_2700!BS16</f>
        <v>3032.15415286899</v>
      </c>
      <c r="O16" s="21">
        <f>Data_2700!BT16</f>
        <v>3037.27528601837</v>
      </c>
      <c r="P16" s="21">
        <f>Data_2700!BU16</f>
        <v>3000</v>
      </c>
      <c r="Q16" s="46">
        <f t="shared" si="1"/>
        <v>-3005.1211331493801</v>
      </c>
      <c r="R16" s="46">
        <f t="shared" si="2"/>
        <v>3005.1211331493801</v>
      </c>
      <c r="S16" s="7"/>
    </row>
    <row r="17" spans="2:19" x14ac:dyDescent="0.25">
      <c r="B17" s="8" t="s">
        <v>5</v>
      </c>
      <c r="F17" s="7" t="s">
        <v>5</v>
      </c>
      <c r="G17" s="10">
        <f>D22</f>
        <v>4076544.1941566472</v>
      </c>
      <c r="I17" s="272"/>
      <c r="J17" s="4">
        <v>14</v>
      </c>
      <c r="K17" s="21">
        <f>Data_2700!BP17</f>
        <v>0</v>
      </c>
      <c r="L17" s="21">
        <f>Data_2700!BQ17</f>
        <v>0</v>
      </c>
      <c r="M17" s="21">
        <f>Data_2700!BR17</f>
        <v>0</v>
      </c>
      <c r="N17" s="21">
        <f>Data_2700!BS17</f>
        <v>0</v>
      </c>
      <c r="O17" s="21">
        <f>Data_2700!BT17</f>
        <v>0</v>
      </c>
      <c r="P17" s="21">
        <f>Data_2700!BU17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2088276.58828436</v>
      </c>
      <c r="F18" s="7" t="s">
        <v>6</v>
      </c>
      <c r="G18" s="10">
        <f>D29</f>
        <v>3160.855879677842</v>
      </c>
      <c r="I18" s="272" t="s">
        <v>3</v>
      </c>
      <c r="J18" s="4">
        <v>1</v>
      </c>
      <c r="K18" s="22">
        <f>Data_2700!BP19</f>
        <v>0</v>
      </c>
      <c r="L18" s="22">
        <f>Data_2700!BQ19</f>
        <v>0</v>
      </c>
      <c r="M18" s="22">
        <f>Data_2700!BR19</f>
        <v>0</v>
      </c>
      <c r="N18" s="22">
        <f>Data_2700!BS19</f>
        <v>0</v>
      </c>
      <c r="O18" s="22">
        <f>Data_2700!BT19</f>
        <v>0</v>
      </c>
      <c r="P18" s="22">
        <f>Data_2700!BU19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1210490.9794986257</v>
      </c>
      <c r="F19" s="39" t="s">
        <v>7</v>
      </c>
      <c r="G19" s="40">
        <v>0</v>
      </c>
      <c r="I19" s="272"/>
      <c r="J19" s="4">
        <v>2</v>
      </c>
      <c r="K19" s="22">
        <f>Data_2700!BP20</f>
        <v>21405.0557055012</v>
      </c>
      <c r="L19" s="22">
        <f>Data_2700!BQ20</f>
        <v>0</v>
      </c>
      <c r="M19" s="22">
        <f>Data_2700!BR20</f>
        <v>0</v>
      </c>
      <c r="N19" s="22">
        <f>Data_2700!BS20</f>
        <v>-22.3815975974994</v>
      </c>
      <c r="O19" s="22">
        <f>Data_2700!BT20</f>
        <v>0</v>
      </c>
      <c r="P19" s="22">
        <f>Data_2700!BU20</f>
        <v>0</v>
      </c>
      <c r="Q19" s="46">
        <f t="shared" si="1"/>
        <v>21382.674107903702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575900.63871856814</v>
      </c>
      <c r="F20" s="11" t="s">
        <v>9</v>
      </c>
      <c r="G20" s="12">
        <f>D57</f>
        <v>10023.659963156393</v>
      </c>
      <c r="I20" s="272"/>
      <c r="J20" s="4">
        <v>3</v>
      </c>
      <c r="K20" s="22">
        <f>Data_2700!BP21</f>
        <v>21405.0557055012</v>
      </c>
      <c r="L20" s="22">
        <f>Data_2700!BQ21</f>
        <v>0</v>
      </c>
      <c r="M20" s="22">
        <f>Data_2700!BR21</f>
        <v>0</v>
      </c>
      <c r="N20" s="22">
        <f>Data_2700!BS21</f>
        <v>-22.058748606408798</v>
      </c>
      <c r="O20" s="22">
        <f>Data_2700!BT21</f>
        <v>0</v>
      </c>
      <c r="P20" s="22">
        <f>Data_2700!BU21</f>
        <v>0</v>
      </c>
      <c r="Q20" s="46">
        <f t="shared" si="1"/>
        <v>21382.996956894789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201875.98765509311</v>
      </c>
      <c r="F21" s="7" t="s">
        <v>13</v>
      </c>
      <c r="G21" s="10">
        <f>SUM(G17:G20)</f>
        <v>4089728.7099994817</v>
      </c>
      <c r="I21" s="272"/>
      <c r="J21" s="4">
        <v>4</v>
      </c>
      <c r="K21" s="22">
        <f>Data_2700!BP22</f>
        <v>21405.055705490598</v>
      </c>
      <c r="L21" s="22">
        <f>Data_2700!BQ22</f>
        <v>0</v>
      </c>
      <c r="M21" s="22">
        <f>Data_2700!BR22</f>
        <v>0</v>
      </c>
      <c r="N21" s="22">
        <f>Data_2700!BS22</f>
        <v>113.30497666855899</v>
      </c>
      <c r="O21" s="22">
        <f>Data_2700!BT22</f>
        <v>0</v>
      </c>
      <c r="P21" s="22">
        <f>Data_2700!BU22</f>
        <v>0</v>
      </c>
      <c r="Q21" s="46">
        <f t="shared" si="1"/>
        <v>21518.360682159157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4076544.1941566472</v>
      </c>
      <c r="G22" s="10"/>
      <c r="I22" s="272"/>
      <c r="J22" s="4">
        <v>5</v>
      </c>
      <c r="K22" s="22">
        <f>Data_2700!BP23</f>
        <v>55355.546852305401</v>
      </c>
      <c r="L22" s="22">
        <f>Data_2700!BQ23</f>
        <v>0</v>
      </c>
      <c r="M22" s="22">
        <f>Data_2700!BR23</f>
        <v>0</v>
      </c>
      <c r="N22" s="22">
        <f>Data_2700!BS23</f>
        <v>19.4483856154067</v>
      </c>
      <c r="O22" s="22">
        <f>Data_2700!BT23</f>
        <v>0</v>
      </c>
      <c r="P22" s="22">
        <f>Data_2700!BU23</f>
        <v>0</v>
      </c>
      <c r="Q22" s="46">
        <f t="shared" si="1"/>
        <v>55374.995237920804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Data_2700!BP24</f>
        <v>55355.546852305401</v>
      </c>
      <c r="L23" s="22">
        <f>Data_2700!BQ24</f>
        <v>0</v>
      </c>
      <c r="M23" s="22">
        <f>Data_2700!BR24</f>
        <v>0</v>
      </c>
      <c r="N23" s="22">
        <f>Data_2700!BS24</f>
        <v>19.448385615406799</v>
      </c>
      <c r="O23" s="22">
        <f>Data_2700!BT24</f>
        <v>0</v>
      </c>
      <c r="P23" s="22">
        <f>Data_2700!BU24</f>
        <v>0</v>
      </c>
      <c r="Q23" s="46">
        <f t="shared" si="1"/>
        <v>55374.995237920804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2088276.58828436</v>
      </c>
      <c r="I24" s="272"/>
      <c r="J24" s="4">
        <v>7</v>
      </c>
      <c r="K24" s="22">
        <f>Data_2700!BP25</f>
        <v>0</v>
      </c>
      <c r="L24" s="22">
        <f>Data_2700!BQ25</f>
        <v>0</v>
      </c>
      <c r="M24" s="22">
        <f>Data_2700!BR25</f>
        <v>0</v>
      </c>
      <c r="N24" s="22">
        <f>Data_2700!BS25</f>
        <v>0</v>
      </c>
      <c r="O24" s="22">
        <f>Data_2700!BT25</f>
        <v>0</v>
      </c>
      <c r="P24" s="22">
        <f>Data_2700!BU25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4475.9836267353494</v>
      </c>
      <c r="F25" s="7" t="s">
        <v>6</v>
      </c>
      <c r="G25" s="10">
        <f>D25</f>
        <v>4475.9836267353494</v>
      </c>
      <c r="I25" s="272"/>
      <c r="J25" s="4">
        <v>8</v>
      </c>
      <c r="K25" s="22">
        <f>Data_2700!BP26</f>
        <v>0</v>
      </c>
      <c r="L25" s="22">
        <f>Data_2700!BQ26</f>
        <v>0</v>
      </c>
      <c r="M25" s="22">
        <f>Data_2700!BR26</f>
        <v>0</v>
      </c>
      <c r="N25" s="22">
        <f>Data_2700!BS26</f>
        <v>0</v>
      </c>
      <c r="O25" s="22">
        <f>Data_2700!BT26</f>
        <v>0</v>
      </c>
      <c r="P25" s="22">
        <f>Data_2700!BU26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-600.79884536034581</v>
      </c>
      <c r="F26" s="39" t="s">
        <v>7</v>
      </c>
      <c r="G26" s="40">
        <v>0</v>
      </c>
      <c r="I26" s="272"/>
      <c r="J26" s="4">
        <v>9</v>
      </c>
      <c r="K26" s="22">
        <f>Data_2700!BP27</f>
        <v>0</v>
      </c>
      <c r="L26" s="22">
        <f>Data_2700!BQ27</f>
        <v>0</v>
      </c>
      <c r="M26" s="22">
        <f>Data_2700!BR27</f>
        <v>0</v>
      </c>
      <c r="N26" s="22">
        <f>Data_2700!BS27</f>
        <v>0</v>
      </c>
      <c r="O26" s="22">
        <f>Data_2700!BT27</f>
        <v>0</v>
      </c>
      <c r="P26" s="22">
        <f>Data_2700!BU27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178.81919401375546</v>
      </c>
      <c r="F27" s="7" t="s">
        <v>0</v>
      </c>
      <c r="G27" s="10">
        <f>D39</f>
        <v>-320000</v>
      </c>
      <c r="I27" s="272"/>
      <c r="J27" s="4">
        <v>10</v>
      </c>
      <c r="K27" s="22">
        <f>Data_2700!BP28</f>
        <v>207110.434710759</v>
      </c>
      <c r="L27" s="22">
        <f>Data_2700!BQ28</f>
        <v>0</v>
      </c>
      <c r="M27" s="22">
        <f>Data_2700!BR28</f>
        <v>0</v>
      </c>
      <c r="N27" s="22">
        <f>Data_2700!BS28</f>
        <v>-141.92335475920399</v>
      </c>
      <c r="O27" s="22">
        <f>Data_2700!BT28</f>
        <v>0</v>
      </c>
      <c r="P27" s="22">
        <f>Data_2700!BU28</f>
        <v>0</v>
      </c>
      <c r="Q27" s="46">
        <f t="shared" si="1"/>
        <v>206968.5113559998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-893.14809571091689</v>
      </c>
      <c r="F28" s="7" t="s">
        <v>8</v>
      </c>
      <c r="G28" s="10">
        <f>D46</f>
        <v>-1661581.8671205326</v>
      </c>
      <c r="I28" s="272"/>
      <c r="J28" s="4">
        <v>11</v>
      </c>
      <c r="K28" s="22">
        <f>Data_2700!BP29</f>
        <v>207110.434710759</v>
      </c>
      <c r="L28" s="22">
        <f>Data_2700!BQ29</f>
        <v>0</v>
      </c>
      <c r="M28" s="22">
        <f>Data_2700!BR29</f>
        <v>0</v>
      </c>
      <c r="N28" s="22">
        <f>Data_2700!BS29</f>
        <v>-141.91650324362399</v>
      </c>
      <c r="O28" s="22">
        <f>Data_2700!BT29</f>
        <v>0</v>
      </c>
      <c r="P28" s="22">
        <f>Data_2700!BU29</f>
        <v>0</v>
      </c>
      <c r="Q28" s="46">
        <f t="shared" si="1"/>
        <v>206968.51820751539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3160.855879677842</v>
      </c>
      <c r="F29" s="11" t="s">
        <v>9</v>
      </c>
      <c r="G29" s="12">
        <f>D53</f>
        <v>10023.659963156393</v>
      </c>
      <c r="I29" s="272"/>
      <c r="J29" s="4">
        <v>12</v>
      </c>
      <c r="K29" s="22">
        <f>Data_2700!BP30</f>
        <v>207110.434710762</v>
      </c>
      <c r="L29" s="22">
        <f>Data_2700!BQ30</f>
        <v>0</v>
      </c>
      <c r="M29" s="22">
        <f>Data_2700!BR30</f>
        <v>0</v>
      </c>
      <c r="N29" s="22">
        <f>Data_2700!BS30</f>
        <v>-141.45469144305699</v>
      </c>
      <c r="O29" s="22">
        <f>Data_2700!BT30</f>
        <v>0</v>
      </c>
      <c r="P29" s="22">
        <f>Data_2700!BU30</f>
        <v>0</v>
      </c>
      <c r="Q29" s="46">
        <f t="shared" si="1"/>
        <v>206968.98001931893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121194.36475371924</v>
      </c>
      <c r="I30" s="272"/>
      <c r="J30" s="4">
        <v>13</v>
      </c>
      <c r="K30" s="22">
        <f>Data_2700!BP31</f>
        <v>207110.43471076101</v>
      </c>
      <c r="L30" s="22">
        <f>Data_2700!BQ31</f>
        <v>0</v>
      </c>
      <c r="M30" s="22">
        <f>Data_2700!BR31</f>
        <v>0</v>
      </c>
      <c r="N30" s="22">
        <f>Data_2700!BS31</f>
        <v>-141.552804638277</v>
      </c>
      <c r="O30" s="22">
        <f>Data_2700!BT31</f>
        <v>0</v>
      </c>
      <c r="P30" s="22">
        <f>Data_2700!BU31</f>
        <v>0</v>
      </c>
      <c r="Q30" s="46">
        <f t="shared" si="1"/>
        <v>206968.88190612273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Data_2700!BP32</f>
        <v>207110.43471076101</v>
      </c>
      <c r="L31" s="22">
        <f>Data_2700!BQ32</f>
        <v>0</v>
      </c>
      <c r="M31" s="22">
        <f>Data_2700!BR32</f>
        <v>0</v>
      </c>
      <c r="N31" s="22">
        <f>Data_2700!BS32</f>
        <v>-141.65091784293699</v>
      </c>
      <c r="O31" s="22">
        <f>Data_2700!BT32</f>
        <v>0</v>
      </c>
      <c r="P31" s="22">
        <f>Data_2700!BU32</f>
        <v>0</v>
      </c>
      <c r="Q31" s="46">
        <f t="shared" si="1"/>
        <v>206968.78379291808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Data_2700!BP33</f>
        <v>12.545123719954899</v>
      </c>
      <c r="L32" s="22">
        <f>Data_2700!BQ33</f>
        <v>0</v>
      </c>
      <c r="M32" s="22">
        <f>Data_2700!BR33</f>
        <v>0</v>
      </c>
      <c r="N32" s="22">
        <f>Data_2700!BS33</f>
        <v>-6.1975128711147298E-2</v>
      </c>
      <c r="O32" s="22">
        <f>Data_2700!BT33</f>
        <v>0</v>
      </c>
      <c r="P32" s="22">
        <f>Data_2700!BU33</f>
        <v>0</v>
      </c>
      <c r="Q32" s="46">
        <f t="shared" si="1"/>
        <v>12.483148591243753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1210490.9794986257</v>
      </c>
      <c r="I33" s="272" t="s">
        <v>2</v>
      </c>
      <c r="J33" s="4">
        <v>1</v>
      </c>
      <c r="K33" s="23">
        <f>Data_2700!BP34</f>
        <v>12.5451237199548</v>
      </c>
      <c r="L33" s="23">
        <f>Data_2700!BQ34</f>
        <v>0</v>
      </c>
      <c r="M33" s="23">
        <f>Data_2700!BR34</f>
        <v>0</v>
      </c>
      <c r="N33" s="23">
        <f>Data_2700!BS34</f>
        <v>-6.2541229916598703E-2</v>
      </c>
      <c r="O33" s="23">
        <f>Data_2700!BT34</f>
        <v>0</v>
      </c>
      <c r="P33" s="23">
        <f>Data_2700!BU34</f>
        <v>0</v>
      </c>
      <c r="Q33" s="46">
        <f t="shared" si="1"/>
        <v>12.482582490038201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-600.79884536034581</v>
      </c>
      <c r="I34" s="272"/>
      <c r="J34" s="4">
        <v>2</v>
      </c>
      <c r="K34" s="23">
        <f>Data_2700!BP35</f>
        <v>0</v>
      </c>
      <c r="L34" s="23">
        <f>Data_2700!BQ35</f>
        <v>0</v>
      </c>
      <c r="M34" s="23">
        <f>Data_2700!BR35</f>
        <v>0</v>
      </c>
      <c r="N34" s="23">
        <f>Data_2700!BS35</f>
        <v>0</v>
      </c>
      <c r="O34" s="23">
        <f>Data_2700!BT35</f>
        <v>0</v>
      </c>
      <c r="P34" s="23">
        <f>Data_2700!BU35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Data_2700!BP36</f>
        <v>0</v>
      </c>
      <c r="L35" s="23">
        <f>Data_2700!BQ36</f>
        <v>0</v>
      </c>
      <c r="M35" s="23">
        <f>Data_2700!BR36</f>
        <v>0</v>
      </c>
      <c r="N35" s="23">
        <f>Data_2700!BS36</f>
        <v>0</v>
      </c>
      <c r="O35" s="23">
        <f>Data_2700!BT36</f>
        <v>0</v>
      </c>
      <c r="P35" s="23">
        <f>Data_2700!BU36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Data_2700!BP37</f>
        <v>0</v>
      </c>
      <c r="L36" s="23">
        <f>Data_2700!BQ37</f>
        <v>0</v>
      </c>
      <c r="M36" s="23">
        <f>Data_2700!BR37</f>
        <v>0</v>
      </c>
      <c r="N36" s="23">
        <f>Data_2700!BS37</f>
        <v>0</v>
      </c>
      <c r="O36" s="23">
        <f>Data_2700!BT37</f>
        <v>0</v>
      </c>
      <c r="P36" s="23">
        <f>Data_2700!BU37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Data_2700!BP38</f>
        <v>0</v>
      </c>
      <c r="L37" s="23">
        <f>Data_2700!BQ38</f>
        <v>0</v>
      </c>
      <c r="M37" s="23">
        <f>Data_2700!BR38</f>
        <v>0</v>
      </c>
      <c r="N37" s="23">
        <f>Data_2700!BS38</f>
        <v>0</v>
      </c>
      <c r="O37" s="23">
        <f>Data_2700!BT38</f>
        <v>0</v>
      </c>
      <c r="P37" s="23">
        <f>Data_2700!BU38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Data_2700!BP39</f>
        <v>0</v>
      </c>
      <c r="L38" s="23">
        <f>Data_2700!BQ39</f>
        <v>0</v>
      </c>
      <c r="M38" s="23">
        <f>Data_2700!BR39</f>
        <v>0</v>
      </c>
      <c r="N38" s="23">
        <f>Data_2700!BS39</f>
        <v>0</v>
      </c>
      <c r="O38" s="23">
        <f>Data_2700!BT39</f>
        <v>0</v>
      </c>
      <c r="P38" s="23">
        <f>Data_2700!BU39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-320000</v>
      </c>
      <c r="F39" s="7" t="s">
        <v>13</v>
      </c>
      <c r="G39" s="10">
        <f>SUM(G33:G38)</f>
        <v>1209890.1806532654</v>
      </c>
      <c r="I39" s="272"/>
      <c r="J39" s="4">
        <v>7</v>
      </c>
      <c r="K39" s="23">
        <f>Data_2700!BP40</f>
        <v>12.545123719954899</v>
      </c>
      <c r="L39" s="23">
        <f>Data_2700!BQ40</f>
        <v>0</v>
      </c>
      <c r="M39" s="23">
        <f>Data_2700!BR40</f>
        <v>0</v>
      </c>
      <c r="N39" s="23">
        <f>Data_2700!BS40</f>
        <v>-6.1329403647860499E-2</v>
      </c>
      <c r="O39" s="23">
        <f>Data_2700!BT40</f>
        <v>0</v>
      </c>
      <c r="P39" s="23">
        <f>Data_2700!BU40</f>
        <v>0</v>
      </c>
      <c r="Q39" s="46">
        <f t="shared" si="1"/>
        <v>12.483794316307039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Data_2700!BP41</f>
        <v>0</v>
      </c>
      <c r="L40" s="23">
        <f>Data_2700!BQ41</f>
        <v>0</v>
      </c>
      <c r="M40" s="23">
        <f>Data_2700!BR41</f>
        <v>0</v>
      </c>
      <c r="N40" s="23">
        <f>Data_2700!BS41</f>
        <v>0</v>
      </c>
      <c r="O40" s="23">
        <f>Data_2700!BT41</f>
        <v>0</v>
      </c>
      <c r="P40" s="23">
        <f>Data_2700!BU41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Data_2700!BP42</f>
        <v>0</v>
      </c>
      <c r="L41" s="23">
        <f>Data_2700!BQ42</f>
        <v>0</v>
      </c>
      <c r="M41" s="23">
        <f>Data_2700!BR42</f>
        <v>0</v>
      </c>
      <c r="N41" s="23">
        <f>Data_2700!BS42</f>
        <v>0</v>
      </c>
      <c r="O41" s="23">
        <f>Data_2700!BT42</f>
        <v>0</v>
      </c>
      <c r="P41" s="23">
        <f>Data_2700!BU42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575900.63871856814</v>
      </c>
      <c r="I42" s="272"/>
      <c r="J42" s="4">
        <v>10</v>
      </c>
      <c r="K42" s="23">
        <f>Data_2700!BP43</f>
        <v>114143.810821037</v>
      </c>
      <c r="L42" s="23">
        <f>Data_2700!BQ43</f>
        <v>0</v>
      </c>
      <c r="M42" s="23">
        <f>Data_2700!BR43</f>
        <v>0</v>
      </c>
      <c r="N42" s="23">
        <f>Data_2700!BS43</f>
        <v>43.180820360501102</v>
      </c>
      <c r="O42" s="23">
        <f>Data_2700!BT43</f>
        <v>0</v>
      </c>
      <c r="P42" s="23">
        <f>Data_2700!BU43</f>
        <v>0</v>
      </c>
      <c r="Q42" s="46">
        <f t="shared" si="1"/>
        <v>114186.9916413975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-320000</v>
      </c>
      <c r="F43" s="7" t="s">
        <v>6</v>
      </c>
      <c r="G43" s="10">
        <f>D27</f>
        <v>178.81919401375546</v>
      </c>
      <c r="I43" s="272"/>
      <c r="J43" s="4">
        <v>11</v>
      </c>
      <c r="K43" s="23">
        <f>Data_2700!BP44</f>
        <v>114143.810821037</v>
      </c>
      <c r="L43" s="23">
        <f>Data_2700!BQ44</f>
        <v>0</v>
      </c>
      <c r="M43" s="23">
        <f>Data_2700!BR44</f>
        <v>0</v>
      </c>
      <c r="N43" s="23">
        <f>Data_2700!BS44</f>
        <v>43.180133339603998</v>
      </c>
      <c r="O43" s="23">
        <f>Data_2700!BT44</f>
        <v>0</v>
      </c>
      <c r="P43" s="23">
        <f>Data_2700!BU44</f>
        <v>0</v>
      </c>
      <c r="Q43" s="46">
        <f t="shared" si="1"/>
        <v>114186.9909543766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Data_2700!BP45</f>
        <v>114143.810821038</v>
      </c>
      <c r="L44" s="23">
        <f>Data_2700!BQ45</f>
        <v>0</v>
      </c>
      <c r="M44" s="23">
        <f>Data_2700!BR45</f>
        <v>0</v>
      </c>
      <c r="N44" s="23">
        <f>Data_2700!BS45</f>
        <v>43.133825694650298</v>
      </c>
      <c r="O44" s="23">
        <f>Data_2700!BT45</f>
        <v>0</v>
      </c>
      <c r="P44" s="23">
        <f>Data_2700!BU45</f>
        <v>0</v>
      </c>
      <c r="Q44" s="46">
        <f t="shared" si="1"/>
        <v>114186.94464673265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Data_2700!BP46</f>
        <v>114143.810821038</v>
      </c>
      <c r="L45" s="23">
        <f>Data_2700!BQ46</f>
        <v>0</v>
      </c>
      <c r="M45" s="23">
        <f>Data_2700!BR46</f>
        <v>0</v>
      </c>
      <c r="N45" s="23">
        <f>Data_2700!BS46</f>
        <v>43.143663878319501</v>
      </c>
      <c r="O45" s="23">
        <f>Data_2700!BT46</f>
        <v>0</v>
      </c>
      <c r="P45" s="23">
        <f>Data_2700!BU46</f>
        <v>0</v>
      </c>
      <c r="Q45" s="46">
        <f t="shared" si="1"/>
        <v>114186.95448491632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-1661581.8671205326</v>
      </c>
      <c r="F46" s="7" t="s">
        <v>8</v>
      </c>
      <c r="G46" s="10">
        <f>D48</f>
        <v>0</v>
      </c>
      <c r="I46" s="272"/>
      <c r="J46" s="4">
        <v>14</v>
      </c>
      <c r="K46" s="23">
        <f>Data_2700!BP47</f>
        <v>114143.810821038</v>
      </c>
      <c r="L46" s="23">
        <f>Data_2700!BQ47</f>
        <v>0</v>
      </c>
      <c r="M46" s="23">
        <f>Data_2700!BR47</f>
        <v>0</v>
      </c>
      <c r="N46" s="23">
        <f>Data_2700!BS47</f>
        <v>43.153502075507497</v>
      </c>
      <c r="O46" s="23">
        <f>Data_2700!BT47</f>
        <v>0</v>
      </c>
      <c r="P46" s="23">
        <f>Data_2700!BU47</f>
        <v>0</v>
      </c>
      <c r="Q46" s="46">
        <f t="shared" si="1"/>
        <v>114186.96432311351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Data_2700!BP48</f>
        <v>5156.4943659402898</v>
      </c>
      <c r="L47" s="23">
        <f>Data_2700!BQ48</f>
        <v>0</v>
      </c>
      <c r="M47" s="23">
        <f>Data_2700!BR48</f>
        <v>0</v>
      </c>
      <c r="N47" s="23">
        <f>Data_2700!BS48</f>
        <v>-36.848880701262502</v>
      </c>
      <c r="O47" s="23">
        <f>Data_2700!BT48</f>
        <v>0</v>
      </c>
      <c r="P47" s="23">
        <f>Data_2700!BU48</f>
        <v>0</v>
      </c>
      <c r="Q47" s="46">
        <f t="shared" si="1"/>
        <v>5119.645485239027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576079.45791258186</v>
      </c>
      <c r="I48" s="272" t="s">
        <v>1</v>
      </c>
      <c r="J48" s="4">
        <v>1</v>
      </c>
      <c r="K48" s="24">
        <f>Data_2700!BP49</f>
        <v>5156.4943659402597</v>
      </c>
      <c r="L48" s="24">
        <f>Data_2700!BQ49</f>
        <v>0</v>
      </c>
      <c r="M48" s="24">
        <f>Data_2700!BR49</f>
        <v>0</v>
      </c>
      <c r="N48" s="24">
        <f>Data_2700!BS49</f>
        <v>-36.885691996298597</v>
      </c>
      <c r="O48" s="24">
        <f>Data_2700!BT49</f>
        <v>0</v>
      </c>
      <c r="P48" s="24">
        <f>Data_2700!BU49</f>
        <v>0</v>
      </c>
      <c r="Q48" s="46">
        <f t="shared" si="1"/>
        <v>5119.6086739439615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Data_2700!BP50</f>
        <v>1986.22842922265</v>
      </c>
      <c r="L49" s="24">
        <f>Data_2700!BQ50</f>
        <v>0</v>
      </c>
      <c r="M49" s="24">
        <f>Data_2700!BR50</f>
        <v>0</v>
      </c>
      <c r="N49" s="24">
        <f>Data_2700!BS50</f>
        <v>-1.7758350518670099E-8</v>
      </c>
      <c r="O49" s="24">
        <f>Data_2700!BT50</f>
        <v>0</v>
      </c>
      <c r="P49" s="24">
        <f>Data_2700!BU50</f>
        <v>0</v>
      </c>
      <c r="Q49" s="46">
        <f t="shared" si="1"/>
        <v>1986.2284292048917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-1661581.8671205326</v>
      </c>
      <c r="F50" s="8" t="s">
        <v>18</v>
      </c>
      <c r="I50" s="272"/>
      <c r="J50" s="4">
        <v>3</v>
      </c>
      <c r="K50" s="24">
        <f>Data_2700!BP51</f>
        <v>1986.22842922265</v>
      </c>
      <c r="L50" s="24">
        <f>Data_2700!BQ51</f>
        <v>0</v>
      </c>
      <c r="M50" s="24">
        <f>Data_2700!BR51</f>
        <v>0</v>
      </c>
      <c r="N50" s="24">
        <f>Data_2700!BS51</f>
        <v>-2.42856986415444E-9</v>
      </c>
      <c r="O50" s="24">
        <f>Data_2700!BT51</f>
        <v>0</v>
      </c>
      <c r="P50" s="24">
        <f>Data_2700!BU51</f>
        <v>0</v>
      </c>
      <c r="Q50" s="46">
        <f t="shared" si="1"/>
        <v>1986.2284292202214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201875.98765509311</v>
      </c>
      <c r="I51" s="272"/>
      <c r="J51" s="4">
        <v>4</v>
      </c>
      <c r="K51" s="24">
        <f>Data_2700!BP52</f>
        <v>1986.22842922153</v>
      </c>
      <c r="L51" s="24">
        <f>Data_2700!BQ52</f>
        <v>0</v>
      </c>
      <c r="M51" s="24">
        <f>Data_2700!BR52</f>
        <v>0</v>
      </c>
      <c r="N51" s="24">
        <f>Data_2700!BS52</f>
        <v>14.292931816109601</v>
      </c>
      <c r="O51" s="24">
        <f>Data_2700!BT52</f>
        <v>0</v>
      </c>
      <c r="P51" s="24">
        <f>Data_2700!BU52</f>
        <v>0</v>
      </c>
      <c r="Q51" s="46">
        <f t="shared" si="1"/>
        <v>2000.5213610376395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-893.14809571091689</v>
      </c>
      <c r="I52" s="272"/>
      <c r="J52" s="4">
        <v>5</v>
      </c>
      <c r="K52" s="24">
        <f>Data_2700!BP53</f>
        <v>7007.0355170051698</v>
      </c>
      <c r="L52" s="24">
        <f>Data_2700!BQ53</f>
        <v>0</v>
      </c>
      <c r="M52" s="24">
        <f>Data_2700!BR53</f>
        <v>0</v>
      </c>
      <c r="N52" s="24">
        <f>Data_2700!BS53</f>
        <v>-48.148350529995497</v>
      </c>
      <c r="O52" s="24">
        <f>Data_2700!BT53</f>
        <v>0</v>
      </c>
      <c r="P52" s="24">
        <f>Data_2700!BU53</f>
        <v>0</v>
      </c>
      <c r="Q52" s="46">
        <f t="shared" si="1"/>
        <v>6958.8871664751741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10023.659963156393</v>
      </c>
      <c r="F53" s="7" t="s">
        <v>7</v>
      </c>
      <c r="G53" s="10">
        <f>D35</f>
        <v>0</v>
      </c>
      <c r="I53" s="272"/>
      <c r="J53" s="4">
        <v>6</v>
      </c>
      <c r="K53" s="24">
        <f>Data_2700!BP54</f>
        <v>7007.0355170051698</v>
      </c>
      <c r="L53" s="24">
        <f>Data_2700!BQ54</f>
        <v>0</v>
      </c>
      <c r="M53" s="24">
        <f>Data_2700!BR54</f>
        <v>0</v>
      </c>
      <c r="N53" s="24">
        <f>Data_2700!BS54</f>
        <v>-48.1483505299854</v>
      </c>
      <c r="O53" s="24">
        <f>Data_2700!BT54</f>
        <v>0</v>
      </c>
      <c r="P53" s="24">
        <f>Data_2700!BU54</f>
        <v>0</v>
      </c>
      <c r="Q53" s="46">
        <f t="shared" si="1"/>
        <v>6958.8871664751841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Data_2700!BP55</f>
        <v>5156.4943659402797</v>
      </c>
      <c r="L54" s="24">
        <f>Data_2700!BQ55</f>
        <v>0</v>
      </c>
      <c r="M54" s="24">
        <f>Data_2700!BR55</f>
        <v>0</v>
      </c>
      <c r="N54" s="24">
        <f>Data_2700!BS55</f>
        <v>-36.806890694874099</v>
      </c>
      <c r="O54" s="24">
        <f>Data_2700!BT55</f>
        <v>0</v>
      </c>
      <c r="P54" s="24">
        <f>Data_2700!BU55</f>
        <v>0</v>
      </c>
      <c r="Q54" s="46">
        <f t="shared" si="1"/>
        <v>5119.6874752454059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Data_2700!BP56</f>
        <v>0</v>
      </c>
      <c r="L55" s="24">
        <f>Data_2700!BQ56</f>
        <v>0</v>
      </c>
      <c r="M55" s="24">
        <f>Data_2700!BR56</f>
        <v>0</v>
      </c>
      <c r="N55" s="24">
        <f>Data_2700!BS56</f>
        <v>0</v>
      </c>
      <c r="O55" s="24">
        <f>Data_2700!BT56</f>
        <v>0</v>
      </c>
      <c r="P55" s="24">
        <f>Data_2700!BU56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Data_2700!BP57</f>
        <v>0</v>
      </c>
      <c r="L56" s="24">
        <f>Data_2700!BQ57</f>
        <v>0</v>
      </c>
      <c r="M56" s="24">
        <f>Data_2700!BR57</f>
        <v>0</v>
      </c>
      <c r="N56" s="24">
        <f>Data_2700!BS57</f>
        <v>0</v>
      </c>
      <c r="O56" s="24">
        <f>Data_2700!BT57</f>
        <v>0</v>
      </c>
      <c r="P56" s="24">
        <f>Data_2700!BU57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10023.659963156393</v>
      </c>
      <c r="F57" s="7" t="s">
        <v>13</v>
      </c>
      <c r="G57" s="10">
        <f>SUM(G51:G56)</f>
        <v>200982.83955938218</v>
      </c>
      <c r="I57" s="272"/>
      <c r="J57" s="4">
        <v>10</v>
      </c>
      <c r="K57" s="24">
        <f>Data_2700!BP58</f>
        <v>34318.048520306802</v>
      </c>
      <c r="L57" s="24">
        <f>Data_2700!BQ58</f>
        <v>0</v>
      </c>
      <c r="M57" s="24">
        <f>Data_2700!BR58</f>
        <v>0</v>
      </c>
      <c r="N57" s="24">
        <f>Data_2700!BS58</f>
        <v>-147.377781594102</v>
      </c>
      <c r="O57" s="24">
        <f>Data_2700!BT58</f>
        <v>0</v>
      </c>
      <c r="P57" s="24">
        <f>Data_2700!BU58</f>
        <v>0</v>
      </c>
      <c r="Q57" s="46">
        <f t="shared" si="1"/>
        <v>34170.670738712703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Data_2700!BP59</f>
        <v>34318.048520306897</v>
      </c>
      <c r="L58" s="24">
        <f>Data_2700!BQ59</f>
        <v>0</v>
      </c>
      <c r="M58" s="24">
        <f>Data_2700!BR59</f>
        <v>0</v>
      </c>
      <c r="N58" s="24">
        <f>Data_2700!BS59</f>
        <v>-147.38122931525501</v>
      </c>
      <c r="O58" s="24">
        <f>Data_2700!BT59</f>
        <v>0</v>
      </c>
      <c r="P58" s="24">
        <f>Data_2700!BU59</f>
        <v>0</v>
      </c>
      <c r="Q58" s="46">
        <f t="shared" si="1"/>
        <v>34170.667290991645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Data_2700!BP60</f>
        <v>34318.048520307297</v>
      </c>
      <c r="L59" s="24">
        <f>Data_2700!BQ60</f>
        <v>0</v>
      </c>
      <c r="M59" s="24">
        <f>Data_2700!BR60</f>
        <v>0</v>
      </c>
      <c r="N59" s="24">
        <f>Data_2700!BS60</f>
        <v>-147.61361533365601</v>
      </c>
      <c r="O59" s="24">
        <f>Data_2700!BT60</f>
        <v>0</v>
      </c>
      <c r="P59" s="24">
        <f>Data_2700!BU60</f>
        <v>0</v>
      </c>
      <c r="Q59" s="46">
        <f t="shared" si="1"/>
        <v>34170.434904973641</v>
      </c>
      <c r="R59" s="46">
        <f t="shared" si="2"/>
        <v>0</v>
      </c>
      <c r="S59" s="7"/>
    </row>
    <row r="60" spans="2:19" x14ac:dyDescent="0.25">
      <c r="G60" s="10">
        <f>G57+G48+G39</f>
        <v>1986952.4781252295</v>
      </c>
      <c r="I60" s="272"/>
      <c r="J60" s="4">
        <v>13</v>
      </c>
      <c r="K60" s="24">
        <f>Data_2700!BP61</f>
        <v>34318.048520307202</v>
      </c>
      <c r="L60" s="24">
        <f>Data_2700!BQ61</f>
        <v>0</v>
      </c>
      <c r="M60" s="24">
        <f>Data_2700!BR61</f>
        <v>0</v>
      </c>
      <c r="N60" s="24">
        <f>Data_2700!BS61</f>
        <v>-147.564244280781</v>
      </c>
      <c r="O60" s="24">
        <f>Data_2700!BT61</f>
        <v>0</v>
      </c>
      <c r="P60" s="24">
        <f>Data_2700!BU61</f>
        <v>0</v>
      </c>
      <c r="Q60" s="46">
        <f t="shared" si="1"/>
        <v>34170.484276026422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Data_2700!BP62</f>
        <v>34318.048520307202</v>
      </c>
      <c r="L61" s="24">
        <f>Data_2700!BQ62</f>
        <v>0</v>
      </c>
      <c r="M61" s="24">
        <f>Data_2700!BR62</f>
        <v>0</v>
      </c>
      <c r="N61" s="24">
        <f>Data_2700!BS62</f>
        <v>-147.51487323189201</v>
      </c>
      <c r="O61" s="24">
        <f>Data_2700!BT62</f>
        <v>0</v>
      </c>
      <c r="P61" s="24">
        <f>Data_2700!BU62</f>
        <v>0</v>
      </c>
      <c r="Q61" s="46">
        <f t="shared" si="1"/>
        <v>34170.53364707531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Data_2700!BP63</f>
        <v>0</v>
      </c>
      <c r="L62" s="24">
        <f>Data_2700!BQ63</f>
        <v>0</v>
      </c>
      <c r="M62" s="24">
        <f>Data_2700!BR63</f>
        <v>0</v>
      </c>
      <c r="N62" s="24">
        <f>Data_2700!BS63</f>
        <v>0</v>
      </c>
      <c r="O62" s="24">
        <f>Data_2700!BT63</f>
        <v>0</v>
      </c>
      <c r="P62" s="24">
        <f>Data_2700!BU63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F0A-365D-4C98-A231-DF1CEDCFAF37}">
  <dimension ref="A1:BW63"/>
  <sheetViews>
    <sheetView topLeftCell="A21" zoomScale="115" workbookViewId="0">
      <selection activeCell="C42" sqref="C42:J43"/>
    </sheetView>
  </sheetViews>
  <sheetFormatPr defaultRowHeight="15" x14ac:dyDescent="0.25"/>
  <cols>
    <col min="3" max="3" width="13.42578125" bestFit="1" customWidth="1"/>
    <col min="4" max="6" width="13.28515625" bestFit="1" customWidth="1"/>
    <col min="7" max="7" width="13.42578125" bestFit="1" customWidth="1"/>
    <col min="8" max="10" width="13.28515625" bestFit="1" customWidth="1"/>
    <col min="12" max="43" width="9.140625" customWidth="1"/>
  </cols>
  <sheetData>
    <row r="1" spans="2:75" x14ac:dyDescent="0.25">
      <c r="L1" s="50">
        <v>21.5</v>
      </c>
      <c r="M1" s="51">
        <v>21.5</v>
      </c>
      <c r="N1" s="51">
        <v>21.5</v>
      </c>
      <c r="O1" s="51">
        <v>21.5</v>
      </c>
      <c r="P1" s="51">
        <v>21.5</v>
      </c>
      <c r="Q1" s="51">
        <v>21.5</v>
      </c>
      <c r="R1" s="51">
        <v>21.5</v>
      </c>
      <c r="S1" s="52">
        <v>21.5</v>
      </c>
      <c r="T1" s="50">
        <v>21.5</v>
      </c>
      <c r="U1" s="51">
        <v>21.5</v>
      </c>
      <c r="V1" s="51">
        <v>21.5</v>
      </c>
      <c r="W1" s="51">
        <v>21.5</v>
      </c>
      <c r="X1" s="51">
        <v>21.5</v>
      </c>
      <c r="Y1" s="51">
        <v>21.5</v>
      </c>
      <c r="Z1" s="51">
        <v>21.5</v>
      </c>
      <c r="AA1" s="52">
        <v>21.5</v>
      </c>
      <c r="AB1" s="50">
        <v>21.5</v>
      </c>
      <c r="AC1" s="51">
        <v>21.5</v>
      </c>
      <c r="AD1" s="51">
        <v>21.5</v>
      </c>
      <c r="AE1" s="51">
        <v>21.5</v>
      </c>
      <c r="AF1" s="51">
        <v>21.5</v>
      </c>
      <c r="AG1" s="51">
        <v>21.5</v>
      </c>
      <c r="AH1" s="51">
        <v>21.5</v>
      </c>
      <c r="AI1" s="52">
        <v>21.5</v>
      </c>
      <c r="AJ1" s="50">
        <v>21.5</v>
      </c>
      <c r="AK1" s="51">
        <v>21.5</v>
      </c>
      <c r="AL1" s="51">
        <v>21.5</v>
      </c>
      <c r="AM1" s="51">
        <v>21.5</v>
      </c>
      <c r="AN1" s="51">
        <v>21.5</v>
      </c>
      <c r="AO1" s="51">
        <v>21.5</v>
      </c>
      <c r="AP1" s="51">
        <v>21.5</v>
      </c>
      <c r="AQ1" s="52">
        <v>21.5</v>
      </c>
      <c r="AR1" s="50">
        <v>21.5</v>
      </c>
      <c r="AS1" s="51">
        <v>21.5</v>
      </c>
      <c r="AT1" s="51">
        <v>21.5</v>
      </c>
      <c r="AU1" s="51">
        <v>21.5</v>
      </c>
      <c r="AV1" s="51">
        <v>21.5</v>
      </c>
      <c r="AW1" s="51">
        <v>21.5</v>
      </c>
      <c r="AX1" s="51">
        <v>21.5</v>
      </c>
      <c r="AY1" s="52">
        <v>21.5</v>
      </c>
      <c r="AZ1" s="50">
        <v>21.5</v>
      </c>
      <c r="BA1" s="51">
        <v>21.5</v>
      </c>
      <c r="BB1" s="51">
        <v>21.5</v>
      </c>
      <c r="BC1" s="51">
        <v>21.5</v>
      </c>
      <c r="BD1" s="51">
        <v>21.5</v>
      </c>
      <c r="BE1" s="51">
        <v>21.5</v>
      </c>
      <c r="BF1" s="51">
        <v>21.5</v>
      </c>
      <c r="BG1" s="52">
        <v>21.5</v>
      </c>
      <c r="BH1" s="50">
        <v>21.5</v>
      </c>
      <c r="BI1" s="51">
        <v>21.5</v>
      </c>
      <c r="BJ1" s="51">
        <v>21.5</v>
      </c>
      <c r="BK1" s="51">
        <v>21.5</v>
      </c>
      <c r="BL1" s="51">
        <v>21.5</v>
      </c>
      <c r="BM1" s="51">
        <v>21.5</v>
      </c>
      <c r="BN1" s="51">
        <v>21.5</v>
      </c>
      <c r="BO1" s="52">
        <v>21.5</v>
      </c>
      <c r="BP1" s="50">
        <v>21.5</v>
      </c>
      <c r="BQ1" s="51">
        <v>21.5</v>
      </c>
      <c r="BR1" s="51">
        <v>21.5</v>
      </c>
      <c r="BS1" s="51">
        <v>21.5</v>
      </c>
      <c r="BT1" s="51">
        <v>21.5</v>
      </c>
      <c r="BU1" s="51">
        <v>21.5</v>
      </c>
      <c r="BV1" s="51">
        <v>21.5</v>
      </c>
      <c r="BW1" s="52">
        <v>21.5</v>
      </c>
    </row>
    <row r="2" spans="2:75" ht="15.75" thickBot="1" x14ac:dyDescent="0.3">
      <c r="L2" s="55" t="s">
        <v>69</v>
      </c>
      <c r="M2" s="56" t="s">
        <v>68</v>
      </c>
      <c r="N2" s="56" t="s">
        <v>67</v>
      </c>
      <c r="O2" s="56" t="s">
        <v>71</v>
      </c>
      <c r="P2" s="56" t="s">
        <v>70</v>
      </c>
      <c r="Q2" s="56" t="s">
        <v>66</v>
      </c>
      <c r="R2" s="56" t="s">
        <v>65</v>
      </c>
      <c r="S2" s="57" t="s">
        <v>9</v>
      </c>
      <c r="T2" s="55" t="s">
        <v>69</v>
      </c>
      <c r="U2" s="56" t="s">
        <v>68</v>
      </c>
      <c r="V2" s="56" t="s">
        <v>67</v>
      </c>
      <c r="W2" s="56" t="s">
        <v>71</v>
      </c>
      <c r="X2" s="56" t="s">
        <v>70</v>
      </c>
      <c r="Y2" s="56" t="s">
        <v>66</v>
      </c>
      <c r="Z2" s="56" t="s">
        <v>65</v>
      </c>
      <c r="AA2" s="57" t="s">
        <v>9</v>
      </c>
      <c r="AB2" s="55" t="s">
        <v>69</v>
      </c>
      <c r="AC2" s="56" t="s">
        <v>68</v>
      </c>
      <c r="AD2" s="56" t="s">
        <v>67</v>
      </c>
      <c r="AE2" s="56" t="s">
        <v>71</v>
      </c>
      <c r="AF2" s="56" t="s">
        <v>70</v>
      </c>
      <c r="AG2" s="56" t="s">
        <v>66</v>
      </c>
      <c r="AH2" s="56" t="s">
        <v>65</v>
      </c>
      <c r="AI2" s="57" t="s">
        <v>9</v>
      </c>
      <c r="AJ2" s="55" t="s">
        <v>69</v>
      </c>
      <c r="AK2" s="56" t="s">
        <v>68</v>
      </c>
      <c r="AL2" s="56" t="s">
        <v>67</v>
      </c>
      <c r="AM2" s="56" t="s">
        <v>71</v>
      </c>
      <c r="AN2" s="56" t="s">
        <v>70</v>
      </c>
      <c r="AO2" s="56" t="s">
        <v>66</v>
      </c>
      <c r="AP2" s="56" t="s">
        <v>65</v>
      </c>
      <c r="AQ2" s="57" t="s">
        <v>9</v>
      </c>
      <c r="AR2" s="55" t="s">
        <v>69</v>
      </c>
      <c r="AS2" s="56" t="s">
        <v>68</v>
      </c>
      <c r="AT2" s="56" t="s">
        <v>67</v>
      </c>
      <c r="AU2" s="56" t="s">
        <v>71</v>
      </c>
      <c r="AV2" s="56" t="s">
        <v>70</v>
      </c>
      <c r="AW2" s="56" t="s">
        <v>66</v>
      </c>
      <c r="AX2" s="56" t="s">
        <v>65</v>
      </c>
      <c r="AY2" s="57" t="s">
        <v>9</v>
      </c>
      <c r="AZ2" s="55" t="s">
        <v>69</v>
      </c>
      <c r="BA2" s="56" t="s">
        <v>68</v>
      </c>
      <c r="BB2" s="56" t="s">
        <v>67</v>
      </c>
      <c r="BC2" s="56" t="s">
        <v>71</v>
      </c>
      <c r="BD2" s="56" t="s">
        <v>70</v>
      </c>
      <c r="BE2" s="56" t="s">
        <v>66</v>
      </c>
      <c r="BF2" s="56" t="s">
        <v>65</v>
      </c>
      <c r="BG2" s="57" t="s">
        <v>9</v>
      </c>
      <c r="BH2" s="55" t="s">
        <v>69</v>
      </c>
      <c r="BI2" s="56" t="s">
        <v>68</v>
      </c>
      <c r="BJ2" s="56" t="s">
        <v>67</v>
      </c>
      <c r="BK2" s="56" t="s">
        <v>71</v>
      </c>
      <c r="BL2" s="56" t="s">
        <v>70</v>
      </c>
      <c r="BM2" s="56" t="s">
        <v>66</v>
      </c>
      <c r="BN2" s="56" t="s">
        <v>65</v>
      </c>
      <c r="BO2" s="57" t="s">
        <v>9</v>
      </c>
      <c r="BP2" s="55" t="s">
        <v>69</v>
      </c>
      <c r="BQ2" s="56" t="s">
        <v>68</v>
      </c>
      <c r="BR2" s="56" t="s">
        <v>67</v>
      </c>
      <c r="BS2" s="56" t="s">
        <v>71</v>
      </c>
      <c r="BT2" s="56" t="s">
        <v>70</v>
      </c>
      <c r="BU2" s="56" t="s">
        <v>66</v>
      </c>
      <c r="BV2" s="56" t="s">
        <v>65</v>
      </c>
      <c r="BW2" s="57" t="s">
        <v>9</v>
      </c>
    </row>
    <row r="3" spans="2:75" x14ac:dyDescent="0.25">
      <c r="B3" t="s">
        <v>22</v>
      </c>
      <c r="C3" s="48">
        <v>1</v>
      </c>
      <c r="D3">
        <v>2</v>
      </c>
      <c r="E3">
        <v>3</v>
      </c>
      <c r="F3">
        <v>4</v>
      </c>
      <c r="G3" s="85">
        <v>1</v>
      </c>
      <c r="H3">
        <v>2</v>
      </c>
      <c r="I3">
        <v>3</v>
      </c>
      <c r="J3">
        <v>4</v>
      </c>
      <c r="L3" s="270" t="s">
        <v>48</v>
      </c>
      <c r="M3" s="270"/>
      <c r="N3" s="270"/>
      <c r="O3" s="270"/>
      <c r="P3" s="270"/>
      <c r="Q3" s="270"/>
      <c r="R3" s="270"/>
      <c r="S3" s="270"/>
      <c r="T3" s="271" t="s">
        <v>49</v>
      </c>
      <c r="U3" s="271"/>
      <c r="V3" s="271"/>
      <c r="W3" s="271"/>
      <c r="X3" s="271"/>
      <c r="Y3" s="271"/>
      <c r="Z3" s="271"/>
      <c r="AA3" s="271"/>
      <c r="AB3" s="270" t="s">
        <v>50</v>
      </c>
      <c r="AC3" s="270"/>
      <c r="AD3" s="270"/>
      <c r="AE3" s="270"/>
      <c r="AF3" s="270"/>
      <c r="AG3" s="270"/>
      <c r="AH3" s="270"/>
      <c r="AI3" s="270"/>
      <c r="AJ3" s="271" t="s">
        <v>51</v>
      </c>
      <c r="AK3" s="271"/>
      <c r="AL3" s="271"/>
      <c r="AM3" s="271"/>
      <c r="AN3" s="271"/>
      <c r="AO3" s="271"/>
      <c r="AP3" s="271"/>
      <c r="AQ3" s="271"/>
      <c r="AR3" s="270" t="s">
        <v>52</v>
      </c>
      <c r="AS3" s="270"/>
      <c r="AT3" s="270"/>
      <c r="AU3" s="270"/>
      <c r="AV3" s="270"/>
      <c r="AW3" s="270"/>
      <c r="AX3" s="270"/>
      <c r="AY3" s="270"/>
      <c r="AZ3" s="271" t="s">
        <v>53</v>
      </c>
      <c r="BA3" s="271"/>
      <c r="BB3" s="271"/>
      <c r="BC3" s="271"/>
      <c r="BD3" s="271"/>
      <c r="BE3" s="271"/>
      <c r="BF3" s="271"/>
      <c r="BG3" s="271"/>
      <c r="BH3" s="270" t="s">
        <v>54</v>
      </c>
      <c r="BI3" s="270"/>
      <c r="BJ3" s="270"/>
      <c r="BK3" s="270"/>
      <c r="BL3" s="270"/>
      <c r="BM3" s="270"/>
      <c r="BN3" s="270"/>
      <c r="BO3" s="270"/>
      <c r="BP3" s="271" t="s">
        <v>55</v>
      </c>
      <c r="BQ3" s="271"/>
      <c r="BR3" s="271"/>
      <c r="BS3" s="271"/>
      <c r="BT3" s="271"/>
      <c r="BU3" s="271"/>
      <c r="BV3" s="271"/>
      <c r="BW3" s="271"/>
    </row>
    <row r="4" spans="2:75" x14ac:dyDescent="0.25">
      <c r="B4" t="s">
        <v>21</v>
      </c>
      <c r="C4">
        <v>0</v>
      </c>
      <c r="D4">
        <v>0</v>
      </c>
      <c r="E4">
        <v>0</v>
      </c>
      <c r="F4">
        <v>0</v>
      </c>
      <c r="G4" s="85">
        <v>1</v>
      </c>
      <c r="H4">
        <v>1</v>
      </c>
      <c r="I4">
        <v>1</v>
      </c>
      <c r="J4">
        <v>1</v>
      </c>
      <c r="L4" s="70">
        <v>927786.01466862601</v>
      </c>
      <c r="M4" s="70">
        <v>641302.596000002</v>
      </c>
      <c r="N4" s="70">
        <v>80000</v>
      </c>
      <c r="O4" s="70">
        <v>-7899.3516782506604</v>
      </c>
      <c r="P4" s="70">
        <v>633728.62398320995</v>
      </c>
      <c r="Q4" s="70">
        <v>80000</v>
      </c>
      <c r="R4" s="71">
        <v>206158.039007165</v>
      </c>
      <c r="S4" s="70">
        <v>0</v>
      </c>
      <c r="T4" s="70">
        <v>860877.26779596205</v>
      </c>
      <c r="U4" s="70">
        <v>615078.49151444598</v>
      </c>
      <c r="V4" s="70">
        <v>80000</v>
      </c>
      <c r="W4" s="70">
        <v>-9341.3694120476503</v>
      </c>
      <c r="X4" s="70">
        <v>605984.34626748401</v>
      </c>
      <c r="Y4" s="70">
        <v>80000</v>
      </c>
      <c r="Z4" s="70">
        <v>165551.55211642999</v>
      </c>
      <c r="AA4" s="70">
        <v>0</v>
      </c>
      <c r="AB4" s="70">
        <v>1089514.9622404</v>
      </c>
      <c r="AC4" s="70">
        <v>644462.5</v>
      </c>
      <c r="AD4" s="70">
        <v>80000</v>
      </c>
      <c r="AE4" s="70">
        <v>-1.3940956321517401E-7</v>
      </c>
      <c r="AF4" s="70">
        <v>644462.49999987602</v>
      </c>
      <c r="AG4" s="70">
        <v>80000</v>
      </c>
      <c r="AH4" s="70">
        <v>365052.46224038798</v>
      </c>
      <c r="AI4" s="70">
        <v>0</v>
      </c>
      <c r="AJ4" s="70">
        <v>895466.86885670503</v>
      </c>
      <c r="AK4" s="70">
        <v>636337.91182421998</v>
      </c>
      <c r="AL4" s="70">
        <v>80000</v>
      </c>
      <c r="AM4" s="70">
        <v>-10240.806032218899</v>
      </c>
      <c r="AN4" s="70">
        <v>626264.29874188197</v>
      </c>
      <c r="AO4" s="70">
        <v>80000</v>
      </c>
      <c r="AP4" s="70">
        <v>178961.764082604</v>
      </c>
      <c r="AQ4" s="70">
        <v>0</v>
      </c>
      <c r="AR4" s="70">
        <v>793795.49921790196</v>
      </c>
      <c r="AS4" s="70">
        <v>575799.362629988</v>
      </c>
      <c r="AT4" s="70">
        <v>80000</v>
      </c>
      <c r="AU4" s="70">
        <v>-12925.032163207001</v>
      </c>
      <c r="AV4" s="70">
        <v>562714.16091369803</v>
      </c>
      <c r="AW4" s="70">
        <v>80000</v>
      </c>
      <c r="AX4" s="70">
        <v>138156.30614099701</v>
      </c>
      <c r="AY4" s="70">
        <v>0</v>
      </c>
      <c r="AZ4" s="70">
        <v>632311.39299738698</v>
      </c>
      <c r="BA4" s="70">
        <v>463990.14799395401</v>
      </c>
      <c r="BB4" s="70">
        <v>80000</v>
      </c>
      <c r="BC4" s="70">
        <v>6833.44196562467</v>
      </c>
      <c r="BD4" s="70">
        <v>473907.874742318</v>
      </c>
      <c r="BE4" s="70">
        <v>80000</v>
      </c>
      <c r="BF4" s="70">
        <v>85236.960220693596</v>
      </c>
      <c r="BG4" s="70">
        <v>0</v>
      </c>
      <c r="BH4" s="70">
        <v>967028.22701847099</v>
      </c>
      <c r="BI4" s="70">
        <v>642784.820000001</v>
      </c>
      <c r="BJ4" s="70">
        <v>80000</v>
      </c>
      <c r="BK4" s="70">
        <v>-927.57957711247298</v>
      </c>
      <c r="BL4" s="70">
        <v>641928.42754353199</v>
      </c>
      <c r="BM4" s="70">
        <v>80000</v>
      </c>
      <c r="BN4" s="70">
        <v>244172.219897826</v>
      </c>
      <c r="BO4" s="70">
        <v>0</v>
      </c>
      <c r="BP4" s="70">
        <v>594748.94255567295</v>
      </c>
      <c r="BQ4" s="70">
        <v>448104.65752107598</v>
      </c>
      <c r="BR4" s="70">
        <v>80000</v>
      </c>
      <c r="BS4" s="70">
        <v>7850.5828256716104</v>
      </c>
      <c r="BT4" s="70">
        <v>458068.665492884</v>
      </c>
      <c r="BU4" s="70">
        <v>80000</v>
      </c>
      <c r="BV4" s="70">
        <v>64530.859888461397</v>
      </c>
      <c r="BW4" s="70">
        <v>0</v>
      </c>
    </row>
    <row r="5" spans="2:75" x14ac:dyDescent="0.25">
      <c r="C5" s="37">
        <v>5460618.4168482702</v>
      </c>
      <c r="D5" s="37">
        <v>4399019.46169772</v>
      </c>
      <c r="E5" s="37">
        <v>7814086.1027558101</v>
      </c>
      <c r="F5" s="37">
        <v>4400999.8631669404</v>
      </c>
      <c r="G5" s="37">
        <v>4917617.92251202</v>
      </c>
      <c r="H5" s="37">
        <v>3792878.5834184499</v>
      </c>
      <c r="I5" s="37">
        <v>6677456.2795115598</v>
      </c>
      <c r="J5" s="37">
        <v>3661015.04058711</v>
      </c>
      <c r="L5" s="70">
        <v>292547.30015587597</v>
      </c>
      <c r="M5" s="70">
        <v>172215</v>
      </c>
      <c r="N5" s="70">
        <v>80000</v>
      </c>
      <c r="O5" s="70">
        <v>-6.6075314430790397E-8</v>
      </c>
      <c r="P5" s="70">
        <v>172214.99999995399</v>
      </c>
      <c r="Q5" s="70">
        <v>80000</v>
      </c>
      <c r="R5" s="70">
        <v>40332.300155855701</v>
      </c>
      <c r="S5" s="70">
        <v>0</v>
      </c>
      <c r="T5" s="70">
        <v>279679.41881466802</v>
      </c>
      <c r="U5" s="70">
        <v>172215</v>
      </c>
      <c r="V5" s="70">
        <v>80000</v>
      </c>
      <c r="W5" s="70">
        <v>-8.3258271931742999E-8</v>
      </c>
      <c r="X5" s="70">
        <v>172214.772231423</v>
      </c>
      <c r="Y5" s="70">
        <v>80000</v>
      </c>
      <c r="Z5" s="70">
        <v>27464.646583162099</v>
      </c>
      <c r="AA5" s="70">
        <v>0</v>
      </c>
      <c r="AB5" s="70">
        <v>342418.988132664</v>
      </c>
      <c r="AC5" s="70">
        <v>172215</v>
      </c>
      <c r="AD5" s="70">
        <v>80000</v>
      </c>
      <c r="AE5" s="70">
        <v>-3.7671665406527299E-8</v>
      </c>
      <c r="AF5" s="70">
        <v>172214.99999997899</v>
      </c>
      <c r="AG5" s="70">
        <v>80000</v>
      </c>
      <c r="AH5" s="70">
        <v>90203.988132648097</v>
      </c>
      <c r="AI5" s="70">
        <v>0</v>
      </c>
      <c r="AJ5" s="70">
        <v>283931.874430453</v>
      </c>
      <c r="AK5" s="70">
        <v>172215</v>
      </c>
      <c r="AL5" s="70">
        <v>80000</v>
      </c>
      <c r="AM5" s="70">
        <v>-8.1741929756188199E-8</v>
      </c>
      <c r="AN5" s="70">
        <v>172214.08892586801</v>
      </c>
      <c r="AO5" s="70">
        <v>80000</v>
      </c>
      <c r="AP5" s="70">
        <v>31717.785504502699</v>
      </c>
      <c r="AQ5" s="70">
        <v>0</v>
      </c>
      <c r="AR5" s="70">
        <v>270411.666085959</v>
      </c>
      <c r="AS5" s="70">
        <v>172215</v>
      </c>
      <c r="AT5" s="70">
        <v>80000</v>
      </c>
      <c r="AU5" s="70">
        <v>-5.7625728203084003</v>
      </c>
      <c r="AV5" s="70">
        <v>172199.96293988201</v>
      </c>
      <c r="AW5" s="70">
        <v>80000</v>
      </c>
      <c r="AX5" s="70">
        <v>18205.940573256001</v>
      </c>
      <c r="AY5" s="70">
        <v>0</v>
      </c>
      <c r="AZ5" s="70">
        <v>252034.446013554</v>
      </c>
      <c r="BA5" s="70">
        <v>171690.90400000001</v>
      </c>
      <c r="BB5" s="70">
        <v>80000</v>
      </c>
      <c r="BC5" s="70">
        <v>-861.30920314349601</v>
      </c>
      <c r="BD5" s="70">
        <v>170966.24113867499</v>
      </c>
      <c r="BE5" s="70">
        <v>80000</v>
      </c>
      <c r="BF5" s="70">
        <v>206.895671735489</v>
      </c>
      <c r="BG5" s="70">
        <v>0</v>
      </c>
      <c r="BH5" s="70">
        <v>304437.57672025397</v>
      </c>
      <c r="BI5" s="70">
        <v>172215</v>
      </c>
      <c r="BJ5" s="70">
        <v>80000</v>
      </c>
      <c r="BK5" s="70">
        <v>-4.8107115178122203E-8</v>
      </c>
      <c r="BL5" s="70">
        <v>172214.31669441401</v>
      </c>
      <c r="BM5" s="70">
        <v>80000</v>
      </c>
      <c r="BN5" s="70">
        <v>52223.260025792501</v>
      </c>
      <c r="BO5" s="70">
        <v>0</v>
      </c>
      <c r="BP5" s="70">
        <v>0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</row>
    <row r="6" spans="2:75" x14ac:dyDescent="0.25">
      <c r="C6" s="37">
        <v>5975618.4168486902</v>
      </c>
      <c r="D6" s="37">
        <v>4856019.4616977097</v>
      </c>
      <c r="E6" s="37">
        <v>8393086.10245331</v>
      </c>
      <c r="F6" s="37">
        <v>4856999.8631740399</v>
      </c>
      <c r="G6" s="37">
        <v>5299617.92249336</v>
      </c>
      <c r="H6" s="37">
        <v>4174878.5834122798</v>
      </c>
      <c r="I6" s="37">
        <v>7257456.2795102503</v>
      </c>
      <c r="J6" s="37">
        <v>3962015.0341854999</v>
      </c>
      <c r="L6" s="70">
        <v>292547.30015587801</v>
      </c>
      <c r="M6" s="70">
        <v>162540</v>
      </c>
      <c r="N6" s="70">
        <v>80000</v>
      </c>
      <c r="O6" s="70">
        <v>-6.4549467682802104E-8</v>
      </c>
      <c r="P6" s="70">
        <v>162539.999999958</v>
      </c>
      <c r="Q6" s="70">
        <v>80000</v>
      </c>
      <c r="R6" s="70">
        <v>50007.300155855199</v>
      </c>
      <c r="S6" s="70">
        <v>0</v>
      </c>
      <c r="T6" s="70">
        <v>279679.41881466901</v>
      </c>
      <c r="U6" s="70">
        <v>162540</v>
      </c>
      <c r="V6" s="70">
        <v>80000</v>
      </c>
      <c r="W6" s="70">
        <v>-7.0227170616745102E-8</v>
      </c>
      <c r="X6" s="70">
        <v>162539.78612032399</v>
      </c>
      <c r="Y6" s="70">
        <v>80000</v>
      </c>
      <c r="Z6" s="70">
        <v>37139.632694274696</v>
      </c>
      <c r="AA6" s="70">
        <v>0</v>
      </c>
      <c r="AB6" s="70">
        <v>342418.988132675</v>
      </c>
      <c r="AC6" s="70">
        <v>162540</v>
      </c>
      <c r="AD6" s="70">
        <v>80000</v>
      </c>
      <c r="AE6" s="70">
        <v>-3.3013126168970301E-8</v>
      </c>
      <c r="AF6" s="70">
        <v>162539.999999983</v>
      </c>
      <c r="AG6" s="70">
        <v>80000</v>
      </c>
      <c r="AH6" s="70">
        <v>99878.988132659797</v>
      </c>
      <c r="AI6" s="70">
        <v>0</v>
      </c>
      <c r="AJ6" s="70">
        <v>283931.87443045399</v>
      </c>
      <c r="AK6" s="70">
        <v>162540</v>
      </c>
      <c r="AL6" s="70">
        <v>80000</v>
      </c>
      <c r="AM6" s="70">
        <v>-7.84898177885763E-8</v>
      </c>
      <c r="AN6" s="70">
        <v>162539.14448142899</v>
      </c>
      <c r="AO6" s="70">
        <v>80000</v>
      </c>
      <c r="AP6" s="70">
        <v>41392.729948946202</v>
      </c>
      <c r="AQ6" s="70">
        <v>0</v>
      </c>
      <c r="AR6" s="70">
        <v>270411.66608596197</v>
      </c>
      <c r="AS6" s="70">
        <v>162540</v>
      </c>
      <c r="AT6" s="70">
        <v>80000</v>
      </c>
      <c r="AU6" s="70">
        <v>-5.1439316305515499</v>
      </c>
      <c r="AV6" s="70">
        <v>162526.74005552501</v>
      </c>
      <c r="AW6" s="70">
        <v>80000</v>
      </c>
      <c r="AX6" s="70">
        <v>27879.782098806401</v>
      </c>
      <c r="AY6" s="70">
        <v>0</v>
      </c>
      <c r="AZ6" s="70">
        <v>252034.446013551</v>
      </c>
      <c r="BA6" s="70">
        <v>162047.90400000001</v>
      </c>
      <c r="BB6" s="70">
        <v>80000</v>
      </c>
      <c r="BC6" s="70">
        <v>-860.135050990016</v>
      </c>
      <c r="BD6" s="70">
        <v>161368.462883703</v>
      </c>
      <c r="BE6" s="70">
        <v>80000</v>
      </c>
      <c r="BF6" s="70">
        <v>9805.8480788584293</v>
      </c>
      <c r="BG6" s="70">
        <v>0</v>
      </c>
      <c r="BH6" s="70">
        <v>304437.57672025601</v>
      </c>
      <c r="BI6" s="70">
        <v>162540</v>
      </c>
      <c r="BJ6" s="70">
        <v>80000</v>
      </c>
      <c r="BK6" s="70">
        <v>-4.5623315267021401E-8</v>
      </c>
      <c r="BL6" s="70">
        <v>162539.35836108401</v>
      </c>
      <c r="BM6" s="70">
        <v>80000</v>
      </c>
      <c r="BN6" s="70">
        <v>61898.218359127102</v>
      </c>
      <c r="BO6" s="70">
        <v>0</v>
      </c>
      <c r="BP6" s="70">
        <v>243156.398375658</v>
      </c>
      <c r="BQ6" s="70">
        <v>161975.88655182</v>
      </c>
      <c r="BR6" s="70">
        <v>80000</v>
      </c>
      <c r="BS6" s="70">
        <v>-164.377251697802</v>
      </c>
      <c r="BT6" s="70">
        <v>161914.06400855599</v>
      </c>
      <c r="BU6" s="70">
        <v>80000</v>
      </c>
      <c r="BV6" s="70">
        <v>1077.9571154039299</v>
      </c>
      <c r="BW6" s="70">
        <v>0</v>
      </c>
    </row>
    <row r="7" spans="2:75" x14ac:dyDescent="0.25">
      <c r="C7" s="37">
        <v>4206441.48111529</v>
      </c>
      <c r="D7" s="37">
        <v>3326078.1014488698</v>
      </c>
      <c r="E7" s="37">
        <v>6411565.2944833096</v>
      </c>
      <c r="F7" s="37">
        <v>3443181.4800756699</v>
      </c>
      <c r="G7" s="37">
        <v>2539275.2502504098</v>
      </c>
      <c r="H7" s="37">
        <v>2139682.6976436698</v>
      </c>
      <c r="I7" s="37">
        <v>5091173.0244866395</v>
      </c>
      <c r="J7" s="37">
        <v>2022740.84092091</v>
      </c>
      <c r="L7" s="70">
        <v>372332.92747111298</v>
      </c>
      <c r="M7" s="70">
        <v>297345</v>
      </c>
      <c r="N7" s="70">
        <v>60000</v>
      </c>
      <c r="O7" s="70">
        <v>-12.4179649101112</v>
      </c>
      <c r="P7" s="70">
        <v>297332.574445109</v>
      </c>
      <c r="Q7" s="70">
        <v>60000</v>
      </c>
      <c r="R7" s="70">
        <v>14987.9350610944</v>
      </c>
      <c r="S7" s="70">
        <v>0</v>
      </c>
      <c r="T7" s="70">
        <v>355955.62394594098</v>
      </c>
      <c r="U7" s="70">
        <v>297345</v>
      </c>
      <c r="V7" s="70">
        <v>60000</v>
      </c>
      <c r="W7" s="70">
        <v>-6.4393903503087099E-7</v>
      </c>
      <c r="X7" s="70">
        <v>297328.33210616</v>
      </c>
      <c r="Y7" s="70">
        <v>60000</v>
      </c>
      <c r="Z7" s="70">
        <v>-1372.7081608632</v>
      </c>
      <c r="AA7" s="70">
        <v>1372.7081608632</v>
      </c>
      <c r="AB7" s="70">
        <v>435805.98489614099</v>
      </c>
      <c r="AC7" s="70">
        <v>297345</v>
      </c>
      <c r="AD7" s="70">
        <v>60000</v>
      </c>
      <c r="AE7" s="70">
        <v>-6.7754576997114001E-8</v>
      </c>
      <c r="AF7" s="70">
        <v>297344.99999995099</v>
      </c>
      <c r="AG7" s="70">
        <v>60000</v>
      </c>
      <c r="AH7" s="70">
        <v>78460.984896122798</v>
      </c>
      <c r="AI7" s="70">
        <v>0</v>
      </c>
      <c r="AJ7" s="70">
        <v>361367.84018421202</v>
      </c>
      <c r="AK7" s="70">
        <v>297345</v>
      </c>
      <c r="AL7" s="70">
        <v>60000</v>
      </c>
      <c r="AM7" s="70">
        <v>-5.8388754771805296</v>
      </c>
      <c r="AN7" s="70">
        <v>297272.48832066503</v>
      </c>
      <c r="AO7" s="70">
        <v>60000</v>
      </c>
      <c r="AP7" s="70">
        <v>4089.5129880694399</v>
      </c>
      <c r="AQ7" s="70">
        <v>0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  <c r="BA7" s="70">
        <v>0</v>
      </c>
      <c r="BB7" s="70">
        <v>0</v>
      </c>
      <c r="BC7" s="70">
        <v>0</v>
      </c>
      <c r="BD7" s="70">
        <v>0</v>
      </c>
      <c r="BE7" s="70">
        <v>0</v>
      </c>
      <c r="BF7" s="70">
        <v>0</v>
      </c>
      <c r="BG7" s="70">
        <v>0</v>
      </c>
      <c r="BH7" s="70">
        <v>387466.00673487299</v>
      </c>
      <c r="BI7" s="70">
        <v>297345</v>
      </c>
      <c r="BJ7" s="70">
        <v>60000</v>
      </c>
      <c r="BK7" s="70">
        <v>-62.574610714166297</v>
      </c>
      <c r="BL7" s="70">
        <v>297236.23407089902</v>
      </c>
      <c r="BM7" s="70">
        <v>60000</v>
      </c>
      <c r="BN7" s="70">
        <v>30167.198053259999</v>
      </c>
      <c r="BO7" s="70">
        <v>0</v>
      </c>
      <c r="BP7" s="70">
        <v>0</v>
      </c>
      <c r="BQ7" s="70">
        <v>0</v>
      </c>
      <c r="BR7" s="70">
        <v>0</v>
      </c>
      <c r="BS7" s="70">
        <v>0</v>
      </c>
      <c r="BT7" s="70">
        <v>0</v>
      </c>
      <c r="BU7" s="70">
        <v>0</v>
      </c>
      <c r="BV7" s="70">
        <v>0</v>
      </c>
      <c r="BW7" s="70">
        <v>0</v>
      </c>
    </row>
    <row r="8" spans="2:75" x14ac:dyDescent="0.25">
      <c r="C8" s="37">
        <v>-2.4101609596982602E-11</v>
      </c>
      <c r="D8" s="37">
        <v>-1.5461409930139799E-11</v>
      </c>
      <c r="E8" s="37">
        <v>-1.33013600134291E-11</v>
      </c>
      <c r="F8" s="37">
        <v>-2.1145751816220601E-11</v>
      </c>
      <c r="G8" s="37">
        <v>-8.6401996668428196E-11</v>
      </c>
      <c r="H8" s="37">
        <v>779.37285039727999</v>
      </c>
      <c r="I8" s="37">
        <v>-4.7293724492192301E-11</v>
      </c>
      <c r="J8" s="37">
        <v>110.756578608914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435805.98489614099</v>
      </c>
      <c r="AC8" s="70">
        <v>319490</v>
      </c>
      <c r="AD8" s="70">
        <v>60000</v>
      </c>
      <c r="AE8" s="70">
        <v>-1.2545064047905901E-7</v>
      </c>
      <c r="AF8" s="70">
        <v>319489.99999989301</v>
      </c>
      <c r="AG8" s="70">
        <v>60000</v>
      </c>
      <c r="AH8" s="70">
        <v>56315.9848961225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  <c r="BA8" s="70">
        <v>0</v>
      </c>
      <c r="BB8" s="70">
        <v>0</v>
      </c>
      <c r="BC8" s="70">
        <v>0</v>
      </c>
      <c r="BD8" s="70">
        <v>0</v>
      </c>
      <c r="BE8" s="70">
        <v>0</v>
      </c>
      <c r="BF8" s="70">
        <v>0</v>
      </c>
      <c r="BG8" s="70">
        <v>0</v>
      </c>
      <c r="BH8" s="70">
        <v>376540.84435499099</v>
      </c>
      <c r="BI8" s="70">
        <v>308345.061293901</v>
      </c>
      <c r="BJ8" s="70">
        <v>60000</v>
      </c>
      <c r="BK8" s="70">
        <v>-266.588362766552</v>
      </c>
      <c r="BL8" s="70">
        <v>308008.53999341902</v>
      </c>
      <c r="BM8" s="70">
        <v>60000</v>
      </c>
      <c r="BN8" s="70">
        <v>8265.7159988052408</v>
      </c>
      <c r="BO8" s="70">
        <v>0</v>
      </c>
      <c r="BP8" s="70">
        <v>0</v>
      </c>
      <c r="BQ8" s="70">
        <v>0</v>
      </c>
      <c r="BR8" s="70">
        <v>0</v>
      </c>
      <c r="BS8" s="70">
        <v>0</v>
      </c>
      <c r="BT8" s="70">
        <v>0</v>
      </c>
      <c r="BU8" s="70">
        <v>0</v>
      </c>
      <c r="BV8" s="70">
        <v>0</v>
      </c>
      <c r="BW8" s="70">
        <v>0</v>
      </c>
    </row>
    <row r="9" spans="2:75" x14ac:dyDescent="0.25">
      <c r="C9" s="37">
        <v>-3.31965566147119E-11</v>
      </c>
      <c r="D9" s="37">
        <v>-4.2291503632441202E-11</v>
      </c>
      <c r="E9" s="37">
        <v>-1.9213075574953099E-11</v>
      </c>
      <c r="F9" s="37">
        <v>-2.7966962079517501E-11</v>
      </c>
      <c r="G9" s="37">
        <v>-4.3200998334214098E-11</v>
      </c>
      <c r="H9" s="37">
        <v>17.091732034054498</v>
      </c>
      <c r="I9" s="37">
        <v>-2.3646862246096099E-11</v>
      </c>
      <c r="J9" s="37">
        <v>4.1835160343907801E-2</v>
      </c>
      <c r="L9" s="70">
        <v>652918.06048716104</v>
      </c>
      <c r="M9" s="70">
        <v>527868.17922796705</v>
      </c>
      <c r="N9" s="70">
        <v>60000</v>
      </c>
      <c r="O9" s="70">
        <v>1860.9604043654799</v>
      </c>
      <c r="P9" s="70">
        <v>529694.12864889798</v>
      </c>
      <c r="Q9" s="70">
        <v>60000</v>
      </c>
      <c r="R9" s="70">
        <v>65084.892242628397</v>
      </c>
      <c r="S9" s="70">
        <v>0</v>
      </c>
      <c r="T9" s="70">
        <v>555384.55725571106</v>
      </c>
      <c r="U9" s="70">
        <v>457449.81077477202</v>
      </c>
      <c r="V9" s="70">
        <v>60000</v>
      </c>
      <c r="W9" s="70">
        <v>9300.3137821584496</v>
      </c>
      <c r="X9" s="70">
        <v>466491.63116132101</v>
      </c>
      <c r="Y9" s="70">
        <v>60000</v>
      </c>
      <c r="Z9" s="70">
        <v>38193.239876548498</v>
      </c>
      <c r="AA9" s="70">
        <v>0</v>
      </c>
      <c r="AB9" s="70">
        <v>876777.73705337802</v>
      </c>
      <c r="AC9" s="70">
        <v>627046.87809447094</v>
      </c>
      <c r="AD9" s="70">
        <v>60000</v>
      </c>
      <c r="AE9" s="70">
        <v>79.978700767812995</v>
      </c>
      <c r="AF9" s="70">
        <v>627109.34938037395</v>
      </c>
      <c r="AG9" s="70">
        <v>60000</v>
      </c>
      <c r="AH9" s="70">
        <v>189748.36637377201</v>
      </c>
      <c r="AI9" s="70">
        <v>0</v>
      </c>
      <c r="AJ9" s="70">
        <v>585373.64095912501</v>
      </c>
      <c r="AK9" s="70">
        <v>479673.76200350298</v>
      </c>
      <c r="AL9" s="70">
        <v>60000</v>
      </c>
      <c r="AM9" s="70">
        <v>8766.4372363701896</v>
      </c>
      <c r="AN9" s="70">
        <v>488116.68021112302</v>
      </c>
      <c r="AO9" s="70">
        <v>60000</v>
      </c>
      <c r="AP9" s="70">
        <v>46023.397984371601</v>
      </c>
      <c r="AQ9" s="70">
        <v>0</v>
      </c>
      <c r="AR9" s="70">
        <v>497387.59522413299</v>
      </c>
      <c r="AS9" s="70">
        <v>409741.62278166501</v>
      </c>
      <c r="AT9" s="70">
        <v>60000</v>
      </c>
      <c r="AU9" s="70">
        <v>17496.9596623908</v>
      </c>
      <c r="AV9" s="70">
        <v>426208.04424904502</v>
      </c>
      <c r="AW9" s="70">
        <v>60000</v>
      </c>
      <c r="AX9" s="70">
        <v>28676.510637478699</v>
      </c>
      <c r="AY9" s="70">
        <v>0</v>
      </c>
      <c r="AZ9" s="70">
        <v>442695.664440742</v>
      </c>
      <c r="BA9" s="70">
        <v>353140.14617985598</v>
      </c>
      <c r="BB9" s="70">
        <v>60000</v>
      </c>
      <c r="BC9" s="70">
        <v>-13166.4201768475</v>
      </c>
      <c r="BD9" s="70">
        <v>360471.50042341999</v>
      </c>
      <c r="BE9" s="70">
        <v>60000</v>
      </c>
      <c r="BF9" s="70">
        <v>9057.7438404745808</v>
      </c>
      <c r="BG9" s="70">
        <v>0</v>
      </c>
      <c r="BH9" s="70">
        <v>713201.67968041904</v>
      </c>
      <c r="BI9" s="70">
        <v>558601.57542058895</v>
      </c>
      <c r="BJ9" s="70">
        <v>60000</v>
      </c>
      <c r="BK9" s="70">
        <v>-313.09679575356603</v>
      </c>
      <c r="BL9" s="70">
        <v>557919.08797441504</v>
      </c>
      <c r="BM9" s="70">
        <v>60000</v>
      </c>
      <c r="BN9" s="70">
        <v>94969.494910250505</v>
      </c>
      <c r="BO9" s="70">
        <v>0</v>
      </c>
      <c r="BP9" s="70">
        <v>428613.05945504602</v>
      </c>
      <c r="BQ9" s="70">
        <v>359518.00622095697</v>
      </c>
      <c r="BR9" s="70">
        <v>60000</v>
      </c>
      <c r="BS9" s="70">
        <v>-1146.7419534876301</v>
      </c>
      <c r="BT9" s="70">
        <v>373746.03726467799</v>
      </c>
      <c r="BU9" s="70">
        <v>60000</v>
      </c>
      <c r="BV9" s="70">
        <v>-6279.7197631193003</v>
      </c>
      <c r="BW9" s="70">
        <v>6279.7197631193003</v>
      </c>
    </row>
    <row r="10" spans="2:75" x14ac:dyDescent="0.25">
      <c r="C10" s="37">
        <v>-8.1286088970955494E-12</v>
      </c>
      <c r="D10" s="37">
        <v>-8.1286088970955494E-12</v>
      </c>
      <c r="E10" s="37">
        <v>-8.2422957348171605E-12</v>
      </c>
      <c r="F10" s="37">
        <v>-8.1286088970955494E-12</v>
      </c>
      <c r="G10" s="37">
        <v>-2.8990143619012101E-11</v>
      </c>
      <c r="H10" s="37">
        <v>1434.6226014553099</v>
      </c>
      <c r="I10" s="37">
        <v>-3.0070168577367401E-11</v>
      </c>
      <c r="J10" s="37">
        <v>189.66373047292601</v>
      </c>
      <c r="L10" s="70">
        <v>454022.13893781701</v>
      </c>
      <c r="M10" s="70">
        <v>393790.774230615</v>
      </c>
      <c r="N10" s="70">
        <v>60000</v>
      </c>
      <c r="O10" s="70">
        <v>2221.1298951586</v>
      </c>
      <c r="P10" s="70">
        <v>395968.07471141301</v>
      </c>
      <c r="Q10" s="70">
        <v>60000</v>
      </c>
      <c r="R10" s="70">
        <v>275.19412156293401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871642.68853684503</v>
      </c>
      <c r="AC10" s="70">
        <v>704611.31991721399</v>
      </c>
      <c r="AD10" s="70">
        <v>60000</v>
      </c>
      <c r="AE10" s="70">
        <v>-3157.65592717143</v>
      </c>
      <c r="AF10" s="70">
        <v>701356.99217468698</v>
      </c>
      <c r="AG10" s="70">
        <v>60000</v>
      </c>
      <c r="AH10" s="70">
        <v>107128.040434986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0</v>
      </c>
      <c r="AZ10" s="70">
        <v>0</v>
      </c>
      <c r="BA10" s="70">
        <v>0</v>
      </c>
      <c r="BB10" s="70">
        <v>0</v>
      </c>
      <c r="BC10" s="70">
        <v>0</v>
      </c>
      <c r="BD10" s="70">
        <v>0</v>
      </c>
      <c r="BE10" s="70">
        <v>0</v>
      </c>
      <c r="BF10" s="70">
        <v>0</v>
      </c>
      <c r="BG10" s="70">
        <v>0</v>
      </c>
      <c r="BH10" s="70">
        <v>547921.86568956706</v>
      </c>
      <c r="BI10" s="70">
        <v>465061.65794404101</v>
      </c>
      <c r="BJ10" s="70">
        <v>60000</v>
      </c>
      <c r="BK10" s="70">
        <v>-971.59606554123104</v>
      </c>
      <c r="BL10" s="70">
        <v>463591.03432676097</v>
      </c>
      <c r="BM10" s="70">
        <v>60000</v>
      </c>
      <c r="BN10" s="70">
        <v>23359.235297265099</v>
      </c>
      <c r="BO10" s="70">
        <v>0</v>
      </c>
      <c r="BP10" s="70">
        <v>0</v>
      </c>
      <c r="BQ10" s="70">
        <v>0</v>
      </c>
      <c r="BR10" s="70">
        <v>0</v>
      </c>
      <c r="BS10" s="70">
        <v>0</v>
      </c>
      <c r="BT10" s="70">
        <v>0</v>
      </c>
      <c r="BU10" s="70">
        <v>0</v>
      </c>
      <c r="BV10" s="70">
        <v>0</v>
      </c>
      <c r="BW10" s="70">
        <v>0</v>
      </c>
    </row>
    <row r="11" spans="2:75" x14ac:dyDescent="0.25">
      <c r="C11" s="37">
        <v>-9.4739031434680004E-14</v>
      </c>
      <c r="D11" s="37">
        <v>-4.7369515717339899E-15</v>
      </c>
      <c r="E11" s="37">
        <v>-1.98951966012828E-13</v>
      </c>
      <c r="F11" s="37">
        <v>3.1737575530617802E-13</v>
      </c>
      <c r="G11" s="37">
        <v>17.71090226978</v>
      </c>
      <c r="H11" s="37">
        <v>1024.8614197752599</v>
      </c>
      <c r="I11" s="37">
        <v>1.72237353176157</v>
      </c>
      <c r="J11" s="37">
        <v>1466.8992723762799</v>
      </c>
      <c r="L11" s="70">
        <v>585760.79303824704</v>
      </c>
      <c r="M11" s="70">
        <v>485011.92922796699</v>
      </c>
      <c r="N11" s="70">
        <v>60000</v>
      </c>
      <c r="O11" s="70">
        <v>1258.24244524867</v>
      </c>
      <c r="P11" s="70">
        <v>486240.90765842597</v>
      </c>
      <c r="Q11" s="70">
        <v>60000</v>
      </c>
      <c r="R11" s="70">
        <v>40778.1278250701</v>
      </c>
      <c r="S11" s="70">
        <v>0</v>
      </c>
      <c r="T11" s="70">
        <v>491821.05297964998</v>
      </c>
      <c r="U11" s="70">
        <v>415256.06077477202</v>
      </c>
      <c r="V11" s="70">
        <v>60000</v>
      </c>
      <c r="W11" s="70">
        <v>8972.7119893755007</v>
      </c>
      <c r="X11" s="70">
        <v>423986.78569356399</v>
      </c>
      <c r="Y11" s="70">
        <v>60000</v>
      </c>
      <c r="Z11" s="70">
        <v>16806.979275460901</v>
      </c>
      <c r="AA11" s="70">
        <v>0</v>
      </c>
      <c r="AB11" s="70">
        <v>787173.42440755304</v>
      </c>
      <c r="AC11" s="70">
        <v>574584.37809447094</v>
      </c>
      <c r="AD11" s="70">
        <v>60000</v>
      </c>
      <c r="AE11" s="70">
        <v>150.30963790847301</v>
      </c>
      <c r="AF11" s="70">
        <v>574717.97159146203</v>
      </c>
      <c r="AG11" s="70">
        <v>60000</v>
      </c>
      <c r="AH11" s="70">
        <v>152605.76245399899</v>
      </c>
      <c r="AI11" s="70">
        <v>0</v>
      </c>
      <c r="AJ11" s="70">
        <v>520820.143924843</v>
      </c>
      <c r="AK11" s="70">
        <v>437461.44950350397</v>
      </c>
      <c r="AL11" s="70">
        <v>60000</v>
      </c>
      <c r="AM11" s="70">
        <v>8477.2138500218298</v>
      </c>
      <c r="AN11" s="70">
        <v>445631.29956600798</v>
      </c>
      <c r="AO11" s="70">
        <v>60000</v>
      </c>
      <c r="AP11" s="70">
        <v>23666.058208856401</v>
      </c>
      <c r="AQ11" s="70">
        <v>0</v>
      </c>
      <c r="AR11" s="70">
        <v>433972.699307164</v>
      </c>
      <c r="AS11" s="70">
        <v>365891.87249787798</v>
      </c>
      <c r="AT11" s="70">
        <v>60000</v>
      </c>
      <c r="AU11" s="70">
        <v>12580.6052602484</v>
      </c>
      <c r="AV11" s="70">
        <v>378130.26112087502</v>
      </c>
      <c r="AW11" s="70">
        <v>60000</v>
      </c>
      <c r="AX11" s="70">
        <v>8423.0434465368198</v>
      </c>
      <c r="AY11" s="70">
        <v>0</v>
      </c>
      <c r="AZ11" s="70">
        <v>381122.63158655103</v>
      </c>
      <c r="BA11" s="70">
        <v>310801.016211287</v>
      </c>
      <c r="BB11" s="70">
        <v>60000</v>
      </c>
      <c r="BC11" s="70">
        <v>-5453.2645981610103</v>
      </c>
      <c r="BD11" s="70">
        <v>328438.04526775301</v>
      </c>
      <c r="BE11" s="70">
        <v>60000</v>
      </c>
      <c r="BF11" s="70">
        <v>-12768.678279362601</v>
      </c>
      <c r="BG11" s="70">
        <v>12768.678279362601</v>
      </c>
      <c r="BH11" s="70">
        <v>638038.05290123494</v>
      </c>
      <c r="BI11" s="70">
        <v>510758.01292059</v>
      </c>
      <c r="BJ11" s="70">
        <v>60000</v>
      </c>
      <c r="BK11" s="70">
        <v>-453.425331064457</v>
      </c>
      <c r="BL11" s="70">
        <v>510040.85724236199</v>
      </c>
      <c r="BM11" s="70">
        <v>60000</v>
      </c>
      <c r="BN11" s="70">
        <v>67543.770327808699</v>
      </c>
      <c r="BO11" s="70">
        <v>0</v>
      </c>
      <c r="BP11" s="70">
        <v>376569.30442467402</v>
      </c>
      <c r="BQ11" s="70">
        <v>324497.44372095697</v>
      </c>
      <c r="BR11" s="70">
        <v>60000</v>
      </c>
      <c r="BS11" s="70">
        <v>-550.10176476880895</v>
      </c>
      <c r="BT11" s="70">
        <v>337282.71469660202</v>
      </c>
      <c r="BU11" s="70">
        <v>60000</v>
      </c>
      <c r="BV11" s="70">
        <v>-21263.512036696098</v>
      </c>
      <c r="BW11" s="70">
        <v>21263.512036696098</v>
      </c>
    </row>
    <row r="12" spans="2:75" x14ac:dyDescent="0.25">
      <c r="C12" s="37">
        <v>4.0927261579781803E-12</v>
      </c>
      <c r="D12" s="37">
        <v>1.7560826866732301E-10</v>
      </c>
      <c r="E12" s="37">
        <v>2.69068323177635E-10</v>
      </c>
      <c r="F12" s="37">
        <v>2.89446688839234E-10</v>
      </c>
      <c r="G12" s="37">
        <v>14.260798919146</v>
      </c>
      <c r="H12" s="37">
        <v>511.28360638206402</v>
      </c>
      <c r="I12" s="37">
        <v>0.56716797035149602</v>
      </c>
      <c r="J12" s="37">
        <v>98.979358044243497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  <c r="BA12" s="70">
        <v>0</v>
      </c>
      <c r="BB12" s="70">
        <v>0</v>
      </c>
      <c r="BC12" s="70">
        <v>0</v>
      </c>
      <c r="BD12" s="70">
        <v>0</v>
      </c>
      <c r="BE12" s="70">
        <v>0</v>
      </c>
      <c r="BF12" s="70">
        <v>0</v>
      </c>
      <c r="BG12" s="70">
        <v>0</v>
      </c>
      <c r="BH12" s="70">
        <v>0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70">
        <v>0</v>
      </c>
      <c r="BP12" s="70">
        <v>0</v>
      </c>
      <c r="BQ12" s="70">
        <v>0</v>
      </c>
      <c r="BR12" s="70">
        <v>0</v>
      </c>
      <c r="BS12" s="70">
        <v>0</v>
      </c>
      <c r="BT12" s="70">
        <v>0</v>
      </c>
      <c r="BU12" s="70">
        <v>0</v>
      </c>
      <c r="BV12" s="70">
        <v>0</v>
      </c>
      <c r="BW12" s="70">
        <v>0</v>
      </c>
    </row>
    <row r="13" spans="2:75" x14ac:dyDescent="0.25">
      <c r="C13" s="37">
        <v>1.40891103228569E-8</v>
      </c>
      <c r="D13" s="37">
        <v>0.89946561424357896</v>
      </c>
      <c r="E13" s="37">
        <v>6.0260537300867602E-9</v>
      </c>
      <c r="F13" s="37">
        <v>3.0249208019926899</v>
      </c>
      <c r="G13" s="37">
        <v>38.683417371740703</v>
      </c>
      <c r="H13" s="37">
        <v>2492.7706017570999</v>
      </c>
      <c r="I13" s="37">
        <v>3.49281747878987</v>
      </c>
      <c r="J13" s="37">
        <v>1004.86441331258</v>
      </c>
      <c r="L13" s="70">
        <v>387534.11617511697</v>
      </c>
      <c r="M13" s="70">
        <v>348909.52423062001</v>
      </c>
      <c r="N13" s="70">
        <v>15000</v>
      </c>
      <c r="O13" s="70">
        <v>2440.4098346329502</v>
      </c>
      <c r="P13" s="70">
        <v>351310.46600367699</v>
      </c>
      <c r="Q13" s="70">
        <v>15000</v>
      </c>
      <c r="R13" s="70">
        <v>23664.060006072701</v>
      </c>
      <c r="S13" s="70">
        <v>0</v>
      </c>
      <c r="T13" s="70">
        <v>301164.81759197102</v>
      </c>
      <c r="U13" s="70">
        <v>277959.09876469302</v>
      </c>
      <c r="V13" s="70">
        <v>15000</v>
      </c>
      <c r="W13" s="70">
        <v>10136.010034356599</v>
      </c>
      <c r="X13" s="70">
        <v>287809.775969351</v>
      </c>
      <c r="Y13" s="70">
        <v>15000</v>
      </c>
      <c r="Z13" s="70">
        <v>8491.0516569765805</v>
      </c>
      <c r="AA13" s="70">
        <v>0</v>
      </c>
      <c r="AB13" s="70">
        <v>793820.19123405404</v>
      </c>
      <c r="AC13" s="70">
        <v>659730.06991721899</v>
      </c>
      <c r="AD13" s="70">
        <v>15000</v>
      </c>
      <c r="AE13" s="70">
        <v>-3157.6132161301998</v>
      </c>
      <c r="AF13" s="70">
        <v>656475.79337330395</v>
      </c>
      <c r="AG13" s="70">
        <v>15000</v>
      </c>
      <c r="AH13" s="70">
        <v>119186.784644621</v>
      </c>
      <c r="AI13" s="70">
        <v>0</v>
      </c>
      <c r="AJ13" s="70">
        <v>327299.65115678101</v>
      </c>
      <c r="AK13" s="70">
        <v>300190.804460474</v>
      </c>
      <c r="AL13" s="70">
        <v>15000</v>
      </c>
      <c r="AM13" s="70">
        <v>9900.6614103381307</v>
      </c>
      <c r="AN13" s="70">
        <v>309757.83052432601</v>
      </c>
      <c r="AO13" s="70">
        <v>15000</v>
      </c>
      <c r="AP13" s="70">
        <v>12442.482042793399</v>
      </c>
      <c r="AQ13" s="70">
        <v>0</v>
      </c>
      <c r="AR13" s="70">
        <v>238721.20495525599</v>
      </c>
      <c r="AS13" s="70">
        <v>217394.14586887701</v>
      </c>
      <c r="AT13" s="70">
        <v>15000</v>
      </c>
      <c r="AU13" s="70">
        <v>-25910.353445183999</v>
      </c>
      <c r="AV13" s="70">
        <v>195393.29342008199</v>
      </c>
      <c r="AW13" s="70">
        <v>15000</v>
      </c>
      <c r="AX13" s="70">
        <v>2417.5580899895899</v>
      </c>
      <c r="AY13" s="70">
        <v>0</v>
      </c>
      <c r="AZ13" s="70">
        <v>79793.466138564603</v>
      </c>
      <c r="BA13" s="70">
        <v>67514.574804349293</v>
      </c>
      <c r="BB13" s="70">
        <v>15000</v>
      </c>
      <c r="BC13" s="70">
        <v>-25793.412858113101</v>
      </c>
      <c r="BD13" s="70">
        <v>47928.452786984097</v>
      </c>
      <c r="BE13" s="70">
        <v>15000</v>
      </c>
      <c r="BF13" s="70">
        <v>-8928.3995065325707</v>
      </c>
      <c r="BG13" s="70">
        <v>8928.3995065325707</v>
      </c>
      <c r="BH13" s="70">
        <v>478731.50734406</v>
      </c>
      <c r="BI13" s="70">
        <v>420180.40794404998</v>
      </c>
      <c r="BJ13" s="70">
        <v>15000</v>
      </c>
      <c r="BK13" s="70">
        <v>-1061.5302226335</v>
      </c>
      <c r="BL13" s="70">
        <v>418697.18820347701</v>
      </c>
      <c r="BM13" s="70">
        <v>15000</v>
      </c>
      <c r="BN13" s="70">
        <v>43972.788917949401</v>
      </c>
      <c r="BO13" s="70">
        <v>0</v>
      </c>
      <c r="BP13" s="70">
        <v>253072.10522296699</v>
      </c>
      <c r="BQ13" s="70">
        <v>247667.72793023099</v>
      </c>
      <c r="BR13" s="70">
        <v>15000</v>
      </c>
      <c r="BS13" s="70">
        <v>-3893.0120630811198</v>
      </c>
      <c r="BT13" s="70">
        <v>235836.69516350399</v>
      </c>
      <c r="BU13" s="70">
        <v>15000</v>
      </c>
      <c r="BV13" s="70">
        <v>-1657.60200361797</v>
      </c>
      <c r="BW13" s="70">
        <v>1657.60200361797</v>
      </c>
    </row>
    <row r="14" spans="2:75" x14ac:dyDescent="0.25">
      <c r="B14" t="s">
        <v>92</v>
      </c>
      <c r="C14" s="83">
        <f>C7</f>
        <v>4206441.48111529</v>
      </c>
      <c r="D14" s="83">
        <f t="shared" ref="D14:J14" si="0">D7</f>
        <v>3326078.1014488698</v>
      </c>
      <c r="E14" s="83">
        <f t="shared" si="0"/>
        <v>6411565.2944833096</v>
      </c>
      <c r="F14" s="83">
        <f t="shared" si="0"/>
        <v>3443181.4800756699</v>
      </c>
      <c r="G14" s="83">
        <f t="shared" si="0"/>
        <v>2539275.2502504098</v>
      </c>
      <c r="H14" s="83">
        <f t="shared" si="0"/>
        <v>2139682.6976436698</v>
      </c>
      <c r="I14" s="83">
        <f t="shared" si="0"/>
        <v>5091173.0244866395</v>
      </c>
      <c r="J14" s="83">
        <f t="shared" si="0"/>
        <v>2022740.84092091</v>
      </c>
      <c r="L14" s="70">
        <v>321023.66215612501</v>
      </c>
      <c r="M14" s="70">
        <v>295407.51555139502</v>
      </c>
      <c r="N14" s="70">
        <v>20000</v>
      </c>
      <c r="O14" s="70">
        <v>1796.4011853177001</v>
      </c>
      <c r="P14" s="70">
        <v>297174.91411168798</v>
      </c>
      <c r="Q14" s="70">
        <v>20000</v>
      </c>
      <c r="R14" s="70">
        <v>5645.1492297546401</v>
      </c>
      <c r="S14" s="70">
        <v>0</v>
      </c>
      <c r="T14" s="70">
        <v>211812.05286311099</v>
      </c>
      <c r="U14" s="70">
        <v>197717.42151385901</v>
      </c>
      <c r="V14" s="70">
        <v>20000</v>
      </c>
      <c r="W14" s="70">
        <v>-18706.800410959098</v>
      </c>
      <c r="X14" s="70">
        <v>180646.79813982101</v>
      </c>
      <c r="Y14" s="70">
        <v>20000</v>
      </c>
      <c r="Z14" s="70">
        <v>-7541.54568766989</v>
      </c>
      <c r="AA14" s="70">
        <v>7541.54568766989</v>
      </c>
      <c r="AB14" s="70">
        <v>715907.85260676697</v>
      </c>
      <c r="AC14" s="70">
        <v>606173.81743406004</v>
      </c>
      <c r="AD14" s="70">
        <v>20000</v>
      </c>
      <c r="AE14" s="70">
        <v>-3460.28600806023</v>
      </c>
      <c r="AF14" s="70">
        <v>602637.44534326403</v>
      </c>
      <c r="AG14" s="70">
        <v>20000</v>
      </c>
      <c r="AH14" s="70">
        <v>89810.121255442398</v>
      </c>
      <c r="AI14" s="70">
        <v>0</v>
      </c>
      <c r="AJ14" s="70">
        <v>221816.37521797401</v>
      </c>
      <c r="AK14" s="70">
        <v>205977.193947433</v>
      </c>
      <c r="AL14" s="70">
        <v>20000</v>
      </c>
      <c r="AM14" s="70">
        <v>-18848.438531892301</v>
      </c>
      <c r="AN14" s="70">
        <v>189041.67357075101</v>
      </c>
      <c r="AO14" s="70">
        <v>20000</v>
      </c>
      <c r="AP14" s="70">
        <v>-6073.7368846702202</v>
      </c>
      <c r="AQ14" s="70">
        <v>6073.7368846702202</v>
      </c>
      <c r="AR14" s="70">
        <v>0</v>
      </c>
      <c r="AS14" s="70">
        <v>0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 s="70">
        <v>0</v>
      </c>
      <c r="BA14" s="70">
        <v>0</v>
      </c>
      <c r="BB14" s="70">
        <v>0</v>
      </c>
      <c r="BC14" s="70">
        <v>0</v>
      </c>
      <c r="BD14" s="70">
        <v>0</v>
      </c>
      <c r="BE14" s="70">
        <v>0</v>
      </c>
      <c r="BF14" s="70">
        <v>0</v>
      </c>
      <c r="BG14" s="70">
        <v>0</v>
      </c>
      <c r="BH14" s="70">
        <v>409454.717016145</v>
      </c>
      <c r="BI14" s="70">
        <v>366623.45441403397</v>
      </c>
      <c r="BJ14" s="70">
        <v>20000</v>
      </c>
      <c r="BK14" s="70">
        <v>-2704.0891352469598</v>
      </c>
      <c r="BL14" s="70">
        <v>363936.79186930001</v>
      </c>
      <c r="BM14" s="70">
        <v>20000</v>
      </c>
      <c r="BN14" s="70">
        <v>22813.836011597701</v>
      </c>
      <c r="BO14" s="70">
        <v>0</v>
      </c>
      <c r="BP14" s="70">
        <v>0</v>
      </c>
      <c r="BQ14" s="70">
        <v>0</v>
      </c>
      <c r="BR14" s="70">
        <v>0</v>
      </c>
      <c r="BS14" s="70">
        <v>0</v>
      </c>
      <c r="BT14" s="70">
        <v>0</v>
      </c>
      <c r="BU14" s="70">
        <v>0</v>
      </c>
      <c r="BV14" s="70">
        <v>0</v>
      </c>
      <c r="BW14" s="70">
        <v>0</v>
      </c>
    </row>
    <row r="15" spans="2:75" x14ac:dyDescent="0.25">
      <c r="B15" t="s">
        <v>88</v>
      </c>
      <c r="C15" s="37">
        <v>2.2351741790771501E-8</v>
      </c>
      <c r="D15" s="37">
        <v>1.4901161193847699E-8</v>
      </c>
      <c r="E15" s="37">
        <v>-5.6810677051544203E-8</v>
      </c>
      <c r="F15" s="37">
        <v>2.4214386940002398E-8</v>
      </c>
      <c r="G15" s="37">
        <v>2.1420419216155999E-8</v>
      </c>
      <c r="H15" s="37">
        <v>3.0733644962310798E-8</v>
      </c>
      <c r="I15" s="37">
        <v>1.02445483207703E-8</v>
      </c>
      <c r="J15" s="37">
        <v>-2.2351741790771501E-8</v>
      </c>
      <c r="L15" s="70">
        <v>0</v>
      </c>
      <c r="M15" s="70">
        <v>0</v>
      </c>
      <c r="N15" s="70">
        <v>0</v>
      </c>
      <c r="O15" s="70">
        <v>148.91063984020499</v>
      </c>
      <c r="P15" s="70">
        <v>161.25074883708999</v>
      </c>
      <c r="Q15" s="70">
        <v>0</v>
      </c>
      <c r="R15" s="70">
        <v>-12.340108996885901</v>
      </c>
      <c r="S15" s="70">
        <v>12.340108996885901</v>
      </c>
      <c r="T15" s="70">
        <v>0</v>
      </c>
      <c r="U15" s="70">
        <v>0</v>
      </c>
      <c r="V15" s="70">
        <v>0</v>
      </c>
      <c r="W15" s="70">
        <v>1695.13659646208</v>
      </c>
      <c r="X15" s="70">
        <v>1823.18103462614</v>
      </c>
      <c r="Y15" s="70">
        <v>2000</v>
      </c>
      <c r="Z15" s="70">
        <v>-2128.04443816406</v>
      </c>
      <c r="AA15" s="70">
        <v>2128.04443816406</v>
      </c>
      <c r="AB15" s="70">
        <v>253004.28022510701</v>
      </c>
      <c r="AC15" s="70">
        <v>233094.64920493201</v>
      </c>
      <c r="AD15" s="70">
        <v>1000</v>
      </c>
      <c r="AE15" s="70">
        <v>7039.31121225283</v>
      </c>
      <c r="AF15" s="70">
        <v>240071.12659393801</v>
      </c>
      <c r="AG15" s="70">
        <v>2000</v>
      </c>
      <c r="AH15" s="70">
        <v>17972.464843422102</v>
      </c>
      <c r="AI15" s="70">
        <v>0</v>
      </c>
      <c r="AJ15" s="70">
        <v>0</v>
      </c>
      <c r="AK15" s="70">
        <v>0</v>
      </c>
      <c r="AL15" s="70">
        <v>0</v>
      </c>
      <c r="AM15" s="70">
        <v>3706.3935854116198</v>
      </c>
      <c r="AN15" s="70">
        <v>3703.0691191219098</v>
      </c>
      <c r="AO15" s="70">
        <v>1000</v>
      </c>
      <c r="AP15" s="70">
        <v>-996.67553371028998</v>
      </c>
      <c r="AQ15" s="70">
        <v>996.67553371028998</v>
      </c>
      <c r="AR15" s="70">
        <v>21593.796090574699</v>
      </c>
      <c r="AS15" s="70">
        <v>21461.949804556301</v>
      </c>
      <c r="AT15" s="70">
        <v>2000</v>
      </c>
      <c r="AU15" s="70">
        <v>7509.4595356584996</v>
      </c>
      <c r="AV15" s="70">
        <v>28811.790582739501</v>
      </c>
      <c r="AW15" s="70">
        <v>5000</v>
      </c>
      <c r="AX15" s="70">
        <v>-4708.5349565063398</v>
      </c>
      <c r="AY15" s="70">
        <v>4708.5349565063398</v>
      </c>
      <c r="AZ15" s="70">
        <v>67299.3129523885</v>
      </c>
      <c r="BA15" s="70">
        <v>65394.644523250099</v>
      </c>
      <c r="BB15" s="70">
        <v>2000</v>
      </c>
      <c r="BC15" s="70">
        <v>8996.1253465313093</v>
      </c>
      <c r="BD15" s="70">
        <v>46066.528680241303</v>
      </c>
      <c r="BE15" s="70">
        <v>4000</v>
      </c>
      <c r="BF15" s="70">
        <v>26228.909618678401</v>
      </c>
      <c r="BG15" s="70">
        <v>0</v>
      </c>
      <c r="BH15" s="70">
        <v>60137.066822162997</v>
      </c>
      <c r="BI15" s="70">
        <v>58283.598702276096</v>
      </c>
      <c r="BJ15" s="70">
        <v>1000</v>
      </c>
      <c r="BK15" s="70">
        <v>5299.3815164381704</v>
      </c>
      <c r="BL15" s="70">
        <v>63883.124491824397</v>
      </c>
      <c r="BM15" s="70">
        <v>3000</v>
      </c>
      <c r="BN15" s="70">
        <v>-1446.6761532232599</v>
      </c>
      <c r="BO15" s="70">
        <v>1446.6761532232599</v>
      </c>
      <c r="BP15" s="70">
        <v>14903.5858797407</v>
      </c>
      <c r="BQ15" s="70">
        <v>14900.3086928217</v>
      </c>
      <c r="BR15" s="70">
        <v>1000</v>
      </c>
      <c r="BS15" s="70">
        <v>-239.62563163214</v>
      </c>
      <c r="BT15" s="70">
        <v>9672.6893002086508</v>
      </c>
      <c r="BU15" s="70">
        <v>5000</v>
      </c>
      <c r="BV15" s="70">
        <v>-8.7290521000541101</v>
      </c>
      <c r="BW15" s="70">
        <v>8.7290521000541101</v>
      </c>
    </row>
    <row r="16" spans="2:75" x14ac:dyDescent="0.25">
      <c r="B16" t="s">
        <v>89</v>
      </c>
      <c r="C16" s="37">
        <v>-4.4304078983259398E-7</v>
      </c>
      <c r="D16" s="37">
        <v>-9.3712060333928093E-9</v>
      </c>
      <c r="E16" s="37">
        <v>3.0255771196152599E-4</v>
      </c>
      <c r="F16" s="37">
        <v>-7.1234653660212601E-6</v>
      </c>
      <c r="G16" s="37">
        <v>1.8638178971741602E-5</v>
      </c>
      <c r="H16" s="37">
        <v>6.1402301980706397E-6</v>
      </c>
      <c r="I16" s="37">
        <v>1.2974153378309E-6</v>
      </c>
      <c r="J16" s="37">
        <v>6.4016330302365497E-3</v>
      </c>
      <c r="L16" s="70">
        <v>0</v>
      </c>
      <c r="M16" s="70">
        <v>0</v>
      </c>
      <c r="N16" s="70">
        <v>0</v>
      </c>
      <c r="O16" s="70">
        <v>123.28965128863599</v>
      </c>
      <c r="P16" s="70">
        <v>139.65688844051999</v>
      </c>
      <c r="Q16" s="70">
        <v>0</v>
      </c>
      <c r="R16" s="70">
        <v>-16.3672371518843</v>
      </c>
      <c r="S16" s="70">
        <v>16.3672371518843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232195.279945352</v>
      </c>
      <c r="AC16" s="70">
        <v>215409.64920493599</v>
      </c>
      <c r="AD16" s="70">
        <v>1000</v>
      </c>
      <c r="AE16" s="70">
        <v>3142.1572469733501</v>
      </c>
      <c r="AF16" s="70">
        <v>218528.817324815</v>
      </c>
      <c r="AG16" s="70">
        <v>2000</v>
      </c>
      <c r="AH16" s="70">
        <v>14808.6198675102</v>
      </c>
      <c r="AI16" s="70">
        <v>0</v>
      </c>
      <c r="AJ16" s="70">
        <v>0</v>
      </c>
      <c r="AK16" s="70">
        <v>0</v>
      </c>
      <c r="AL16" s="70">
        <v>0</v>
      </c>
      <c r="AM16" s="70">
        <v>124.7215152078</v>
      </c>
      <c r="AN16" s="70">
        <v>139.65688843774799</v>
      </c>
      <c r="AO16" s="70">
        <v>0</v>
      </c>
      <c r="AP16" s="70">
        <v>-14.935373229948199</v>
      </c>
      <c r="AQ16" s="70">
        <v>14.935373229948199</v>
      </c>
      <c r="AR16" s="70">
        <v>0</v>
      </c>
      <c r="AS16" s="70">
        <v>0</v>
      </c>
      <c r="AT16" s="70">
        <v>0</v>
      </c>
      <c r="AU16" s="70">
        <v>5581.8474170506497</v>
      </c>
      <c r="AV16" s="70">
        <v>5716.1787132909703</v>
      </c>
      <c r="AW16" s="70">
        <v>2000</v>
      </c>
      <c r="AX16" s="70">
        <v>-2134.3312962403202</v>
      </c>
      <c r="AY16" s="70">
        <v>2134.3312962403202</v>
      </c>
      <c r="AZ16" s="70">
        <v>0</v>
      </c>
      <c r="BA16" s="70">
        <v>0</v>
      </c>
      <c r="BB16" s="70">
        <v>0</v>
      </c>
      <c r="BC16" s="70">
        <v>33623.134522278699</v>
      </c>
      <c r="BD16" s="70">
        <v>32921.939967885803</v>
      </c>
      <c r="BE16" s="70">
        <v>3000</v>
      </c>
      <c r="BF16" s="70">
        <v>-2298.80544560713</v>
      </c>
      <c r="BG16" s="70">
        <v>2298.80544560713</v>
      </c>
      <c r="BH16" s="70">
        <v>45303.142237271102</v>
      </c>
      <c r="BI16" s="70">
        <v>44281.852241064298</v>
      </c>
      <c r="BJ16" s="70">
        <v>1000</v>
      </c>
      <c r="BK16" s="70">
        <v>3594.66695194567</v>
      </c>
      <c r="BL16" s="70">
        <v>47818.116998388999</v>
      </c>
      <c r="BM16" s="70">
        <v>2000</v>
      </c>
      <c r="BN16" s="70">
        <v>-920.30780917219101</v>
      </c>
      <c r="BO16" s="70">
        <v>920.30780917219101</v>
      </c>
      <c r="BP16" s="70">
        <v>0</v>
      </c>
      <c r="BQ16" s="70">
        <v>0</v>
      </c>
      <c r="BR16" s="70">
        <v>0</v>
      </c>
      <c r="BS16" s="70">
        <v>2636.24866096398</v>
      </c>
      <c r="BT16" s="70">
        <v>2599.4122153880298</v>
      </c>
      <c r="BU16" s="70">
        <v>1000</v>
      </c>
      <c r="BV16" s="70">
        <v>-963.16355442404802</v>
      </c>
      <c r="BW16" s="70">
        <v>963.16355442404802</v>
      </c>
    </row>
    <row r="17" spans="2:75" x14ac:dyDescent="0.25">
      <c r="B17" t="s">
        <v>90</v>
      </c>
      <c r="C17" s="37">
        <v>0.70734614877018498</v>
      </c>
      <c r="D17" s="37">
        <v>-0.70171330285302302</v>
      </c>
      <c r="E17" s="37">
        <v>0</v>
      </c>
      <c r="F17" s="37">
        <v>-0.65220838954701299</v>
      </c>
      <c r="G17" s="37">
        <v>-0.13374725333596901</v>
      </c>
      <c r="H17" s="37">
        <v>-0.11676849774085001</v>
      </c>
      <c r="I17" s="37">
        <v>-1.6037604545999801E-2</v>
      </c>
      <c r="J17" s="37">
        <v>-1.2735900424959301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0</v>
      </c>
      <c r="BB17" s="70">
        <v>0</v>
      </c>
      <c r="BC17" s="70">
        <v>0</v>
      </c>
      <c r="BD17" s="70">
        <v>0</v>
      </c>
      <c r="BE17" s="70">
        <v>0</v>
      </c>
      <c r="BF17" s="70">
        <v>0</v>
      </c>
      <c r="BG17" s="70">
        <v>0</v>
      </c>
      <c r="BH17" s="70">
        <v>0</v>
      </c>
      <c r="BI17" s="70">
        <v>0</v>
      </c>
      <c r="BJ17" s="70">
        <v>0</v>
      </c>
      <c r="BK17" s="70">
        <v>0</v>
      </c>
      <c r="BL17" s="70">
        <v>0</v>
      </c>
      <c r="BM17" s="70">
        <v>0</v>
      </c>
      <c r="BN17" s="70">
        <v>0</v>
      </c>
      <c r="BO17" s="70">
        <v>0</v>
      </c>
      <c r="BP17" s="70">
        <v>0</v>
      </c>
      <c r="BQ17" s="70">
        <v>0</v>
      </c>
      <c r="BR17" s="70">
        <v>0</v>
      </c>
      <c r="BS17" s="70">
        <v>0</v>
      </c>
      <c r="BT17" s="70">
        <v>0</v>
      </c>
      <c r="BU17" s="70">
        <v>0</v>
      </c>
      <c r="BV17" s="70">
        <v>0</v>
      </c>
      <c r="BW17" s="70">
        <v>0</v>
      </c>
    </row>
    <row r="18" spans="2:75" x14ac:dyDescent="0.25">
      <c r="B18" t="s">
        <v>91</v>
      </c>
      <c r="C18" s="37">
        <v>0.70734572808113705</v>
      </c>
      <c r="D18" s="37">
        <v>-0.70171329732306698</v>
      </c>
      <c r="E18" s="37">
        <v>3.0250090128447498E-4</v>
      </c>
      <c r="F18" s="37">
        <v>-0.65221548879799196</v>
      </c>
      <c r="G18" s="37">
        <v>-0.133728593736578</v>
      </c>
      <c r="H18" s="37">
        <v>-0.116762326777007</v>
      </c>
      <c r="I18" s="37">
        <v>-1.6036296886113601E-2</v>
      </c>
      <c r="J18" s="37">
        <v>-1.26718843181743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0">
        <v>0</v>
      </c>
      <c r="BC18" s="70">
        <v>0</v>
      </c>
      <c r="BD18" s="70">
        <v>0</v>
      </c>
      <c r="BE18" s="70">
        <v>0</v>
      </c>
      <c r="BF18" s="70">
        <v>0</v>
      </c>
      <c r="BG18" s="70">
        <v>0</v>
      </c>
      <c r="BH18" s="70">
        <v>0</v>
      </c>
      <c r="BI18" s="70">
        <v>0</v>
      </c>
      <c r="BJ18" s="70">
        <v>0</v>
      </c>
      <c r="BK18" s="70">
        <v>0</v>
      </c>
      <c r="BL18" s="70">
        <v>0</v>
      </c>
      <c r="BM18" s="70">
        <v>0</v>
      </c>
      <c r="BN18" s="70">
        <v>0</v>
      </c>
      <c r="BO18" s="70">
        <v>0</v>
      </c>
      <c r="BP18" s="70">
        <v>0</v>
      </c>
      <c r="BQ18" s="70">
        <v>0</v>
      </c>
      <c r="BR18" s="70">
        <v>0</v>
      </c>
      <c r="BS18" s="70">
        <v>0</v>
      </c>
      <c r="BT18" s="70">
        <v>0</v>
      </c>
      <c r="BU18" s="70">
        <v>0</v>
      </c>
      <c r="BV18" s="70">
        <v>0</v>
      </c>
      <c r="BW18" s="70">
        <v>0</v>
      </c>
    </row>
    <row r="19" spans="2:75" x14ac:dyDescent="0.25"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0">
        <v>0</v>
      </c>
      <c r="BC19" s="70">
        <v>0</v>
      </c>
      <c r="BD19" s="70">
        <v>0</v>
      </c>
      <c r="BE19" s="70">
        <v>0</v>
      </c>
      <c r="BF19" s="70">
        <v>0</v>
      </c>
      <c r="BG19" s="70">
        <v>0</v>
      </c>
      <c r="BH19" s="70">
        <v>0</v>
      </c>
      <c r="BI19" s="70">
        <v>0</v>
      </c>
      <c r="BJ19" s="70">
        <v>0</v>
      </c>
      <c r="BK19" s="70">
        <v>0</v>
      </c>
      <c r="BL19" s="70">
        <v>0</v>
      </c>
      <c r="BM19" s="70">
        <v>0</v>
      </c>
      <c r="BN19" s="70">
        <v>0</v>
      </c>
      <c r="BO19" s="70">
        <v>0</v>
      </c>
      <c r="BP19" s="70">
        <v>0</v>
      </c>
      <c r="BQ19" s="70">
        <v>0</v>
      </c>
      <c r="BR19" s="70">
        <v>0</v>
      </c>
      <c r="BS19" s="70">
        <v>0</v>
      </c>
      <c r="BT19" s="70">
        <v>0</v>
      </c>
      <c r="BU19" s="70">
        <v>0</v>
      </c>
      <c r="BV19" s="70">
        <v>0</v>
      </c>
      <c r="BW19" s="70">
        <v>0</v>
      </c>
    </row>
    <row r="20" spans="2:75" ht="15.75" thickBot="1" x14ac:dyDescent="0.3"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12891.288904200401</v>
      </c>
      <c r="AS20" s="70">
        <v>0</v>
      </c>
      <c r="AT20" s="70">
        <v>0</v>
      </c>
      <c r="AU20" s="70">
        <v>-55.9798724507611</v>
      </c>
      <c r="AV20" s="70">
        <v>0</v>
      </c>
      <c r="AW20" s="70">
        <v>0</v>
      </c>
      <c r="AX20" s="70">
        <v>12835.309031749701</v>
      </c>
      <c r="AY20" s="70">
        <v>0</v>
      </c>
      <c r="AZ20" s="70">
        <v>7026.6650406708404</v>
      </c>
      <c r="BA20" s="70">
        <v>0</v>
      </c>
      <c r="BB20" s="70">
        <v>0</v>
      </c>
      <c r="BC20" s="70">
        <v>-50.140548652423398</v>
      </c>
      <c r="BD20" s="70">
        <v>0</v>
      </c>
      <c r="BE20" s="70">
        <v>0</v>
      </c>
      <c r="BF20" s="70">
        <v>6976.5244920184196</v>
      </c>
      <c r="BG20" s="70">
        <v>0</v>
      </c>
      <c r="BH20" s="70">
        <v>22860.2429249655</v>
      </c>
      <c r="BI20" s="70">
        <v>0</v>
      </c>
      <c r="BJ20" s="70">
        <v>0</v>
      </c>
      <c r="BK20" s="70">
        <v>-40.112682517438103</v>
      </c>
      <c r="BL20" s="70">
        <v>0</v>
      </c>
      <c r="BM20" s="70">
        <v>0</v>
      </c>
      <c r="BN20" s="70">
        <v>22820.130242448002</v>
      </c>
      <c r="BO20" s="70">
        <v>0</v>
      </c>
      <c r="BP20" s="70">
        <v>18530.429384952698</v>
      </c>
      <c r="BQ20" s="70">
        <v>0</v>
      </c>
      <c r="BR20" s="70">
        <v>0</v>
      </c>
      <c r="BS20" s="70">
        <v>-8.2066506936011407</v>
      </c>
      <c r="BT20" s="70">
        <v>0</v>
      </c>
      <c r="BU20" s="70">
        <v>0</v>
      </c>
      <c r="BV20" s="70">
        <v>18522.2227342591</v>
      </c>
      <c r="BW20" s="70">
        <v>0</v>
      </c>
    </row>
    <row r="21" spans="2:75" x14ac:dyDescent="0.25">
      <c r="C21" s="65">
        <v>1</v>
      </c>
      <c r="D21" s="51" t="s">
        <v>73</v>
      </c>
      <c r="E21" s="52"/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12891.288904200501</v>
      </c>
      <c r="AS21" s="70">
        <v>0</v>
      </c>
      <c r="AT21" s="70">
        <v>0</v>
      </c>
      <c r="AU21" s="70">
        <v>-55.979872470780201</v>
      </c>
      <c r="AV21" s="70">
        <v>0</v>
      </c>
      <c r="AW21" s="70">
        <v>0</v>
      </c>
      <c r="AX21" s="70">
        <v>12835.309031729699</v>
      </c>
      <c r="AY21" s="70">
        <v>0</v>
      </c>
      <c r="AZ21" s="70">
        <v>7026.6650406704603</v>
      </c>
      <c r="BA21" s="70">
        <v>0</v>
      </c>
      <c r="BB21" s="70">
        <v>0</v>
      </c>
      <c r="BC21" s="70">
        <v>-50.140548665681301</v>
      </c>
      <c r="BD21" s="70">
        <v>0</v>
      </c>
      <c r="BE21" s="70">
        <v>0</v>
      </c>
      <c r="BF21" s="70">
        <v>6976.5244920047799</v>
      </c>
      <c r="BG21" s="70">
        <v>0</v>
      </c>
      <c r="BH21" s="70">
        <v>22860.242924965602</v>
      </c>
      <c r="BI21" s="70">
        <v>0</v>
      </c>
      <c r="BJ21" s="70">
        <v>0</v>
      </c>
      <c r="BK21" s="70">
        <v>-40.112682530156299</v>
      </c>
      <c r="BL21" s="70">
        <v>0</v>
      </c>
      <c r="BM21" s="70">
        <v>0</v>
      </c>
      <c r="BN21" s="70">
        <v>22820.1302424354</v>
      </c>
      <c r="BO21" s="70">
        <v>0</v>
      </c>
      <c r="BP21" s="70">
        <v>18530.4293848462</v>
      </c>
      <c r="BQ21" s="70">
        <v>0</v>
      </c>
      <c r="BR21" s="70">
        <v>0</v>
      </c>
      <c r="BS21" s="70">
        <v>-8.2066507113338698</v>
      </c>
      <c r="BT21" s="70">
        <v>0</v>
      </c>
      <c r="BU21" s="70">
        <v>0</v>
      </c>
      <c r="BV21" s="70">
        <v>18522.222734134899</v>
      </c>
      <c r="BW21" s="70">
        <v>0</v>
      </c>
    </row>
    <row r="22" spans="2:75" x14ac:dyDescent="0.25">
      <c r="C22" s="66">
        <v>1.1000000000000001</v>
      </c>
      <c r="D22" s="63" t="s">
        <v>72</v>
      </c>
      <c r="E22" s="64"/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12891.288904200501</v>
      </c>
      <c r="AS22" s="70">
        <v>0</v>
      </c>
      <c r="AT22" s="70">
        <v>0</v>
      </c>
      <c r="AU22" s="70">
        <v>-55.979872450734597</v>
      </c>
      <c r="AV22" s="70">
        <v>0</v>
      </c>
      <c r="AW22" s="70">
        <v>0</v>
      </c>
      <c r="AX22" s="70">
        <v>12835.309031749801</v>
      </c>
      <c r="AY22" s="70">
        <v>0</v>
      </c>
      <c r="AZ22" s="70">
        <v>7026.6650406704603</v>
      </c>
      <c r="BA22" s="70">
        <v>0</v>
      </c>
      <c r="BB22" s="70">
        <v>0</v>
      </c>
      <c r="BC22" s="70">
        <v>-50.140548652302698</v>
      </c>
      <c r="BD22" s="70">
        <v>0</v>
      </c>
      <c r="BE22" s="70">
        <v>0</v>
      </c>
      <c r="BF22" s="70">
        <v>6976.5244920181603</v>
      </c>
      <c r="BG22" s="70">
        <v>0</v>
      </c>
      <c r="BH22" s="70">
        <v>22860.242924965602</v>
      </c>
      <c r="BI22" s="70">
        <v>0</v>
      </c>
      <c r="BJ22" s="70">
        <v>0</v>
      </c>
      <c r="BK22" s="70">
        <v>-40.112682517430898</v>
      </c>
      <c r="BL22" s="70">
        <v>0</v>
      </c>
      <c r="BM22" s="70">
        <v>0</v>
      </c>
      <c r="BN22" s="70">
        <v>22820.1302424481</v>
      </c>
      <c r="BO22" s="70">
        <v>0</v>
      </c>
      <c r="BP22" s="70">
        <v>18530.4293849266</v>
      </c>
      <c r="BQ22" s="70">
        <v>0</v>
      </c>
      <c r="BR22" s="70">
        <v>0</v>
      </c>
      <c r="BS22" s="70">
        <v>-8.2066506903149605</v>
      </c>
      <c r="BT22" s="70">
        <v>0</v>
      </c>
      <c r="BU22" s="70">
        <v>0</v>
      </c>
      <c r="BV22" s="70">
        <v>18522.2227342363</v>
      </c>
      <c r="BW22" s="70">
        <v>0</v>
      </c>
    </row>
    <row r="23" spans="2:75" ht="15.75" thickBot="1" x14ac:dyDescent="0.3">
      <c r="C23" s="67">
        <v>1.1000000000000001</v>
      </c>
      <c r="D23" s="53" t="s">
        <v>78</v>
      </c>
      <c r="E23" s="54"/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54741.750309445</v>
      </c>
      <c r="AS23" s="70">
        <v>0</v>
      </c>
      <c r="AT23" s="70">
        <v>0</v>
      </c>
      <c r="AU23" s="70">
        <v>-114.009495637551</v>
      </c>
      <c r="AV23" s="70">
        <v>0</v>
      </c>
      <c r="AW23" s="70">
        <v>0</v>
      </c>
      <c r="AX23" s="70">
        <v>54627.740813807497</v>
      </c>
      <c r="AY23" s="70">
        <v>0</v>
      </c>
      <c r="AZ23" s="70">
        <v>48223.143495938202</v>
      </c>
      <c r="BA23" s="70">
        <v>0</v>
      </c>
      <c r="BB23" s="70">
        <v>0</v>
      </c>
      <c r="BC23" s="70">
        <v>-82.448079764925396</v>
      </c>
      <c r="BD23" s="70">
        <v>0</v>
      </c>
      <c r="BE23" s="70">
        <v>0</v>
      </c>
      <c r="BF23" s="70">
        <v>48140.695416173301</v>
      </c>
      <c r="BG23" s="70">
        <v>0</v>
      </c>
      <c r="BH23" s="70">
        <v>59852.293190645498</v>
      </c>
      <c r="BI23" s="70">
        <v>0</v>
      </c>
      <c r="BJ23" s="70">
        <v>0</v>
      </c>
      <c r="BK23" s="70">
        <v>87.115449522911007</v>
      </c>
      <c r="BL23" s="70">
        <v>0</v>
      </c>
      <c r="BM23" s="70">
        <v>0</v>
      </c>
      <c r="BN23" s="70">
        <v>59939.408640168498</v>
      </c>
      <c r="BO23" s="70">
        <v>0</v>
      </c>
      <c r="BP23" s="70">
        <v>49559.854882303298</v>
      </c>
      <c r="BQ23" s="70">
        <v>0</v>
      </c>
      <c r="BR23" s="70">
        <v>0</v>
      </c>
      <c r="BS23" s="70">
        <v>208.059604518334</v>
      </c>
      <c r="BT23" s="70">
        <v>0</v>
      </c>
      <c r="BU23" s="70">
        <v>0</v>
      </c>
      <c r="BV23" s="70">
        <v>49767.914486821603</v>
      </c>
      <c r="BW23" s="70">
        <v>0</v>
      </c>
    </row>
    <row r="24" spans="2:75" x14ac:dyDescent="0.25"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54741.750309445</v>
      </c>
      <c r="AS24" s="70">
        <v>0</v>
      </c>
      <c r="AT24" s="70">
        <v>0</v>
      </c>
      <c r="AU24" s="70">
        <v>-114.00949563676301</v>
      </c>
      <c r="AV24" s="70">
        <v>0</v>
      </c>
      <c r="AW24" s="70">
        <v>0</v>
      </c>
      <c r="AX24" s="70">
        <v>54627.740813808297</v>
      </c>
      <c r="AY24" s="70">
        <v>0</v>
      </c>
      <c r="AZ24" s="70">
        <v>48223.143495935001</v>
      </c>
      <c r="BA24" s="70">
        <v>0</v>
      </c>
      <c r="BB24" s="70">
        <v>0</v>
      </c>
      <c r="BC24" s="70">
        <v>-82.448079753803199</v>
      </c>
      <c r="BD24" s="70">
        <v>0</v>
      </c>
      <c r="BE24" s="70">
        <v>0</v>
      </c>
      <c r="BF24" s="70">
        <v>48140.695416181203</v>
      </c>
      <c r="BG24" s="70">
        <v>0</v>
      </c>
      <c r="BH24" s="70">
        <v>59852.293190645498</v>
      </c>
      <c r="BI24" s="70">
        <v>0</v>
      </c>
      <c r="BJ24" s="70">
        <v>0</v>
      </c>
      <c r="BK24" s="70">
        <v>87.115449532132402</v>
      </c>
      <c r="BL24" s="70">
        <v>0</v>
      </c>
      <c r="BM24" s="70">
        <v>0</v>
      </c>
      <c r="BN24" s="70">
        <v>59939.408640177702</v>
      </c>
      <c r="BO24" s="70">
        <v>0</v>
      </c>
      <c r="BP24" s="70">
        <v>49559.854882303298</v>
      </c>
      <c r="BQ24" s="70">
        <v>0</v>
      </c>
      <c r="BR24" s="70">
        <v>0</v>
      </c>
      <c r="BS24" s="70">
        <v>208.05960451774999</v>
      </c>
      <c r="BT24" s="70">
        <v>0</v>
      </c>
      <c r="BU24" s="70">
        <v>0</v>
      </c>
      <c r="BV24" s="70">
        <v>49767.914486820999</v>
      </c>
      <c r="BW24" s="70">
        <v>0</v>
      </c>
    </row>
    <row r="25" spans="2:75" x14ac:dyDescent="0.25"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>
        <v>0</v>
      </c>
      <c r="BC25" s="70">
        <v>0</v>
      </c>
      <c r="BD25" s="70">
        <v>0</v>
      </c>
      <c r="BE25" s="70">
        <v>0</v>
      </c>
      <c r="BF25" s="70">
        <v>0</v>
      </c>
      <c r="BG25" s="70">
        <v>0</v>
      </c>
      <c r="BH25" s="70">
        <v>0</v>
      </c>
      <c r="BI25" s="70">
        <v>0</v>
      </c>
      <c r="BJ25" s="70">
        <v>0</v>
      </c>
      <c r="BK25" s="70">
        <v>0</v>
      </c>
      <c r="BL25" s="70">
        <v>0</v>
      </c>
      <c r="BM25" s="70">
        <v>0</v>
      </c>
      <c r="BN25" s="70">
        <v>0</v>
      </c>
      <c r="BO25" s="70">
        <v>0</v>
      </c>
      <c r="BP25" s="70">
        <v>0</v>
      </c>
      <c r="BQ25" s="70">
        <v>0</v>
      </c>
      <c r="BR25" s="70">
        <v>0</v>
      </c>
      <c r="BS25" s="70">
        <v>0</v>
      </c>
      <c r="BT25" s="70">
        <v>0</v>
      </c>
      <c r="BU25" s="70">
        <v>0</v>
      </c>
      <c r="BV25" s="70">
        <v>0</v>
      </c>
      <c r="BW25" s="70">
        <v>0</v>
      </c>
    </row>
    <row r="26" spans="2:75" x14ac:dyDescent="0.25">
      <c r="C26" t="s">
        <v>82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  <c r="BA26" s="70">
        <v>0</v>
      </c>
      <c r="BB26" s="70">
        <v>0</v>
      </c>
      <c r="BC26" s="70">
        <v>0</v>
      </c>
      <c r="BD26" s="70">
        <v>0</v>
      </c>
      <c r="BE26" s="70">
        <v>0</v>
      </c>
      <c r="BF26" s="70">
        <v>0</v>
      </c>
      <c r="BG26" s="70">
        <v>0</v>
      </c>
      <c r="BH26" s="70">
        <v>0</v>
      </c>
      <c r="BI26" s="70">
        <v>0</v>
      </c>
      <c r="BJ26" s="70">
        <v>0</v>
      </c>
      <c r="BK26" s="70">
        <v>0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0</v>
      </c>
      <c r="BR26" s="70">
        <v>0</v>
      </c>
      <c r="BS26" s="70">
        <v>0</v>
      </c>
      <c r="BT26" s="70">
        <v>0</v>
      </c>
      <c r="BU26" s="70">
        <v>0</v>
      </c>
      <c r="BV26" s="70">
        <v>0</v>
      </c>
      <c r="BW26" s="70">
        <v>0</v>
      </c>
    </row>
    <row r="27" spans="2:75" x14ac:dyDescent="0.25">
      <c r="C27" t="s">
        <v>83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  <c r="BA27" s="70">
        <v>0</v>
      </c>
      <c r="BB27" s="70">
        <v>0</v>
      </c>
      <c r="BC27" s="70">
        <v>0</v>
      </c>
      <c r="BD27" s="70">
        <v>0</v>
      </c>
      <c r="BE27" s="70">
        <v>0</v>
      </c>
      <c r="BF27" s="70">
        <v>0</v>
      </c>
      <c r="BG27" s="70">
        <v>0</v>
      </c>
      <c r="BH27" s="70">
        <v>0</v>
      </c>
      <c r="BI27" s="70">
        <v>0</v>
      </c>
      <c r="BJ27" s="70">
        <v>0</v>
      </c>
      <c r="BK27" s="70">
        <v>0</v>
      </c>
      <c r="BL27" s="70">
        <v>0</v>
      </c>
      <c r="BM27" s="70">
        <v>0</v>
      </c>
      <c r="BN27" s="70">
        <v>0</v>
      </c>
      <c r="BO27" s="70">
        <v>0</v>
      </c>
      <c r="BP27" s="70">
        <v>0</v>
      </c>
      <c r="BQ27" s="70">
        <v>0</v>
      </c>
      <c r="BR27" s="70">
        <v>0</v>
      </c>
      <c r="BS27" s="70">
        <v>0</v>
      </c>
      <c r="BT27" s="70">
        <v>0</v>
      </c>
      <c r="BU27" s="70">
        <v>0</v>
      </c>
      <c r="BV27" s="70">
        <v>0</v>
      </c>
      <c r="BW27" s="70">
        <v>0</v>
      </c>
    </row>
    <row r="28" spans="2:75" x14ac:dyDescent="0.25">
      <c r="B28" t="s">
        <v>123</v>
      </c>
      <c r="L28" s="70">
        <v>87036.445404022204</v>
      </c>
      <c r="M28" s="70">
        <v>0</v>
      </c>
      <c r="N28" s="70">
        <v>0</v>
      </c>
      <c r="O28" s="70">
        <v>21.508994839121701</v>
      </c>
      <c r="P28" s="70">
        <v>0</v>
      </c>
      <c r="Q28" s="70">
        <v>0</v>
      </c>
      <c r="R28" s="70">
        <v>87057.9543988613</v>
      </c>
      <c r="S28" s="70">
        <v>0</v>
      </c>
      <c r="T28" s="70">
        <v>37087.981003807399</v>
      </c>
      <c r="U28" s="70">
        <v>0</v>
      </c>
      <c r="V28" s="70">
        <v>0</v>
      </c>
      <c r="W28" s="70">
        <v>-91.713526584404406</v>
      </c>
      <c r="X28" s="70">
        <v>0</v>
      </c>
      <c r="Y28" s="70">
        <v>0</v>
      </c>
      <c r="Z28" s="70">
        <v>36996.267477223002</v>
      </c>
      <c r="AA28" s="70">
        <v>0</v>
      </c>
      <c r="AB28" s="70">
        <v>39418.948219723301</v>
      </c>
      <c r="AC28" s="70">
        <v>0</v>
      </c>
      <c r="AD28" s="70">
        <v>0</v>
      </c>
      <c r="AE28" s="70">
        <v>-20.418480609027899</v>
      </c>
      <c r="AF28" s="70">
        <v>0</v>
      </c>
      <c r="AG28" s="70">
        <v>0</v>
      </c>
      <c r="AH28" s="70">
        <v>39398.529739114201</v>
      </c>
      <c r="AI28" s="70">
        <v>0</v>
      </c>
      <c r="AJ28" s="70">
        <v>64681.869660730903</v>
      </c>
      <c r="AK28" s="70">
        <v>0</v>
      </c>
      <c r="AL28" s="70">
        <v>0</v>
      </c>
      <c r="AM28" s="70">
        <v>-8.1401475256533899</v>
      </c>
      <c r="AN28" s="70">
        <v>0</v>
      </c>
      <c r="AO28" s="70">
        <v>0</v>
      </c>
      <c r="AP28" s="70">
        <v>64673.729513205202</v>
      </c>
      <c r="AQ28" s="70">
        <v>0</v>
      </c>
      <c r="AR28" s="70">
        <v>271961.98209170299</v>
      </c>
      <c r="AS28" s="70">
        <v>0</v>
      </c>
      <c r="AT28" s="70">
        <v>0</v>
      </c>
      <c r="AU28" s="70">
        <v>-38.605841130804897</v>
      </c>
      <c r="AV28" s="70">
        <v>0</v>
      </c>
      <c r="AW28" s="70">
        <v>0</v>
      </c>
      <c r="AX28" s="70">
        <v>271923.37625057303</v>
      </c>
      <c r="AY28" s="70">
        <v>0</v>
      </c>
      <c r="AZ28" s="70">
        <v>105473.767270312</v>
      </c>
      <c r="BA28" s="70">
        <v>0</v>
      </c>
      <c r="BB28" s="70">
        <v>0</v>
      </c>
      <c r="BC28" s="70">
        <v>-170.74329112723899</v>
      </c>
      <c r="BD28" s="70">
        <v>0</v>
      </c>
      <c r="BE28" s="70">
        <v>0</v>
      </c>
      <c r="BF28" s="70">
        <v>105303.023979185</v>
      </c>
      <c r="BG28" s="70">
        <v>0</v>
      </c>
      <c r="BH28" s="70">
        <v>119074.98249448799</v>
      </c>
      <c r="BI28" s="70">
        <v>0</v>
      </c>
      <c r="BJ28" s="70">
        <v>0</v>
      </c>
      <c r="BK28" s="70">
        <v>-206.75376950166299</v>
      </c>
      <c r="BL28" s="70">
        <v>0</v>
      </c>
      <c r="BM28" s="70">
        <v>0</v>
      </c>
      <c r="BN28" s="70">
        <v>118868.22872498599</v>
      </c>
      <c r="BO28" s="70">
        <v>0</v>
      </c>
      <c r="BP28" s="70">
        <v>180607.25318733099</v>
      </c>
      <c r="BQ28" s="70">
        <v>0</v>
      </c>
      <c r="BR28" s="70">
        <v>0</v>
      </c>
      <c r="BS28" s="70">
        <v>-70.172983924326701</v>
      </c>
      <c r="BT28" s="70">
        <v>0</v>
      </c>
      <c r="BU28" s="70">
        <v>0</v>
      </c>
      <c r="BV28" s="70">
        <v>180537.08020340701</v>
      </c>
      <c r="BW28" s="70">
        <v>0</v>
      </c>
    </row>
    <row r="29" spans="2:75" x14ac:dyDescent="0.25">
      <c r="B29" t="s">
        <v>101</v>
      </c>
      <c r="C29" s="192">
        <v>2393.4948826975601</v>
      </c>
      <c r="D29" s="192">
        <v>1909.7484584824199</v>
      </c>
      <c r="E29" s="192">
        <v>2826.9277053850501</v>
      </c>
      <c r="F29" s="192">
        <v>1912.16196526772</v>
      </c>
      <c r="G29" s="192">
        <v>2179.2802153707098</v>
      </c>
      <c r="H29" s="192">
        <v>1667.17544545748</v>
      </c>
      <c r="I29" s="192">
        <v>2430.3433096692802</v>
      </c>
      <c r="J29" s="192">
        <v>1593.42143678664</v>
      </c>
      <c r="L29" s="70">
        <v>87036.445404022204</v>
      </c>
      <c r="M29" s="70">
        <v>0</v>
      </c>
      <c r="N29" s="70">
        <v>0</v>
      </c>
      <c r="O29" s="70">
        <v>21.508994839121701</v>
      </c>
      <c r="P29" s="70">
        <v>0</v>
      </c>
      <c r="Q29" s="70">
        <v>0</v>
      </c>
      <c r="R29" s="70">
        <v>87057.9543988613</v>
      </c>
      <c r="S29" s="70">
        <v>0</v>
      </c>
      <c r="T29" s="70">
        <v>37087.981003807399</v>
      </c>
      <c r="U29" s="70">
        <v>0</v>
      </c>
      <c r="V29" s="70">
        <v>0</v>
      </c>
      <c r="W29" s="70">
        <v>-91.713526584404406</v>
      </c>
      <c r="X29" s="70">
        <v>0</v>
      </c>
      <c r="Y29" s="70">
        <v>0</v>
      </c>
      <c r="Z29" s="70">
        <v>36996.267477223002</v>
      </c>
      <c r="AA29" s="70">
        <v>0</v>
      </c>
      <c r="AB29" s="70">
        <v>39418.948219723301</v>
      </c>
      <c r="AC29" s="70">
        <v>0</v>
      </c>
      <c r="AD29" s="70">
        <v>0</v>
      </c>
      <c r="AE29" s="70">
        <v>-20.418480609028801</v>
      </c>
      <c r="AF29" s="70">
        <v>0</v>
      </c>
      <c r="AG29" s="70">
        <v>0</v>
      </c>
      <c r="AH29" s="70">
        <v>39398.529739114303</v>
      </c>
      <c r="AI29" s="70">
        <v>0</v>
      </c>
      <c r="AJ29" s="70">
        <v>64681.869660730903</v>
      </c>
      <c r="AK29" s="70">
        <v>0</v>
      </c>
      <c r="AL29" s="70">
        <v>0</v>
      </c>
      <c r="AM29" s="70">
        <v>-8.1401475256534308</v>
      </c>
      <c r="AN29" s="70">
        <v>0</v>
      </c>
      <c r="AO29" s="70">
        <v>0</v>
      </c>
      <c r="AP29" s="70">
        <v>64673.729513205202</v>
      </c>
      <c r="AQ29" s="70">
        <v>0</v>
      </c>
      <c r="AR29" s="70">
        <v>271961.98209170299</v>
      </c>
      <c r="AS29" s="70">
        <v>0</v>
      </c>
      <c r="AT29" s="70">
        <v>0</v>
      </c>
      <c r="AU29" s="70">
        <v>-38.605841132370998</v>
      </c>
      <c r="AV29" s="70">
        <v>0</v>
      </c>
      <c r="AW29" s="70">
        <v>0</v>
      </c>
      <c r="AX29" s="70">
        <v>271923.37625057099</v>
      </c>
      <c r="AY29" s="70">
        <v>0</v>
      </c>
      <c r="AZ29" s="70">
        <v>105473.767270312</v>
      </c>
      <c r="BA29" s="70">
        <v>0</v>
      </c>
      <c r="BB29" s="70">
        <v>0</v>
      </c>
      <c r="BC29" s="70">
        <v>-170.74329112726599</v>
      </c>
      <c r="BD29" s="70">
        <v>0</v>
      </c>
      <c r="BE29" s="70">
        <v>0</v>
      </c>
      <c r="BF29" s="70">
        <v>105303.023979185</v>
      </c>
      <c r="BG29" s="70">
        <v>0</v>
      </c>
      <c r="BH29" s="70">
        <v>119074.98249448799</v>
      </c>
      <c r="BI29" s="70">
        <v>0</v>
      </c>
      <c r="BJ29" s="70">
        <v>0</v>
      </c>
      <c r="BK29" s="70">
        <v>-206.75376950258899</v>
      </c>
      <c r="BL29" s="70">
        <v>0</v>
      </c>
      <c r="BM29" s="70">
        <v>0</v>
      </c>
      <c r="BN29" s="70">
        <v>118868.22872498501</v>
      </c>
      <c r="BO29" s="70">
        <v>0</v>
      </c>
      <c r="BP29" s="70">
        <v>180607.25318733099</v>
      </c>
      <c r="BQ29" s="70">
        <v>0</v>
      </c>
      <c r="BR29" s="70">
        <v>0</v>
      </c>
      <c r="BS29" s="70">
        <v>-70.172986220586395</v>
      </c>
      <c r="BT29" s="70">
        <v>0</v>
      </c>
      <c r="BU29" s="70">
        <v>0</v>
      </c>
      <c r="BV29" s="70">
        <v>180537.08020111101</v>
      </c>
      <c r="BW29" s="70">
        <v>0</v>
      </c>
    </row>
    <row r="30" spans="2:75" x14ac:dyDescent="0.25">
      <c r="B30" t="s">
        <v>102</v>
      </c>
      <c r="C30" s="192">
        <v>639.63077582311996</v>
      </c>
      <c r="D30" s="192">
        <v>498.25827804594797</v>
      </c>
      <c r="E30" s="192">
        <v>980.68318772137695</v>
      </c>
      <c r="F30" s="192">
        <v>515.05827648408797</v>
      </c>
      <c r="G30" s="192">
        <v>559.28309961702996</v>
      </c>
      <c r="H30" s="192">
        <v>412.54944498307901</v>
      </c>
      <c r="I30" s="192">
        <v>812.31939316031298</v>
      </c>
      <c r="J30" s="192">
        <v>417.441854174941</v>
      </c>
      <c r="L30" s="70">
        <v>87036.445404021797</v>
      </c>
      <c r="M30" s="70">
        <v>0</v>
      </c>
      <c r="N30" s="70">
        <v>0</v>
      </c>
      <c r="O30" s="70">
        <v>21.5089948391212</v>
      </c>
      <c r="P30" s="70">
        <v>0</v>
      </c>
      <c r="Q30" s="70">
        <v>0</v>
      </c>
      <c r="R30" s="70">
        <v>87057.954398860893</v>
      </c>
      <c r="S30" s="70">
        <v>0</v>
      </c>
      <c r="T30" s="70">
        <v>37087.981003807297</v>
      </c>
      <c r="U30" s="70">
        <v>0</v>
      </c>
      <c r="V30" s="70">
        <v>0</v>
      </c>
      <c r="W30" s="70">
        <v>-91.713526584405102</v>
      </c>
      <c r="X30" s="70">
        <v>0</v>
      </c>
      <c r="Y30" s="70">
        <v>0</v>
      </c>
      <c r="Z30" s="70">
        <v>36996.2674772229</v>
      </c>
      <c r="AA30" s="70">
        <v>0</v>
      </c>
      <c r="AB30" s="70">
        <v>39418.9482197244</v>
      </c>
      <c r="AC30" s="70">
        <v>0</v>
      </c>
      <c r="AD30" s="70">
        <v>0</v>
      </c>
      <c r="AE30" s="70">
        <v>-20.4184806090508</v>
      </c>
      <c r="AF30" s="70">
        <v>0</v>
      </c>
      <c r="AG30" s="70">
        <v>0</v>
      </c>
      <c r="AH30" s="70">
        <v>39398.529739115402</v>
      </c>
      <c r="AI30" s="70">
        <v>0</v>
      </c>
      <c r="AJ30" s="70">
        <v>64681.869660730401</v>
      </c>
      <c r="AK30" s="70">
        <v>0</v>
      </c>
      <c r="AL30" s="70">
        <v>0</v>
      </c>
      <c r="AM30" s="70">
        <v>-8.1401475256552907</v>
      </c>
      <c r="AN30" s="70">
        <v>0</v>
      </c>
      <c r="AO30" s="70">
        <v>0</v>
      </c>
      <c r="AP30" s="70">
        <v>64673.729513204802</v>
      </c>
      <c r="AQ30" s="70">
        <v>0</v>
      </c>
      <c r="AR30" s="70">
        <v>271961.98209170002</v>
      </c>
      <c r="AS30" s="70">
        <v>0</v>
      </c>
      <c r="AT30" s="70">
        <v>0</v>
      </c>
      <c r="AU30" s="70">
        <v>-38.605841151015497</v>
      </c>
      <c r="AV30" s="70">
        <v>0</v>
      </c>
      <c r="AW30" s="70">
        <v>0</v>
      </c>
      <c r="AX30" s="70">
        <v>271923.37625054899</v>
      </c>
      <c r="AY30" s="70">
        <v>0</v>
      </c>
      <c r="AZ30" s="70">
        <v>105473.767270311</v>
      </c>
      <c r="BA30" s="70">
        <v>0</v>
      </c>
      <c r="BB30" s="70">
        <v>0</v>
      </c>
      <c r="BC30" s="70">
        <v>-170.74329114374899</v>
      </c>
      <c r="BD30" s="70">
        <v>0</v>
      </c>
      <c r="BE30" s="70">
        <v>0</v>
      </c>
      <c r="BF30" s="70">
        <v>105303.02397916801</v>
      </c>
      <c r="BG30" s="70">
        <v>0</v>
      </c>
      <c r="BH30" s="70">
        <v>119074.982494486</v>
      </c>
      <c r="BI30" s="70">
        <v>0</v>
      </c>
      <c r="BJ30" s="70">
        <v>0</v>
      </c>
      <c r="BK30" s="70">
        <v>-206.75376952288701</v>
      </c>
      <c r="BL30" s="70">
        <v>0</v>
      </c>
      <c r="BM30" s="70">
        <v>0</v>
      </c>
      <c r="BN30" s="70">
        <v>118868.22872496401</v>
      </c>
      <c r="BO30" s="70">
        <v>0</v>
      </c>
      <c r="BP30" s="70">
        <v>180607.253187336</v>
      </c>
      <c r="BQ30" s="70">
        <v>0</v>
      </c>
      <c r="BR30" s="70">
        <v>0</v>
      </c>
      <c r="BS30" s="70">
        <v>-70.172983931859605</v>
      </c>
      <c r="BT30" s="70">
        <v>0</v>
      </c>
      <c r="BU30" s="70">
        <v>0</v>
      </c>
      <c r="BV30" s="70">
        <v>180537.08020340401</v>
      </c>
      <c r="BW30" s="70">
        <v>0</v>
      </c>
    </row>
    <row r="31" spans="2:75" x14ac:dyDescent="0.25">
      <c r="B31" t="s">
        <v>103</v>
      </c>
      <c r="C31" s="192">
        <v>1728.6356537588699</v>
      </c>
      <c r="D31" s="192">
        <v>1431.09606875894</v>
      </c>
      <c r="E31" s="192">
        <v>2827.51744233315</v>
      </c>
      <c r="F31" s="192">
        <v>1433.4933014986</v>
      </c>
      <c r="G31" s="192">
        <v>1573.4294278749701</v>
      </c>
      <c r="H31" s="192">
        <v>1249.0199307625001</v>
      </c>
      <c r="I31" s="192">
        <v>2474.73160004998</v>
      </c>
      <c r="J31" s="192">
        <v>1192.62359502461</v>
      </c>
      <c r="L31" s="70">
        <v>87036.4454040212</v>
      </c>
      <c r="M31" s="70">
        <v>0</v>
      </c>
      <c r="N31" s="70">
        <v>0</v>
      </c>
      <c r="O31" s="70">
        <v>21.5089948391212</v>
      </c>
      <c r="P31" s="70">
        <v>0</v>
      </c>
      <c r="Q31" s="70">
        <v>0</v>
      </c>
      <c r="R31" s="70">
        <v>87057.954398860296</v>
      </c>
      <c r="S31" s="70">
        <v>0</v>
      </c>
      <c r="T31" s="70">
        <v>37087.981003807101</v>
      </c>
      <c r="U31" s="70">
        <v>0</v>
      </c>
      <c r="V31" s="70">
        <v>0</v>
      </c>
      <c r="W31" s="70">
        <v>-91.713526584405002</v>
      </c>
      <c r="X31" s="70">
        <v>0</v>
      </c>
      <c r="Y31" s="70">
        <v>0</v>
      </c>
      <c r="Z31" s="70">
        <v>36996.267477222696</v>
      </c>
      <c r="AA31" s="70">
        <v>0</v>
      </c>
      <c r="AB31" s="70">
        <v>39418.9482197248</v>
      </c>
      <c r="AC31" s="70">
        <v>0</v>
      </c>
      <c r="AD31" s="70">
        <v>0</v>
      </c>
      <c r="AE31" s="70">
        <v>-20.418480609063099</v>
      </c>
      <c r="AF31" s="70">
        <v>0</v>
      </c>
      <c r="AG31" s="70">
        <v>0</v>
      </c>
      <c r="AH31" s="70">
        <v>39398.5297391157</v>
      </c>
      <c r="AI31" s="70">
        <v>0</v>
      </c>
      <c r="AJ31" s="70">
        <v>64681.869660730001</v>
      </c>
      <c r="AK31" s="70">
        <v>0</v>
      </c>
      <c r="AL31" s="70">
        <v>0</v>
      </c>
      <c r="AM31" s="70">
        <v>-8.1401475256555003</v>
      </c>
      <c r="AN31" s="70">
        <v>0</v>
      </c>
      <c r="AO31" s="70">
        <v>0</v>
      </c>
      <c r="AP31" s="70">
        <v>64673.7295132043</v>
      </c>
      <c r="AQ31" s="70">
        <v>0</v>
      </c>
      <c r="AR31" s="70">
        <v>271961.98209169798</v>
      </c>
      <c r="AS31" s="70">
        <v>0</v>
      </c>
      <c r="AT31" s="70">
        <v>0</v>
      </c>
      <c r="AU31" s="70">
        <v>-38.605841130812202</v>
      </c>
      <c r="AV31" s="70">
        <v>0</v>
      </c>
      <c r="AW31" s="70">
        <v>0</v>
      </c>
      <c r="AX31" s="70">
        <v>271923.37625056697</v>
      </c>
      <c r="AY31" s="70">
        <v>0</v>
      </c>
      <c r="AZ31" s="70">
        <v>105473.767270311</v>
      </c>
      <c r="BA31" s="70">
        <v>0</v>
      </c>
      <c r="BB31" s="70">
        <v>0</v>
      </c>
      <c r="BC31" s="70">
        <v>-170.74329112731101</v>
      </c>
      <c r="BD31" s="70">
        <v>0</v>
      </c>
      <c r="BE31" s="70">
        <v>0</v>
      </c>
      <c r="BF31" s="70">
        <v>105303.023979184</v>
      </c>
      <c r="BG31" s="70">
        <v>0</v>
      </c>
      <c r="BH31" s="70">
        <v>119074.982494486</v>
      </c>
      <c r="BI31" s="70">
        <v>0</v>
      </c>
      <c r="BJ31" s="70">
        <v>0</v>
      </c>
      <c r="BK31" s="70">
        <v>-206.75376950170499</v>
      </c>
      <c r="BL31" s="70">
        <v>0</v>
      </c>
      <c r="BM31" s="70">
        <v>0</v>
      </c>
      <c r="BN31" s="70">
        <v>118868.228724984</v>
      </c>
      <c r="BO31" s="70">
        <v>0</v>
      </c>
      <c r="BP31" s="70">
        <v>180607.253187339</v>
      </c>
      <c r="BQ31" s="70">
        <v>0</v>
      </c>
      <c r="BR31" s="70">
        <v>0</v>
      </c>
      <c r="BS31" s="70">
        <v>-70.1729839243566</v>
      </c>
      <c r="BT31" s="70">
        <v>0</v>
      </c>
      <c r="BU31" s="70">
        <v>0</v>
      </c>
      <c r="BV31" s="70">
        <v>180537.08020341399</v>
      </c>
      <c r="BW31" s="70">
        <v>0</v>
      </c>
    </row>
    <row r="32" spans="2:75" x14ac:dyDescent="0.25">
      <c r="B32" t="s">
        <v>104</v>
      </c>
      <c r="C32" s="192">
        <v>696.74905753760004</v>
      </c>
      <c r="D32" s="192">
        <v>547.25712822569903</v>
      </c>
      <c r="E32" s="192">
        <v>1178.31327841848</v>
      </c>
      <c r="F32" s="192">
        <v>531.03857104645999</v>
      </c>
      <c r="G32" s="192">
        <v>595.25932269641896</v>
      </c>
      <c r="H32" s="192">
        <v>438.107822265675</v>
      </c>
      <c r="I32" s="192">
        <v>956.48112074778305</v>
      </c>
      <c r="J32" s="192">
        <v>423.87315769975601</v>
      </c>
      <c r="L32" s="70">
        <v>87036.445404020793</v>
      </c>
      <c r="M32" s="70">
        <v>0</v>
      </c>
      <c r="N32" s="70">
        <v>0</v>
      </c>
      <c r="O32" s="70">
        <v>21.508994839121101</v>
      </c>
      <c r="P32" s="70">
        <v>0</v>
      </c>
      <c r="Q32" s="70">
        <v>0</v>
      </c>
      <c r="R32" s="70">
        <v>87057.954398859903</v>
      </c>
      <c r="S32" s="70">
        <v>0</v>
      </c>
      <c r="T32" s="70">
        <v>37087.981003806999</v>
      </c>
      <c r="U32" s="70">
        <v>0</v>
      </c>
      <c r="V32" s="70">
        <v>0</v>
      </c>
      <c r="W32" s="70">
        <v>-91.713526584405002</v>
      </c>
      <c r="X32" s="70">
        <v>0</v>
      </c>
      <c r="Y32" s="70">
        <v>0</v>
      </c>
      <c r="Z32" s="70">
        <v>36996.267477222602</v>
      </c>
      <c r="AA32" s="70">
        <v>0</v>
      </c>
      <c r="AB32" s="70">
        <v>39418.9482197252</v>
      </c>
      <c r="AC32" s="70">
        <v>0</v>
      </c>
      <c r="AD32" s="70">
        <v>0</v>
      </c>
      <c r="AE32" s="70">
        <v>-20.418480609074699</v>
      </c>
      <c r="AF32" s="70">
        <v>0</v>
      </c>
      <c r="AG32" s="70">
        <v>0</v>
      </c>
      <c r="AH32" s="70">
        <v>39398.5297391161</v>
      </c>
      <c r="AI32" s="70">
        <v>0</v>
      </c>
      <c r="AJ32" s="70">
        <v>64681.869660729601</v>
      </c>
      <c r="AK32" s="70">
        <v>0</v>
      </c>
      <c r="AL32" s="70">
        <v>0</v>
      </c>
      <c r="AM32" s="70">
        <v>-8.1401475256557401</v>
      </c>
      <c r="AN32" s="70">
        <v>0</v>
      </c>
      <c r="AO32" s="70">
        <v>0</v>
      </c>
      <c r="AP32" s="70">
        <v>64673.7295132039</v>
      </c>
      <c r="AQ32" s="70">
        <v>0</v>
      </c>
      <c r="AR32" s="70">
        <v>271961.982091696</v>
      </c>
      <c r="AS32" s="70">
        <v>0</v>
      </c>
      <c r="AT32" s="70">
        <v>0</v>
      </c>
      <c r="AU32" s="70">
        <v>-38.605841130811498</v>
      </c>
      <c r="AV32" s="70">
        <v>0</v>
      </c>
      <c r="AW32" s="70">
        <v>0</v>
      </c>
      <c r="AX32" s="70">
        <v>271923.37625056499</v>
      </c>
      <c r="AY32" s="70">
        <v>0</v>
      </c>
      <c r="AZ32" s="70">
        <v>105473.76727029899</v>
      </c>
      <c r="BA32" s="70">
        <v>0</v>
      </c>
      <c r="BB32" s="70">
        <v>0</v>
      </c>
      <c r="BC32" s="70">
        <v>-170.74329112726099</v>
      </c>
      <c r="BD32" s="70">
        <v>0</v>
      </c>
      <c r="BE32" s="70">
        <v>0</v>
      </c>
      <c r="BF32" s="70">
        <v>105303.023979171</v>
      </c>
      <c r="BG32" s="70">
        <v>0</v>
      </c>
      <c r="BH32" s="70">
        <v>119074.982494486</v>
      </c>
      <c r="BI32" s="70">
        <v>0</v>
      </c>
      <c r="BJ32" s="70">
        <v>0</v>
      </c>
      <c r="BK32" s="70">
        <v>-206.75376950170701</v>
      </c>
      <c r="BL32" s="70">
        <v>0</v>
      </c>
      <c r="BM32" s="70">
        <v>0</v>
      </c>
      <c r="BN32" s="70">
        <v>118868.228724984</v>
      </c>
      <c r="BO32" s="70">
        <v>0</v>
      </c>
      <c r="BP32" s="70">
        <v>180607.253187341</v>
      </c>
      <c r="BQ32" s="70">
        <v>0</v>
      </c>
      <c r="BR32" s="70">
        <v>0</v>
      </c>
      <c r="BS32" s="70">
        <v>-70.172983924356302</v>
      </c>
      <c r="BT32" s="70">
        <v>0</v>
      </c>
      <c r="BU32" s="70">
        <v>0</v>
      </c>
      <c r="BV32" s="70">
        <v>180537.08020341699</v>
      </c>
      <c r="BW32" s="70">
        <v>0</v>
      </c>
    </row>
    <row r="33" spans="1:75" x14ac:dyDescent="0.25">
      <c r="B33" t="s">
        <v>101</v>
      </c>
      <c r="C33" s="193">
        <f>C29+C36</f>
        <v>2394.4620554536828</v>
      </c>
      <c r="D33" s="193">
        <f t="shared" ref="D33:J33" si="1">D29+D36</f>
        <v>1910.5052448176973</v>
      </c>
      <c r="E33" s="193">
        <f t="shared" si="1"/>
        <v>2827.0109973556864</v>
      </c>
      <c r="F33" s="193">
        <f t="shared" si="1"/>
        <v>1913.1836083440267</v>
      </c>
      <c r="G33" s="193">
        <f t="shared" si="1"/>
        <v>2180.8674592120569</v>
      </c>
      <c r="H33" s="193">
        <f t="shared" si="1"/>
        <v>1667.900276570221</v>
      </c>
      <c r="I33" s="193">
        <f t="shared" si="1"/>
        <v>2430.6796199388973</v>
      </c>
      <c r="J33" s="193">
        <f t="shared" si="1"/>
        <v>1595.2001337447009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899.83233000039604</v>
      </c>
      <c r="AS33" s="70">
        <v>0</v>
      </c>
      <c r="AT33" s="70">
        <v>0</v>
      </c>
      <c r="AU33" s="70">
        <v>0.83832104442609401</v>
      </c>
      <c r="AV33" s="70">
        <v>0</v>
      </c>
      <c r="AW33" s="70">
        <v>0</v>
      </c>
      <c r="AX33" s="70">
        <v>900.67065104482197</v>
      </c>
      <c r="AY33" s="70">
        <v>0</v>
      </c>
      <c r="AZ33" s="70">
        <v>774.917733045663</v>
      </c>
      <c r="BA33" s="70">
        <v>0</v>
      </c>
      <c r="BB33" s="70">
        <v>0</v>
      </c>
      <c r="BC33" s="70">
        <v>0.40371524149490201</v>
      </c>
      <c r="BD33" s="70">
        <v>0</v>
      </c>
      <c r="BE33" s="70">
        <v>0</v>
      </c>
      <c r="BF33" s="70">
        <v>775.32144828715798</v>
      </c>
      <c r="BG33" s="70">
        <v>0</v>
      </c>
      <c r="BH33" s="70">
        <v>467.47781359403501</v>
      </c>
      <c r="BI33" s="70">
        <v>0</v>
      </c>
      <c r="BJ33" s="70">
        <v>0</v>
      </c>
      <c r="BK33" s="70">
        <v>-6.9138656939724499E-2</v>
      </c>
      <c r="BL33" s="70">
        <v>0</v>
      </c>
      <c r="BM33" s="70">
        <v>0</v>
      </c>
      <c r="BN33" s="70">
        <v>467.40867493709601</v>
      </c>
      <c r="BO33" s="70">
        <v>0</v>
      </c>
      <c r="BP33" s="70">
        <v>11.624077143368</v>
      </c>
      <c r="BQ33" s="70">
        <v>0</v>
      </c>
      <c r="BR33" s="70">
        <v>0</v>
      </c>
      <c r="BS33" s="70">
        <v>3.8909007740969802E-2</v>
      </c>
      <c r="BT33" s="70">
        <v>0</v>
      </c>
      <c r="BU33" s="70">
        <v>0</v>
      </c>
      <c r="BV33" s="70">
        <v>11.662986151108999</v>
      </c>
      <c r="BW33" s="70">
        <v>0</v>
      </c>
    </row>
    <row r="34" spans="1:75" x14ac:dyDescent="0.25">
      <c r="B34" t="s">
        <v>124</v>
      </c>
      <c r="C34" s="193">
        <f>SUM(C30:C32)+SUM(C37:C39)</f>
        <v>3066.1276540484414</v>
      </c>
      <c r="D34" s="193">
        <f t="shared" ref="D34:J34" si="2">SUM(D30:D32)+SUM(D37:D39)</f>
        <v>2477.471918593325</v>
      </c>
      <c r="E34" s="193">
        <f t="shared" si="2"/>
        <v>4987.0751054001357</v>
      </c>
      <c r="F34" s="193">
        <f t="shared" si="2"/>
        <v>2480.7309070313008</v>
      </c>
      <c r="G34" s="193">
        <f t="shared" si="2"/>
        <v>2729.907597047219</v>
      </c>
      <c r="H34" s="193">
        <f t="shared" si="2"/>
        <v>2100.9824236167278</v>
      </c>
      <c r="I34" s="193">
        <f t="shared" si="2"/>
        <v>4244.4096756102617</v>
      </c>
      <c r="J34" s="193">
        <f t="shared" si="2"/>
        <v>2035.6421804324561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899.83233000038604</v>
      </c>
      <c r="AS34" s="70">
        <v>0</v>
      </c>
      <c r="AT34" s="70">
        <v>0</v>
      </c>
      <c r="AU34" s="70">
        <v>0.83832102712492995</v>
      </c>
      <c r="AV34" s="70">
        <v>0</v>
      </c>
      <c r="AW34" s="70">
        <v>0</v>
      </c>
      <c r="AX34" s="70">
        <v>900.67065102751098</v>
      </c>
      <c r="AY34" s="70">
        <v>0</v>
      </c>
      <c r="AZ34" s="70">
        <v>774.91773304541903</v>
      </c>
      <c r="BA34" s="70">
        <v>0</v>
      </c>
      <c r="BB34" s="70">
        <v>0</v>
      </c>
      <c r="BC34" s="70">
        <v>0.40371522774148599</v>
      </c>
      <c r="BD34" s="70">
        <v>0</v>
      </c>
      <c r="BE34" s="70">
        <v>0</v>
      </c>
      <c r="BF34" s="70">
        <v>775.32144827316097</v>
      </c>
      <c r="BG34" s="70">
        <v>0</v>
      </c>
      <c r="BH34" s="70">
        <v>467.47781359402899</v>
      </c>
      <c r="BI34" s="70">
        <v>0</v>
      </c>
      <c r="BJ34" s="70">
        <v>0</v>
      </c>
      <c r="BK34" s="70">
        <v>-6.9138676299659294E-2</v>
      </c>
      <c r="BL34" s="70">
        <v>0</v>
      </c>
      <c r="BM34" s="70">
        <v>0</v>
      </c>
      <c r="BN34" s="70">
        <v>467.40867491773002</v>
      </c>
      <c r="BO34" s="70">
        <v>0</v>
      </c>
      <c r="BP34" s="70">
        <v>11.6240771434046</v>
      </c>
      <c r="BQ34" s="70">
        <v>0</v>
      </c>
      <c r="BR34" s="70">
        <v>0</v>
      </c>
      <c r="BS34" s="70">
        <v>3.8909001943996102E-2</v>
      </c>
      <c r="BT34" s="70">
        <v>0</v>
      </c>
      <c r="BU34" s="70">
        <v>0</v>
      </c>
      <c r="BV34" s="70">
        <v>11.662986145348601</v>
      </c>
      <c r="BW34" s="70">
        <v>0</v>
      </c>
    </row>
    <row r="35" spans="1:75" x14ac:dyDescent="0.25">
      <c r="C35" s="193"/>
      <c r="D35" s="193"/>
      <c r="E35" s="193"/>
      <c r="F35" s="193"/>
      <c r="G35" s="193"/>
      <c r="H35" s="193"/>
      <c r="I35" s="193"/>
      <c r="J35" s="193"/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  <c r="BA35" s="70">
        <v>0</v>
      </c>
      <c r="BB35" s="70">
        <v>0</v>
      </c>
      <c r="BC35" s="70">
        <v>0</v>
      </c>
      <c r="BD35" s="70">
        <v>0</v>
      </c>
      <c r="BE35" s="70">
        <v>0</v>
      </c>
      <c r="BF35" s="70">
        <v>0</v>
      </c>
      <c r="BG35" s="70">
        <v>0</v>
      </c>
      <c r="BH35" s="70">
        <v>0</v>
      </c>
      <c r="BI35" s="70">
        <v>0</v>
      </c>
      <c r="BJ35" s="70">
        <v>0</v>
      </c>
      <c r="BK35" s="70">
        <v>0</v>
      </c>
      <c r="BL35" s="70">
        <v>0</v>
      </c>
      <c r="BM35" s="70">
        <v>0</v>
      </c>
      <c r="BN35" s="70">
        <v>0</v>
      </c>
      <c r="BO35" s="70">
        <v>0</v>
      </c>
      <c r="BP35" s="70">
        <v>0</v>
      </c>
      <c r="BQ35" s="70">
        <v>0</v>
      </c>
      <c r="BR35" s="70">
        <v>0</v>
      </c>
      <c r="BS35" s="70">
        <v>0</v>
      </c>
      <c r="BT35" s="70">
        <v>0</v>
      </c>
      <c r="BU35" s="70">
        <v>0</v>
      </c>
      <c r="BV35" s="70">
        <v>0</v>
      </c>
      <c r="BW35" s="70">
        <v>0</v>
      </c>
    </row>
    <row r="36" spans="1:75" x14ac:dyDescent="0.25">
      <c r="A36" t="s">
        <v>125</v>
      </c>
      <c r="B36" t="s">
        <v>101</v>
      </c>
      <c r="C36" s="209">
        <v>0.96717275612244602</v>
      </c>
      <c r="D36" s="209">
        <v>0.75678633527735795</v>
      </c>
      <c r="E36" s="209">
        <v>8.3291970636456103E-2</v>
      </c>
      <c r="F36" s="209">
        <v>1.02164307630665</v>
      </c>
      <c r="G36" s="209">
        <v>1.58724384134706</v>
      </c>
      <c r="H36" s="209">
        <v>0.72483111274105605</v>
      </c>
      <c r="I36" s="209">
        <v>0.33631026961725002</v>
      </c>
      <c r="J36" s="209">
        <v>1.77869695806092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  <c r="BA36" s="70">
        <v>0</v>
      </c>
      <c r="BB36" s="70">
        <v>0</v>
      </c>
      <c r="BC36" s="70">
        <v>0</v>
      </c>
      <c r="BD36" s="70">
        <v>0</v>
      </c>
      <c r="BE36" s="70">
        <v>0</v>
      </c>
      <c r="BF36" s="70">
        <v>0</v>
      </c>
      <c r="BG36" s="70">
        <v>0</v>
      </c>
      <c r="BH36" s="70">
        <v>0</v>
      </c>
      <c r="BI36" s="70">
        <v>0</v>
      </c>
      <c r="BJ36" s="70">
        <v>0</v>
      </c>
      <c r="BK36" s="70">
        <v>0</v>
      </c>
      <c r="BL36" s="70">
        <v>0</v>
      </c>
      <c r="BM36" s="70">
        <v>0</v>
      </c>
      <c r="BN36" s="70">
        <v>0</v>
      </c>
      <c r="BO36" s="70">
        <v>0</v>
      </c>
      <c r="BP36" s="70">
        <v>0</v>
      </c>
      <c r="BQ36" s="70">
        <v>0</v>
      </c>
      <c r="BR36" s="70">
        <v>0</v>
      </c>
      <c r="BS36" s="70">
        <v>0</v>
      </c>
      <c r="BT36" s="70">
        <v>0</v>
      </c>
      <c r="BU36" s="70">
        <v>0</v>
      </c>
      <c r="BV36" s="70">
        <v>0</v>
      </c>
      <c r="BW36" s="70">
        <v>0</v>
      </c>
    </row>
    <row r="37" spans="1:75" x14ac:dyDescent="0.25">
      <c r="A37" t="s">
        <v>126</v>
      </c>
      <c r="B37" t="s">
        <v>127</v>
      </c>
      <c r="C37" s="209">
        <v>0.32867274774231398</v>
      </c>
      <c r="D37" s="209">
        <v>0.232860431985773</v>
      </c>
      <c r="E37" s="209">
        <v>0.16342691466813999</v>
      </c>
      <c r="F37" s="209">
        <v>0.352661099641285</v>
      </c>
      <c r="G37" s="209">
        <v>0.55286445842019205</v>
      </c>
      <c r="H37" s="209">
        <v>0.25539191955227297</v>
      </c>
      <c r="I37" s="209">
        <v>0.280037314141381</v>
      </c>
      <c r="J37" s="209">
        <v>0.70134738629198101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0</v>
      </c>
      <c r="BA37" s="70">
        <v>0</v>
      </c>
      <c r="BB37" s="70">
        <v>0</v>
      </c>
      <c r="BC37" s="70">
        <v>0</v>
      </c>
      <c r="BD37" s="70">
        <v>0</v>
      </c>
      <c r="BE37" s="70">
        <v>0</v>
      </c>
      <c r="BF37" s="70">
        <v>0</v>
      </c>
      <c r="BG37" s="70">
        <v>0</v>
      </c>
      <c r="BH37" s="70">
        <v>0</v>
      </c>
      <c r="BI37" s="70">
        <v>0</v>
      </c>
      <c r="BJ37" s="70">
        <v>0</v>
      </c>
      <c r="BK37" s="70">
        <v>0</v>
      </c>
      <c r="BL37" s="70">
        <v>0</v>
      </c>
      <c r="BM37" s="70">
        <v>0</v>
      </c>
      <c r="BN37" s="70">
        <v>0</v>
      </c>
      <c r="BO37" s="70">
        <v>0</v>
      </c>
      <c r="BP37" s="70">
        <v>0</v>
      </c>
      <c r="BQ37" s="70">
        <v>0</v>
      </c>
      <c r="BR37" s="70">
        <v>0</v>
      </c>
      <c r="BS37" s="70">
        <v>0</v>
      </c>
      <c r="BT37" s="70">
        <v>0</v>
      </c>
      <c r="BU37" s="70">
        <v>0</v>
      </c>
      <c r="BV37" s="70">
        <v>0</v>
      </c>
      <c r="BW37" s="70">
        <v>0</v>
      </c>
    </row>
    <row r="38" spans="1:75" x14ac:dyDescent="0.25">
      <c r="B38" t="s">
        <v>103</v>
      </c>
      <c r="C38" s="209">
        <v>0.43494295081678902</v>
      </c>
      <c r="D38" s="209">
        <v>0.28612157695357998</v>
      </c>
      <c r="E38" s="209">
        <v>8.0218027114886806E-2</v>
      </c>
      <c r="F38" s="209">
        <v>0.463950905748442</v>
      </c>
      <c r="G38" s="209">
        <v>0.71636569616595003</v>
      </c>
      <c r="H38" s="209">
        <v>0.714264213826308</v>
      </c>
      <c r="I38" s="209">
        <v>0.14401902965062699</v>
      </c>
      <c r="J38" s="209">
        <v>0.21604283736652499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  <c r="BA38" s="70">
        <v>0</v>
      </c>
      <c r="BB38" s="70">
        <v>0</v>
      </c>
      <c r="BC38" s="70">
        <v>0</v>
      </c>
      <c r="BD38" s="70">
        <v>0</v>
      </c>
      <c r="BE38" s="70">
        <v>0</v>
      </c>
      <c r="BF38" s="70">
        <v>0</v>
      </c>
      <c r="BG38" s="70">
        <v>0</v>
      </c>
      <c r="BH38" s="70">
        <v>0</v>
      </c>
      <c r="BI38" s="70">
        <v>0</v>
      </c>
      <c r="BJ38" s="70">
        <v>0</v>
      </c>
      <c r="BK38" s="70">
        <v>0</v>
      </c>
      <c r="BL38" s="70">
        <v>0</v>
      </c>
      <c r="BM38" s="70">
        <v>0</v>
      </c>
      <c r="BN38" s="70">
        <v>0</v>
      </c>
      <c r="BO38" s="70">
        <v>0</v>
      </c>
      <c r="BP38" s="70">
        <v>0</v>
      </c>
      <c r="BQ38" s="70">
        <v>0</v>
      </c>
      <c r="BR38" s="70">
        <v>0</v>
      </c>
      <c r="BS38" s="70">
        <v>0</v>
      </c>
      <c r="BT38" s="70">
        <v>0</v>
      </c>
      <c r="BU38" s="70">
        <v>0</v>
      </c>
      <c r="BV38" s="70">
        <v>0</v>
      </c>
      <c r="BW38" s="70">
        <v>0</v>
      </c>
    </row>
    <row r="39" spans="1:75" x14ac:dyDescent="0.25">
      <c r="B39" t="s">
        <v>104</v>
      </c>
      <c r="C39" s="209">
        <v>0.34855123029215501</v>
      </c>
      <c r="D39" s="209">
        <v>0.34146155379862497</v>
      </c>
      <c r="E39" s="209">
        <v>0.31755198534573797</v>
      </c>
      <c r="F39" s="209">
        <v>0.32414599676323402</v>
      </c>
      <c r="G39" s="209">
        <v>0.66651670421388498</v>
      </c>
      <c r="H39" s="209">
        <v>0.33556947209509702</v>
      </c>
      <c r="I39" s="209">
        <v>0.453505308393302</v>
      </c>
      <c r="J39" s="209">
        <v>0.78618330949050796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0</v>
      </c>
      <c r="BB39" s="70">
        <v>0</v>
      </c>
      <c r="BC39" s="70">
        <v>0</v>
      </c>
      <c r="BD39" s="70">
        <v>0</v>
      </c>
      <c r="BE39" s="70">
        <v>0</v>
      </c>
      <c r="BF39" s="70">
        <v>0</v>
      </c>
      <c r="BG39" s="70">
        <v>0</v>
      </c>
      <c r="BH39" s="70">
        <v>0</v>
      </c>
      <c r="BI39" s="70">
        <v>0</v>
      </c>
      <c r="BJ39" s="70">
        <v>0</v>
      </c>
      <c r="BK39" s="70">
        <v>0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0</v>
      </c>
      <c r="BR39" s="70">
        <v>0</v>
      </c>
      <c r="BS39" s="70">
        <v>0</v>
      </c>
      <c r="BT39" s="70">
        <v>0</v>
      </c>
      <c r="BU39" s="70">
        <v>0</v>
      </c>
      <c r="BV39" s="70">
        <v>0</v>
      </c>
      <c r="BW39" s="70">
        <v>0</v>
      </c>
    </row>
    <row r="40" spans="1:75" x14ac:dyDescent="0.25">
      <c r="C40" s="193"/>
      <c r="D40" s="193"/>
      <c r="E40" s="193"/>
      <c r="F40" s="193"/>
      <c r="G40" s="193"/>
      <c r="H40" s="193"/>
      <c r="I40" s="193"/>
      <c r="J40" s="193"/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899.83233000039604</v>
      </c>
      <c r="AS40" s="70">
        <v>0</v>
      </c>
      <c r="AT40" s="70">
        <v>0</v>
      </c>
      <c r="AU40" s="70">
        <v>0.83832102249364204</v>
      </c>
      <c r="AV40" s="70">
        <v>0</v>
      </c>
      <c r="AW40" s="70">
        <v>0</v>
      </c>
      <c r="AX40" s="70">
        <v>900.67065102288996</v>
      </c>
      <c r="AY40" s="70">
        <v>0</v>
      </c>
      <c r="AZ40" s="70">
        <v>774.91773304566402</v>
      </c>
      <c r="BA40" s="70">
        <v>0</v>
      </c>
      <c r="BB40" s="70">
        <v>0</v>
      </c>
      <c r="BC40" s="70">
        <v>0.403715228245623</v>
      </c>
      <c r="BD40" s="70">
        <v>0</v>
      </c>
      <c r="BE40" s="70">
        <v>0</v>
      </c>
      <c r="BF40" s="70">
        <v>775.32144827391005</v>
      </c>
      <c r="BG40" s="70">
        <v>0</v>
      </c>
      <c r="BH40" s="70">
        <v>467.47781359403501</v>
      </c>
      <c r="BI40" s="70">
        <v>0</v>
      </c>
      <c r="BJ40" s="70">
        <v>0</v>
      </c>
      <c r="BK40" s="70">
        <v>-6.9138677192363801E-2</v>
      </c>
      <c r="BL40" s="70">
        <v>0</v>
      </c>
      <c r="BM40" s="70">
        <v>0</v>
      </c>
      <c r="BN40" s="70">
        <v>467.40867491684298</v>
      </c>
      <c r="BO40" s="70">
        <v>0</v>
      </c>
      <c r="BP40" s="70">
        <v>11.624077143404399</v>
      </c>
      <c r="BQ40" s="70">
        <v>0</v>
      </c>
      <c r="BR40" s="70">
        <v>0</v>
      </c>
      <c r="BS40" s="70">
        <v>3.8909002260872003E-2</v>
      </c>
      <c r="BT40" s="70">
        <v>0</v>
      </c>
      <c r="BU40" s="70">
        <v>0</v>
      </c>
      <c r="BV40" s="70">
        <v>11.6629861456653</v>
      </c>
      <c r="BW40" s="70">
        <v>0</v>
      </c>
    </row>
    <row r="41" spans="1:75" x14ac:dyDescent="0.25">
      <c r="A41" t="s">
        <v>131</v>
      </c>
      <c r="C41" s="193"/>
      <c r="D41" s="193"/>
      <c r="E41" s="193"/>
      <c r="F41" s="193"/>
      <c r="G41" s="193"/>
      <c r="H41" s="193"/>
      <c r="I41" s="193"/>
      <c r="J41" s="193"/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  <c r="BA41" s="70">
        <v>0</v>
      </c>
      <c r="BB41" s="70">
        <v>0</v>
      </c>
      <c r="BC41" s="70">
        <v>0</v>
      </c>
      <c r="BD41" s="70">
        <v>0</v>
      </c>
      <c r="BE41" s="70">
        <v>0</v>
      </c>
      <c r="BF41" s="70">
        <v>0</v>
      </c>
      <c r="BG41" s="70">
        <v>0</v>
      </c>
      <c r="BH41" s="70">
        <v>0</v>
      </c>
      <c r="BI41" s="70">
        <v>0</v>
      </c>
      <c r="BJ41" s="70">
        <v>0</v>
      </c>
      <c r="BK41" s="70">
        <v>0</v>
      </c>
      <c r="BL41" s="70">
        <v>0</v>
      </c>
      <c r="BM41" s="70">
        <v>0</v>
      </c>
      <c r="BN41" s="70">
        <v>0</v>
      </c>
      <c r="BO41" s="70">
        <v>0</v>
      </c>
      <c r="BP41" s="70">
        <v>0</v>
      </c>
      <c r="BQ41" s="70">
        <v>0</v>
      </c>
      <c r="BR41" s="70">
        <v>0</v>
      </c>
      <c r="BS41" s="70">
        <v>0</v>
      </c>
      <c r="BT41" s="70">
        <v>0</v>
      </c>
      <c r="BU41" s="70">
        <v>0</v>
      </c>
      <c r="BV41" s="70">
        <v>0</v>
      </c>
      <c r="BW41" s="70">
        <v>0</v>
      </c>
    </row>
    <row r="42" spans="1:75" x14ac:dyDescent="0.25">
      <c r="B42" t="s">
        <v>101</v>
      </c>
      <c r="C42" s="216">
        <v>0.43817544159043698</v>
      </c>
      <c r="D42" s="216">
        <v>0.43489566766931198</v>
      </c>
      <c r="E42" s="216">
        <v>0.363625501169135</v>
      </c>
      <c r="F42" s="216">
        <v>0.43521643405851501</v>
      </c>
      <c r="G42" s="216">
        <v>0.44371291125075601</v>
      </c>
      <c r="H42" s="216">
        <v>0.44159576158853298</v>
      </c>
      <c r="I42" s="216">
        <v>0.36570385580729398</v>
      </c>
      <c r="J42" s="216">
        <v>0.438502845623154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  <c r="BA42" s="70">
        <v>0</v>
      </c>
      <c r="BB42" s="70">
        <v>0</v>
      </c>
      <c r="BC42" s="70">
        <v>0</v>
      </c>
      <c r="BD42" s="70">
        <v>0</v>
      </c>
      <c r="BE42" s="70">
        <v>0</v>
      </c>
      <c r="BF42" s="70">
        <v>0</v>
      </c>
      <c r="BG42" s="70">
        <v>0</v>
      </c>
      <c r="BH42" s="70">
        <v>0</v>
      </c>
      <c r="BI42" s="70">
        <v>0</v>
      </c>
      <c r="BJ42" s="70">
        <v>0</v>
      </c>
      <c r="BK42" s="70">
        <v>0</v>
      </c>
      <c r="BL42" s="70">
        <v>0</v>
      </c>
      <c r="BM42" s="70">
        <v>0</v>
      </c>
      <c r="BN42" s="70">
        <v>0</v>
      </c>
      <c r="BO42" s="70">
        <v>0</v>
      </c>
      <c r="BP42" s="70">
        <v>0</v>
      </c>
      <c r="BQ42" s="70">
        <v>0</v>
      </c>
      <c r="BR42" s="70">
        <v>0</v>
      </c>
      <c r="BS42" s="70">
        <v>0</v>
      </c>
      <c r="BT42" s="70">
        <v>0</v>
      </c>
      <c r="BU42" s="70">
        <v>0</v>
      </c>
      <c r="BV42" s="70">
        <v>0</v>
      </c>
      <c r="BW42" s="70">
        <v>0</v>
      </c>
    </row>
    <row r="43" spans="1:75" x14ac:dyDescent="0.25">
      <c r="B43" t="s">
        <v>130</v>
      </c>
      <c r="C43" s="216">
        <v>0.56182455840956402</v>
      </c>
      <c r="D43" s="216">
        <v>0.56510433233068902</v>
      </c>
      <c r="E43" s="216">
        <v>0.63637449883086505</v>
      </c>
      <c r="F43" s="216">
        <v>0.56478356594148504</v>
      </c>
      <c r="G43" s="216">
        <v>0.55628708874924404</v>
      </c>
      <c r="H43" s="216">
        <v>0.55840423841146802</v>
      </c>
      <c r="I43" s="216">
        <v>0.63429614419270597</v>
      </c>
      <c r="J43" s="216">
        <v>0.561497154376846</v>
      </c>
      <c r="L43" s="70">
        <v>136596.32043904101</v>
      </c>
      <c r="M43" s="70">
        <v>0</v>
      </c>
      <c r="N43" s="70">
        <v>0</v>
      </c>
      <c r="O43" s="70">
        <v>6.8440597654756203</v>
      </c>
      <c r="P43" s="70">
        <v>0</v>
      </c>
      <c r="Q43" s="70">
        <v>0</v>
      </c>
      <c r="R43" s="70">
        <v>136603.164498806</v>
      </c>
      <c r="S43" s="70">
        <v>0</v>
      </c>
      <c r="T43" s="70">
        <v>162611.87670691501</v>
      </c>
      <c r="U43" s="70">
        <v>0</v>
      </c>
      <c r="V43" s="70">
        <v>0</v>
      </c>
      <c r="W43" s="70">
        <v>3.9589905118048399</v>
      </c>
      <c r="X43" s="70">
        <v>0</v>
      </c>
      <c r="Y43" s="70">
        <v>0</v>
      </c>
      <c r="Z43" s="70">
        <v>162615.83569742701</v>
      </c>
      <c r="AA43" s="70">
        <v>0</v>
      </c>
      <c r="AB43" s="70">
        <v>75344.502004378504</v>
      </c>
      <c r="AC43" s="70">
        <v>0</v>
      </c>
      <c r="AD43" s="70">
        <v>0</v>
      </c>
      <c r="AE43" s="70">
        <v>22.075870440799299</v>
      </c>
      <c r="AF43" s="70">
        <v>0</v>
      </c>
      <c r="AG43" s="70">
        <v>0</v>
      </c>
      <c r="AH43" s="70">
        <v>75366.577874819297</v>
      </c>
      <c r="AI43" s="70">
        <v>0</v>
      </c>
      <c r="AJ43" s="70">
        <v>107214.852800708</v>
      </c>
      <c r="AK43" s="70">
        <v>0</v>
      </c>
      <c r="AL43" s="70">
        <v>0</v>
      </c>
      <c r="AM43" s="70">
        <v>64.551533160745507</v>
      </c>
      <c r="AN43" s="70">
        <v>0</v>
      </c>
      <c r="AO43" s="70">
        <v>0</v>
      </c>
      <c r="AP43" s="70">
        <v>107279.40433386801</v>
      </c>
      <c r="AQ43" s="70">
        <v>0</v>
      </c>
      <c r="AR43" s="70">
        <v>139150.814838814</v>
      </c>
      <c r="AS43" s="70">
        <v>0</v>
      </c>
      <c r="AT43" s="70">
        <v>0</v>
      </c>
      <c r="AU43" s="70">
        <v>8.9128539053143303</v>
      </c>
      <c r="AV43" s="70">
        <v>0</v>
      </c>
      <c r="AW43" s="70">
        <v>0</v>
      </c>
      <c r="AX43" s="70">
        <v>139159.727692719</v>
      </c>
      <c r="AY43" s="70">
        <v>0</v>
      </c>
      <c r="AZ43" s="70">
        <v>162641.72077471201</v>
      </c>
      <c r="BA43" s="70">
        <v>0</v>
      </c>
      <c r="BB43" s="70">
        <v>0</v>
      </c>
      <c r="BC43" s="70">
        <v>12.4907438638794</v>
      </c>
      <c r="BD43" s="70">
        <v>0</v>
      </c>
      <c r="BE43" s="70">
        <v>0</v>
      </c>
      <c r="BF43" s="70">
        <v>162654.211518575</v>
      </c>
      <c r="BG43" s="70">
        <v>0</v>
      </c>
      <c r="BH43" s="70">
        <v>73347.6926245223</v>
      </c>
      <c r="BI43" s="70">
        <v>0</v>
      </c>
      <c r="BJ43" s="70">
        <v>0</v>
      </c>
      <c r="BK43" s="70">
        <v>18.318757303256302</v>
      </c>
      <c r="BL43" s="70">
        <v>0</v>
      </c>
      <c r="BM43" s="70">
        <v>0</v>
      </c>
      <c r="BN43" s="70">
        <v>73366.011381825607</v>
      </c>
      <c r="BO43" s="70">
        <v>0</v>
      </c>
      <c r="BP43" s="70">
        <v>101007.344542897</v>
      </c>
      <c r="BQ43" s="70">
        <v>0</v>
      </c>
      <c r="BR43" s="70">
        <v>0</v>
      </c>
      <c r="BS43" s="70">
        <v>71.493924988819202</v>
      </c>
      <c r="BT43" s="70">
        <v>0</v>
      </c>
      <c r="BU43" s="70">
        <v>0</v>
      </c>
      <c r="BV43" s="70">
        <v>101078.838467886</v>
      </c>
      <c r="BW43" s="70">
        <v>0</v>
      </c>
    </row>
    <row r="44" spans="1:75" x14ac:dyDescent="0.25">
      <c r="L44" s="70">
        <v>136596.32043904101</v>
      </c>
      <c r="M44" s="70">
        <v>0</v>
      </c>
      <c r="N44" s="70">
        <v>0</v>
      </c>
      <c r="O44" s="70">
        <v>6.8440597654756399</v>
      </c>
      <c r="P44" s="70">
        <v>0</v>
      </c>
      <c r="Q44" s="70">
        <v>0</v>
      </c>
      <c r="R44" s="70">
        <v>136603.164498806</v>
      </c>
      <c r="S44" s="70">
        <v>0</v>
      </c>
      <c r="T44" s="70">
        <v>162611.87670691501</v>
      </c>
      <c r="U44" s="70">
        <v>0</v>
      </c>
      <c r="V44" s="70">
        <v>0</v>
      </c>
      <c r="W44" s="70">
        <v>3.9589905118050699</v>
      </c>
      <c r="X44" s="70">
        <v>0</v>
      </c>
      <c r="Y44" s="70">
        <v>0</v>
      </c>
      <c r="Z44" s="70">
        <v>162615.83569742701</v>
      </c>
      <c r="AA44" s="70">
        <v>0</v>
      </c>
      <c r="AB44" s="70">
        <v>75344.502004378606</v>
      </c>
      <c r="AC44" s="70">
        <v>0</v>
      </c>
      <c r="AD44" s="70">
        <v>0</v>
      </c>
      <c r="AE44" s="70">
        <v>22.075870440799601</v>
      </c>
      <c r="AF44" s="70">
        <v>0</v>
      </c>
      <c r="AG44" s="70">
        <v>0</v>
      </c>
      <c r="AH44" s="70">
        <v>75366.577874819399</v>
      </c>
      <c r="AI44" s="70">
        <v>0</v>
      </c>
      <c r="AJ44" s="70">
        <v>107214.852800708</v>
      </c>
      <c r="AK44" s="70">
        <v>0</v>
      </c>
      <c r="AL44" s="70">
        <v>0</v>
      </c>
      <c r="AM44" s="70">
        <v>64.551533160746004</v>
      </c>
      <c r="AN44" s="70">
        <v>0</v>
      </c>
      <c r="AO44" s="70">
        <v>0</v>
      </c>
      <c r="AP44" s="70">
        <v>107279.40433386801</v>
      </c>
      <c r="AQ44" s="70">
        <v>0</v>
      </c>
      <c r="AR44" s="70">
        <v>139150.814838814</v>
      </c>
      <c r="AS44" s="70">
        <v>0</v>
      </c>
      <c r="AT44" s="70">
        <v>0</v>
      </c>
      <c r="AU44" s="70">
        <v>8.9128539068794392</v>
      </c>
      <c r="AV44" s="70">
        <v>0</v>
      </c>
      <c r="AW44" s="70">
        <v>0</v>
      </c>
      <c r="AX44" s="70">
        <v>139159.727692721</v>
      </c>
      <c r="AY44" s="70">
        <v>0</v>
      </c>
      <c r="AZ44" s="70">
        <v>162641.72077471201</v>
      </c>
      <c r="BA44" s="70">
        <v>0</v>
      </c>
      <c r="BB44" s="70">
        <v>0</v>
      </c>
      <c r="BC44" s="70">
        <v>12.4907438638906</v>
      </c>
      <c r="BD44" s="70">
        <v>0</v>
      </c>
      <c r="BE44" s="70">
        <v>0</v>
      </c>
      <c r="BF44" s="70">
        <v>162654.211518575</v>
      </c>
      <c r="BG44" s="70">
        <v>0</v>
      </c>
      <c r="BH44" s="70">
        <v>73347.6926245223</v>
      </c>
      <c r="BI44" s="70">
        <v>0</v>
      </c>
      <c r="BJ44" s="70">
        <v>0</v>
      </c>
      <c r="BK44" s="70">
        <v>18.318757304182</v>
      </c>
      <c r="BL44" s="70">
        <v>0</v>
      </c>
      <c r="BM44" s="70">
        <v>0</v>
      </c>
      <c r="BN44" s="70">
        <v>73366.011381826494</v>
      </c>
      <c r="BO44" s="70">
        <v>0</v>
      </c>
      <c r="BP44" s="70">
        <v>101007.344542897</v>
      </c>
      <c r="BQ44" s="70">
        <v>0</v>
      </c>
      <c r="BR44" s="70">
        <v>0</v>
      </c>
      <c r="BS44" s="70">
        <v>71.493927264746802</v>
      </c>
      <c r="BT44" s="70">
        <v>0</v>
      </c>
      <c r="BU44" s="70">
        <v>0</v>
      </c>
      <c r="BV44" s="70">
        <v>101078.83847016199</v>
      </c>
      <c r="BW44" s="70">
        <v>0</v>
      </c>
    </row>
    <row r="45" spans="1:75" x14ac:dyDescent="0.25">
      <c r="L45" s="70">
        <v>136596.32043903999</v>
      </c>
      <c r="M45" s="70">
        <v>0</v>
      </c>
      <c r="N45" s="70">
        <v>0</v>
      </c>
      <c r="O45" s="70">
        <v>6.84405976547602</v>
      </c>
      <c r="P45" s="70">
        <v>0</v>
      </c>
      <c r="Q45" s="70">
        <v>0</v>
      </c>
      <c r="R45" s="70">
        <v>136603.164498806</v>
      </c>
      <c r="S45" s="70">
        <v>0</v>
      </c>
      <c r="T45" s="70">
        <v>162611.87670691501</v>
      </c>
      <c r="U45" s="70">
        <v>0</v>
      </c>
      <c r="V45" s="70">
        <v>0</v>
      </c>
      <c r="W45" s="70">
        <v>3.9589905118047999</v>
      </c>
      <c r="X45" s="70">
        <v>0</v>
      </c>
      <c r="Y45" s="70">
        <v>0</v>
      </c>
      <c r="Z45" s="70">
        <v>162615.83569742701</v>
      </c>
      <c r="AA45" s="70">
        <v>0</v>
      </c>
      <c r="AB45" s="70">
        <v>75344.502004381997</v>
      </c>
      <c r="AC45" s="70">
        <v>0</v>
      </c>
      <c r="AD45" s="70">
        <v>0</v>
      </c>
      <c r="AE45" s="70">
        <v>22.075870440793501</v>
      </c>
      <c r="AF45" s="70">
        <v>0</v>
      </c>
      <c r="AG45" s="70">
        <v>0</v>
      </c>
      <c r="AH45" s="70">
        <v>75366.577874822804</v>
      </c>
      <c r="AI45" s="70">
        <v>0</v>
      </c>
      <c r="AJ45" s="70">
        <v>107214.852800707</v>
      </c>
      <c r="AK45" s="70">
        <v>0</v>
      </c>
      <c r="AL45" s="70">
        <v>0</v>
      </c>
      <c r="AM45" s="70">
        <v>64.551533160747297</v>
      </c>
      <c r="AN45" s="70">
        <v>0</v>
      </c>
      <c r="AO45" s="70">
        <v>0</v>
      </c>
      <c r="AP45" s="70">
        <v>107279.40433386801</v>
      </c>
      <c r="AQ45" s="70">
        <v>0</v>
      </c>
      <c r="AR45" s="70">
        <v>139150.81483881199</v>
      </c>
      <c r="AS45" s="70">
        <v>0</v>
      </c>
      <c r="AT45" s="70">
        <v>0</v>
      </c>
      <c r="AU45" s="70">
        <v>8.9128539053047504</v>
      </c>
      <c r="AV45" s="70">
        <v>0</v>
      </c>
      <c r="AW45" s="70">
        <v>0</v>
      </c>
      <c r="AX45" s="70">
        <v>139159.72769271699</v>
      </c>
      <c r="AY45" s="70">
        <v>0</v>
      </c>
      <c r="AZ45" s="70">
        <v>162641.72077471</v>
      </c>
      <c r="BA45" s="70">
        <v>0</v>
      </c>
      <c r="BB45" s="70">
        <v>0</v>
      </c>
      <c r="BC45" s="70">
        <v>12.490743863849501</v>
      </c>
      <c r="BD45" s="70">
        <v>0</v>
      </c>
      <c r="BE45" s="70">
        <v>0</v>
      </c>
      <c r="BF45" s="70">
        <v>162654.21151857401</v>
      </c>
      <c r="BG45" s="70">
        <v>0</v>
      </c>
      <c r="BH45" s="70">
        <v>73347.692624521806</v>
      </c>
      <c r="BI45" s="70">
        <v>0</v>
      </c>
      <c r="BJ45" s="70">
        <v>0</v>
      </c>
      <c r="BK45" s="70">
        <v>18.3187573032606</v>
      </c>
      <c r="BL45" s="70">
        <v>0</v>
      </c>
      <c r="BM45" s="70">
        <v>0</v>
      </c>
      <c r="BN45" s="70">
        <v>73366.011381825097</v>
      </c>
      <c r="BO45" s="70">
        <v>0</v>
      </c>
      <c r="BP45" s="70">
        <v>101007.34454289899</v>
      </c>
      <c r="BQ45" s="70">
        <v>0</v>
      </c>
      <c r="BR45" s="70">
        <v>0</v>
      </c>
      <c r="BS45" s="70">
        <v>71.493924994042104</v>
      </c>
      <c r="BT45" s="70">
        <v>0</v>
      </c>
      <c r="BU45" s="70">
        <v>0</v>
      </c>
      <c r="BV45" s="70">
        <v>101078.838467893</v>
      </c>
      <c r="BW45" s="70">
        <v>0</v>
      </c>
    </row>
    <row r="46" spans="1:75" x14ac:dyDescent="0.25">
      <c r="L46" s="70">
        <v>136596.320439039</v>
      </c>
      <c r="M46" s="70">
        <v>0</v>
      </c>
      <c r="N46" s="70">
        <v>0</v>
      </c>
      <c r="O46" s="70">
        <v>6.8440597654760698</v>
      </c>
      <c r="P46" s="70">
        <v>0</v>
      </c>
      <c r="Q46" s="70">
        <v>0</v>
      </c>
      <c r="R46" s="70">
        <v>136603.16449880501</v>
      </c>
      <c r="S46" s="70">
        <v>0</v>
      </c>
      <c r="T46" s="70">
        <v>162611.87670691501</v>
      </c>
      <c r="U46" s="70">
        <v>0</v>
      </c>
      <c r="V46" s="70">
        <v>0</v>
      </c>
      <c r="W46" s="70">
        <v>3.9589905118047501</v>
      </c>
      <c r="X46" s="70">
        <v>0</v>
      </c>
      <c r="Y46" s="70">
        <v>0</v>
      </c>
      <c r="Z46" s="70">
        <v>162615.83569742701</v>
      </c>
      <c r="AA46" s="70">
        <v>0</v>
      </c>
      <c r="AB46" s="70">
        <v>75344.502004382899</v>
      </c>
      <c r="AC46" s="70">
        <v>0</v>
      </c>
      <c r="AD46" s="70">
        <v>0</v>
      </c>
      <c r="AE46" s="70">
        <v>22.075870440793398</v>
      </c>
      <c r="AF46" s="70">
        <v>0</v>
      </c>
      <c r="AG46" s="70">
        <v>0</v>
      </c>
      <c r="AH46" s="70">
        <v>75366.577874823706</v>
      </c>
      <c r="AI46" s="70">
        <v>0</v>
      </c>
      <c r="AJ46" s="70">
        <v>107214.85280070599</v>
      </c>
      <c r="AK46" s="70">
        <v>0</v>
      </c>
      <c r="AL46" s="70">
        <v>0</v>
      </c>
      <c r="AM46" s="70">
        <v>64.551533160747297</v>
      </c>
      <c r="AN46" s="70">
        <v>0</v>
      </c>
      <c r="AO46" s="70">
        <v>0</v>
      </c>
      <c r="AP46" s="70">
        <v>107279.404333867</v>
      </c>
      <c r="AQ46" s="70">
        <v>0</v>
      </c>
      <c r="AR46" s="70">
        <v>139150.814838811</v>
      </c>
      <c r="AS46" s="70">
        <v>0</v>
      </c>
      <c r="AT46" s="70">
        <v>0</v>
      </c>
      <c r="AU46" s="70">
        <v>8.9128538852538899</v>
      </c>
      <c r="AV46" s="70">
        <v>0</v>
      </c>
      <c r="AW46" s="70">
        <v>0</v>
      </c>
      <c r="AX46" s="70">
        <v>139159.727692696</v>
      </c>
      <c r="AY46" s="70">
        <v>0</v>
      </c>
      <c r="AZ46" s="70">
        <v>162641.72077470901</v>
      </c>
      <c r="BA46" s="70">
        <v>0</v>
      </c>
      <c r="BB46" s="70">
        <v>0</v>
      </c>
      <c r="BC46" s="70">
        <v>12.490743848229799</v>
      </c>
      <c r="BD46" s="70">
        <v>0</v>
      </c>
      <c r="BE46" s="70">
        <v>0</v>
      </c>
      <c r="BF46" s="70">
        <v>162654.21151855699</v>
      </c>
      <c r="BG46" s="70">
        <v>0</v>
      </c>
      <c r="BH46" s="70">
        <v>73347.692624521602</v>
      </c>
      <c r="BI46" s="70">
        <v>0</v>
      </c>
      <c r="BJ46" s="70">
        <v>0</v>
      </c>
      <c r="BK46" s="70">
        <v>18.318757283763102</v>
      </c>
      <c r="BL46" s="70">
        <v>0</v>
      </c>
      <c r="BM46" s="70">
        <v>0</v>
      </c>
      <c r="BN46" s="70">
        <v>73366.011381805307</v>
      </c>
      <c r="BO46" s="70">
        <v>0</v>
      </c>
      <c r="BP46" s="70">
        <v>101007.344542901</v>
      </c>
      <c r="BQ46" s="70">
        <v>0</v>
      </c>
      <c r="BR46" s="70">
        <v>0</v>
      </c>
      <c r="BS46" s="70">
        <v>71.493925025230496</v>
      </c>
      <c r="BT46" s="70">
        <v>0</v>
      </c>
      <c r="BU46" s="70">
        <v>0</v>
      </c>
      <c r="BV46" s="70">
        <v>101078.83846792601</v>
      </c>
      <c r="BW46" s="70">
        <v>0</v>
      </c>
    </row>
    <row r="47" spans="1:75" x14ac:dyDescent="0.25">
      <c r="L47" s="70">
        <v>136596.32043903801</v>
      </c>
      <c r="M47" s="70">
        <v>0</v>
      </c>
      <c r="N47" s="70">
        <v>0</v>
      </c>
      <c r="O47" s="70">
        <v>6.8440597654761604</v>
      </c>
      <c r="P47" s="70">
        <v>0</v>
      </c>
      <c r="Q47" s="70">
        <v>0</v>
      </c>
      <c r="R47" s="70">
        <v>136603.16449880399</v>
      </c>
      <c r="S47" s="70">
        <v>0</v>
      </c>
      <c r="T47" s="70">
        <v>162611.87670691501</v>
      </c>
      <c r="U47" s="70">
        <v>0</v>
      </c>
      <c r="V47" s="70">
        <v>0</v>
      </c>
      <c r="W47" s="70">
        <v>3.9589905118046</v>
      </c>
      <c r="X47" s="70">
        <v>0</v>
      </c>
      <c r="Y47" s="70">
        <v>0</v>
      </c>
      <c r="Z47" s="70">
        <v>162615.835697426</v>
      </c>
      <c r="AA47" s="70">
        <v>0</v>
      </c>
      <c r="AB47" s="70">
        <v>75344.502004384005</v>
      </c>
      <c r="AC47" s="70">
        <v>0</v>
      </c>
      <c r="AD47" s="70">
        <v>0</v>
      </c>
      <c r="AE47" s="70">
        <v>22.075870440793601</v>
      </c>
      <c r="AF47" s="70">
        <v>0</v>
      </c>
      <c r="AG47" s="70">
        <v>0</v>
      </c>
      <c r="AH47" s="70">
        <v>75366.577874824798</v>
      </c>
      <c r="AI47" s="70">
        <v>0</v>
      </c>
      <c r="AJ47" s="70">
        <v>107214.852800705</v>
      </c>
      <c r="AK47" s="70">
        <v>0</v>
      </c>
      <c r="AL47" s="70">
        <v>0</v>
      </c>
      <c r="AM47" s="70">
        <v>64.551533160747496</v>
      </c>
      <c r="AN47" s="70">
        <v>0</v>
      </c>
      <c r="AO47" s="70">
        <v>0</v>
      </c>
      <c r="AP47" s="70">
        <v>107279.404333866</v>
      </c>
      <c r="AQ47" s="70">
        <v>0</v>
      </c>
      <c r="AR47" s="70">
        <v>139150.81483881001</v>
      </c>
      <c r="AS47" s="70">
        <v>0</v>
      </c>
      <c r="AT47" s="70">
        <v>0</v>
      </c>
      <c r="AU47" s="70">
        <v>8.9128539068687491</v>
      </c>
      <c r="AV47" s="70">
        <v>0</v>
      </c>
      <c r="AW47" s="70">
        <v>0</v>
      </c>
      <c r="AX47" s="70">
        <v>139159.72769271699</v>
      </c>
      <c r="AY47" s="70">
        <v>0</v>
      </c>
      <c r="AZ47" s="70">
        <v>162641.72077470901</v>
      </c>
      <c r="BA47" s="70">
        <v>0</v>
      </c>
      <c r="BB47" s="70">
        <v>0</v>
      </c>
      <c r="BC47" s="70">
        <v>12.490743863891501</v>
      </c>
      <c r="BD47" s="70">
        <v>0</v>
      </c>
      <c r="BE47" s="70">
        <v>0</v>
      </c>
      <c r="BF47" s="70">
        <v>162654.21151857299</v>
      </c>
      <c r="BG47" s="70">
        <v>0</v>
      </c>
      <c r="BH47" s="70">
        <v>73347.6926245215</v>
      </c>
      <c r="BI47" s="70">
        <v>0</v>
      </c>
      <c r="BJ47" s="70">
        <v>0</v>
      </c>
      <c r="BK47" s="70">
        <v>18.3187573041847</v>
      </c>
      <c r="BL47" s="70">
        <v>0</v>
      </c>
      <c r="BM47" s="70">
        <v>0</v>
      </c>
      <c r="BN47" s="70">
        <v>73366.011381825694</v>
      </c>
      <c r="BO47" s="70">
        <v>0</v>
      </c>
      <c r="BP47" s="70">
        <v>101007.34454290201</v>
      </c>
      <c r="BQ47" s="70">
        <v>0</v>
      </c>
      <c r="BR47" s="70">
        <v>0</v>
      </c>
      <c r="BS47" s="70">
        <v>71.493927264759094</v>
      </c>
      <c r="BT47" s="70">
        <v>0</v>
      </c>
      <c r="BU47" s="70">
        <v>0</v>
      </c>
      <c r="BV47" s="70">
        <v>101078.838470167</v>
      </c>
      <c r="BW47" s="70">
        <v>0</v>
      </c>
    </row>
    <row r="48" spans="1:75" x14ac:dyDescent="0.25"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5051.5860191089096</v>
      </c>
      <c r="AS48" s="70">
        <v>0</v>
      </c>
      <c r="AT48" s="70">
        <v>0</v>
      </c>
      <c r="AU48" s="70">
        <v>-11.475746105128801</v>
      </c>
      <c r="AV48" s="70">
        <v>0</v>
      </c>
      <c r="AW48" s="70">
        <v>0</v>
      </c>
      <c r="AX48" s="70">
        <v>5040.1102730037801</v>
      </c>
      <c r="AY48" s="70">
        <v>0</v>
      </c>
      <c r="AZ48" s="70">
        <v>5423.1120309736698</v>
      </c>
      <c r="BA48" s="70">
        <v>0</v>
      </c>
      <c r="BB48" s="70">
        <v>0</v>
      </c>
      <c r="BC48" s="70">
        <v>-10.0478131784306</v>
      </c>
      <c r="BD48" s="70">
        <v>0</v>
      </c>
      <c r="BE48" s="70">
        <v>0</v>
      </c>
      <c r="BF48" s="70">
        <v>5413.0642177952404</v>
      </c>
      <c r="BG48" s="70">
        <v>0</v>
      </c>
      <c r="BH48" s="70">
        <v>8541.3823394677693</v>
      </c>
      <c r="BI48" s="70">
        <v>0</v>
      </c>
      <c r="BJ48" s="70">
        <v>0</v>
      </c>
      <c r="BK48" s="70">
        <v>-1.2348694252644199</v>
      </c>
      <c r="BL48" s="70">
        <v>0</v>
      </c>
      <c r="BM48" s="70">
        <v>0</v>
      </c>
      <c r="BN48" s="70">
        <v>8540.1474700425097</v>
      </c>
      <c r="BO48" s="70">
        <v>0</v>
      </c>
      <c r="BP48" s="70">
        <v>3354.2471190001402</v>
      </c>
      <c r="BQ48" s="70">
        <v>0</v>
      </c>
      <c r="BR48" s="70">
        <v>0</v>
      </c>
      <c r="BS48" s="70">
        <v>-54.146985197851997</v>
      </c>
      <c r="BT48" s="70">
        <v>0</v>
      </c>
      <c r="BU48" s="70">
        <v>0</v>
      </c>
      <c r="BV48" s="70">
        <v>3300.1001338022902</v>
      </c>
      <c r="BW48" s="70">
        <v>0</v>
      </c>
    </row>
    <row r="49" spans="12:75" x14ac:dyDescent="0.25"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5051.5860191089196</v>
      </c>
      <c r="AS49" s="70">
        <v>0</v>
      </c>
      <c r="AT49" s="70">
        <v>0</v>
      </c>
      <c r="AU49" s="70">
        <v>-11.475746084825699</v>
      </c>
      <c r="AV49" s="70">
        <v>0</v>
      </c>
      <c r="AW49" s="70">
        <v>0</v>
      </c>
      <c r="AX49" s="70">
        <v>5040.1102730241</v>
      </c>
      <c r="AY49" s="70">
        <v>0</v>
      </c>
      <c r="AZ49" s="70">
        <v>5423.1120309632097</v>
      </c>
      <c r="BA49" s="70">
        <v>0</v>
      </c>
      <c r="BB49" s="70">
        <v>0</v>
      </c>
      <c r="BC49" s="70">
        <v>-10.047813166431601</v>
      </c>
      <c r="BD49" s="70">
        <v>0</v>
      </c>
      <c r="BE49" s="70">
        <v>0</v>
      </c>
      <c r="BF49" s="70">
        <v>5413.0642177967802</v>
      </c>
      <c r="BG49" s="70">
        <v>0</v>
      </c>
      <c r="BH49" s="70">
        <v>8541.3823394677092</v>
      </c>
      <c r="BI49" s="70">
        <v>0</v>
      </c>
      <c r="BJ49" s="70">
        <v>0</v>
      </c>
      <c r="BK49" s="70">
        <v>-1.2348694059073799</v>
      </c>
      <c r="BL49" s="70">
        <v>0</v>
      </c>
      <c r="BM49" s="70">
        <v>0</v>
      </c>
      <c r="BN49" s="70">
        <v>8540.1474700618091</v>
      </c>
      <c r="BO49" s="70">
        <v>0</v>
      </c>
      <c r="BP49" s="70">
        <v>3354.2471190782398</v>
      </c>
      <c r="BQ49" s="70">
        <v>0</v>
      </c>
      <c r="BR49" s="70">
        <v>0</v>
      </c>
      <c r="BS49" s="70">
        <v>-54.146985187804297</v>
      </c>
      <c r="BT49" s="70">
        <v>0</v>
      </c>
      <c r="BU49" s="70">
        <v>0</v>
      </c>
      <c r="BV49" s="70">
        <v>3300.1001338904298</v>
      </c>
      <c r="BW49" s="70">
        <v>0</v>
      </c>
    </row>
    <row r="50" spans="12:75" x14ac:dyDescent="0.25"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1950.2417129836001</v>
      </c>
      <c r="AS50" s="70">
        <v>0</v>
      </c>
      <c r="AT50" s="70">
        <v>0</v>
      </c>
      <c r="AU50" s="70">
        <v>-2.02701401916791E-8</v>
      </c>
      <c r="AV50" s="70">
        <v>0</v>
      </c>
      <c r="AW50" s="70">
        <v>0</v>
      </c>
      <c r="AX50" s="70">
        <v>1950.24171296333</v>
      </c>
      <c r="AY50" s="70">
        <v>0</v>
      </c>
      <c r="AZ50" s="70">
        <v>1819.69539374746</v>
      </c>
      <c r="BA50" s="70">
        <v>0</v>
      </c>
      <c r="BB50" s="70">
        <v>0</v>
      </c>
      <c r="BC50" s="70">
        <v>-1.93824375258244E-8</v>
      </c>
      <c r="BD50" s="70">
        <v>0</v>
      </c>
      <c r="BE50" s="70">
        <v>0</v>
      </c>
      <c r="BF50" s="70">
        <v>1819.69539372807</v>
      </c>
      <c r="BG50" s="70">
        <v>0</v>
      </c>
      <c r="BH50" s="70">
        <v>2195.6407048309402</v>
      </c>
      <c r="BI50" s="70">
        <v>0</v>
      </c>
      <c r="BJ50" s="70">
        <v>0</v>
      </c>
      <c r="BK50" s="70">
        <v>-2.1729560441496199E-8</v>
      </c>
      <c r="BL50" s="70">
        <v>0</v>
      </c>
      <c r="BM50" s="70">
        <v>0</v>
      </c>
      <c r="BN50" s="70">
        <v>2195.6407048092101</v>
      </c>
      <c r="BO50" s="70">
        <v>0</v>
      </c>
      <c r="BP50" s="70">
        <v>1756.5126969226801</v>
      </c>
      <c r="BQ50" s="70">
        <v>0</v>
      </c>
      <c r="BR50" s="70">
        <v>0</v>
      </c>
      <c r="BS50" s="70">
        <v>-3.9164457285925497E-6</v>
      </c>
      <c r="BT50" s="70">
        <v>0</v>
      </c>
      <c r="BU50" s="70">
        <v>0</v>
      </c>
      <c r="BV50" s="70">
        <v>1756.5126930062299</v>
      </c>
      <c r="BW50" s="70">
        <v>0</v>
      </c>
    </row>
    <row r="51" spans="12:75" x14ac:dyDescent="0.25"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1950.2417129836099</v>
      </c>
      <c r="AS51" s="70">
        <v>0</v>
      </c>
      <c r="AT51" s="70">
        <v>0</v>
      </c>
      <c r="AU51" s="70">
        <v>-1.60094258631449E-9</v>
      </c>
      <c r="AV51" s="70">
        <v>0</v>
      </c>
      <c r="AW51" s="70">
        <v>0</v>
      </c>
      <c r="AX51" s="70">
        <v>1950.2417129820101</v>
      </c>
      <c r="AY51" s="70">
        <v>0</v>
      </c>
      <c r="AZ51" s="70">
        <v>1819.6953937468199</v>
      </c>
      <c r="BA51" s="70">
        <v>0</v>
      </c>
      <c r="BB51" s="70">
        <v>0</v>
      </c>
      <c r="BC51" s="70">
        <v>-7.4697072042424201E-9</v>
      </c>
      <c r="BD51" s="70">
        <v>0</v>
      </c>
      <c r="BE51" s="70">
        <v>0</v>
      </c>
      <c r="BF51" s="70">
        <v>1819.69539373935</v>
      </c>
      <c r="BG51" s="70">
        <v>0</v>
      </c>
      <c r="BH51" s="70">
        <v>2195.6407048309502</v>
      </c>
      <c r="BI51" s="70">
        <v>0</v>
      </c>
      <c r="BJ51" s="70">
        <v>0</v>
      </c>
      <c r="BK51" s="70">
        <v>-8.4990495927681295E-10</v>
      </c>
      <c r="BL51" s="70">
        <v>0</v>
      </c>
      <c r="BM51" s="70">
        <v>0</v>
      </c>
      <c r="BN51" s="70">
        <v>2195.6407048300998</v>
      </c>
      <c r="BO51" s="70">
        <v>0</v>
      </c>
      <c r="BP51" s="70">
        <v>1756.5126969132</v>
      </c>
      <c r="BQ51" s="70">
        <v>0</v>
      </c>
      <c r="BR51" s="70">
        <v>0</v>
      </c>
      <c r="BS51" s="70">
        <v>-2.3800868046886601E-6</v>
      </c>
      <c r="BT51" s="70">
        <v>0</v>
      </c>
      <c r="BU51" s="70">
        <v>0</v>
      </c>
      <c r="BV51" s="70">
        <v>1756.5126945331101</v>
      </c>
      <c r="BW51" s="70">
        <v>0</v>
      </c>
    </row>
    <row r="52" spans="12:75" x14ac:dyDescent="0.25"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0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1950.2417129836099</v>
      </c>
      <c r="AS52" s="70">
        <v>0</v>
      </c>
      <c r="AT52" s="70">
        <v>0</v>
      </c>
      <c r="AU52" s="70">
        <v>-1.43073145566696E-11</v>
      </c>
      <c r="AV52" s="70">
        <v>0</v>
      </c>
      <c r="AW52" s="70">
        <v>0</v>
      </c>
      <c r="AX52" s="70">
        <v>1950.2417129836001</v>
      </c>
      <c r="AY52" s="70">
        <v>0</v>
      </c>
      <c r="AZ52" s="70">
        <v>1819.6953937468199</v>
      </c>
      <c r="BA52" s="70">
        <v>0</v>
      </c>
      <c r="BB52" s="70">
        <v>0</v>
      </c>
      <c r="BC52" s="70">
        <v>-3.3344396817125601E-10</v>
      </c>
      <c r="BD52" s="70">
        <v>0</v>
      </c>
      <c r="BE52" s="70">
        <v>0</v>
      </c>
      <c r="BF52" s="70">
        <v>1819.69539374648</v>
      </c>
      <c r="BG52" s="70">
        <v>0</v>
      </c>
      <c r="BH52" s="70">
        <v>2195.6407048309602</v>
      </c>
      <c r="BI52" s="70">
        <v>0</v>
      </c>
      <c r="BJ52" s="70">
        <v>0</v>
      </c>
      <c r="BK52" s="70">
        <v>-1.81267784836748E-11</v>
      </c>
      <c r="BL52" s="70">
        <v>0</v>
      </c>
      <c r="BM52" s="70">
        <v>0</v>
      </c>
      <c r="BN52" s="70">
        <v>2195.6407048309402</v>
      </c>
      <c r="BO52" s="70">
        <v>0</v>
      </c>
      <c r="BP52" s="70">
        <v>1756.5126969132</v>
      </c>
      <c r="BQ52" s="70">
        <v>0</v>
      </c>
      <c r="BR52" s="70">
        <v>0</v>
      </c>
      <c r="BS52" s="70">
        <v>2.3728808951691999E-10</v>
      </c>
      <c r="BT52" s="70">
        <v>0</v>
      </c>
      <c r="BU52" s="70">
        <v>0</v>
      </c>
      <c r="BV52" s="70">
        <v>1756.5126969134301</v>
      </c>
      <c r="BW52" s="70">
        <v>0</v>
      </c>
    </row>
    <row r="53" spans="12:75" x14ac:dyDescent="0.25"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7419.5968536336904</v>
      </c>
      <c r="AS53" s="70">
        <v>0</v>
      </c>
      <c r="AT53" s="70">
        <v>0</v>
      </c>
      <c r="AU53" s="70">
        <v>-14.8598935635474</v>
      </c>
      <c r="AV53" s="70">
        <v>0</v>
      </c>
      <c r="AW53" s="70">
        <v>0</v>
      </c>
      <c r="AX53" s="70">
        <v>7404.7369600701404</v>
      </c>
      <c r="AY53" s="70">
        <v>0</v>
      </c>
      <c r="AZ53" s="70">
        <v>8199.8732578214403</v>
      </c>
      <c r="BA53" s="70">
        <v>0</v>
      </c>
      <c r="BB53" s="70">
        <v>0</v>
      </c>
      <c r="BC53" s="70">
        <v>-7.6960457748204396</v>
      </c>
      <c r="BD53" s="70">
        <v>0</v>
      </c>
      <c r="BE53" s="70">
        <v>0</v>
      </c>
      <c r="BF53" s="70">
        <v>8192.1772120466103</v>
      </c>
      <c r="BG53" s="70">
        <v>0</v>
      </c>
      <c r="BH53" s="70">
        <v>12719.203700460001</v>
      </c>
      <c r="BI53" s="70">
        <v>0</v>
      </c>
      <c r="BJ53" s="70">
        <v>0</v>
      </c>
      <c r="BK53" s="70">
        <v>-0.27956587838047497</v>
      </c>
      <c r="BL53" s="70">
        <v>0</v>
      </c>
      <c r="BM53" s="70">
        <v>0</v>
      </c>
      <c r="BN53" s="70">
        <v>12718.924134581601</v>
      </c>
      <c r="BO53" s="70">
        <v>0</v>
      </c>
      <c r="BP53" s="70">
        <v>4512.8897521216904</v>
      </c>
      <c r="BQ53" s="70">
        <v>0</v>
      </c>
      <c r="BR53" s="70">
        <v>0</v>
      </c>
      <c r="BS53" s="70">
        <v>-72.898557721715704</v>
      </c>
      <c r="BT53" s="70">
        <v>0</v>
      </c>
      <c r="BU53" s="70">
        <v>0</v>
      </c>
      <c r="BV53" s="70">
        <v>4439.9911943999696</v>
      </c>
      <c r="BW53" s="70">
        <v>0</v>
      </c>
    </row>
    <row r="54" spans="12:75" x14ac:dyDescent="0.25"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0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7419.5968536336904</v>
      </c>
      <c r="AS54" s="70">
        <v>0</v>
      </c>
      <c r="AT54" s="70">
        <v>0</v>
      </c>
      <c r="AU54" s="70">
        <v>-14.859893563548299</v>
      </c>
      <c r="AV54" s="70">
        <v>0</v>
      </c>
      <c r="AW54" s="70">
        <v>0</v>
      </c>
      <c r="AX54" s="70">
        <v>7404.7369600701404</v>
      </c>
      <c r="AY54" s="70">
        <v>0</v>
      </c>
      <c r="AZ54" s="70">
        <v>8199.87325781248</v>
      </c>
      <c r="BA54" s="70">
        <v>0</v>
      </c>
      <c r="BB54" s="70">
        <v>0</v>
      </c>
      <c r="BC54" s="70">
        <v>-7.6960457740751798</v>
      </c>
      <c r="BD54" s="70">
        <v>0</v>
      </c>
      <c r="BE54" s="70">
        <v>0</v>
      </c>
      <c r="BF54" s="70">
        <v>8192.1772120384103</v>
      </c>
      <c r="BG54" s="70">
        <v>0</v>
      </c>
      <c r="BH54" s="70">
        <v>12719.203700460001</v>
      </c>
      <c r="BI54" s="70">
        <v>0</v>
      </c>
      <c r="BJ54" s="70">
        <v>0</v>
      </c>
      <c r="BK54" s="70">
        <v>-0.27956587838165198</v>
      </c>
      <c r="BL54" s="70">
        <v>0</v>
      </c>
      <c r="BM54" s="70">
        <v>0</v>
      </c>
      <c r="BN54" s="70">
        <v>12718.924134581601</v>
      </c>
      <c r="BO54" s="70">
        <v>0</v>
      </c>
      <c r="BP54" s="70">
        <v>4512.8897521948702</v>
      </c>
      <c r="BQ54" s="70">
        <v>0</v>
      </c>
      <c r="BR54" s="70">
        <v>0</v>
      </c>
      <c r="BS54" s="70">
        <v>-72.898557720352201</v>
      </c>
      <c r="BT54" s="70">
        <v>0</v>
      </c>
      <c r="BU54" s="70">
        <v>0</v>
      </c>
      <c r="BV54" s="70">
        <v>4439.9911944745199</v>
      </c>
      <c r="BW54" s="70">
        <v>0</v>
      </c>
    </row>
    <row r="55" spans="12:75" x14ac:dyDescent="0.25"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0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5051.5860191089096</v>
      </c>
      <c r="AS55" s="70">
        <v>0</v>
      </c>
      <c r="AT55" s="70">
        <v>0</v>
      </c>
      <c r="AU55" s="70">
        <v>-11.4757460832659</v>
      </c>
      <c r="AV55" s="70">
        <v>0</v>
      </c>
      <c r="AW55" s="70">
        <v>0</v>
      </c>
      <c r="AX55" s="70">
        <v>5040.1102730256398</v>
      </c>
      <c r="AY55" s="70">
        <v>0</v>
      </c>
      <c r="AZ55" s="70">
        <v>5423.1120309736798</v>
      </c>
      <c r="BA55" s="70">
        <v>0</v>
      </c>
      <c r="BB55" s="70">
        <v>0</v>
      </c>
      <c r="BC55" s="70">
        <v>-10.0478131651741</v>
      </c>
      <c r="BD55" s="70">
        <v>0</v>
      </c>
      <c r="BE55" s="70">
        <v>0</v>
      </c>
      <c r="BF55" s="70">
        <v>5413.06421780851</v>
      </c>
      <c r="BG55" s="70">
        <v>0</v>
      </c>
      <c r="BH55" s="70">
        <v>8541.3823394677802</v>
      </c>
      <c r="BI55" s="70">
        <v>0</v>
      </c>
      <c r="BJ55" s="70">
        <v>0</v>
      </c>
      <c r="BK55" s="70">
        <v>-1.23486940501304</v>
      </c>
      <c r="BL55" s="70">
        <v>0</v>
      </c>
      <c r="BM55" s="70">
        <v>0</v>
      </c>
      <c r="BN55" s="70">
        <v>8540.1474700627605</v>
      </c>
      <c r="BO55" s="70">
        <v>0</v>
      </c>
      <c r="BP55" s="70">
        <v>3354.2471190780898</v>
      </c>
      <c r="BQ55" s="70">
        <v>0</v>
      </c>
      <c r="BR55" s="70">
        <v>0</v>
      </c>
      <c r="BS55" s="70">
        <v>-54.146985189973101</v>
      </c>
      <c r="BT55" s="70">
        <v>0</v>
      </c>
      <c r="BU55" s="70">
        <v>0</v>
      </c>
      <c r="BV55" s="70">
        <v>3300.1001338881201</v>
      </c>
      <c r="BW55" s="70">
        <v>0</v>
      </c>
    </row>
    <row r="56" spans="12:75" x14ac:dyDescent="0.25"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0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  <c r="BA56" s="70">
        <v>0</v>
      </c>
      <c r="BB56" s="70">
        <v>0</v>
      </c>
      <c r="BC56" s="70">
        <v>0</v>
      </c>
      <c r="BD56" s="70">
        <v>0</v>
      </c>
      <c r="BE56" s="70">
        <v>0</v>
      </c>
      <c r="BF56" s="70">
        <v>0</v>
      </c>
      <c r="BG56" s="70">
        <v>0</v>
      </c>
      <c r="BH56" s="70">
        <v>0</v>
      </c>
      <c r="BI56" s="70">
        <v>0</v>
      </c>
      <c r="BJ56" s="70">
        <v>0</v>
      </c>
      <c r="BK56" s="70">
        <v>0</v>
      </c>
      <c r="BL56" s="70">
        <v>0</v>
      </c>
      <c r="BM56" s="70">
        <v>0</v>
      </c>
      <c r="BN56" s="70">
        <v>0</v>
      </c>
      <c r="BO56" s="70">
        <v>0</v>
      </c>
      <c r="BP56" s="70">
        <v>0</v>
      </c>
      <c r="BQ56" s="70">
        <v>0</v>
      </c>
      <c r="BR56" s="70">
        <v>0</v>
      </c>
      <c r="BS56" s="70">
        <v>0</v>
      </c>
      <c r="BT56" s="70">
        <v>0</v>
      </c>
      <c r="BU56" s="70">
        <v>0</v>
      </c>
      <c r="BV56" s="70">
        <v>0</v>
      </c>
      <c r="BW56" s="70">
        <v>0</v>
      </c>
    </row>
    <row r="57" spans="12:75" x14ac:dyDescent="0.25"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0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  <c r="BA57" s="70">
        <v>0</v>
      </c>
      <c r="BB57" s="70">
        <v>0</v>
      </c>
      <c r="BC57" s="70">
        <v>0</v>
      </c>
      <c r="BD57" s="70">
        <v>0</v>
      </c>
      <c r="BE57" s="70">
        <v>0</v>
      </c>
      <c r="BF57" s="70">
        <v>0</v>
      </c>
      <c r="BG57" s="70">
        <v>0</v>
      </c>
      <c r="BH57" s="70">
        <v>0</v>
      </c>
      <c r="BI57" s="70">
        <v>0</v>
      </c>
      <c r="BJ57" s="70">
        <v>0</v>
      </c>
      <c r="BK57" s="70">
        <v>0</v>
      </c>
      <c r="BL57" s="70">
        <v>0</v>
      </c>
      <c r="BM57" s="70">
        <v>0</v>
      </c>
      <c r="BN57" s="70">
        <v>0</v>
      </c>
      <c r="BO57" s="70">
        <v>0</v>
      </c>
      <c r="BP57" s="70">
        <v>0</v>
      </c>
      <c r="BQ57" s="70">
        <v>0</v>
      </c>
      <c r="BR57" s="70">
        <v>0</v>
      </c>
      <c r="BS57" s="70">
        <v>0</v>
      </c>
      <c r="BT57" s="70">
        <v>0</v>
      </c>
      <c r="BU57" s="70">
        <v>0</v>
      </c>
      <c r="BV57" s="70">
        <v>0</v>
      </c>
      <c r="BW57" s="70">
        <v>0</v>
      </c>
    </row>
    <row r="58" spans="12:75" x14ac:dyDescent="0.25">
      <c r="L58" s="70">
        <v>10774.8454711715</v>
      </c>
      <c r="M58" s="70">
        <v>0</v>
      </c>
      <c r="N58" s="70">
        <v>0</v>
      </c>
      <c r="O58" s="70">
        <v>-3.3321535255054299E-8</v>
      </c>
      <c r="P58" s="70">
        <v>0</v>
      </c>
      <c r="Q58" s="70">
        <v>0</v>
      </c>
      <c r="R58" s="70">
        <v>10774.8454711382</v>
      </c>
      <c r="S58" s="70">
        <v>0</v>
      </c>
      <c r="T58" s="70">
        <v>10297.2869795392</v>
      </c>
      <c r="U58" s="70">
        <v>0</v>
      </c>
      <c r="V58" s="70">
        <v>0</v>
      </c>
      <c r="W58" s="70">
        <v>-3.2152027637429702E-8</v>
      </c>
      <c r="X58" s="70">
        <v>0</v>
      </c>
      <c r="Y58" s="70">
        <v>0</v>
      </c>
      <c r="Z58" s="70">
        <v>10297.2869795071</v>
      </c>
      <c r="AA58" s="70">
        <v>0</v>
      </c>
      <c r="AB58" s="70">
        <v>12627.600086099001</v>
      </c>
      <c r="AC58" s="70">
        <v>0</v>
      </c>
      <c r="AD58" s="70">
        <v>0</v>
      </c>
      <c r="AE58" s="70">
        <v>-1.7654654047082601E-8</v>
      </c>
      <c r="AF58" s="70">
        <v>0</v>
      </c>
      <c r="AG58" s="70">
        <v>0</v>
      </c>
      <c r="AH58" s="70">
        <v>12627.6000860813</v>
      </c>
      <c r="AI58" s="70">
        <v>0</v>
      </c>
      <c r="AJ58" s="70">
        <v>10452.0465658223</v>
      </c>
      <c r="AK58" s="70">
        <v>0</v>
      </c>
      <c r="AL58" s="70">
        <v>0</v>
      </c>
      <c r="AM58" s="70">
        <v>-3.86471271082217E-8</v>
      </c>
      <c r="AN58" s="70">
        <v>0</v>
      </c>
      <c r="AO58" s="70">
        <v>0</v>
      </c>
      <c r="AP58" s="70">
        <v>10452.046565783599</v>
      </c>
      <c r="AQ58" s="70">
        <v>0</v>
      </c>
      <c r="AR58" s="70">
        <v>27738.482542911501</v>
      </c>
      <c r="AS58" s="70">
        <v>0</v>
      </c>
      <c r="AT58" s="70">
        <v>0</v>
      </c>
      <c r="AU58" s="70">
        <v>-38.706694778975702</v>
      </c>
      <c r="AV58" s="70">
        <v>0</v>
      </c>
      <c r="AW58" s="70">
        <v>0</v>
      </c>
      <c r="AX58" s="70">
        <v>27699.7758481325</v>
      </c>
      <c r="AY58" s="70">
        <v>0</v>
      </c>
      <c r="AZ58" s="70">
        <v>32200.9277996044</v>
      </c>
      <c r="BA58" s="70">
        <v>0</v>
      </c>
      <c r="BB58" s="70">
        <v>0</v>
      </c>
      <c r="BC58" s="70">
        <v>-27.439661581450601</v>
      </c>
      <c r="BD58" s="70">
        <v>0</v>
      </c>
      <c r="BE58" s="70">
        <v>0</v>
      </c>
      <c r="BF58" s="70">
        <v>32173.488138023</v>
      </c>
      <c r="BG58" s="70">
        <v>0</v>
      </c>
      <c r="BH58" s="70">
        <v>46345.311932363402</v>
      </c>
      <c r="BI58" s="70">
        <v>0</v>
      </c>
      <c r="BJ58" s="70">
        <v>0</v>
      </c>
      <c r="BK58" s="70">
        <v>-5.3886162845406904</v>
      </c>
      <c r="BL58" s="70">
        <v>0</v>
      </c>
      <c r="BM58" s="70">
        <v>0</v>
      </c>
      <c r="BN58" s="70">
        <v>46339.923316078901</v>
      </c>
      <c r="BO58" s="70">
        <v>0</v>
      </c>
      <c r="BP58" s="70">
        <v>25823.9460036089</v>
      </c>
      <c r="BQ58" s="70">
        <v>0</v>
      </c>
      <c r="BR58" s="70">
        <v>0</v>
      </c>
      <c r="BS58" s="70">
        <v>-220.13826887872301</v>
      </c>
      <c r="BT58" s="70">
        <v>0</v>
      </c>
      <c r="BU58" s="70">
        <v>0</v>
      </c>
      <c r="BV58" s="70">
        <v>25603.807734730199</v>
      </c>
      <c r="BW58" s="70">
        <v>0</v>
      </c>
    </row>
    <row r="59" spans="12:75" x14ac:dyDescent="0.25">
      <c r="L59" s="70">
        <v>10774.8454711715</v>
      </c>
      <c r="M59" s="70">
        <v>0</v>
      </c>
      <c r="N59" s="70">
        <v>0</v>
      </c>
      <c r="O59" s="70">
        <v>-3.3459674660532497E-8</v>
      </c>
      <c r="P59" s="70">
        <v>0</v>
      </c>
      <c r="Q59" s="70">
        <v>0</v>
      </c>
      <c r="R59" s="70">
        <v>10774.845471138</v>
      </c>
      <c r="S59" s="70">
        <v>0</v>
      </c>
      <c r="T59" s="70">
        <v>10297.2869795392</v>
      </c>
      <c r="U59" s="70">
        <v>0</v>
      </c>
      <c r="V59" s="70">
        <v>0</v>
      </c>
      <c r="W59" s="70">
        <v>-3.2164469380911798E-8</v>
      </c>
      <c r="X59" s="70">
        <v>0</v>
      </c>
      <c r="Y59" s="70">
        <v>0</v>
      </c>
      <c r="Z59" s="70">
        <v>10297.286979507</v>
      </c>
      <c r="AA59" s="70">
        <v>0</v>
      </c>
      <c r="AB59" s="70">
        <v>12627.600086099001</v>
      </c>
      <c r="AC59" s="70">
        <v>0</v>
      </c>
      <c r="AD59" s="70">
        <v>0</v>
      </c>
      <c r="AE59" s="70">
        <v>-1.7952721361529999E-8</v>
      </c>
      <c r="AF59" s="70">
        <v>0</v>
      </c>
      <c r="AG59" s="70">
        <v>0</v>
      </c>
      <c r="AH59" s="70">
        <v>12627.6000860811</v>
      </c>
      <c r="AI59" s="70">
        <v>0</v>
      </c>
      <c r="AJ59" s="70">
        <v>10452.0465658223</v>
      </c>
      <c r="AK59" s="70">
        <v>0</v>
      </c>
      <c r="AL59" s="70">
        <v>0</v>
      </c>
      <c r="AM59" s="70">
        <v>-3.8685844265204497E-8</v>
      </c>
      <c r="AN59" s="70">
        <v>0</v>
      </c>
      <c r="AO59" s="70">
        <v>0</v>
      </c>
      <c r="AP59" s="70">
        <v>10452.046565783599</v>
      </c>
      <c r="AQ59" s="70">
        <v>0</v>
      </c>
      <c r="AR59" s="70">
        <v>27738.482542911399</v>
      </c>
      <c r="AS59" s="70">
        <v>0</v>
      </c>
      <c r="AT59" s="70">
        <v>0</v>
      </c>
      <c r="AU59" s="70">
        <v>-38.706694778191199</v>
      </c>
      <c r="AV59" s="70">
        <v>0</v>
      </c>
      <c r="AW59" s="70">
        <v>0</v>
      </c>
      <c r="AX59" s="70">
        <v>27699.7758481333</v>
      </c>
      <c r="AY59" s="70">
        <v>0</v>
      </c>
      <c r="AZ59" s="70">
        <v>32200.927799613601</v>
      </c>
      <c r="BA59" s="70">
        <v>0</v>
      </c>
      <c r="BB59" s="70">
        <v>0</v>
      </c>
      <c r="BC59" s="70">
        <v>-27.439661582199999</v>
      </c>
      <c r="BD59" s="70">
        <v>0</v>
      </c>
      <c r="BE59" s="70">
        <v>0</v>
      </c>
      <c r="BF59" s="70">
        <v>32173.4881380314</v>
      </c>
      <c r="BG59" s="70">
        <v>0</v>
      </c>
      <c r="BH59" s="70">
        <v>46345.311932363402</v>
      </c>
      <c r="BI59" s="70">
        <v>0</v>
      </c>
      <c r="BJ59" s="70">
        <v>0</v>
      </c>
      <c r="BK59" s="70">
        <v>-5.3886162845406096</v>
      </c>
      <c r="BL59" s="70">
        <v>0</v>
      </c>
      <c r="BM59" s="70">
        <v>0</v>
      </c>
      <c r="BN59" s="70">
        <v>46339.923316078901</v>
      </c>
      <c r="BO59" s="70">
        <v>0</v>
      </c>
      <c r="BP59" s="70">
        <v>25823.946003608999</v>
      </c>
      <c r="BQ59" s="70">
        <v>0</v>
      </c>
      <c r="BR59" s="70">
        <v>0</v>
      </c>
      <c r="BS59" s="70">
        <v>-220.13826887898799</v>
      </c>
      <c r="BT59" s="70">
        <v>0</v>
      </c>
      <c r="BU59" s="70">
        <v>0</v>
      </c>
      <c r="BV59" s="70">
        <v>25603.807734729999</v>
      </c>
      <c r="BW59" s="70">
        <v>0</v>
      </c>
    </row>
    <row r="60" spans="12:75" x14ac:dyDescent="0.25">
      <c r="L60" s="70">
        <v>10774.8454711715</v>
      </c>
      <c r="M60" s="70">
        <v>0</v>
      </c>
      <c r="N60" s="70">
        <v>0</v>
      </c>
      <c r="O60" s="70">
        <v>-3.3442883199714801E-8</v>
      </c>
      <c r="P60" s="70">
        <v>0</v>
      </c>
      <c r="Q60" s="70">
        <v>0</v>
      </c>
      <c r="R60" s="70">
        <v>10774.845471138</v>
      </c>
      <c r="S60" s="70">
        <v>0</v>
      </c>
      <c r="T60" s="70">
        <v>10297.2869795392</v>
      </c>
      <c r="U60" s="70">
        <v>0</v>
      </c>
      <c r="V60" s="70">
        <v>0</v>
      </c>
      <c r="W60" s="70">
        <v>-3.2152487492502101E-8</v>
      </c>
      <c r="X60" s="70">
        <v>0</v>
      </c>
      <c r="Y60" s="70">
        <v>0</v>
      </c>
      <c r="Z60" s="70">
        <v>10297.286979507</v>
      </c>
      <c r="AA60" s="70">
        <v>0</v>
      </c>
      <c r="AB60" s="70">
        <v>12627.600086099499</v>
      </c>
      <c r="AC60" s="70">
        <v>0</v>
      </c>
      <c r="AD60" s="70">
        <v>0</v>
      </c>
      <c r="AE60" s="70">
        <v>-1.7636813771066901E-8</v>
      </c>
      <c r="AF60" s="70">
        <v>0</v>
      </c>
      <c r="AG60" s="70">
        <v>0</v>
      </c>
      <c r="AH60" s="70">
        <v>12627.6000860818</v>
      </c>
      <c r="AI60" s="70">
        <v>0</v>
      </c>
      <c r="AJ60" s="70">
        <v>10452.0465658222</v>
      </c>
      <c r="AK60" s="70">
        <v>0</v>
      </c>
      <c r="AL60" s="70">
        <v>0</v>
      </c>
      <c r="AM60" s="70">
        <v>-3.86785562559705E-8</v>
      </c>
      <c r="AN60" s="70">
        <v>0</v>
      </c>
      <c r="AO60" s="70">
        <v>0</v>
      </c>
      <c r="AP60" s="70">
        <v>10452.046565783499</v>
      </c>
      <c r="AQ60" s="70">
        <v>0</v>
      </c>
      <c r="AR60" s="70">
        <v>27738.482542910799</v>
      </c>
      <c r="AS60" s="70">
        <v>0</v>
      </c>
      <c r="AT60" s="70">
        <v>0</v>
      </c>
      <c r="AU60" s="70">
        <v>-38.706694758193102</v>
      </c>
      <c r="AV60" s="70">
        <v>0</v>
      </c>
      <c r="AW60" s="70">
        <v>0</v>
      </c>
      <c r="AX60" s="70">
        <v>27699.7758481526</v>
      </c>
      <c r="AY60" s="70">
        <v>0</v>
      </c>
      <c r="AZ60" s="70">
        <v>32200.927799613299</v>
      </c>
      <c r="BA60" s="70">
        <v>0</v>
      </c>
      <c r="BB60" s="70">
        <v>0</v>
      </c>
      <c r="BC60" s="70">
        <v>-27.4396615660931</v>
      </c>
      <c r="BD60" s="70">
        <v>0</v>
      </c>
      <c r="BE60" s="70">
        <v>0</v>
      </c>
      <c r="BF60" s="70">
        <v>32173.4881380472</v>
      </c>
      <c r="BG60" s="70">
        <v>0</v>
      </c>
      <c r="BH60" s="70">
        <v>46345.311932363104</v>
      </c>
      <c r="BI60" s="70">
        <v>0</v>
      </c>
      <c r="BJ60" s="70">
        <v>0</v>
      </c>
      <c r="BK60" s="70">
        <v>-5.3886162638732902</v>
      </c>
      <c r="BL60" s="70">
        <v>0</v>
      </c>
      <c r="BM60" s="70">
        <v>0</v>
      </c>
      <c r="BN60" s="70">
        <v>46339.923316099201</v>
      </c>
      <c r="BO60" s="70">
        <v>0</v>
      </c>
      <c r="BP60" s="70">
        <v>25823.946003609999</v>
      </c>
      <c r="BQ60" s="70">
        <v>0</v>
      </c>
      <c r="BR60" s="70">
        <v>0</v>
      </c>
      <c r="BS60" s="70">
        <v>-220.138268870437</v>
      </c>
      <c r="BT60" s="70">
        <v>0</v>
      </c>
      <c r="BU60" s="70">
        <v>0</v>
      </c>
      <c r="BV60" s="70">
        <v>25603.807734739599</v>
      </c>
      <c r="BW60" s="70">
        <v>0</v>
      </c>
    </row>
    <row r="61" spans="12:75" x14ac:dyDescent="0.25">
      <c r="L61" s="70">
        <v>10774.8454711714</v>
      </c>
      <c r="M61" s="70">
        <v>0</v>
      </c>
      <c r="N61" s="70">
        <v>0</v>
      </c>
      <c r="O61" s="70">
        <v>-3.3442003681641499E-8</v>
      </c>
      <c r="P61" s="70">
        <v>0</v>
      </c>
      <c r="Q61" s="70">
        <v>0</v>
      </c>
      <c r="R61" s="70">
        <v>10774.8454711379</v>
      </c>
      <c r="S61" s="70">
        <v>0</v>
      </c>
      <c r="T61" s="70">
        <v>10297.2869795392</v>
      </c>
      <c r="U61" s="70">
        <v>0</v>
      </c>
      <c r="V61" s="70">
        <v>0</v>
      </c>
      <c r="W61" s="70">
        <v>-3.21511518313239E-8</v>
      </c>
      <c r="X61" s="70">
        <v>0</v>
      </c>
      <c r="Y61" s="70">
        <v>0</v>
      </c>
      <c r="Z61" s="70">
        <v>10297.286979507</v>
      </c>
      <c r="AA61" s="70">
        <v>0</v>
      </c>
      <c r="AB61" s="70">
        <v>12627.600086099599</v>
      </c>
      <c r="AC61" s="70">
        <v>0</v>
      </c>
      <c r="AD61" s="70">
        <v>0</v>
      </c>
      <c r="AE61" s="70">
        <v>-1.7640115291275901E-8</v>
      </c>
      <c r="AF61" s="70">
        <v>0</v>
      </c>
      <c r="AG61" s="70">
        <v>0</v>
      </c>
      <c r="AH61" s="70">
        <v>12627.600086082</v>
      </c>
      <c r="AI61" s="70">
        <v>0</v>
      </c>
      <c r="AJ61" s="70">
        <v>10452.0465658221</v>
      </c>
      <c r="AK61" s="70">
        <v>0</v>
      </c>
      <c r="AL61" s="70">
        <v>0</v>
      </c>
      <c r="AM61" s="70">
        <v>-3.8679231123198602E-8</v>
      </c>
      <c r="AN61" s="70">
        <v>0</v>
      </c>
      <c r="AO61" s="70">
        <v>0</v>
      </c>
      <c r="AP61" s="70">
        <v>10452.046565783399</v>
      </c>
      <c r="AQ61" s="70">
        <v>0</v>
      </c>
      <c r="AR61" s="70">
        <v>27738.482542910599</v>
      </c>
      <c r="AS61" s="70">
        <v>0</v>
      </c>
      <c r="AT61" s="70">
        <v>0</v>
      </c>
      <c r="AU61" s="70">
        <v>-38.706694759758498</v>
      </c>
      <c r="AV61" s="70">
        <v>0</v>
      </c>
      <c r="AW61" s="70">
        <v>0</v>
      </c>
      <c r="AX61" s="70">
        <v>27699.775848150799</v>
      </c>
      <c r="AY61" s="70">
        <v>0</v>
      </c>
      <c r="AZ61" s="70">
        <v>32200.927799613099</v>
      </c>
      <c r="BA61" s="70">
        <v>0</v>
      </c>
      <c r="BB61" s="70">
        <v>0</v>
      </c>
      <c r="BC61" s="70">
        <v>-27.439661566113202</v>
      </c>
      <c r="BD61" s="70">
        <v>0</v>
      </c>
      <c r="BE61" s="70">
        <v>0</v>
      </c>
      <c r="BF61" s="70">
        <v>32173.488138047</v>
      </c>
      <c r="BG61" s="70">
        <v>0</v>
      </c>
      <c r="BH61" s="70">
        <v>46345.3119323629</v>
      </c>
      <c r="BI61" s="70">
        <v>0</v>
      </c>
      <c r="BJ61" s="70">
        <v>0</v>
      </c>
      <c r="BK61" s="70">
        <v>-5.3886162647987801</v>
      </c>
      <c r="BL61" s="70">
        <v>0</v>
      </c>
      <c r="BM61" s="70">
        <v>0</v>
      </c>
      <c r="BN61" s="70">
        <v>46339.923316098102</v>
      </c>
      <c r="BO61" s="70">
        <v>0</v>
      </c>
      <c r="BP61" s="70">
        <v>25823.946003610399</v>
      </c>
      <c r="BQ61" s="70">
        <v>0</v>
      </c>
      <c r="BR61" s="70">
        <v>0</v>
      </c>
      <c r="BS61" s="70">
        <v>-220.138268882315</v>
      </c>
      <c r="BT61" s="70">
        <v>0</v>
      </c>
      <c r="BU61" s="70">
        <v>0</v>
      </c>
      <c r="BV61" s="70">
        <v>25603.807734728001</v>
      </c>
      <c r="BW61" s="70">
        <v>0</v>
      </c>
    </row>
    <row r="62" spans="12:75" x14ac:dyDescent="0.25">
      <c r="L62" s="70">
        <v>10774.8454711713</v>
      </c>
      <c r="M62" s="70">
        <v>0</v>
      </c>
      <c r="N62" s="70">
        <v>0</v>
      </c>
      <c r="O62" s="70">
        <v>-3.3440803747083597E-8</v>
      </c>
      <c r="P62" s="70">
        <v>0</v>
      </c>
      <c r="Q62" s="70">
        <v>0</v>
      </c>
      <c r="R62" s="70">
        <v>10774.8454711379</v>
      </c>
      <c r="S62" s="70">
        <v>0</v>
      </c>
      <c r="T62" s="70">
        <v>10297.2869795391</v>
      </c>
      <c r="U62" s="70">
        <v>0</v>
      </c>
      <c r="V62" s="70">
        <v>0</v>
      </c>
      <c r="W62" s="70">
        <v>-3.2143679083991E-8</v>
      </c>
      <c r="X62" s="70">
        <v>0</v>
      </c>
      <c r="Y62" s="70">
        <v>0</v>
      </c>
      <c r="Z62" s="70">
        <v>10297.286979507</v>
      </c>
      <c r="AA62" s="70">
        <v>0</v>
      </c>
      <c r="AB62" s="70">
        <v>12627.600086099799</v>
      </c>
      <c r="AC62" s="70">
        <v>0</v>
      </c>
      <c r="AD62" s="70">
        <v>0</v>
      </c>
      <c r="AE62" s="70">
        <v>-1.7642565669958901E-8</v>
      </c>
      <c r="AF62" s="70">
        <v>0</v>
      </c>
      <c r="AG62" s="70">
        <v>0</v>
      </c>
      <c r="AH62" s="70">
        <v>12627.6000860821</v>
      </c>
      <c r="AI62" s="70">
        <v>0</v>
      </c>
      <c r="AJ62" s="70">
        <v>10452.046565822</v>
      </c>
      <c r="AK62" s="70">
        <v>0</v>
      </c>
      <c r="AL62" s="70">
        <v>0</v>
      </c>
      <c r="AM62" s="70">
        <v>-3.8678348596683601E-8</v>
      </c>
      <c r="AN62" s="70">
        <v>0</v>
      </c>
      <c r="AO62" s="70">
        <v>0</v>
      </c>
      <c r="AP62" s="70">
        <v>10452.046565783399</v>
      </c>
      <c r="AQ62" s="70">
        <v>0</v>
      </c>
      <c r="AR62" s="70">
        <v>27738.482542910398</v>
      </c>
      <c r="AS62" s="70">
        <v>0</v>
      </c>
      <c r="AT62" s="70">
        <v>0</v>
      </c>
      <c r="AU62" s="70">
        <v>-38.706694781392301</v>
      </c>
      <c r="AV62" s="70">
        <v>0</v>
      </c>
      <c r="AW62" s="70">
        <v>0</v>
      </c>
      <c r="AX62" s="70">
        <v>27699.775848129</v>
      </c>
      <c r="AY62" s="70">
        <v>0</v>
      </c>
      <c r="AZ62" s="70">
        <v>32200.927799613</v>
      </c>
      <c r="BA62" s="70">
        <v>0</v>
      </c>
      <c r="BB62" s="70">
        <v>0</v>
      </c>
      <c r="BC62" s="70">
        <v>-27.4396615823532</v>
      </c>
      <c r="BD62" s="70">
        <v>0</v>
      </c>
      <c r="BE62" s="70">
        <v>0</v>
      </c>
      <c r="BF62" s="70">
        <v>32173.4881380306</v>
      </c>
      <c r="BG62" s="70">
        <v>0</v>
      </c>
      <c r="BH62" s="70">
        <v>46345.311932362798</v>
      </c>
      <c r="BI62" s="70">
        <v>0</v>
      </c>
      <c r="BJ62" s="70">
        <v>0</v>
      </c>
      <c r="BK62" s="70">
        <v>-5.3886162864411</v>
      </c>
      <c r="BL62" s="70">
        <v>0</v>
      </c>
      <c r="BM62" s="70">
        <v>0</v>
      </c>
      <c r="BN62" s="70">
        <v>46339.923316076303</v>
      </c>
      <c r="BO62" s="70">
        <v>0</v>
      </c>
      <c r="BP62" s="70">
        <v>25823.946003610799</v>
      </c>
      <c r="BQ62" s="70">
        <v>0</v>
      </c>
      <c r="BR62" s="70">
        <v>0</v>
      </c>
      <c r="BS62" s="70">
        <v>-220.13827113161901</v>
      </c>
      <c r="BT62" s="70">
        <v>0</v>
      </c>
      <c r="BU62" s="70">
        <v>0</v>
      </c>
      <c r="BV62" s="70">
        <v>25603.807732479199</v>
      </c>
      <c r="BW62" s="70">
        <v>0</v>
      </c>
    </row>
    <row r="63" spans="12:75" x14ac:dyDescent="0.25">
      <c r="O63" s="36"/>
      <c r="W63" s="36"/>
      <c r="AE63" s="36"/>
      <c r="AM63" s="36"/>
    </row>
  </sheetData>
  <mergeCells count="8">
    <mergeCell ref="BH3:BO3"/>
    <mergeCell ref="BP3:BW3"/>
    <mergeCell ref="L3:S3"/>
    <mergeCell ref="T3:AA3"/>
    <mergeCell ref="AB3:AI3"/>
    <mergeCell ref="AJ3:AQ3"/>
    <mergeCell ref="AR3:AY3"/>
    <mergeCell ref="AZ3:B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A790-8D0F-45E0-A7E9-5A55F763EF0B}">
  <dimension ref="A1:BW63"/>
  <sheetViews>
    <sheetView topLeftCell="A21" zoomScaleNormal="100" workbookViewId="0">
      <selection activeCell="A41" sqref="A41:J43"/>
    </sheetView>
  </sheetViews>
  <sheetFormatPr defaultRowHeight="15" x14ac:dyDescent="0.25"/>
  <cols>
    <col min="3" max="3" width="13.42578125" bestFit="1" customWidth="1"/>
    <col min="4" max="6" width="13.28515625" bestFit="1" customWidth="1"/>
    <col min="7" max="7" width="13.42578125" bestFit="1" customWidth="1"/>
    <col min="8" max="10" width="13.28515625" bestFit="1" customWidth="1"/>
    <col min="12" max="43" width="9.140625" customWidth="1"/>
    <col min="44" max="44" width="9.28515625" bestFit="1" customWidth="1"/>
    <col min="45" max="45" width="10.28515625" bestFit="1" customWidth="1"/>
    <col min="46" max="75" width="9.28515625" bestFit="1" customWidth="1"/>
  </cols>
  <sheetData>
    <row r="1" spans="2:75" x14ac:dyDescent="0.25">
      <c r="L1" s="50">
        <v>1</v>
      </c>
      <c r="M1" s="51">
        <v>2</v>
      </c>
      <c r="N1" s="51">
        <v>3</v>
      </c>
      <c r="O1" s="51">
        <v>4</v>
      </c>
      <c r="P1" s="51">
        <v>5</v>
      </c>
      <c r="Q1" s="51">
        <v>6</v>
      </c>
      <c r="R1" s="51">
        <v>7</v>
      </c>
      <c r="S1" s="52">
        <v>8</v>
      </c>
      <c r="T1" s="50">
        <v>21.5</v>
      </c>
      <c r="U1" s="51">
        <v>21.5</v>
      </c>
      <c r="V1" s="51">
        <v>21.5</v>
      </c>
      <c r="W1" s="51">
        <v>21.5</v>
      </c>
      <c r="X1" s="51">
        <v>21.5</v>
      </c>
      <c r="Y1" s="51">
        <v>21.5</v>
      </c>
      <c r="Z1" s="51">
        <v>21.5</v>
      </c>
      <c r="AA1" s="52">
        <v>21.5</v>
      </c>
      <c r="AB1" s="50">
        <v>21.5</v>
      </c>
      <c r="AC1" s="51">
        <v>21.5</v>
      </c>
      <c r="AD1" s="51">
        <v>21.5</v>
      </c>
      <c r="AE1" s="51">
        <v>21.5</v>
      </c>
      <c r="AF1" s="51">
        <v>21.5</v>
      </c>
      <c r="AG1" s="51">
        <v>21.5</v>
      </c>
      <c r="AH1" s="51">
        <v>21.5</v>
      </c>
      <c r="AI1" s="52">
        <v>21.5</v>
      </c>
      <c r="AJ1" s="50">
        <v>21.5</v>
      </c>
      <c r="AK1" s="51">
        <v>21.5</v>
      </c>
      <c r="AL1" s="51">
        <v>21.5</v>
      </c>
      <c r="AM1" s="51">
        <v>21.5</v>
      </c>
      <c r="AN1" s="51">
        <v>21.5</v>
      </c>
      <c r="AO1" s="51">
        <v>21.5</v>
      </c>
      <c r="AP1" s="51">
        <v>21.5</v>
      </c>
      <c r="AQ1" s="52">
        <v>21.5</v>
      </c>
      <c r="AR1" s="50">
        <v>21.5</v>
      </c>
      <c r="AS1" s="51">
        <v>21.5</v>
      </c>
      <c r="AT1" s="51">
        <v>21.5</v>
      </c>
      <c r="AU1" s="51">
        <v>21.5</v>
      </c>
      <c r="AV1" s="51">
        <v>21.5</v>
      </c>
      <c r="AW1" s="51">
        <v>21.5</v>
      </c>
      <c r="AX1" s="51">
        <v>21.5</v>
      </c>
      <c r="AY1" s="52">
        <v>21.5</v>
      </c>
      <c r="AZ1" s="50">
        <v>21.5</v>
      </c>
      <c r="BA1" s="51">
        <v>21.5</v>
      </c>
      <c r="BB1" s="51">
        <v>21.5</v>
      </c>
      <c r="BC1" s="51">
        <v>21.5</v>
      </c>
      <c r="BD1" s="51">
        <v>21.5</v>
      </c>
      <c r="BE1" s="51">
        <v>21.5</v>
      </c>
      <c r="BF1" s="51">
        <v>21.5</v>
      </c>
      <c r="BG1" s="52">
        <v>21.5</v>
      </c>
      <c r="BH1" s="50">
        <v>21.5</v>
      </c>
      <c r="BI1" s="51">
        <v>21.5</v>
      </c>
      <c r="BJ1" s="51">
        <v>21.5</v>
      </c>
      <c r="BK1" s="51">
        <v>21.5</v>
      </c>
      <c r="BL1" s="51">
        <v>21.5</v>
      </c>
      <c r="BM1" s="51">
        <v>21.5</v>
      </c>
      <c r="BN1" s="51">
        <v>21.5</v>
      </c>
      <c r="BO1" s="52">
        <v>21.5</v>
      </c>
      <c r="BP1" s="50">
        <v>21.5</v>
      </c>
      <c r="BQ1" s="51">
        <v>21.5</v>
      </c>
      <c r="BR1" s="51">
        <v>21.5</v>
      </c>
      <c r="BS1" s="51">
        <v>21.5</v>
      </c>
      <c r="BT1" s="51">
        <v>21.5</v>
      </c>
      <c r="BU1" s="51">
        <v>21.5</v>
      </c>
      <c r="BV1" s="51">
        <v>21.5</v>
      </c>
      <c r="BW1" s="52">
        <v>21.5</v>
      </c>
    </row>
    <row r="2" spans="2:75" ht="15.75" thickBot="1" x14ac:dyDescent="0.3">
      <c r="L2" s="55" t="s">
        <v>69</v>
      </c>
      <c r="M2" s="56" t="s">
        <v>68</v>
      </c>
      <c r="N2" s="56" t="s">
        <v>67</v>
      </c>
      <c r="O2" s="56" t="s">
        <v>71</v>
      </c>
      <c r="P2" s="56" t="s">
        <v>70</v>
      </c>
      <c r="Q2" s="56" t="s">
        <v>66</v>
      </c>
      <c r="R2" s="56" t="s">
        <v>65</v>
      </c>
      <c r="S2" s="57" t="s">
        <v>9</v>
      </c>
      <c r="T2" s="55" t="s">
        <v>69</v>
      </c>
      <c r="U2" s="56" t="s">
        <v>68</v>
      </c>
      <c r="V2" s="56" t="s">
        <v>67</v>
      </c>
      <c r="W2" s="56" t="s">
        <v>71</v>
      </c>
      <c r="X2" s="56" t="s">
        <v>70</v>
      </c>
      <c r="Y2" s="56" t="s">
        <v>66</v>
      </c>
      <c r="Z2" s="56" t="s">
        <v>65</v>
      </c>
      <c r="AA2" s="57" t="s">
        <v>9</v>
      </c>
      <c r="AB2" s="55" t="s">
        <v>69</v>
      </c>
      <c r="AC2" s="56" t="s">
        <v>68</v>
      </c>
      <c r="AD2" s="56" t="s">
        <v>67</v>
      </c>
      <c r="AE2" s="56" t="s">
        <v>71</v>
      </c>
      <c r="AF2" s="56" t="s">
        <v>70</v>
      </c>
      <c r="AG2" s="56" t="s">
        <v>66</v>
      </c>
      <c r="AH2" s="56" t="s">
        <v>65</v>
      </c>
      <c r="AI2" s="57" t="s">
        <v>9</v>
      </c>
      <c r="AJ2" s="55" t="s">
        <v>69</v>
      </c>
      <c r="AK2" s="56" t="s">
        <v>68</v>
      </c>
      <c r="AL2" s="56" t="s">
        <v>67</v>
      </c>
      <c r="AM2" s="56" t="s">
        <v>71</v>
      </c>
      <c r="AN2" s="56" t="s">
        <v>70</v>
      </c>
      <c r="AO2" s="56" t="s">
        <v>66</v>
      </c>
      <c r="AP2" s="56" t="s">
        <v>65</v>
      </c>
      <c r="AQ2" s="57" t="s">
        <v>9</v>
      </c>
      <c r="AR2" s="55" t="s">
        <v>69</v>
      </c>
      <c r="AS2" s="56" t="s">
        <v>68</v>
      </c>
      <c r="AT2" s="56" t="s">
        <v>67</v>
      </c>
      <c r="AU2" s="56" t="s">
        <v>71</v>
      </c>
      <c r="AV2" s="56" t="s">
        <v>70</v>
      </c>
      <c r="AW2" s="56" t="s">
        <v>66</v>
      </c>
      <c r="AX2" s="56" t="s">
        <v>65</v>
      </c>
      <c r="AY2" s="57" t="s">
        <v>9</v>
      </c>
      <c r="AZ2" s="55" t="s">
        <v>69</v>
      </c>
      <c r="BA2" s="56" t="s">
        <v>68</v>
      </c>
      <c r="BB2" s="56" t="s">
        <v>67</v>
      </c>
      <c r="BC2" s="56" t="s">
        <v>71</v>
      </c>
      <c r="BD2" s="56" t="s">
        <v>70</v>
      </c>
      <c r="BE2" s="56" t="s">
        <v>66</v>
      </c>
      <c r="BF2" s="56" t="s">
        <v>65</v>
      </c>
      <c r="BG2" s="57" t="s">
        <v>9</v>
      </c>
      <c r="BH2" s="55" t="s">
        <v>69</v>
      </c>
      <c r="BI2" s="56" t="s">
        <v>68</v>
      </c>
      <c r="BJ2" s="56" t="s">
        <v>67</v>
      </c>
      <c r="BK2" s="56" t="s">
        <v>71</v>
      </c>
      <c r="BL2" s="56" t="s">
        <v>70</v>
      </c>
      <c r="BM2" s="56" t="s">
        <v>66</v>
      </c>
      <c r="BN2" s="56" t="s">
        <v>65</v>
      </c>
      <c r="BO2" s="57" t="s">
        <v>9</v>
      </c>
      <c r="BP2" s="55" t="s">
        <v>69</v>
      </c>
      <c r="BQ2" s="56" t="s">
        <v>68</v>
      </c>
      <c r="BR2" s="56" t="s">
        <v>67</v>
      </c>
      <c r="BS2" s="56" t="s">
        <v>71</v>
      </c>
      <c r="BT2" s="56" t="s">
        <v>70</v>
      </c>
      <c r="BU2" s="56" t="s">
        <v>66</v>
      </c>
      <c r="BV2" s="56" t="s">
        <v>65</v>
      </c>
      <c r="BW2" s="57" t="s">
        <v>9</v>
      </c>
    </row>
    <row r="3" spans="2:75" x14ac:dyDescent="0.25">
      <c r="B3" t="s">
        <v>22</v>
      </c>
      <c r="C3" s="48">
        <v>1</v>
      </c>
      <c r="D3">
        <v>2</v>
      </c>
      <c r="E3">
        <v>3</v>
      </c>
      <c r="F3">
        <v>4</v>
      </c>
      <c r="G3" s="85">
        <v>1</v>
      </c>
      <c r="H3">
        <v>2</v>
      </c>
      <c r="I3">
        <v>3</v>
      </c>
      <c r="J3">
        <v>4</v>
      </c>
      <c r="L3" s="270" t="s">
        <v>56</v>
      </c>
      <c r="M3" s="270"/>
      <c r="N3" s="270"/>
      <c r="O3" s="270"/>
      <c r="P3" s="270"/>
      <c r="Q3" s="270"/>
      <c r="R3" s="270"/>
      <c r="S3" s="270"/>
      <c r="T3" s="271" t="s">
        <v>57</v>
      </c>
      <c r="U3" s="271"/>
      <c r="V3" s="271"/>
      <c r="W3" s="271"/>
      <c r="X3" s="271"/>
      <c r="Y3" s="271"/>
      <c r="Z3" s="271"/>
      <c r="AA3" s="271"/>
      <c r="AB3" s="270" t="s">
        <v>58</v>
      </c>
      <c r="AC3" s="270"/>
      <c r="AD3" s="270"/>
      <c r="AE3" s="270"/>
      <c r="AF3" s="270"/>
      <c r="AG3" s="270"/>
      <c r="AH3" s="270"/>
      <c r="AI3" s="270"/>
      <c r="AJ3" s="271" t="s">
        <v>59</v>
      </c>
      <c r="AK3" s="271"/>
      <c r="AL3" s="271"/>
      <c r="AM3" s="271"/>
      <c r="AN3" s="271"/>
      <c r="AO3" s="271"/>
      <c r="AP3" s="271"/>
      <c r="AQ3" s="271"/>
      <c r="AR3" s="270" t="s">
        <v>60</v>
      </c>
      <c r="AS3" s="270"/>
      <c r="AT3" s="270"/>
      <c r="AU3" s="270"/>
      <c r="AV3" s="270"/>
      <c r="AW3" s="270"/>
      <c r="AX3" s="270"/>
      <c r="AY3" s="270"/>
      <c r="AZ3" s="271" t="s">
        <v>61</v>
      </c>
      <c r="BA3" s="271"/>
      <c r="BB3" s="271"/>
      <c r="BC3" s="271"/>
      <c r="BD3" s="271"/>
      <c r="BE3" s="271"/>
      <c r="BF3" s="271"/>
      <c r="BG3" s="271"/>
      <c r="BH3" s="270" t="s">
        <v>62</v>
      </c>
      <c r="BI3" s="270"/>
      <c r="BJ3" s="270"/>
      <c r="BK3" s="270"/>
      <c r="BL3" s="270"/>
      <c r="BM3" s="270"/>
      <c r="BN3" s="270"/>
      <c r="BO3" s="270"/>
      <c r="BP3" s="271" t="s">
        <v>63</v>
      </c>
      <c r="BQ3" s="271"/>
      <c r="BR3" s="271"/>
      <c r="BS3" s="271"/>
      <c r="BT3" s="271"/>
      <c r="BU3" s="271"/>
      <c r="BV3" s="271"/>
      <c r="BW3" s="271"/>
    </row>
    <row r="4" spans="2:75" x14ac:dyDescent="0.25">
      <c r="B4" t="s">
        <v>21</v>
      </c>
      <c r="C4">
        <v>0</v>
      </c>
      <c r="D4">
        <v>0</v>
      </c>
      <c r="E4">
        <v>0</v>
      </c>
      <c r="F4">
        <v>0</v>
      </c>
      <c r="G4" s="85">
        <v>1</v>
      </c>
      <c r="H4">
        <v>1</v>
      </c>
      <c r="I4">
        <v>1</v>
      </c>
      <c r="J4">
        <v>1</v>
      </c>
      <c r="L4" s="70">
        <v>927786.01468340901</v>
      </c>
      <c r="M4" s="70">
        <v>641302.596000002</v>
      </c>
      <c r="N4" s="70">
        <v>80000</v>
      </c>
      <c r="O4" s="70">
        <v>-7899.3517017756403</v>
      </c>
      <c r="P4" s="70">
        <v>633728.62396083004</v>
      </c>
      <c r="Q4" s="70">
        <v>80000</v>
      </c>
      <c r="R4" s="70">
        <v>206158.039020803</v>
      </c>
      <c r="S4" s="70">
        <v>0</v>
      </c>
      <c r="T4" s="70">
        <v>858331.21549621003</v>
      </c>
      <c r="U4" s="70">
        <v>612085.178321935</v>
      </c>
      <c r="V4" s="70">
        <v>80000</v>
      </c>
      <c r="W4" s="70">
        <v>-8856.4196383849703</v>
      </c>
      <c r="X4" s="70">
        <v>603466.29707267601</v>
      </c>
      <c r="Y4" s="70">
        <v>80000</v>
      </c>
      <c r="Z4" s="70">
        <v>166008.49878514899</v>
      </c>
      <c r="AA4" s="70">
        <v>0</v>
      </c>
      <c r="AB4" s="70">
        <v>1088674.1933164301</v>
      </c>
      <c r="AC4" s="70">
        <v>644462.5</v>
      </c>
      <c r="AD4" s="70">
        <v>80000</v>
      </c>
      <c r="AE4" s="70">
        <v>-4.9914893971075899E-7</v>
      </c>
      <c r="AF4" s="70">
        <v>644462.49999952095</v>
      </c>
      <c r="AG4" s="70">
        <v>80000</v>
      </c>
      <c r="AH4" s="70">
        <v>364211.69331641099</v>
      </c>
      <c r="AI4" s="70">
        <v>0</v>
      </c>
      <c r="AJ4" s="70">
        <v>895466.86885449197</v>
      </c>
      <c r="AK4" s="70">
        <v>636337.91182422102</v>
      </c>
      <c r="AL4" s="70">
        <v>80000</v>
      </c>
      <c r="AM4" s="70">
        <v>-10240.805994299901</v>
      </c>
      <c r="AN4" s="70">
        <v>626264.298778133</v>
      </c>
      <c r="AO4" s="70">
        <v>80000</v>
      </c>
      <c r="AP4" s="70">
        <v>178961.76408205999</v>
      </c>
      <c r="AQ4" s="70">
        <v>0</v>
      </c>
      <c r="AR4" s="70">
        <v>515411.62687172898</v>
      </c>
      <c r="AS4" s="70">
        <v>439202.28549999697</v>
      </c>
      <c r="AT4" s="70">
        <v>80000</v>
      </c>
      <c r="AU4" s="70">
        <v>5299.7387047805996</v>
      </c>
      <c r="AV4" s="70">
        <v>447645.80054569</v>
      </c>
      <c r="AW4" s="70">
        <v>80000</v>
      </c>
      <c r="AX4" s="70">
        <v>-6934.4349691796197</v>
      </c>
      <c r="AY4" s="70">
        <v>6934.4349691796197</v>
      </c>
      <c r="AZ4" s="70">
        <v>522792.56977889501</v>
      </c>
      <c r="BA4" s="70">
        <v>439266.337499997</v>
      </c>
      <c r="BB4" s="70">
        <v>80000</v>
      </c>
      <c r="BC4" s="70">
        <v>5800.1307332607903</v>
      </c>
      <c r="BD4" s="70">
        <v>448997.43584195798</v>
      </c>
      <c r="BE4" s="70">
        <v>80000</v>
      </c>
      <c r="BF4" s="70">
        <v>-404.73532980185701</v>
      </c>
      <c r="BG4" s="70">
        <v>404.73532980185701</v>
      </c>
      <c r="BH4" s="70">
        <v>890810.95399253594</v>
      </c>
      <c r="BI4" s="70">
        <v>635805.39600000705</v>
      </c>
      <c r="BJ4" s="70">
        <v>80000</v>
      </c>
      <c r="BK4" s="70">
        <v>-4076.4769609285599</v>
      </c>
      <c r="BL4" s="70">
        <v>631430.628053881</v>
      </c>
      <c r="BM4" s="70">
        <v>80000</v>
      </c>
      <c r="BN4" s="70">
        <v>175303.848977727</v>
      </c>
      <c r="BO4" s="70">
        <v>0</v>
      </c>
      <c r="BP4" s="70">
        <v>0</v>
      </c>
      <c r="BQ4" s="70">
        <v>0</v>
      </c>
      <c r="BR4" s="70">
        <v>0</v>
      </c>
      <c r="BS4" s="70">
        <v>0</v>
      </c>
      <c r="BT4" s="70">
        <v>0</v>
      </c>
      <c r="BU4" s="70">
        <v>0</v>
      </c>
      <c r="BV4" s="70">
        <v>0</v>
      </c>
      <c r="BW4" s="70">
        <v>0</v>
      </c>
    </row>
    <row r="5" spans="2:75" x14ac:dyDescent="0.25">
      <c r="C5" s="37">
        <v>5460618.4164183</v>
      </c>
      <c r="D5" s="37">
        <v>4403170.7383961696</v>
      </c>
      <c r="E5" s="37">
        <v>7808695.4614468599</v>
      </c>
      <c r="F5" s="37">
        <v>4400999.8631492099</v>
      </c>
      <c r="G5" s="37">
        <v>4659530.9664012101</v>
      </c>
      <c r="H5" s="37">
        <v>3713434.6567490501</v>
      </c>
      <c r="I5" s="37">
        <v>6621163.48920957</v>
      </c>
      <c r="J5" s="37">
        <v>4089945.2101576999</v>
      </c>
      <c r="L5" s="70">
        <v>292547.30016089801</v>
      </c>
      <c r="M5" s="70">
        <v>172215</v>
      </c>
      <c r="N5" s="70">
        <v>80000</v>
      </c>
      <c r="O5" s="70">
        <v>-6.4924274854904101E-8</v>
      </c>
      <c r="P5" s="70">
        <v>172214.999999956</v>
      </c>
      <c r="Q5" s="70">
        <v>80000</v>
      </c>
      <c r="R5" s="70">
        <v>40332.300160877698</v>
      </c>
      <c r="S5" s="70">
        <v>0</v>
      </c>
      <c r="T5" s="70">
        <v>279835.92420752702</v>
      </c>
      <c r="U5" s="70">
        <v>172215</v>
      </c>
      <c r="V5" s="70">
        <v>80000</v>
      </c>
      <c r="W5" s="70">
        <v>-7.6856617046825105E-8</v>
      </c>
      <c r="X5" s="70">
        <v>172214.772231426</v>
      </c>
      <c r="Y5" s="70">
        <v>80000</v>
      </c>
      <c r="Z5" s="70">
        <v>27621.151976023499</v>
      </c>
      <c r="AA5" s="70">
        <v>0</v>
      </c>
      <c r="AB5" s="70">
        <v>342154.74647088099</v>
      </c>
      <c r="AC5" s="70">
        <v>172215</v>
      </c>
      <c r="AD5" s="70">
        <v>80000</v>
      </c>
      <c r="AE5" s="70">
        <v>-3.9607140825848101E-8</v>
      </c>
      <c r="AF5" s="70">
        <v>172214.99999997599</v>
      </c>
      <c r="AG5" s="70">
        <v>80000</v>
      </c>
      <c r="AH5" s="70">
        <v>89939.746470865502</v>
      </c>
      <c r="AI5" s="70">
        <v>0</v>
      </c>
      <c r="AJ5" s="70">
        <v>283931.87442996999</v>
      </c>
      <c r="AK5" s="70">
        <v>172215</v>
      </c>
      <c r="AL5" s="70">
        <v>80000</v>
      </c>
      <c r="AM5" s="70">
        <v>-8.1734737801640898E-8</v>
      </c>
      <c r="AN5" s="70">
        <v>172214.088925869</v>
      </c>
      <c r="AO5" s="70">
        <v>80000</v>
      </c>
      <c r="AP5" s="70">
        <v>31717.785504019099</v>
      </c>
      <c r="AQ5" s="70">
        <v>0</v>
      </c>
      <c r="AR5" s="70">
        <v>291831.021010925</v>
      </c>
      <c r="AS5" s="70">
        <v>172215</v>
      </c>
      <c r="AT5" s="70">
        <v>80000</v>
      </c>
      <c r="AU5" s="70">
        <v>-11.042283630114101</v>
      </c>
      <c r="AV5" s="70">
        <v>172195.87016661401</v>
      </c>
      <c r="AW5" s="70">
        <v>80000</v>
      </c>
      <c r="AX5" s="70">
        <v>39624.108560680797</v>
      </c>
      <c r="AY5" s="70">
        <v>0</v>
      </c>
      <c r="AZ5" s="70">
        <v>276021.91011672199</v>
      </c>
      <c r="BA5" s="70">
        <v>172182.21599999999</v>
      </c>
      <c r="BB5" s="70">
        <v>80000</v>
      </c>
      <c r="BC5" s="70">
        <v>-184.993721175449</v>
      </c>
      <c r="BD5" s="70">
        <v>171904.82887939501</v>
      </c>
      <c r="BE5" s="70">
        <v>80000</v>
      </c>
      <c r="BF5" s="70">
        <v>23932.087516151099</v>
      </c>
      <c r="BG5" s="70">
        <v>0</v>
      </c>
      <c r="BH5" s="70">
        <v>312642.62017944799</v>
      </c>
      <c r="BI5" s="70">
        <v>172215</v>
      </c>
      <c r="BJ5" s="70">
        <v>80000</v>
      </c>
      <c r="BK5" s="70">
        <v>-5.9993144763606203E-8</v>
      </c>
      <c r="BL5" s="70">
        <v>172214.54446292401</v>
      </c>
      <c r="BM5" s="70">
        <v>80000</v>
      </c>
      <c r="BN5" s="70">
        <v>60428.0757164647</v>
      </c>
      <c r="BO5" s="70">
        <v>0</v>
      </c>
      <c r="BP5" s="70">
        <v>275401.42085859901</v>
      </c>
      <c r="BQ5" s="70">
        <v>172182.21599999999</v>
      </c>
      <c r="BR5" s="70">
        <v>80000</v>
      </c>
      <c r="BS5" s="70">
        <v>-90.605152454939102</v>
      </c>
      <c r="BT5" s="70">
        <v>172050.221708503</v>
      </c>
      <c r="BU5" s="70">
        <v>80000</v>
      </c>
      <c r="BV5" s="70">
        <v>23260.593997641099</v>
      </c>
      <c r="BW5" s="70">
        <v>0</v>
      </c>
    </row>
    <row r="6" spans="2:75" x14ac:dyDescent="0.25">
      <c r="C6" s="37">
        <v>5975618.4164182702</v>
      </c>
      <c r="D6" s="37">
        <v>4862154.2694105804</v>
      </c>
      <c r="E6" s="37">
        <v>8387695.4614466298</v>
      </c>
      <c r="F6" s="37">
        <v>4856999.8631486297</v>
      </c>
      <c r="G6" s="37">
        <v>4841627.0900916103</v>
      </c>
      <c r="H6" s="37">
        <v>3927588.66003166</v>
      </c>
      <c r="I6" s="37">
        <v>7118018.5308563896</v>
      </c>
      <c r="J6" s="37">
        <v>4409728.7099994803</v>
      </c>
      <c r="L6" s="70">
        <v>292547.30016089999</v>
      </c>
      <c r="M6" s="70">
        <v>162540</v>
      </c>
      <c r="N6" s="70">
        <v>80000</v>
      </c>
      <c r="O6" s="70">
        <v>-6.8576336438634999E-8</v>
      </c>
      <c r="P6" s="70">
        <v>162539.999999956</v>
      </c>
      <c r="Q6" s="70">
        <v>80000</v>
      </c>
      <c r="R6" s="70">
        <v>50007.300160875799</v>
      </c>
      <c r="S6" s="70">
        <v>0</v>
      </c>
      <c r="T6" s="70">
        <v>279835.92420752899</v>
      </c>
      <c r="U6" s="70">
        <v>162540</v>
      </c>
      <c r="V6" s="70">
        <v>80000</v>
      </c>
      <c r="W6" s="70">
        <v>-6.3034141456932005E-8</v>
      </c>
      <c r="X6" s="70">
        <v>162539.786120328</v>
      </c>
      <c r="Y6" s="70">
        <v>80000</v>
      </c>
      <c r="Z6" s="70">
        <v>37296.138087137799</v>
      </c>
      <c r="AA6" s="70">
        <v>0</v>
      </c>
      <c r="AB6" s="70">
        <v>342154.74647088302</v>
      </c>
      <c r="AC6" s="70">
        <v>162540</v>
      </c>
      <c r="AD6" s="70">
        <v>80000</v>
      </c>
      <c r="AE6" s="70">
        <v>-3.7116828369692498E-8</v>
      </c>
      <c r="AF6" s="70">
        <v>162539.99999997899</v>
      </c>
      <c r="AG6" s="70">
        <v>80000</v>
      </c>
      <c r="AH6" s="70">
        <v>99614.746470866696</v>
      </c>
      <c r="AI6" s="70">
        <v>0</v>
      </c>
      <c r="AJ6" s="70">
        <v>283931.87442996999</v>
      </c>
      <c r="AK6" s="70">
        <v>162540</v>
      </c>
      <c r="AL6" s="70">
        <v>80000</v>
      </c>
      <c r="AM6" s="70">
        <v>-7.1611399504681205E-8</v>
      </c>
      <c r="AN6" s="70">
        <v>162539.14448143501</v>
      </c>
      <c r="AO6" s="70">
        <v>80000</v>
      </c>
      <c r="AP6" s="70">
        <v>41392.7299484627</v>
      </c>
      <c r="AQ6" s="70">
        <v>0</v>
      </c>
      <c r="AR6" s="70">
        <v>290420.95479105302</v>
      </c>
      <c r="AS6" s="70">
        <v>162540</v>
      </c>
      <c r="AT6" s="70">
        <v>80000</v>
      </c>
      <c r="AU6" s="70">
        <v>-10.870672719872999</v>
      </c>
      <c r="AV6" s="70">
        <v>162522.036833291</v>
      </c>
      <c r="AW6" s="70">
        <v>80000</v>
      </c>
      <c r="AX6" s="70">
        <v>47888.047285041801</v>
      </c>
      <c r="AY6" s="70">
        <v>0</v>
      </c>
      <c r="AZ6" s="70">
        <v>274954.35274795</v>
      </c>
      <c r="BA6" s="70">
        <v>162509.21599999999</v>
      </c>
      <c r="BB6" s="70">
        <v>80000</v>
      </c>
      <c r="BC6" s="70">
        <v>-180.631722466594</v>
      </c>
      <c r="BD6" s="70">
        <v>162249.68951334001</v>
      </c>
      <c r="BE6" s="70">
        <v>80000</v>
      </c>
      <c r="BF6" s="70">
        <v>32524.031512144102</v>
      </c>
      <c r="BG6" s="70">
        <v>0</v>
      </c>
      <c r="BH6" s="70">
        <v>312098.14250878501</v>
      </c>
      <c r="BI6" s="70">
        <v>162540</v>
      </c>
      <c r="BJ6" s="70">
        <v>80000</v>
      </c>
      <c r="BK6" s="70">
        <v>-5.45300671507865E-8</v>
      </c>
      <c r="BL6" s="70">
        <v>162539.572240707</v>
      </c>
      <c r="BM6" s="70">
        <v>80000</v>
      </c>
      <c r="BN6" s="70">
        <v>69558.570268022595</v>
      </c>
      <c r="BO6" s="70">
        <v>0</v>
      </c>
      <c r="BP6" s="70">
        <v>275401.4208586</v>
      </c>
      <c r="BQ6" s="70">
        <v>162509.21599999999</v>
      </c>
      <c r="BR6" s="70">
        <v>80000</v>
      </c>
      <c r="BS6" s="70">
        <v>-87.522204092615397</v>
      </c>
      <c r="BT6" s="70">
        <v>162388.43324531801</v>
      </c>
      <c r="BU6" s="70">
        <v>80000</v>
      </c>
      <c r="BV6" s="70">
        <v>32925.465409190299</v>
      </c>
      <c r="BW6" s="70">
        <v>0</v>
      </c>
    </row>
    <row r="7" spans="2:75" x14ac:dyDescent="0.25">
      <c r="C7" s="37">
        <v>4206441.48111529</v>
      </c>
      <c r="D7" s="37">
        <v>3326206.0103275999</v>
      </c>
      <c r="E7" s="37">
        <v>6411461.5633900203</v>
      </c>
      <c r="F7" s="37">
        <v>3443181.4800756602</v>
      </c>
      <c r="G7" s="37">
        <v>2626492.3951937398</v>
      </c>
      <c r="H7" s="37">
        <v>2188199.71198567</v>
      </c>
      <c r="I7" s="37">
        <v>5109732.71092714</v>
      </c>
      <c r="J7" s="37">
        <v>2154099.2639511498</v>
      </c>
      <c r="L7" s="70">
        <v>372332.92747748899</v>
      </c>
      <c r="M7" s="70">
        <v>297345</v>
      </c>
      <c r="N7" s="70">
        <v>60000</v>
      </c>
      <c r="O7" s="70">
        <v>-12.417964790985</v>
      </c>
      <c r="P7" s="70">
        <v>297332.57444521802</v>
      </c>
      <c r="Q7" s="70">
        <v>60000</v>
      </c>
      <c r="R7" s="70">
        <v>14987.935067479801</v>
      </c>
      <c r="S7" s="70">
        <v>0</v>
      </c>
      <c r="T7" s="70">
        <v>356154.81262775802</v>
      </c>
      <c r="U7" s="70">
        <v>297345</v>
      </c>
      <c r="V7" s="70">
        <v>60000</v>
      </c>
      <c r="W7" s="70">
        <v>-12.7833471141078</v>
      </c>
      <c r="X7" s="70">
        <v>297315.53966875502</v>
      </c>
      <c r="Y7" s="70">
        <v>60000</v>
      </c>
      <c r="Z7" s="70">
        <v>-1173.5103881110599</v>
      </c>
      <c r="AA7" s="70">
        <v>1173.5103881110599</v>
      </c>
      <c r="AB7" s="70">
        <v>435469.67732657102</v>
      </c>
      <c r="AC7" s="70">
        <v>297345</v>
      </c>
      <c r="AD7" s="70">
        <v>60000</v>
      </c>
      <c r="AE7" s="70">
        <v>-9.0246646719011197E-8</v>
      </c>
      <c r="AF7" s="70">
        <v>297344.99999992998</v>
      </c>
      <c r="AG7" s="70">
        <v>60000</v>
      </c>
      <c r="AH7" s="70">
        <v>78124.677326550198</v>
      </c>
      <c r="AI7" s="70">
        <v>0</v>
      </c>
      <c r="AJ7" s="70">
        <v>361367.84018330497</v>
      </c>
      <c r="AK7" s="70">
        <v>297345</v>
      </c>
      <c r="AL7" s="70">
        <v>60000</v>
      </c>
      <c r="AM7" s="70">
        <v>-5.8388752911523598</v>
      </c>
      <c r="AN7" s="70">
        <v>297272.48832086899</v>
      </c>
      <c r="AO7" s="70">
        <v>60000</v>
      </c>
      <c r="AP7" s="70">
        <v>4089.5129871451099</v>
      </c>
      <c r="AQ7" s="70">
        <v>0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  <c r="BA7" s="70">
        <v>0</v>
      </c>
      <c r="BB7" s="70">
        <v>0</v>
      </c>
      <c r="BC7" s="70">
        <v>0</v>
      </c>
      <c r="BD7" s="70">
        <v>0</v>
      </c>
      <c r="BE7" s="70">
        <v>0</v>
      </c>
      <c r="BF7" s="70">
        <v>0</v>
      </c>
      <c r="BG7" s="70">
        <v>0</v>
      </c>
      <c r="BH7" s="70">
        <v>357712.42154107703</v>
      </c>
      <c r="BI7" s="70">
        <v>294848.244404422</v>
      </c>
      <c r="BJ7" s="70">
        <v>60000</v>
      </c>
      <c r="BK7" s="70">
        <v>-6283.4766908952897</v>
      </c>
      <c r="BL7" s="70">
        <v>286372.06024528702</v>
      </c>
      <c r="BM7" s="70">
        <v>60000</v>
      </c>
      <c r="BN7" s="70">
        <v>5056.8846048943797</v>
      </c>
      <c r="BO7" s="70">
        <v>0</v>
      </c>
      <c r="BP7" s="70">
        <v>0</v>
      </c>
      <c r="BQ7" s="70">
        <v>0</v>
      </c>
      <c r="BR7" s="70">
        <v>0</v>
      </c>
      <c r="BS7" s="70">
        <v>0</v>
      </c>
      <c r="BT7" s="70">
        <v>0</v>
      </c>
      <c r="BU7" s="70">
        <v>0</v>
      </c>
      <c r="BV7" s="70">
        <v>0</v>
      </c>
      <c r="BW7" s="70">
        <v>0</v>
      </c>
    </row>
    <row r="8" spans="2:75" x14ac:dyDescent="0.25">
      <c r="C8" s="37">
        <v>-2.4101609596982602E-11</v>
      </c>
      <c r="D8" s="37">
        <v>-1.5461409930139799E-11</v>
      </c>
      <c r="E8" s="37">
        <v>-1.34150468511507E-11</v>
      </c>
      <c r="F8" s="37">
        <v>-2.1145751816220601E-11</v>
      </c>
      <c r="G8" s="37">
        <v>1818.7083693899301</v>
      </c>
      <c r="H8" s="37">
        <v>3989.7106914851602</v>
      </c>
      <c r="I8" s="37">
        <v>-4.7293724492192301E-11</v>
      </c>
      <c r="J8" s="37">
        <v>75.134029010850099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435469.67732656997</v>
      </c>
      <c r="AC8" s="70">
        <v>319490</v>
      </c>
      <c r="AD8" s="70">
        <v>60000</v>
      </c>
      <c r="AE8" s="70">
        <v>-2.30136887583742E-7</v>
      </c>
      <c r="AF8" s="70">
        <v>319489.999999789</v>
      </c>
      <c r="AG8" s="70">
        <v>60000</v>
      </c>
      <c r="AH8" s="70">
        <v>55979.6773265507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  <c r="BA8" s="70">
        <v>0</v>
      </c>
      <c r="BB8" s="70">
        <v>0</v>
      </c>
      <c r="BC8" s="70">
        <v>0</v>
      </c>
      <c r="BD8" s="70">
        <v>0</v>
      </c>
      <c r="BE8" s="70">
        <v>0</v>
      </c>
      <c r="BF8" s="70">
        <v>0</v>
      </c>
      <c r="BG8" s="70">
        <v>0</v>
      </c>
      <c r="BH8" s="70">
        <v>317883.798350456</v>
      </c>
      <c r="BI8" s="70">
        <v>274912.65065473801</v>
      </c>
      <c r="BJ8" s="70">
        <v>60000</v>
      </c>
      <c r="BK8" s="70">
        <v>-1891.11049340924</v>
      </c>
      <c r="BL8" s="70">
        <v>274664.99592127698</v>
      </c>
      <c r="BM8" s="70">
        <v>60000</v>
      </c>
      <c r="BN8" s="70">
        <v>-18672.308064230299</v>
      </c>
      <c r="BO8" s="70">
        <v>18672.308064230299</v>
      </c>
      <c r="BP8" s="70">
        <v>0</v>
      </c>
      <c r="BQ8" s="70">
        <v>0</v>
      </c>
      <c r="BR8" s="70">
        <v>0</v>
      </c>
      <c r="BS8" s="70">
        <v>0</v>
      </c>
      <c r="BT8" s="70">
        <v>0</v>
      </c>
      <c r="BU8" s="70">
        <v>0</v>
      </c>
      <c r="BV8" s="70">
        <v>0</v>
      </c>
      <c r="BW8" s="70">
        <v>0</v>
      </c>
    </row>
    <row r="9" spans="2:75" x14ac:dyDescent="0.25">
      <c r="C9" s="37">
        <v>-3.31965566147119E-11</v>
      </c>
      <c r="D9" s="37">
        <v>-4.2291503632441202E-11</v>
      </c>
      <c r="E9" s="37">
        <v>-1.9213075574953099E-11</v>
      </c>
      <c r="F9" s="37">
        <v>-2.7966962079517501E-11</v>
      </c>
      <c r="G9" s="37">
        <v>2362.4585491426101</v>
      </c>
      <c r="H9" s="37">
        <v>2161.85596707487</v>
      </c>
      <c r="I9" s="37">
        <v>-2.3646862246096099E-11</v>
      </c>
      <c r="J9" s="37">
        <v>-2.95585778076202E-11</v>
      </c>
      <c r="L9" s="70">
        <v>652918.06038802594</v>
      </c>
      <c r="M9" s="70">
        <v>527868.17922796903</v>
      </c>
      <c r="N9" s="70">
        <v>60000</v>
      </c>
      <c r="O9" s="70">
        <v>1860.96041112445</v>
      </c>
      <c r="P9" s="70">
        <v>529694.12865299801</v>
      </c>
      <c r="Q9" s="70">
        <v>60000</v>
      </c>
      <c r="R9" s="70">
        <v>65084.892146152699</v>
      </c>
      <c r="S9" s="70">
        <v>0</v>
      </c>
      <c r="T9" s="70">
        <v>556530.525339482</v>
      </c>
      <c r="U9" s="70">
        <v>458289.56649039098</v>
      </c>
      <c r="V9" s="70">
        <v>60000</v>
      </c>
      <c r="W9" s="70">
        <v>9331.2336325569395</v>
      </c>
      <c r="X9" s="70">
        <v>467368.63166971499</v>
      </c>
      <c r="Y9" s="70">
        <v>60000</v>
      </c>
      <c r="Z9" s="70">
        <v>38493.127302323403</v>
      </c>
      <c r="AA9" s="70">
        <v>0</v>
      </c>
      <c r="AB9" s="70">
        <v>876270.03107012296</v>
      </c>
      <c r="AC9" s="70">
        <v>627241.18497374305</v>
      </c>
      <c r="AD9" s="70">
        <v>60000</v>
      </c>
      <c r="AE9" s="70">
        <v>-169.12780615354299</v>
      </c>
      <c r="AF9" s="70">
        <v>627055.72894739697</v>
      </c>
      <c r="AG9" s="70">
        <v>60000</v>
      </c>
      <c r="AH9" s="70">
        <v>189045.174316572</v>
      </c>
      <c r="AI9" s="70">
        <v>0</v>
      </c>
      <c r="AJ9" s="70">
        <v>585373.64095832896</v>
      </c>
      <c r="AK9" s="70">
        <v>479673.76200350502</v>
      </c>
      <c r="AL9" s="70">
        <v>60000</v>
      </c>
      <c r="AM9" s="70">
        <v>8766.4368256765792</v>
      </c>
      <c r="AN9" s="70">
        <v>488116.67980394</v>
      </c>
      <c r="AO9" s="70">
        <v>60000</v>
      </c>
      <c r="AP9" s="70">
        <v>46023.397980064801</v>
      </c>
      <c r="AQ9" s="70">
        <v>0</v>
      </c>
      <c r="AR9" s="70">
        <v>623682.39423266996</v>
      </c>
      <c r="AS9" s="70">
        <v>497814.17650716699</v>
      </c>
      <c r="AT9" s="70">
        <v>60000</v>
      </c>
      <c r="AU9" s="70">
        <v>10931.981497607099</v>
      </c>
      <c r="AV9" s="70">
        <v>507533.222083456</v>
      </c>
      <c r="AW9" s="70">
        <v>60000</v>
      </c>
      <c r="AX9" s="70">
        <v>67081.1536468212</v>
      </c>
      <c r="AY9" s="70">
        <v>0</v>
      </c>
      <c r="AZ9" s="70">
        <v>527482.58421720902</v>
      </c>
      <c r="BA9" s="70">
        <v>425896.719851879</v>
      </c>
      <c r="BB9" s="70">
        <v>60000</v>
      </c>
      <c r="BC9" s="70">
        <v>2592.1842005561298</v>
      </c>
      <c r="BD9" s="70">
        <v>436034.96131149499</v>
      </c>
      <c r="BE9" s="70">
        <v>60000</v>
      </c>
      <c r="BF9" s="70">
        <v>34039.807106269698</v>
      </c>
      <c r="BG9" s="70">
        <v>0</v>
      </c>
      <c r="BH9" s="70">
        <v>747187.273020508</v>
      </c>
      <c r="BI9" s="70">
        <v>573269.88998294994</v>
      </c>
      <c r="BJ9" s="70">
        <v>60000</v>
      </c>
      <c r="BK9" s="70">
        <v>2756.7760537822301</v>
      </c>
      <c r="BL9" s="70">
        <v>575636.05946929497</v>
      </c>
      <c r="BM9" s="70">
        <v>60000</v>
      </c>
      <c r="BN9" s="70">
        <v>114307.989604995</v>
      </c>
      <c r="BO9" s="70">
        <v>0</v>
      </c>
      <c r="BP9" s="70">
        <v>533913.45344577299</v>
      </c>
      <c r="BQ9" s="70">
        <v>436621.12689744798</v>
      </c>
      <c r="BR9" s="70">
        <v>60000</v>
      </c>
      <c r="BS9" s="70">
        <v>-1267.6521795624201</v>
      </c>
      <c r="BT9" s="70">
        <v>436576.34590710001</v>
      </c>
      <c r="BU9" s="70">
        <v>60000</v>
      </c>
      <c r="BV9" s="70">
        <v>36069.455359111002</v>
      </c>
      <c r="BW9" s="70">
        <v>0</v>
      </c>
    </row>
    <row r="10" spans="2:75" x14ac:dyDescent="0.25">
      <c r="C10" s="37">
        <v>-8.1286088970955494E-12</v>
      </c>
      <c r="D10" s="37">
        <v>-8.1286088970955494E-12</v>
      </c>
      <c r="E10" s="37">
        <v>-8.2138740253867598E-12</v>
      </c>
      <c r="F10" s="37">
        <v>-8.1286088970955494E-12</v>
      </c>
      <c r="G10" s="37">
        <v>1052.67930195132</v>
      </c>
      <c r="H10" s="37">
        <v>1651.0525154868101</v>
      </c>
      <c r="I10" s="37">
        <v>-2.95585778076202E-11</v>
      </c>
      <c r="J10" s="37">
        <v>7.9333333333049696</v>
      </c>
      <c r="L10" s="70">
        <v>454022.13883525401</v>
      </c>
      <c r="M10" s="70">
        <v>393790.77423061198</v>
      </c>
      <c r="N10" s="70">
        <v>60000</v>
      </c>
      <c r="O10" s="70">
        <v>2221.1301242516902</v>
      </c>
      <c r="P10" s="70">
        <v>395968.07493788702</v>
      </c>
      <c r="Q10" s="70">
        <v>60000</v>
      </c>
      <c r="R10" s="70">
        <v>275.19402161857602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869384.03452056798</v>
      </c>
      <c r="AC10" s="70">
        <v>702941.49850655196</v>
      </c>
      <c r="AD10" s="70">
        <v>60000</v>
      </c>
      <c r="AE10" s="70">
        <v>-1606.6594569133999</v>
      </c>
      <c r="AF10" s="70">
        <v>701267.30400933803</v>
      </c>
      <c r="AG10" s="70">
        <v>60000</v>
      </c>
      <c r="AH10" s="70">
        <v>106510.071054317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0</v>
      </c>
      <c r="AZ10" s="70">
        <v>0</v>
      </c>
      <c r="BA10" s="70">
        <v>0</v>
      </c>
      <c r="BB10" s="70">
        <v>0</v>
      </c>
      <c r="BC10" s="70">
        <v>0</v>
      </c>
      <c r="BD10" s="70">
        <v>0</v>
      </c>
      <c r="BE10" s="70">
        <v>0</v>
      </c>
      <c r="BF10" s="70">
        <v>0</v>
      </c>
      <c r="BG10" s="70">
        <v>0</v>
      </c>
      <c r="BH10" s="70">
        <v>606528.63813361095</v>
      </c>
      <c r="BI10" s="70">
        <v>509051.14316345903</v>
      </c>
      <c r="BJ10" s="70">
        <v>60000</v>
      </c>
      <c r="BK10" s="70">
        <v>-252.43475694559899</v>
      </c>
      <c r="BL10" s="70">
        <v>508299.22079261299</v>
      </c>
      <c r="BM10" s="70">
        <v>60000</v>
      </c>
      <c r="BN10" s="70">
        <v>37976.982584052799</v>
      </c>
      <c r="BO10" s="70">
        <v>0</v>
      </c>
      <c r="BP10" s="70">
        <v>0</v>
      </c>
      <c r="BQ10" s="70">
        <v>0</v>
      </c>
      <c r="BR10" s="70">
        <v>0</v>
      </c>
      <c r="BS10" s="70">
        <v>0</v>
      </c>
      <c r="BT10" s="70">
        <v>0</v>
      </c>
      <c r="BU10" s="70">
        <v>0</v>
      </c>
      <c r="BV10" s="70">
        <v>0</v>
      </c>
      <c r="BW10" s="70">
        <v>0</v>
      </c>
    </row>
    <row r="11" spans="2:75" x14ac:dyDescent="0.25">
      <c r="C11" s="37">
        <v>-9.4739031434680004E-14</v>
      </c>
      <c r="D11" s="37">
        <v>-3.3158661002137998E-14</v>
      </c>
      <c r="E11" s="37">
        <v>-1.8947806286936001E-13</v>
      </c>
      <c r="F11" s="37">
        <v>3.1737575530617802E-13</v>
      </c>
      <c r="G11" s="37">
        <v>1239.2426030133299</v>
      </c>
      <c r="H11" s="37">
        <v>2504.6160730009301</v>
      </c>
      <c r="I11" s="37">
        <v>94.949223790918197</v>
      </c>
      <c r="J11" s="37">
        <v>79.8389912800329</v>
      </c>
      <c r="L11" s="70">
        <v>585760.79293796502</v>
      </c>
      <c r="M11" s="70">
        <v>485011.92922796501</v>
      </c>
      <c r="N11" s="70">
        <v>60000</v>
      </c>
      <c r="O11" s="70">
        <v>1258.2425829664101</v>
      </c>
      <c r="P11" s="70">
        <v>486240.907793889</v>
      </c>
      <c r="Q11" s="70">
        <v>60000</v>
      </c>
      <c r="R11" s="70">
        <v>40778.127727042403</v>
      </c>
      <c r="S11" s="70">
        <v>0</v>
      </c>
      <c r="T11" s="70">
        <v>492931.45165594702</v>
      </c>
      <c r="U11" s="70">
        <v>416095.81649038702</v>
      </c>
      <c r="V11" s="70">
        <v>60000</v>
      </c>
      <c r="W11" s="70">
        <v>9074.3907752999603</v>
      </c>
      <c r="X11" s="70">
        <v>424930.48768026597</v>
      </c>
      <c r="Y11" s="70">
        <v>60000</v>
      </c>
      <c r="Z11" s="70">
        <v>17075.3547509817</v>
      </c>
      <c r="AA11" s="70">
        <v>0</v>
      </c>
      <c r="AB11" s="70">
        <v>786739.28570328804</v>
      </c>
      <c r="AC11" s="70">
        <v>574778.684973742</v>
      </c>
      <c r="AD11" s="70">
        <v>60000</v>
      </c>
      <c r="AE11" s="70">
        <v>-45.035881669298803</v>
      </c>
      <c r="AF11" s="70">
        <v>574717.97159934998</v>
      </c>
      <c r="AG11" s="70">
        <v>60000</v>
      </c>
      <c r="AH11" s="70">
        <v>151976.278222269</v>
      </c>
      <c r="AI11" s="70">
        <v>0</v>
      </c>
      <c r="AJ11" s="70">
        <v>520820.14392413798</v>
      </c>
      <c r="AK11" s="70">
        <v>437461.449503501</v>
      </c>
      <c r="AL11" s="70">
        <v>60000</v>
      </c>
      <c r="AM11" s="70">
        <v>8477.2144659261794</v>
      </c>
      <c r="AN11" s="70">
        <v>445631.30018327298</v>
      </c>
      <c r="AO11" s="70">
        <v>60000</v>
      </c>
      <c r="AP11" s="70">
        <v>23666.058206791</v>
      </c>
      <c r="AQ11" s="70">
        <v>0</v>
      </c>
      <c r="AR11" s="70">
        <v>540230.54322838399</v>
      </c>
      <c r="AS11" s="70">
        <v>441960.97664889198</v>
      </c>
      <c r="AT11" s="70">
        <v>60000</v>
      </c>
      <c r="AU11" s="70">
        <v>6564.6754502879003</v>
      </c>
      <c r="AV11" s="70">
        <v>447708.50311815803</v>
      </c>
      <c r="AW11" s="70">
        <v>60000</v>
      </c>
      <c r="AX11" s="70">
        <v>39086.715560514</v>
      </c>
      <c r="AY11" s="70">
        <v>0</v>
      </c>
      <c r="AZ11" s="70">
        <v>451804.023634743</v>
      </c>
      <c r="BA11" s="70">
        <v>373129.51070445002</v>
      </c>
      <c r="BB11" s="70">
        <v>60000</v>
      </c>
      <c r="BC11" s="70">
        <v>-1449.0793273690699</v>
      </c>
      <c r="BD11" s="70">
        <v>381954.71304879698</v>
      </c>
      <c r="BE11" s="70">
        <v>60000</v>
      </c>
      <c r="BF11" s="70">
        <v>8400.2312585760992</v>
      </c>
      <c r="BG11" s="70">
        <v>0</v>
      </c>
      <c r="BH11" s="70">
        <v>666818.06934619695</v>
      </c>
      <c r="BI11" s="70">
        <v>523982.68478415202</v>
      </c>
      <c r="BJ11" s="70">
        <v>60000</v>
      </c>
      <c r="BK11" s="70">
        <v>573.66205719858499</v>
      </c>
      <c r="BL11" s="70">
        <v>524254.85950813798</v>
      </c>
      <c r="BM11" s="70">
        <v>60000</v>
      </c>
      <c r="BN11" s="70">
        <v>83136.871895257995</v>
      </c>
      <c r="BO11" s="70">
        <v>0</v>
      </c>
      <c r="BP11" s="70">
        <v>470527.36058584502</v>
      </c>
      <c r="BQ11" s="70">
        <v>394223.18939744501</v>
      </c>
      <c r="BR11" s="70">
        <v>60000</v>
      </c>
      <c r="BS11" s="70">
        <v>-1487.10052955886</v>
      </c>
      <c r="BT11" s="70">
        <v>394991.22813606198</v>
      </c>
      <c r="BU11" s="70">
        <v>60000</v>
      </c>
      <c r="BV11" s="70">
        <v>14049.031920224599</v>
      </c>
      <c r="BW11" s="70">
        <v>0</v>
      </c>
    </row>
    <row r="12" spans="2:75" x14ac:dyDescent="0.25">
      <c r="C12" s="37">
        <v>2.0891851211975601E-10</v>
      </c>
      <c r="D12" s="37">
        <v>5.6509937470157996E-10</v>
      </c>
      <c r="E12" s="37">
        <v>1.0577612859682E-10</v>
      </c>
      <c r="F12" s="37">
        <v>1.5364776118076401E-10</v>
      </c>
      <c r="G12" s="37">
        <v>2952.9019759488701</v>
      </c>
      <c r="H12" s="37">
        <v>2589.4198878960901</v>
      </c>
      <c r="I12" s="37">
        <v>560.06704140226395</v>
      </c>
      <c r="J12" s="37">
        <v>33.430318924007302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  <c r="BA12" s="70">
        <v>0</v>
      </c>
      <c r="BB12" s="70">
        <v>0</v>
      </c>
      <c r="BC12" s="70">
        <v>0</v>
      </c>
      <c r="BD12" s="70">
        <v>0</v>
      </c>
      <c r="BE12" s="70">
        <v>0</v>
      </c>
      <c r="BF12" s="70">
        <v>0</v>
      </c>
      <c r="BG12" s="70">
        <v>0</v>
      </c>
      <c r="BH12" s="70">
        <v>0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70">
        <v>0</v>
      </c>
      <c r="BP12" s="70">
        <v>0</v>
      </c>
      <c r="BQ12" s="70">
        <v>0</v>
      </c>
      <c r="BR12" s="70">
        <v>0</v>
      </c>
      <c r="BS12" s="70">
        <v>0</v>
      </c>
      <c r="BT12" s="70">
        <v>0</v>
      </c>
      <c r="BU12" s="70">
        <v>0</v>
      </c>
      <c r="BV12" s="70">
        <v>0</v>
      </c>
      <c r="BW12" s="70">
        <v>0</v>
      </c>
    </row>
    <row r="13" spans="2:75" x14ac:dyDescent="0.25">
      <c r="C13" s="37">
        <v>1.00304736368647E-8</v>
      </c>
      <c r="D13" s="37">
        <v>0.89946561160794603</v>
      </c>
      <c r="E13" s="37">
        <v>6.9780530983128602E-9</v>
      </c>
      <c r="F13" s="37">
        <v>3.0249207946576502</v>
      </c>
      <c r="G13" s="37">
        <v>1473.18129348659</v>
      </c>
      <c r="H13" s="37">
        <v>2515.4159422790299</v>
      </c>
      <c r="I13" s="37">
        <v>490.36550017814898</v>
      </c>
      <c r="J13" s="37">
        <v>221.29952623829999</v>
      </c>
      <c r="L13" s="70">
        <v>387534.116071406</v>
      </c>
      <c r="M13" s="70">
        <v>348909.524230621</v>
      </c>
      <c r="N13" s="70">
        <v>15000</v>
      </c>
      <c r="O13" s="70">
        <v>2440.41016392961</v>
      </c>
      <c r="P13" s="70">
        <v>351310.46633034101</v>
      </c>
      <c r="Q13" s="70">
        <v>15000</v>
      </c>
      <c r="R13" s="70">
        <v>23664.059904994701</v>
      </c>
      <c r="S13" s="70">
        <v>0</v>
      </c>
      <c r="T13" s="70">
        <v>302134.230605366</v>
      </c>
      <c r="U13" s="70">
        <v>278764.56649039802</v>
      </c>
      <c r="V13" s="70">
        <v>15000</v>
      </c>
      <c r="W13" s="70">
        <v>9601.0040212799904</v>
      </c>
      <c r="X13" s="70">
        <v>288074.592466773</v>
      </c>
      <c r="Y13" s="70">
        <v>15000</v>
      </c>
      <c r="Z13" s="70">
        <v>8660.6421598726902</v>
      </c>
      <c r="AA13" s="70">
        <v>0</v>
      </c>
      <c r="AB13" s="70">
        <v>791621.59214084002</v>
      </c>
      <c r="AC13" s="70">
        <v>658060.24850657606</v>
      </c>
      <c r="AD13" s="70">
        <v>15000</v>
      </c>
      <c r="AE13" s="70">
        <v>-1606.6166972948099</v>
      </c>
      <c r="AF13" s="70">
        <v>656386.10525666096</v>
      </c>
      <c r="AG13" s="70">
        <v>15000</v>
      </c>
      <c r="AH13" s="70">
        <v>118628.870186884</v>
      </c>
      <c r="AI13" s="70">
        <v>0</v>
      </c>
      <c r="AJ13" s="70">
        <v>327299.65115616401</v>
      </c>
      <c r="AK13" s="70">
        <v>300190.80446047301</v>
      </c>
      <c r="AL13" s="70">
        <v>15000</v>
      </c>
      <c r="AM13" s="70">
        <v>9900.6612455900395</v>
      </c>
      <c r="AN13" s="70">
        <v>309757.83036460401</v>
      </c>
      <c r="AO13" s="70">
        <v>15000</v>
      </c>
      <c r="AP13" s="70">
        <v>12442.482037149801</v>
      </c>
      <c r="AQ13" s="70">
        <v>0</v>
      </c>
      <c r="AR13" s="70">
        <v>0</v>
      </c>
      <c r="AS13" s="70">
        <v>0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 s="70">
        <v>0</v>
      </c>
      <c r="BA13" s="70">
        <v>0</v>
      </c>
      <c r="BB13" s="70">
        <v>0</v>
      </c>
      <c r="BC13" s="70">
        <v>0</v>
      </c>
      <c r="BD13" s="70">
        <v>0</v>
      </c>
      <c r="BE13" s="70">
        <v>0</v>
      </c>
      <c r="BF13" s="70">
        <v>0</v>
      </c>
      <c r="BG13" s="70">
        <v>0</v>
      </c>
      <c r="BH13" s="70">
        <v>330104.84696887998</v>
      </c>
      <c r="BI13" s="70">
        <v>297377.48046675499</v>
      </c>
      <c r="BJ13" s="70">
        <v>15000</v>
      </c>
      <c r="BK13" s="70">
        <v>4190.9417918564404</v>
      </c>
      <c r="BL13" s="70">
        <v>315433.24365716899</v>
      </c>
      <c r="BM13" s="70">
        <v>15000</v>
      </c>
      <c r="BN13" s="70">
        <v>3862.5451035670699</v>
      </c>
      <c r="BO13" s="70">
        <v>0</v>
      </c>
      <c r="BP13" s="70">
        <v>298364.52659223101</v>
      </c>
      <c r="BQ13" s="70">
        <v>271596.46440150199</v>
      </c>
      <c r="BR13" s="70">
        <v>15000</v>
      </c>
      <c r="BS13" s="70">
        <v>1001.58012679707</v>
      </c>
      <c r="BT13" s="70">
        <v>269476.28865147399</v>
      </c>
      <c r="BU13" s="70">
        <v>15000</v>
      </c>
      <c r="BV13" s="70">
        <v>14889.818067554501</v>
      </c>
      <c r="BW13" s="70">
        <v>0</v>
      </c>
    </row>
    <row r="14" spans="2:75" x14ac:dyDescent="0.25">
      <c r="B14" t="s">
        <v>92</v>
      </c>
      <c r="C14" s="83">
        <f>C7</f>
        <v>4206441.48111529</v>
      </c>
      <c r="D14" s="83">
        <f t="shared" ref="D14:J14" si="0">D7</f>
        <v>3326206.0103275999</v>
      </c>
      <c r="E14" s="83">
        <f t="shared" si="0"/>
        <v>6411461.5633900203</v>
      </c>
      <c r="F14" s="83">
        <f t="shared" si="0"/>
        <v>3443181.4800756602</v>
      </c>
      <c r="G14" s="83">
        <f t="shared" si="0"/>
        <v>2626492.3951937398</v>
      </c>
      <c r="H14" s="83">
        <f t="shared" si="0"/>
        <v>2188199.71198567</v>
      </c>
      <c r="I14" s="83">
        <f t="shared" si="0"/>
        <v>5109732.71092714</v>
      </c>
      <c r="J14" s="83">
        <f t="shared" si="0"/>
        <v>2154099.2639511498</v>
      </c>
      <c r="L14" s="70">
        <v>321023.66206787899</v>
      </c>
      <c r="M14" s="70">
        <v>295407.51555139298</v>
      </c>
      <c r="N14" s="70">
        <v>20000</v>
      </c>
      <c r="O14" s="70">
        <v>1796.4005142815599</v>
      </c>
      <c r="P14" s="70">
        <v>297174.91344450501</v>
      </c>
      <c r="Q14" s="70">
        <v>20000</v>
      </c>
      <c r="R14" s="70">
        <v>5645.1491376548101</v>
      </c>
      <c r="S14" s="70">
        <v>0</v>
      </c>
      <c r="T14" s="70">
        <v>212466.572071067</v>
      </c>
      <c r="U14" s="70">
        <v>198259.41267583601</v>
      </c>
      <c r="V14" s="70">
        <v>20000</v>
      </c>
      <c r="W14" s="70">
        <v>-18772.808544013998</v>
      </c>
      <c r="X14" s="70">
        <v>181047.56408087799</v>
      </c>
      <c r="Y14" s="70">
        <v>20000</v>
      </c>
      <c r="Z14" s="70">
        <v>-7353.8005538245197</v>
      </c>
      <c r="AA14" s="70">
        <v>7353.8005538245197</v>
      </c>
      <c r="AB14" s="70">
        <v>713847.94798205805</v>
      </c>
      <c r="AC14" s="70">
        <v>604568.088454779</v>
      </c>
      <c r="AD14" s="70">
        <v>20000</v>
      </c>
      <c r="AE14" s="70">
        <v>-1905.49541977485</v>
      </c>
      <c r="AF14" s="70">
        <v>602597.47682632704</v>
      </c>
      <c r="AG14" s="70">
        <v>20000</v>
      </c>
      <c r="AH14" s="70">
        <v>89344.975735955901</v>
      </c>
      <c r="AI14" s="70">
        <v>0</v>
      </c>
      <c r="AJ14" s="70">
        <v>221816.37521784799</v>
      </c>
      <c r="AK14" s="70">
        <v>205977.19394743201</v>
      </c>
      <c r="AL14" s="70">
        <v>20000</v>
      </c>
      <c r="AM14" s="70">
        <v>-18848.438512785298</v>
      </c>
      <c r="AN14" s="70">
        <v>189041.67357027499</v>
      </c>
      <c r="AO14" s="70">
        <v>20000</v>
      </c>
      <c r="AP14" s="70">
        <v>-6073.7368652118603</v>
      </c>
      <c r="AQ14" s="70">
        <v>6073.7368652118603</v>
      </c>
      <c r="AR14" s="70">
        <v>270605.31037052901</v>
      </c>
      <c r="AS14" s="70">
        <v>243717.04754799401</v>
      </c>
      <c r="AT14" s="70">
        <v>20000</v>
      </c>
      <c r="AU14" s="70">
        <v>-35417.105918914203</v>
      </c>
      <c r="AV14" s="70">
        <v>210150.66607931201</v>
      </c>
      <c r="AW14" s="70">
        <v>20000</v>
      </c>
      <c r="AX14" s="70">
        <v>5037.5383723029499</v>
      </c>
      <c r="AY14" s="70">
        <v>0</v>
      </c>
      <c r="AZ14" s="70">
        <v>0</v>
      </c>
      <c r="BA14" s="70">
        <v>0</v>
      </c>
      <c r="BB14" s="70">
        <v>0</v>
      </c>
      <c r="BC14" s="70">
        <v>0</v>
      </c>
      <c r="BD14" s="70">
        <v>0</v>
      </c>
      <c r="BE14" s="70">
        <v>0</v>
      </c>
      <c r="BF14" s="70">
        <v>0</v>
      </c>
      <c r="BG14" s="70">
        <v>0</v>
      </c>
      <c r="BH14" s="70">
        <v>464708.46248788101</v>
      </c>
      <c r="BI14" s="70">
        <v>410543.99202414899</v>
      </c>
      <c r="BJ14" s="70">
        <v>20000</v>
      </c>
      <c r="BK14" s="70">
        <v>-2622.4664151268498</v>
      </c>
      <c r="BL14" s="70">
        <v>407788.86448091897</v>
      </c>
      <c r="BM14" s="70">
        <v>20000</v>
      </c>
      <c r="BN14" s="70">
        <v>34297.131591835598</v>
      </c>
      <c r="BO14" s="70">
        <v>0</v>
      </c>
      <c r="BP14" s="70">
        <v>234668.40594331201</v>
      </c>
      <c r="BQ14" s="70">
        <v>219477.41025357199</v>
      </c>
      <c r="BR14" s="70">
        <v>20000</v>
      </c>
      <c r="BS14" s="70">
        <v>36.6357443367434</v>
      </c>
      <c r="BT14" s="70">
        <v>219654.59110114101</v>
      </c>
      <c r="BU14" s="70">
        <v>20000</v>
      </c>
      <c r="BV14" s="70">
        <v>-4949.5494134931396</v>
      </c>
      <c r="BW14" s="70">
        <v>4949.5494134931396</v>
      </c>
    </row>
    <row r="15" spans="2:75" x14ac:dyDescent="0.25">
      <c r="B15" t="s">
        <v>88</v>
      </c>
      <c r="C15" s="37">
        <v>3.5390257835388197E-8</v>
      </c>
      <c r="D15" s="37">
        <v>1.3969838619232199E-8</v>
      </c>
      <c r="E15" s="37">
        <v>1.3969838619232199E-8</v>
      </c>
      <c r="F15" s="37">
        <v>5.6531280279159599E-7</v>
      </c>
      <c r="G15" s="37">
        <v>201828.752351009</v>
      </c>
      <c r="H15" s="37">
        <v>152845.996717514</v>
      </c>
      <c r="I15" s="37">
        <v>77933.395896286704</v>
      </c>
      <c r="J15" s="37">
        <v>6.9383531808853202E-8</v>
      </c>
      <c r="L15" s="70">
        <v>0</v>
      </c>
      <c r="M15" s="70">
        <v>0</v>
      </c>
      <c r="N15" s="70">
        <v>0</v>
      </c>
      <c r="O15" s="70">
        <v>148.910638830735</v>
      </c>
      <c r="P15" s="70">
        <v>161.25074775691999</v>
      </c>
      <c r="Q15" s="70">
        <v>0</v>
      </c>
      <c r="R15" s="70">
        <v>-12.340108926184801</v>
      </c>
      <c r="S15" s="70">
        <v>12.340108926184801</v>
      </c>
      <c r="T15" s="70">
        <v>0</v>
      </c>
      <c r="U15" s="70">
        <v>0</v>
      </c>
      <c r="V15" s="70">
        <v>0</v>
      </c>
      <c r="W15" s="70">
        <v>1723.29555966151</v>
      </c>
      <c r="X15" s="70">
        <v>1865.0332856206501</v>
      </c>
      <c r="Y15" s="70">
        <v>3000</v>
      </c>
      <c r="Z15" s="70">
        <v>-3141.7377259591399</v>
      </c>
      <c r="AA15" s="70">
        <v>3141.7377259591399</v>
      </c>
      <c r="AB15" s="70">
        <v>257516.40666043901</v>
      </c>
      <c r="AC15" s="70">
        <v>237547.67615369</v>
      </c>
      <c r="AD15" s="70">
        <v>1000</v>
      </c>
      <c r="AE15" s="70">
        <v>2829.0559081381198</v>
      </c>
      <c r="AF15" s="70">
        <v>240349.142047487</v>
      </c>
      <c r="AG15" s="70">
        <v>2000</v>
      </c>
      <c r="AH15" s="70">
        <v>17996.320521090402</v>
      </c>
      <c r="AI15" s="70">
        <v>0</v>
      </c>
      <c r="AJ15" s="70">
        <v>0</v>
      </c>
      <c r="AK15" s="70">
        <v>0</v>
      </c>
      <c r="AL15" s="70">
        <v>0</v>
      </c>
      <c r="AM15" s="70">
        <v>3706.3934890597998</v>
      </c>
      <c r="AN15" s="70">
        <v>3703.0690233953701</v>
      </c>
      <c r="AO15" s="70">
        <v>1000</v>
      </c>
      <c r="AP15" s="70">
        <v>-996.67553433556805</v>
      </c>
      <c r="AQ15" s="70">
        <v>996.67553433556805</v>
      </c>
      <c r="AR15" s="70">
        <v>48476.542123545798</v>
      </c>
      <c r="AS15" s="70">
        <v>46689.134746003401</v>
      </c>
      <c r="AT15" s="70">
        <v>2000</v>
      </c>
      <c r="AU15" s="70">
        <v>-8862.6190732047708</v>
      </c>
      <c r="AV15" s="70">
        <v>37407.077062098397</v>
      </c>
      <c r="AW15" s="70">
        <v>3000</v>
      </c>
      <c r="AX15" s="70">
        <v>-793.15401175736804</v>
      </c>
      <c r="AY15" s="70">
        <v>793.15401175736804</v>
      </c>
      <c r="AZ15" s="70">
        <v>53666.305141355399</v>
      </c>
      <c r="BA15" s="70">
        <v>52617.914986873096</v>
      </c>
      <c r="BB15" s="70">
        <v>2000</v>
      </c>
      <c r="BC15" s="70">
        <v>-3400.0183808475099</v>
      </c>
      <c r="BD15" s="70">
        <v>34633.378743397399</v>
      </c>
      <c r="BE15" s="70">
        <v>4000</v>
      </c>
      <c r="BF15" s="70">
        <v>11632.9080171104</v>
      </c>
      <c r="BG15" s="70">
        <v>0</v>
      </c>
      <c r="BH15" s="70">
        <v>97992.280837202605</v>
      </c>
      <c r="BI15" s="70">
        <v>92910.644171881504</v>
      </c>
      <c r="BJ15" s="70">
        <v>1000</v>
      </c>
      <c r="BK15" s="70">
        <v>9694.7174488798901</v>
      </c>
      <c r="BL15" s="70">
        <v>102786.652542435</v>
      </c>
      <c r="BM15" s="70">
        <v>2000</v>
      </c>
      <c r="BN15" s="70">
        <v>2900.3457436477202</v>
      </c>
      <c r="BO15" s="70">
        <v>0</v>
      </c>
      <c r="BP15" s="70">
        <v>0</v>
      </c>
      <c r="BQ15" s="70">
        <v>0</v>
      </c>
      <c r="BR15" s="70">
        <v>0</v>
      </c>
      <c r="BS15" s="70">
        <v>3338.4936684013801</v>
      </c>
      <c r="BT15" s="70">
        <v>3407.4830849161299</v>
      </c>
      <c r="BU15" s="70">
        <v>2000</v>
      </c>
      <c r="BV15" s="70">
        <v>-2068.9894165147498</v>
      </c>
      <c r="BW15" s="70">
        <v>2068.9894165147498</v>
      </c>
    </row>
    <row r="16" spans="2:75" x14ac:dyDescent="0.25">
      <c r="B16" t="s">
        <v>89</v>
      </c>
      <c r="C16" s="37">
        <v>3.4615368349477698E-9</v>
      </c>
      <c r="D16" s="37">
        <v>16.468985568547598</v>
      </c>
      <c r="E16" s="37">
        <v>2.16789999285538E-7</v>
      </c>
      <c r="F16" s="37">
        <v>1.6806552594061901E-8</v>
      </c>
      <c r="G16" s="37">
        <v>1075.1239585913499</v>
      </c>
      <c r="H16" s="37">
        <v>-1.16436694952426E-7</v>
      </c>
      <c r="I16" s="37">
        <v>4211.5624568885996</v>
      </c>
      <c r="J16" s="37">
        <v>216.50015815242</v>
      </c>
      <c r="L16" s="70">
        <v>0</v>
      </c>
      <c r="M16" s="70">
        <v>0</v>
      </c>
      <c r="N16" s="70">
        <v>0</v>
      </c>
      <c r="O16" s="70">
        <v>123.28965144278401</v>
      </c>
      <c r="P16" s="70">
        <v>139.65688844153399</v>
      </c>
      <c r="Q16" s="70">
        <v>0</v>
      </c>
      <c r="R16" s="70">
        <v>-16.367236998750101</v>
      </c>
      <c r="S16" s="70">
        <v>16.367236998750101</v>
      </c>
      <c r="T16" s="70">
        <v>0</v>
      </c>
      <c r="U16" s="70">
        <v>0</v>
      </c>
      <c r="V16" s="70">
        <v>0</v>
      </c>
      <c r="W16" s="70">
        <v>55.805688304509097</v>
      </c>
      <c r="X16" s="70">
        <v>69.8284442207284</v>
      </c>
      <c r="Y16" s="70">
        <v>1000</v>
      </c>
      <c r="Z16" s="70">
        <v>-1014.02275591622</v>
      </c>
      <c r="AA16" s="70">
        <v>1014.02275591622</v>
      </c>
      <c r="AB16" s="70">
        <v>232195.27994536201</v>
      </c>
      <c r="AC16" s="70">
        <v>215409.64920493099</v>
      </c>
      <c r="AD16" s="70">
        <v>1000</v>
      </c>
      <c r="AE16" s="70">
        <v>3142.1573956973698</v>
      </c>
      <c r="AF16" s="70">
        <v>218528.81747173899</v>
      </c>
      <c r="AG16" s="70">
        <v>2000</v>
      </c>
      <c r="AH16" s="70">
        <v>14808.6198693201</v>
      </c>
      <c r="AI16" s="70">
        <v>0</v>
      </c>
      <c r="AJ16" s="70">
        <v>0</v>
      </c>
      <c r="AK16" s="70">
        <v>0</v>
      </c>
      <c r="AL16" s="70">
        <v>0</v>
      </c>
      <c r="AM16" s="70">
        <v>124.721516933964</v>
      </c>
      <c r="AN16" s="70">
        <v>139.65688843783099</v>
      </c>
      <c r="AO16" s="70">
        <v>0</v>
      </c>
      <c r="AP16" s="70">
        <v>-14.9353715038672</v>
      </c>
      <c r="AQ16" s="70">
        <v>14.9353715038672</v>
      </c>
      <c r="AR16" s="70">
        <v>0</v>
      </c>
      <c r="AS16" s="70">
        <v>0</v>
      </c>
      <c r="AT16" s="70">
        <v>0</v>
      </c>
      <c r="AU16" s="70">
        <v>26177.190976936199</v>
      </c>
      <c r="AV16" s="70">
        <v>26035.911688480501</v>
      </c>
      <c r="AW16" s="70">
        <v>2000</v>
      </c>
      <c r="AX16" s="70">
        <v>-1858.72071154437</v>
      </c>
      <c r="AY16" s="70">
        <v>1858.72071154437</v>
      </c>
      <c r="AZ16" s="70">
        <v>18492.0378010846</v>
      </c>
      <c r="BA16" s="70">
        <v>18220.583483587201</v>
      </c>
      <c r="BB16" s="70">
        <v>1000</v>
      </c>
      <c r="BC16" s="70">
        <v>2779.86528213266</v>
      </c>
      <c r="BD16" s="70">
        <v>19723.028471198901</v>
      </c>
      <c r="BE16" s="70">
        <v>3000</v>
      </c>
      <c r="BF16" s="70">
        <v>-1451.12538798165</v>
      </c>
      <c r="BG16" s="70">
        <v>1451.12538798165</v>
      </c>
      <c r="BH16" s="70">
        <v>81138.120719890896</v>
      </c>
      <c r="BI16" s="70">
        <v>77729.405270133197</v>
      </c>
      <c r="BJ16" s="70">
        <v>1000</v>
      </c>
      <c r="BK16" s="70">
        <v>2197.9436899953298</v>
      </c>
      <c r="BL16" s="70">
        <v>79870.385950030395</v>
      </c>
      <c r="BM16" s="70">
        <v>2000</v>
      </c>
      <c r="BN16" s="70">
        <v>1465.67845985586</v>
      </c>
      <c r="BO16" s="70">
        <v>0</v>
      </c>
      <c r="BP16" s="70">
        <v>0</v>
      </c>
      <c r="BQ16" s="70">
        <v>0</v>
      </c>
      <c r="BR16" s="70">
        <v>0</v>
      </c>
      <c r="BS16" s="70">
        <v>3032.15415286899</v>
      </c>
      <c r="BT16" s="70">
        <v>3037.27528601837</v>
      </c>
      <c r="BU16" s="70">
        <v>3000</v>
      </c>
      <c r="BV16" s="70">
        <v>-3005.1211331493701</v>
      </c>
      <c r="BW16" s="70">
        <v>3005.1211331493701</v>
      </c>
    </row>
    <row r="17" spans="2:75" x14ac:dyDescent="0.25">
      <c r="B17" t="s">
        <v>90</v>
      </c>
      <c r="C17" s="37">
        <v>0.70734592493488402</v>
      </c>
      <c r="D17" s="37">
        <v>1640.0714238109399</v>
      </c>
      <c r="E17" s="37">
        <v>0</v>
      </c>
      <c r="F17" s="37">
        <v>-0.65222894870476</v>
      </c>
      <c r="G17" s="37">
        <v>2743.3096924813699</v>
      </c>
      <c r="H17" s="37">
        <v>-22140.1392822165</v>
      </c>
      <c r="I17" s="37">
        <v>16305.308064230299</v>
      </c>
      <c r="J17" s="37">
        <v>-20150.340036842699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0</v>
      </c>
      <c r="BB17" s="70">
        <v>0</v>
      </c>
      <c r="BC17" s="70">
        <v>0</v>
      </c>
      <c r="BD17" s="70">
        <v>0</v>
      </c>
      <c r="BE17" s="70">
        <v>0</v>
      </c>
      <c r="BF17" s="70">
        <v>0</v>
      </c>
      <c r="BG17" s="70">
        <v>0</v>
      </c>
      <c r="BH17" s="70">
        <v>0</v>
      </c>
      <c r="BI17" s="70">
        <v>0</v>
      </c>
      <c r="BJ17" s="70">
        <v>0</v>
      </c>
      <c r="BK17" s="70">
        <v>0</v>
      </c>
      <c r="BL17" s="70">
        <v>0</v>
      </c>
      <c r="BM17" s="70">
        <v>0</v>
      </c>
      <c r="BN17" s="70">
        <v>0</v>
      </c>
      <c r="BO17" s="70">
        <v>0</v>
      </c>
      <c r="BP17" s="70">
        <v>0</v>
      </c>
      <c r="BQ17" s="70">
        <v>0</v>
      </c>
      <c r="BR17" s="70">
        <v>0</v>
      </c>
      <c r="BS17" s="70">
        <v>0</v>
      </c>
      <c r="BT17" s="70">
        <v>0</v>
      </c>
      <c r="BU17" s="70">
        <v>0</v>
      </c>
      <c r="BV17" s="70">
        <v>0</v>
      </c>
      <c r="BW17" s="70">
        <v>0</v>
      </c>
    </row>
    <row r="18" spans="2:75" x14ac:dyDescent="0.25">
      <c r="B18" t="s">
        <v>91</v>
      </c>
      <c r="C18" s="37">
        <v>0.70734596378667902</v>
      </c>
      <c r="D18" s="37">
        <v>1656.5404093934601</v>
      </c>
      <c r="E18" s="37">
        <v>2.3075983790477E-7</v>
      </c>
      <c r="F18" s="37">
        <v>-0.65222836658540495</v>
      </c>
      <c r="G18" s="37">
        <v>205647.18600208199</v>
      </c>
      <c r="H18" s="37">
        <v>130705.857435182</v>
      </c>
      <c r="I18" s="37">
        <v>98450.266417405597</v>
      </c>
      <c r="J18" s="37">
        <v>-19933.8398786209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0">
        <v>0</v>
      </c>
      <c r="BC18" s="70">
        <v>0</v>
      </c>
      <c r="BD18" s="70">
        <v>0</v>
      </c>
      <c r="BE18" s="70">
        <v>0</v>
      </c>
      <c r="BF18" s="70">
        <v>0</v>
      </c>
      <c r="BG18" s="70">
        <v>0</v>
      </c>
      <c r="BH18" s="70">
        <v>0</v>
      </c>
      <c r="BI18" s="70">
        <v>0</v>
      </c>
      <c r="BJ18" s="70">
        <v>0</v>
      </c>
      <c r="BK18" s="70">
        <v>0</v>
      </c>
      <c r="BL18" s="70">
        <v>0</v>
      </c>
      <c r="BM18" s="70">
        <v>0</v>
      </c>
      <c r="BN18" s="70">
        <v>0</v>
      </c>
      <c r="BO18" s="70">
        <v>0</v>
      </c>
      <c r="BP18" s="70">
        <v>0</v>
      </c>
      <c r="BQ18" s="70">
        <v>0</v>
      </c>
      <c r="BR18" s="70">
        <v>0</v>
      </c>
      <c r="BS18" s="70">
        <v>0</v>
      </c>
      <c r="BT18" s="70">
        <v>0</v>
      </c>
      <c r="BU18" s="70">
        <v>0</v>
      </c>
      <c r="BV18" s="70">
        <v>0</v>
      </c>
      <c r="BW18" s="70">
        <v>0</v>
      </c>
    </row>
    <row r="19" spans="2:75" x14ac:dyDescent="0.25"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0">
        <v>0</v>
      </c>
      <c r="BC19" s="70">
        <v>0</v>
      </c>
      <c r="BD19" s="70">
        <v>0</v>
      </c>
      <c r="BE19" s="70">
        <v>0</v>
      </c>
      <c r="BF19" s="70">
        <v>0</v>
      </c>
      <c r="BG19" s="70">
        <v>0</v>
      </c>
      <c r="BH19" s="70">
        <v>0</v>
      </c>
      <c r="BI19" s="70">
        <v>0</v>
      </c>
      <c r="BJ19" s="70">
        <v>0</v>
      </c>
      <c r="BK19" s="70">
        <v>0</v>
      </c>
      <c r="BL19" s="70">
        <v>0</v>
      </c>
      <c r="BM19" s="70">
        <v>0</v>
      </c>
      <c r="BN19" s="70">
        <v>0</v>
      </c>
      <c r="BO19" s="70">
        <v>0</v>
      </c>
      <c r="BP19" s="70">
        <v>0</v>
      </c>
      <c r="BQ19" s="70">
        <v>0</v>
      </c>
      <c r="BR19" s="70">
        <v>0</v>
      </c>
      <c r="BS19" s="70">
        <v>0</v>
      </c>
      <c r="BT19" s="70">
        <v>0</v>
      </c>
      <c r="BU19" s="70">
        <v>0</v>
      </c>
      <c r="BV19" s="70">
        <v>0</v>
      </c>
      <c r="BW19" s="70">
        <v>0</v>
      </c>
    </row>
    <row r="20" spans="2:75" ht="15.75" thickBot="1" x14ac:dyDescent="0.3"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13661.328110872601</v>
      </c>
      <c r="AS20" s="70">
        <v>0</v>
      </c>
      <c r="AT20" s="70">
        <v>0</v>
      </c>
      <c r="AU20" s="70">
        <v>-79.631079670254394</v>
      </c>
      <c r="AV20" s="70">
        <v>0</v>
      </c>
      <c r="AW20" s="70">
        <v>0</v>
      </c>
      <c r="AX20" s="70">
        <v>13581.6970312023</v>
      </c>
      <c r="AY20" s="70">
        <v>0</v>
      </c>
      <c r="AZ20" s="70">
        <v>7038.6878707364804</v>
      </c>
      <c r="BA20" s="70">
        <v>0</v>
      </c>
      <c r="BB20" s="70">
        <v>0</v>
      </c>
      <c r="BC20" s="70">
        <v>-91.925694385972804</v>
      </c>
      <c r="BD20" s="70">
        <v>0</v>
      </c>
      <c r="BE20" s="70">
        <v>0</v>
      </c>
      <c r="BF20" s="70">
        <v>6946.7621763505003</v>
      </c>
      <c r="BG20" s="70">
        <v>0</v>
      </c>
      <c r="BH20" s="70">
        <v>23346.967640628402</v>
      </c>
      <c r="BI20" s="70">
        <v>0</v>
      </c>
      <c r="BJ20" s="70">
        <v>0</v>
      </c>
      <c r="BK20" s="70">
        <v>-42.973317281356202</v>
      </c>
      <c r="BL20" s="70">
        <v>0</v>
      </c>
      <c r="BM20" s="70">
        <v>0</v>
      </c>
      <c r="BN20" s="70">
        <v>23303.994323347099</v>
      </c>
      <c r="BO20" s="70">
        <v>0</v>
      </c>
      <c r="BP20" s="70">
        <v>21405.0557055012</v>
      </c>
      <c r="BQ20" s="70">
        <v>0</v>
      </c>
      <c r="BR20" s="70">
        <v>0</v>
      </c>
      <c r="BS20" s="70">
        <v>-22.3815975974994</v>
      </c>
      <c r="BT20" s="70">
        <v>0</v>
      </c>
      <c r="BU20" s="70">
        <v>0</v>
      </c>
      <c r="BV20" s="70">
        <v>21382.674107903698</v>
      </c>
      <c r="BW20" s="70">
        <v>0</v>
      </c>
    </row>
    <row r="21" spans="2:75" x14ac:dyDescent="0.25">
      <c r="C21" s="65">
        <v>1</v>
      </c>
      <c r="D21" s="51" t="s">
        <v>73</v>
      </c>
      <c r="E21" s="52"/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13606.5098336315</v>
      </c>
      <c r="AS21" s="70">
        <v>0</v>
      </c>
      <c r="AT21" s="70">
        <v>0</v>
      </c>
      <c r="AU21" s="70">
        <v>-78.888544447546096</v>
      </c>
      <c r="AV21" s="70">
        <v>0</v>
      </c>
      <c r="AW21" s="70">
        <v>0</v>
      </c>
      <c r="AX21" s="70">
        <v>13527.621289184</v>
      </c>
      <c r="AY21" s="70">
        <v>0</v>
      </c>
      <c r="AZ21" s="70">
        <v>7030.7264351423</v>
      </c>
      <c r="BA21" s="70">
        <v>0</v>
      </c>
      <c r="BB21" s="70">
        <v>0</v>
      </c>
      <c r="BC21" s="70">
        <v>-91.809169882727701</v>
      </c>
      <c r="BD21" s="70">
        <v>0</v>
      </c>
      <c r="BE21" s="70">
        <v>0</v>
      </c>
      <c r="BF21" s="70">
        <v>6938.9172652595698</v>
      </c>
      <c r="BG21" s="70">
        <v>0</v>
      </c>
      <c r="BH21" s="70">
        <v>23301.436954166202</v>
      </c>
      <c r="BI21" s="70">
        <v>0</v>
      </c>
      <c r="BJ21" s="70">
        <v>0</v>
      </c>
      <c r="BK21" s="70">
        <v>-41.5036751779908</v>
      </c>
      <c r="BL21" s="70">
        <v>0</v>
      </c>
      <c r="BM21" s="70">
        <v>0</v>
      </c>
      <c r="BN21" s="70">
        <v>23259.933278988301</v>
      </c>
      <c r="BO21" s="70">
        <v>0</v>
      </c>
      <c r="BP21" s="70">
        <v>21405.0557055012</v>
      </c>
      <c r="BQ21" s="70">
        <v>0</v>
      </c>
      <c r="BR21" s="70">
        <v>0</v>
      </c>
      <c r="BS21" s="70">
        <v>-22.058748606408798</v>
      </c>
      <c r="BT21" s="70">
        <v>0</v>
      </c>
      <c r="BU21" s="70">
        <v>0</v>
      </c>
      <c r="BV21" s="70">
        <v>21382.9969568948</v>
      </c>
      <c r="BW21" s="70">
        <v>0</v>
      </c>
    </row>
    <row r="22" spans="2:75" x14ac:dyDescent="0.25">
      <c r="C22" s="66">
        <v>1.1000000000000001</v>
      </c>
      <c r="D22" s="63" t="s">
        <v>72</v>
      </c>
      <c r="E22" s="64"/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13606.5098336315</v>
      </c>
      <c r="AS22" s="70">
        <v>0</v>
      </c>
      <c r="AT22" s="70">
        <v>0</v>
      </c>
      <c r="AU22" s="70">
        <v>-78.888544430970299</v>
      </c>
      <c r="AV22" s="70">
        <v>0</v>
      </c>
      <c r="AW22" s="70">
        <v>0</v>
      </c>
      <c r="AX22" s="70">
        <v>13527.621289200601</v>
      </c>
      <c r="AY22" s="70">
        <v>0</v>
      </c>
      <c r="AZ22" s="70">
        <v>7030.7264351423</v>
      </c>
      <c r="BA22" s="70">
        <v>0</v>
      </c>
      <c r="BB22" s="70">
        <v>0</v>
      </c>
      <c r="BC22" s="70">
        <v>-91.809169863248002</v>
      </c>
      <c r="BD22" s="70">
        <v>0</v>
      </c>
      <c r="BE22" s="70">
        <v>0</v>
      </c>
      <c r="BF22" s="70">
        <v>6938.9172652790503</v>
      </c>
      <c r="BG22" s="70">
        <v>0</v>
      </c>
      <c r="BH22" s="70">
        <v>23301.4369541663</v>
      </c>
      <c r="BI22" s="70">
        <v>0</v>
      </c>
      <c r="BJ22" s="70">
        <v>0</v>
      </c>
      <c r="BK22" s="70">
        <v>-41.503675153678302</v>
      </c>
      <c r="BL22" s="70">
        <v>0</v>
      </c>
      <c r="BM22" s="70">
        <v>0</v>
      </c>
      <c r="BN22" s="70">
        <v>23259.933279012599</v>
      </c>
      <c r="BO22" s="70">
        <v>0</v>
      </c>
      <c r="BP22" s="70">
        <v>21405.055705490598</v>
      </c>
      <c r="BQ22" s="70">
        <v>0</v>
      </c>
      <c r="BR22" s="70">
        <v>0</v>
      </c>
      <c r="BS22" s="70">
        <v>113.30497666855899</v>
      </c>
      <c r="BT22" s="70">
        <v>0</v>
      </c>
      <c r="BU22" s="70">
        <v>0</v>
      </c>
      <c r="BV22" s="70">
        <v>21518.3606821592</v>
      </c>
      <c r="BW22" s="70">
        <v>0</v>
      </c>
    </row>
    <row r="23" spans="2:75" ht="15.75" thickBot="1" x14ac:dyDescent="0.3">
      <c r="C23" s="67">
        <v>1.1000000000000001</v>
      </c>
      <c r="D23" s="53" t="s">
        <v>78</v>
      </c>
      <c r="E23" s="54"/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58210.624792840201</v>
      </c>
      <c r="AS23" s="70">
        <v>0</v>
      </c>
      <c r="AT23" s="70">
        <v>0</v>
      </c>
      <c r="AU23" s="70">
        <v>-225.929387704688</v>
      </c>
      <c r="AV23" s="70">
        <v>0</v>
      </c>
      <c r="AW23" s="70">
        <v>0</v>
      </c>
      <c r="AX23" s="70">
        <v>57984.695405135499</v>
      </c>
      <c r="AY23" s="70">
        <v>0</v>
      </c>
      <c r="AZ23" s="70">
        <v>52909.179935996101</v>
      </c>
      <c r="BA23" s="70">
        <v>0</v>
      </c>
      <c r="BB23" s="70">
        <v>0</v>
      </c>
      <c r="BC23" s="70">
        <v>-62.546088875502001</v>
      </c>
      <c r="BD23" s="70">
        <v>0</v>
      </c>
      <c r="BE23" s="70">
        <v>0</v>
      </c>
      <c r="BF23" s="70">
        <v>52846.633847120604</v>
      </c>
      <c r="BG23" s="70">
        <v>0</v>
      </c>
      <c r="BH23" s="70">
        <v>61131.2936714151</v>
      </c>
      <c r="BI23" s="70">
        <v>0</v>
      </c>
      <c r="BJ23" s="70">
        <v>0</v>
      </c>
      <c r="BK23" s="70">
        <v>104.385625946967</v>
      </c>
      <c r="BL23" s="70">
        <v>0</v>
      </c>
      <c r="BM23" s="70">
        <v>0</v>
      </c>
      <c r="BN23" s="70">
        <v>61235.679297362098</v>
      </c>
      <c r="BO23" s="70">
        <v>0</v>
      </c>
      <c r="BP23" s="70">
        <v>55355.546852305401</v>
      </c>
      <c r="BQ23" s="70">
        <v>0</v>
      </c>
      <c r="BR23" s="70">
        <v>0</v>
      </c>
      <c r="BS23" s="70">
        <v>19.4483856154067</v>
      </c>
      <c r="BT23" s="70">
        <v>0</v>
      </c>
      <c r="BU23" s="70">
        <v>0</v>
      </c>
      <c r="BV23" s="70">
        <v>55374.995237920797</v>
      </c>
      <c r="BW23" s="70">
        <v>0</v>
      </c>
    </row>
    <row r="24" spans="2:75" x14ac:dyDescent="0.25"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58210.624792840201</v>
      </c>
      <c r="AS24" s="70">
        <v>0</v>
      </c>
      <c r="AT24" s="70">
        <v>0</v>
      </c>
      <c r="AU24" s="70">
        <v>-225.929387704687</v>
      </c>
      <c r="AV24" s="70">
        <v>0</v>
      </c>
      <c r="AW24" s="70">
        <v>0</v>
      </c>
      <c r="AX24" s="70">
        <v>57984.695405135499</v>
      </c>
      <c r="AY24" s="70">
        <v>0</v>
      </c>
      <c r="AZ24" s="70">
        <v>52909.179935996101</v>
      </c>
      <c r="BA24" s="70">
        <v>0</v>
      </c>
      <c r="BB24" s="70">
        <v>0</v>
      </c>
      <c r="BC24" s="70">
        <v>-62.5460888752607</v>
      </c>
      <c r="BD24" s="70">
        <v>0</v>
      </c>
      <c r="BE24" s="70">
        <v>0</v>
      </c>
      <c r="BF24" s="70">
        <v>52846.633847120902</v>
      </c>
      <c r="BG24" s="70">
        <v>0</v>
      </c>
      <c r="BH24" s="70">
        <v>61131.2936714151</v>
      </c>
      <c r="BI24" s="70">
        <v>0</v>
      </c>
      <c r="BJ24" s="70">
        <v>0</v>
      </c>
      <c r="BK24" s="70">
        <v>104.385625946967</v>
      </c>
      <c r="BL24" s="70">
        <v>0</v>
      </c>
      <c r="BM24" s="70">
        <v>0</v>
      </c>
      <c r="BN24" s="70">
        <v>61235.679297362098</v>
      </c>
      <c r="BO24" s="70">
        <v>0</v>
      </c>
      <c r="BP24" s="70">
        <v>55355.546852305401</v>
      </c>
      <c r="BQ24" s="70">
        <v>0</v>
      </c>
      <c r="BR24" s="70">
        <v>0</v>
      </c>
      <c r="BS24" s="70">
        <v>19.448385615406799</v>
      </c>
      <c r="BT24" s="70">
        <v>0</v>
      </c>
      <c r="BU24" s="70">
        <v>0</v>
      </c>
      <c r="BV24" s="70">
        <v>55374.995237920797</v>
      </c>
      <c r="BW24" s="70">
        <v>0</v>
      </c>
    </row>
    <row r="25" spans="2:75" x14ac:dyDescent="0.25"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>
        <v>0</v>
      </c>
      <c r="BC25" s="70">
        <v>0</v>
      </c>
      <c r="BD25" s="70">
        <v>0</v>
      </c>
      <c r="BE25" s="70">
        <v>0</v>
      </c>
      <c r="BF25" s="70">
        <v>0</v>
      </c>
      <c r="BG25" s="70">
        <v>0</v>
      </c>
      <c r="BH25" s="70">
        <v>0</v>
      </c>
      <c r="BI25" s="70">
        <v>0</v>
      </c>
      <c r="BJ25" s="70">
        <v>0</v>
      </c>
      <c r="BK25" s="70">
        <v>0</v>
      </c>
      <c r="BL25" s="70">
        <v>0</v>
      </c>
      <c r="BM25" s="70">
        <v>0</v>
      </c>
      <c r="BN25" s="70">
        <v>0</v>
      </c>
      <c r="BO25" s="70">
        <v>0</v>
      </c>
      <c r="BP25" s="70">
        <v>0</v>
      </c>
      <c r="BQ25" s="70">
        <v>0</v>
      </c>
      <c r="BR25" s="70">
        <v>0</v>
      </c>
      <c r="BS25" s="70">
        <v>0</v>
      </c>
      <c r="BT25" s="70">
        <v>0</v>
      </c>
      <c r="BU25" s="70">
        <v>0</v>
      </c>
      <c r="BV25" s="70">
        <v>0</v>
      </c>
      <c r="BW25" s="70">
        <v>0</v>
      </c>
    </row>
    <row r="26" spans="2:75" x14ac:dyDescent="0.25">
      <c r="C26" t="s">
        <v>93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  <c r="BA26" s="70">
        <v>0</v>
      </c>
      <c r="BB26" s="70">
        <v>0</v>
      </c>
      <c r="BC26" s="70">
        <v>0</v>
      </c>
      <c r="BD26" s="70">
        <v>0</v>
      </c>
      <c r="BE26" s="70">
        <v>0</v>
      </c>
      <c r="BF26" s="70">
        <v>0</v>
      </c>
      <c r="BG26" s="70">
        <v>0</v>
      </c>
      <c r="BH26" s="70">
        <v>0</v>
      </c>
      <c r="BI26" s="70">
        <v>0</v>
      </c>
      <c r="BJ26" s="70">
        <v>0</v>
      </c>
      <c r="BK26" s="70">
        <v>0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0</v>
      </c>
      <c r="BR26" s="70">
        <v>0</v>
      </c>
      <c r="BS26" s="70">
        <v>0</v>
      </c>
      <c r="BT26" s="70">
        <v>0</v>
      </c>
      <c r="BU26" s="70">
        <v>0</v>
      </c>
      <c r="BV26" s="70">
        <v>0</v>
      </c>
      <c r="BW26" s="70">
        <v>0</v>
      </c>
    </row>
    <row r="27" spans="2:75" x14ac:dyDescent="0.25">
      <c r="C27" t="s">
        <v>83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  <c r="BA27" s="70">
        <v>0</v>
      </c>
      <c r="BB27" s="70">
        <v>0</v>
      </c>
      <c r="BC27" s="70">
        <v>0</v>
      </c>
      <c r="BD27" s="70">
        <v>0</v>
      </c>
      <c r="BE27" s="70">
        <v>0</v>
      </c>
      <c r="BF27" s="70">
        <v>0</v>
      </c>
      <c r="BG27" s="70">
        <v>0</v>
      </c>
      <c r="BH27" s="70">
        <v>0</v>
      </c>
      <c r="BI27" s="70">
        <v>0</v>
      </c>
      <c r="BJ27" s="70">
        <v>0</v>
      </c>
      <c r="BK27" s="70">
        <v>0</v>
      </c>
      <c r="BL27" s="70">
        <v>0</v>
      </c>
      <c r="BM27" s="70">
        <v>0</v>
      </c>
      <c r="BN27" s="70">
        <v>0</v>
      </c>
      <c r="BO27" s="70">
        <v>0</v>
      </c>
      <c r="BP27" s="70">
        <v>0</v>
      </c>
      <c r="BQ27" s="70">
        <v>0</v>
      </c>
      <c r="BR27" s="70">
        <v>0</v>
      </c>
      <c r="BS27" s="70">
        <v>0</v>
      </c>
      <c r="BT27" s="70">
        <v>0</v>
      </c>
      <c r="BU27" s="70">
        <v>0</v>
      </c>
      <c r="BV27" s="70">
        <v>0</v>
      </c>
      <c r="BW27" s="70">
        <v>0</v>
      </c>
    </row>
    <row r="28" spans="2:75" x14ac:dyDescent="0.25">
      <c r="B28" t="s">
        <v>123</v>
      </c>
      <c r="L28" s="70">
        <v>87036.445404775804</v>
      </c>
      <c r="M28" s="70">
        <v>0</v>
      </c>
      <c r="N28" s="70">
        <v>0</v>
      </c>
      <c r="O28" s="70">
        <v>21.508994829988801</v>
      </c>
      <c r="P28" s="70">
        <v>0</v>
      </c>
      <c r="Q28" s="70">
        <v>0</v>
      </c>
      <c r="R28" s="70">
        <v>87057.954399605806</v>
      </c>
      <c r="S28" s="70">
        <v>0</v>
      </c>
      <c r="T28" s="70">
        <v>37109.080835993198</v>
      </c>
      <c r="U28" s="70">
        <v>0</v>
      </c>
      <c r="V28" s="70">
        <v>0</v>
      </c>
      <c r="W28" s="70">
        <v>-98.230270247972001</v>
      </c>
      <c r="X28" s="70">
        <v>0</v>
      </c>
      <c r="Y28" s="70">
        <v>0</v>
      </c>
      <c r="Z28" s="70">
        <v>37010.850565745197</v>
      </c>
      <c r="AA28" s="70">
        <v>0</v>
      </c>
      <c r="AB28" s="70">
        <v>39382.523921527601</v>
      </c>
      <c r="AC28" s="70">
        <v>0</v>
      </c>
      <c r="AD28" s="70">
        <v>0</v>
      </c>
      <c r="AE28" s="70">
        <v>-20.539277040832498</v>
      </c>
      <c r="AF28" s="70">
        <v>0</v>
      </c>
      <c r="AG28" s="70">
        <v>0</v>
      </c>
      <c r="AH28" s="70">
        <v>39361.984644486802</v>
      </c>
      <c r="AI28" s="70">
        <v>0</v>
      </c>
      <c r="AJ28" s="70">
        <v>64681.869660591103</v>
      </c>
      <c r="AK28" s="70">
        <v>0</v>
      </c>
      <c r="AL28" s="70">
        <v>0</v>
      </c>
      <c r="AM28" s="70">
        <v>-8.1401475493216608</v>
      </c>
      <c r="AN28" s="70">
        <v>0</v>
      </c>
      <c r="AO28" s="70">
        <v>0</v>
      </c>
      <c r="AP28" s="70">
        <v>64673.729513041799</v>
      </c>
      <c r="AQ28" s="70">
        <v>0</v>
      </c>
      <c r="AR28" s="70">
        <v>211102.347188527</v>
      </c>
      <c r="AS28" s="70">
        <v>0</v>
      </c>
      <c r="AT28" s="70">
        <v>0</v>
      </c>
      <c r="AU28" s="70">
        <v>-4.98533279677787</v>
      </c>
      <c r="AV28" s="70">
        <v>0</v>
      </c>
      <c r="AW28" s="70">
        <v>0</v>
      </c>
      <c r="AX28" s="70">
        <v>211097.36185573001</v>
      </c>
      <c r="AY28" s="70">
        <v>0</v>
      </c>
      <c r="AZ28" s="70">
        <v>87390.010052584097</v>
      </c>
      <c r="BA28" s="70">
        <v>0</v>
      </c>
      <c r="BB28" s="70">
        <v>0</v>
      </c>
      <c r="BC28" s="70">
        <v>-535.97404934062399</v>
      </c>
      <c r="BD28" s="70">
        <v>0</v>
      </c>
      <c r="BE28" s="70">
        <v>0</v>
      </c>
      <c r="BF28" s="70">
        <v>86854.036003243498</v>
      </c>
      <c r="BG28" s="70">
        <v>0</v>
      </c>
      <c r="BH28" s="70">
        <v>108658.517644586</v>
      </c>
      <c r="BI28" s="70">
        <v>0</v>
      </c>
      <c r="BJ28" s="70">
        <v>0</v>
      </c>
      <c r="BK28" s="70">
        <v>-1287.4577778906901</v>
      </c>
      <c r="BL28" s="70">
        <v>0</v>
      </c>
      <c r="BM28" s="70">
        <v>0</v>
      </c>
      <c r="BN28" s="70">
        <v>107371.059866695</v>
      </c>
      <c r="BO28" s="70">
        <v>0</v>
      </c>
      <c r="BP28" s="70">
        <v>207110.434710759</v>
      </c>
      <c r="BQ28" s="70">
        <v>0</v>
      </c>
      <c r="BR28" s="70">
        <v>0</v>
      </c>
      <c r="BS28" s="70">
        <v>-141.92335475920399</v>
      </c>
      <c r="BT28" s="70">
        <v>0</v>
      </c>
      <c r="BU28" s="70">
        <v>0</v>
      </c>
      <c r="BV28" s="70">
        <v>206968.511356</v>
      </c>
      <c r="BW28" s="70">
        <v>0</v>
      </c>
    </row>
    <row r="29" spans="2:75" x14ac:dyDescent="0.25">
      <c r="B29" t="s">
        <v>101</v>
      </c>
      <c r="C29" s="194">
        <v>2393.4948825041001</v>
      </c>
      <c r="D29" s="194">
        <v>1910.81060768674</v>
      </c>
      <c r="E29" s="194">
        <v>2824.89324476512</v>
      </c>
      <c r="F29" s="194">
        <v>1912.1619652633201</v>
      </c>
      <c r="G29" s="194">
        <v>1725.4489223944199</v>
      </c>
      <c r="H29" s="194">
        <v>1442.7403891756501</v>
      </c>
      <c r="I29" s="194">
        <v>2248.1099619850202</v>
      </c>
      <c r="J29" s="194">
        <v>1791.93862726769</v>
      </c>
      <c r="L29" s="70">
        <v>87036.445404775906</v>
      </c>
      <c r="M29" s="70">
        <v>0</v>
      </c>
      <c r="N29" s="70">
        <v>0</v>
      </c>
      <c r="O29" s="70">
        <v>21.508994829988801</v>
      </c>
      <c r="P29" s="70">
        <v>0</v>
      </c>
      <c r="Q29" s="70">
        <v>0</v>
      </c>
      <c r="R29" s="70">
        <v>87057.954399605893</v>
      </c>
      <c r="S29" s="70">
        <v>0</v>
      </c>
      <c r="T29" s="70">
        <v>37109.080835993198</v>
      </c>
      <c r="U29" s="70">
        <v>0</v>
      </c>
      <c r="V29" s="70">
        <v>0</v>
      </c>
      <c r="W29" s="70">
        <v>-98.229304825014907</v>
      </c>
      <c r="X29" s="70">
        <v>0</v>
      </c>
      <c r="Y29" s="70">
        <v>0</v>
      </c>
      <c r="Z29" s="70">
        <v>37010.851531168199</v>
      </c>
      <c r="AA29" s="70">
        <v>0</v>
      </c>
      <c r="AB29" s="70">
        <v>39382.523921527601</v>
      </c>
      <c r="AC29" s="70">
        <v>0</v>
      </c>
      <c r="AD29" s="70">
        <v>0</v>
      </c>
      <c r="AE29" s="70">
        <v>-20.5392770408322</v>
      </c>
      <c r="AF29" s="70">
        <v>0</v>
      </c>
      <c r="AG29" s="70">
        <v>0</v>
      </c>
      <c r="AH29" s="70">
        <v>39361.984644486802</v>
      </c>
      <c r="AI29" s="70">
        <v>0</v>
      </c>
      <c r="AJ29" s="70">
        <v>64681.869660591103</v>
      </c>
      <c r="AK29" s="70">
        <v>0</v>
      </c>
      <c r="AL29" s="70">
        <v>0</v>
      </c>
      <c r="AM29" s="70">
        <v>-8.1401475493216697</v>
      </c>
      <c r="AN29" s="70">
        <v>0</v>
      </c>
      <c r="AO29" s="70">
        <v>0</v>
      </c>
      <c r="AP29" s="70">
        <v>64673.729513041799</v>
      </c>
      <c r="AQ29" s="70">
        <v>0</v>
      </c>
      <c r="AR29" s="70">
        <v>211113.028858056</v>
      </c>
      <c r="AS29" s="70">
        <v>0</v>
      </c>
      <c r="AT29" s="70">
        <v>0</v>
      </c>
      <c r="AU29" s="70">
        <v>-4.9872026096205797</v>
      </c>
      <c r="AV29" s="70">
        <v>0</v>
      </c>
      <c r="AW29" s="70">
        <v>0</v>
      </c>
      <c r="AX29" s="70">
        <v>211108.041655446</v>
      </c>
      <c r="AY29" s="70">
        <v>0</v>
      </c>
      <c r="AZ29" s="70">
        <v>87391.919279053502</v>
      </c>
      <c r="BA29" s="70">
        <v>0</v>
      </c>
      <c r="BB29" s="70">
        <v>0</v>
      </c>
      <c r="BC29" s="70">
        <v>-535.77943833692996</v>
      </c>
      <c r="BD29" s="70">
        <v>0</v>
      </c>
      <c r="BE29" s="70">
        <v>0</v>
      </c>
      <c r="BF29" s="70">
        <v>86856.139840716496</v>
      </c>
      <c r="BG29" s="70">
        <v>0</v>
      </c>
      <c r="BH29" s="70">
        <v>108660.327051029</v>
      </c>
      <c r="BI29" s="70">
        <v>0</v>
      </c>
      <c r="BJ29" s="70">
        <v>0</v>
      </c>
      <c r="BK29" s="70">
        <v>-1287.31449222334</v>
      </c>
      <c r="BL29" s="70">
        <v>0</v>
      </c>
      <c r="BM29" s="70">
        <v>0</v>
      </c>
      <c r="BN29" s="70">
        <v>107373.012558805</v>
      </c>
      <c r="BO29" s="70">
        <v>0</v>
      </c>
      <c r="BP29" s="70">
        <v>207110.434710759</v>
      </c>
      <c r="BQ29" s="70">
        <v>0</v>
      </c>
      <c r="BR29" s="70">
        <v>0</v>
      </c>
      <c r="BS29" s="70">
        <v>-141.91650324362399</v>
      </c>
      <c r="BT29" s="70">
        <v>0</v>
      </c>
      <c r="BU29" s="70">
        <v>0</v>
      </c>
      <c r="BV29" s="70">
        <v>206968.51820751501</v>
      </c>
      <c r="BW29" s="70">
        <v>0</v>
      </c>
    </row>
    <row r="30" spans="2:75" x14ac:dyDescent="0.25">
      <c r="B30" t="s">
        <v>102</v>
      </c>
      <c r="C30" s="194">
        <v>639.63077576115995</v>
      </c>
      <c r="D30" s="194">
        <v>498.53626497565801</v>
      </c>
      <c r="E30" s="194">
        <v>980.06000830135201</v>
      </c>
      <c r="F30" s="194">
        <v>515.05827648337299</v>
      </c>
      <c r="G30" s="194">
        <v>600.56675602549603</v>
      </c>
      <c r="H30" s="194">
        <v>441.13103429057799</v>
      </c>
      <c r="I30" s="194">
        <v>835.36487040566703</v>
      </c>
      <c r="J30" s="194">
        <v>463.51166697734902</v>
      </c>
      <c r="L30" s="70">
        <v>87036.445404776896</v>
      </c>
      <c r="M30" s="70">
        <v>0</v>
      </c>
      <c r="N30" s="70">
        <v>0</v>
      </c>
      <c r="O30" s="70">
        <v>21.508994829988801</v>
      </c>
      <c r="P30" s="70">
        <v>0</v>
      </c>
      <c r="Q30" s="70">
        <v>0</v>
      </c>
      <c r="R30" s="70">
        <v>87057.954399606897</v>
      </c>
      <c r="S30" s="70">
        <v>0</v>
      </c>
      <c r="T30" s="70">
        <v>37109.0808359937</v>
      </c>
      <c r="U30" s="70">
        <v>0</v>
      </c>
      <c r="V30" s="70">
        <v>0</v>
      </c>
      <c r="W30" s="70">
        <v>-98.164232623362906</v>
      </c>
      <c r="X30" s="70">
        <v>0</v>
      </c>
      <c r="Y30" s="70">
        <v>0</v>
      </c>
      <c r="Z30" s="70">
        <v>37010.9166033703</v>
      </c>
      <c r="AA30" s="70">
        <v>0</v>
      </c>
      <c r="AB30" s="70">
        <v>39382.5239215279</v>
      </c>
      <c r="AC30" s="70">
        <v>0</v>
      </c>
      <c r="AD30" s="70">
        <v>0</v>
      </c>
      <c r="AE30" s="70">
        <v>-20.539277040833198</v>
      </c>
      <c r="AF30" s="70">
        <v>0</v>
      </c>
      <c r="AG30" s="70">
        <v>0</v>
      </c>
      <c r="AH30" s="70">
        <v>39361.9846444871</v>
      </c>
      <c r="AI30" s="70">
        <v>0</v>
      </c>
      <c r="AJ30" s="70">
        <v>64681.8696605925</v>
      </c>
      <c r="AK30" s="70">
        <v>0</v>
      </c>
      <c r="AL30" s="70">
        <v>0</v>
      </c>
      <c r="AM30" s="70">
        <v>-8.1401475493218491</v>
      </c>
      <c r="AN30" s="70">
        <v>0</v>
      </c>
      <c r="AO30" s="70">
        <v>0</v>
      </c>
      <c r="AP30" s="70">
        <v>64673.729513043101</v>
      </c>
      <c r="AQ30" s="70">
        <v>0</v>
      </c>
      <c r="AR30" s="70">
        <v>211833.003195339</v>
      </c>
      <c r="AS30" s="70">
        <v>0</v>
      </c>
      <c r="AT30" s="70">
        <v>0</v>
      </c>
      <c r="AU30" s="70">
        <v>-5.1132332631154203</v>
      </c>
      <c r="AV30" s="70">
        <v>0</v>
      </c>
      <c r="AW30" s="70">
        <v>0</v>
      </c>
      <c r="AX30" s="70">
        <v>211827.88996207601</v>
      </c>
      <c r="AY30" s="70">
        <v>0</v>
      </c>
      <c r="AZ30" s="70">
        <v>87694.429855956696</v>
      </c>
      <c r="BA30" s="70">
        <v>0</v>
      </c>
      <c r="BB30" s="70">
        <v>0</v>
      </c>
      <c r="BC30" s="70">
        <v>-536.525693478579</v>
      </c>
      <c r="BD30" s="70">
        <v>0</v>
      </c>
      <c r="BE30" s="70">
        <v>0</v>
      </c>
      <c r="BF30" s="70">
        <v>87157.904162478095</v>
      </c>
      <c r="BG30" s="70">
        <v>0</v>
      </c>
      <c r="BH30" s="70">
        <v>108782.286095077</v>
      </c>
      <c r="BI30" s="70">
        <v>0</v>
      </c>
      <c r="BJ30" s="70">
        <v>0</v>
      </c>
      <c r="BK30" s="70">
        <v>-1277.65663808009</v>
      </c>
      <c r="BL30" s="70">
        <v>0</v>
      </c>
      <c r="BM30" s="70">
        <v>0</v>
      </c>
      <c r="BN30" s="70">
        <v>107504.629456996</v>
      </c>
      <c r="BO30" s="70">
        <v>0</v>
      </c>
      <c r="BP30" s="70">
        <v>207110.434710762</v>
      </c>
      <c r="BQ30" s="70">
        <v>0</v>
      </c>
      <c r="BR30" s="70">
        <v>0</v>
      </c>
      <c r="BS30" s="70">
        <v>-141.45469144305699</v>
      </c>
      <c r="BT30" s="70">
        <v>0</v>
      </c>
      <c r="BU30" s="70">
        <v>0</v>
      </c>
      <c r="BV30" s="70">
        <v>206968.98001931899</v>
      </c>
      <c r="BW30" s="70">
        <v>0</v>
      </c>
    </row>
    <row r="31" spans="2:75" x14ac:dyDescent="0.25">
      <c r="B31" t="s">
        <v>103</v>
      </c>
      <c r="C31" s="194">
        <v>1728.63565363526</v>
      </c>
      <c r="D31" s="194">
        <v>1431.8869002548399</v>
      </c>
      <c r="E31" s="194">
        <v>2825.5275457313601</v>
      </c>
      <c r="F31" s="194">
        <v>1433.49330149657</v>
      </c>
      <c r="G31" s="194">
        <v>1685.6120489192699</v>
      </c>
      <c r="H31" s="194">
        <v>1363.13173386277</v>
      </c>
      <c r="I31" s="194">
        <v>2536.14432447122</v>
      </c>
      <c r="J31" s="194">
        <v>1355.88860026828</v>
      </c>
      <c r="L31" s="70">
        <v>87036.445404776707</v>
      </c>
      <c r="M31" s="70">
        <v>0</v>
      </c>
      <c r="N31" s="70">
        <v>0</v>
      </c>
      <c r="O31" s="70">
        <v>21.508994829988801</v>
      </c>
      <c r="P31" s="70">
        <v>0</v>
      </c>
      <c r="Q31" s="70">
        <v>0</v>
      </c>
      <c r="R31" s="70">
        <v>87057.954399606693</v>
      </c>
      <c r="S31" s="70">
        <v>0</v>
      </c>
      <c r="T31" s="70">
        <v>37109.080835993598</v>
      </c>
      <c r="U31" s="70">
        <v>0</v>
      </c>
      <c r="V31" s="70">
        <v>0</v>
      </c>
      <c r="W31" s="70">
        <v>-98.178057393984901</v>
      </c>
      <c r="X31" s="70">
        <v>0</v>
      </c>
      <c r="Y31" s="70">
        <v>0</v>
      </c>
      <c r="Z31" s="70">
        <v>37010.9027785996</v>
      </c>
      <c r="AA31" s="70">
        <v>0</v>
      </c>
      <c r="AB31" s="70">
        <v>39382.523921527798</v>
      </c>
      <c r="AC31" s="70">
        <v>0</v>
      </c>
      <c r="AD31" s="70">
        <v>0</v>
      </c>
      <c r="AE31" s="70">
        <v>-20.539277040833699</v>
      </c>
      <c r="AF31" s="70">
        <v>0</v>
      </c>
      <c r="AG31" s="70">
        <v>0</v>
      </c>
      <c r="AH31" s="70">
        <v>39361.984644486998</v>
      </c>
      <c r="AI31" s="70">
        <v>0</v>
      </c>
      <c r="AJ31" s="70">
        <v>64681.869660592201</v>
      </c>
      <c r="AK31" s="70">
        <v>0</v>
      </c>
      <c r="AL31" s="70">
        <v>0</v>
      </c>
      <c r="AM31" s="70">
        <v>-8.1401475493218705</v>
      </c>
      <c r="AN31" s="70">
        <v>0</v>
      </c>
      <c r="AO31" s="70">
        <v>0</v>
      </c>
      <c r="AP31" s="70">
        <v>64673.729513042897</v>
      </c>
      <c r="AQ31" s="70">
        <v>0</v>
      </c>
      <c r="AR31" s="70">
        <v>211680.04264053699</v>
      </c>
      <c r="AS31" s="70">
        <v>0</v>
      </c>
      <c r="AT31" s="70">
        <v>0</v>
      </c>
      <c r="AU31" s="70">
        <v>-5.0864576881542103</v>
      </c>
      <c r="AV31" s="70">
        <v>0</v>
      </c>
      <c r="AW31" s="70">
        <v>0</v>
      </c>
      <c r="AX31" s="70">
        <v>211674.95618284901</v>
      </c>
      <c r="AY31" s="70">
        <v>0</v>
      </c>
      <c r="AZ31" s="70">
        <v>87630.160640680202</v>
      </c>
      <c r="BA31" s="70">
        <v>0</v>
      </c>
      <c r="BB31" s="70">
        <v>0</v>
      </c>
      <c r="BC31" s="70">
        <v>-536.46532550163704</v>
      </c>
      <c r="BD31" s="70">
        <v>0</v>
      </c>
      <c r="BE31" s="70">
        <v>0</v>
      </c>
      <c r="BF31" s="70">
        <v>87093.695315178498</v>
      </c>
      <c r="BG31" s="70">
        <v>0</v>
      </c>
      <c r="BH31" s="70">
        <v>108756.375556222</v>
      </c>
      <c r="BI31" s="70">
        <v>0</v>
      </c>
      <c r="BJ31" s="70">
        <v>0</v>
      </c>
      <c r="BK31" s="70">
        <v>-1279.70847609576</v>
      </c>
      <c r="BL31" s="70">
        <v>0</v>
      </c>
      <c r="BM31" s="70">
        <v>0</v>
      </c>
      <c r="BN31" s="70">
        <v>107476.667080126</v>
      </c>
      <c r="BO31" s="70">
        <v>0</v>
      </c>
      <c r="BP31" s="70">
        <v>207110.43471076101</v>
      </c>
      <c r="BQ31" s="70">
        <v>0</v>
      </c>
      <c r="BR31" s="70">
        <v>0</v>
      </c>
      <c r="BS31" s="70">
        <v>-141.552804638277</v>
      </c>
      <c r="BT31" s="70">
        <v>0</v>
      </c>
      <c r="BU31" s="70">
        <v>0</v>
      </c>
      <c r="BV31" s="70">
        <v>206968.88190612299</v>
      </c>
      <c r="BW31" s="70">
        <v>0</v>
      </c>
    </row>
    <row r="32" spans="2:75" x14ac:dyDescent="0.25">
      <c r="B32" t="s">
        <v>104</v>
      </c>
      <c r="C32" s="194">
        <v>696.74905747944695</v>
      </c>
      <c r="D32" s="194">
        <v>547.56476540307904</v>
      </c>
      <c r="E32" s="194">
        <v>1177.56864417111</v>
      </c>
      <c r="F32" s="194">
        <v>531.03857104574502</v>
      </c>
      <c r="G32" s="194">
        <v>634.03416605503003</v>
      </c>
      <c r="H32" s="194">
        <v>461.50235189386001</v>
      </c>
      <c r="I32" s="194">
        <v>981.23016184233404</v>
      </c>
      <c r="J32" s="194">
        <v>465.20529964339801</v>
      </c>
      <c r="L32" s="70">
        <v>87036.445404776707</v>
      </c>
      <c r="M32" s="70">
        <v>0</v>
      </c>
      <c r="N32" s="70">
        <v>0</v>
      </c>
      <c r="O32" s="70">
        <v>21.508994829988801</v>
      </c>
      <c r="P32" s="70">
        <v>0</v>
      </c>
      <c r="Q32" s="70">
        <v>0</v>
      </c>
      <c r="R32" s="70">
        <v>87057.954399606693</v>
      </c>
      <c r="S32" s="70">
        <v>0</v>
      </c>
      <c r="T32" s="70">
        <v>37109.080835993504</v>
      </c>
      <c r="U32" s="70">
        <v>0</v>
      </c>
      <c r="V32" s="70">
        <v>0</v>
      </c>
      <c r="W32" s="70">
        <v>-98.191882164607307</v>
      </c>
      <c r="X32" s="70">
        <v>0</v>
      </c>
      <c r="Y32" s="70">
        <v>0</v>
      </c>
      <c r="Z32" s="70">
        <v>37010.8889538289</v>
      </c>
      <c r="AA32" s="70">
        <v>0</v>
      </c>
      <c r="AB32" s="70">
        <v>39382.523921527798</v>
      </c>
      <c r="AC32" s="70">
        <v>0</v>
      </c>
      <c r="AD32" s="70">
        <v>0</v>
      </c>
      <c r="AE32" s="70">
        <v>-20.539277040834001</v>
      </c>
      <c r="AF32" s="70">
        <v>0</v>
      </c>
      <c r="AG32" s="70">
        <v>0</v>
      </c>
      <c r="AH32" s="70">
        <v>39361.984644486904</v>
      </c>
      <c r="AI32" s="70">
        <v>0</v>
      </c>
      <c r="AJ32" s="70">
        <v>64681.869660591998</v>
      </c>
      <c r="AK32" s="70">
        <v>0</v>
      </c>
      <c r="AL32" s="70">
        <v>0</v>
      </c>
      <c r="AM32" s="70">
        <v>-8.1401475493219095</v>
      </c>
      <c r="AN32" s="70">
        <v>0</v>
      </c>
      <c r="AO32" s="70">
        <v>0</v>
      </c>
      <c r="AP32" s="70">
        <v>64673.729513042701</v>
      </c>
      <c r="AQ32" s="70">
        <v>0</v>
      </c>
      <c r="AR32" s="70">
        <v>211527.08208573601</v>
      </c>
      <c r="AS32" s="70">
        <v>0</v>
      </c>
      <c r="AT32" s="70">
        <v>0</v>
      </c>
      <c r="AU32" s="70">
        <v>-5.0596821275721702</v>
      </c>
      <c r="AV32" s="70">
        <v>0</v>
      </c>
      <c r="AW32" s="70">
        <v>0</v>
      </c>
      <c r="AX32" s="70">
        <v>211522.02240360799</v>
      </c>
      <c r="AY32" s="70">
        <v>0</v>
      </c>
      <c r="AZ32" s="70">
        <v>87565.891425403795</v>
      </c>
      <c r="BA32" s="70">
        <v>0</v>
      </c>
      <c r="BB32" s="70">
        <v>0</v>
      </c>
      <c r="BC32" s="70">
        <v>-536.40495754609401</v>
      </c>
      <c r="BD32" s="70">
        <v>0</v>
      </c>
      <c r="BE32" s="70">
        <v>0</v>
      </c>
      <c r="BF32" s="70">
        <v>87029.4864678577</v>
      </c>
      <c r="BG32" s="70">
        <v>0</v>
      </c>
      <c r="BH32" s="70">
        <v>108730.46501736699</v>
      </c>
      <c r="BI32" s="70">
        <v>0</v>
      </c>
      <c r="BJ32" s="70">
        <v>0</v>
      </c>
      <c r="BK32" s="70">
        <v>-1281.7603141332199</v>
      </c>
      <c r="BL32" s="70">
        <v>0</v>
      </c>
      <c r="BM32" s="70">
        <v>0</v>
      </c>
      <c r="BN32" s="70">
        <v>107448.70470323401</v>
      </c>
      <c r="BO32" s="70">
        <v>0</v>
      </c>
      <c r="BP32" s="70">
        <v>207110.43471076101</v>
      </c>
      <c r="BQ32" s="70">
        <v>0</v>
      </c>
      <c r="BR32" s="70">
        <v>0</v>
      </c>
      <c r="BS32" s="70">
        <v>-141.65091784293699</v>
      </c>
      <c r="BT32" s="70">
        <v>0</v>
      </c>
      <c r="BU32" s="70">
        <v>0</v>
      </c>
      <c r="BV32" s="70">
        <v>206968.783792918</v>
      </c>
      <c r="BW32" s="70">
        <v>0</v>
      </c>
    </row>
    <row r="33" spans="1:75" x14ac:dyDescent="0.25">
      <c r="B33" t="s">
        <v>101</v>
      </c>
      <c r="C33" s="193">
        <f>C29+C36</f>
        <v>2394.4620552640231</v>
      </c>
      <c r="D33" s="193">
        <f t="shared" ref="D33:J33" si="1">D29+D36</f>
        <v>1911.59349516258</v>
      </c>
      <c r="E33" s="193">
        <f t="shared" si="1"/>
        <v>2824.9768653308438</v>
      </c>
      <c r="F33" s="193">
        <f t="shared" si="1"/>
        <v>1913.1836083434036</v>
      </c>
      <c r="G33" s="193">
        <f t="shared" si="1"/>
        <v>1727.7166771350414</v>
      </c>
      <c r="H33" s="193">
        <f t="shared" si="1"/>
        <v>1444.0851039966662</v>
      </c>
      <c r="I33" s="193">
        <f t="shared" si="1"/>
        <v>2248.80847160134</v>
      </c>
      <c r="J33" s="193">
        <f t="shared" si="1"/>
        <v>1793.6740319714529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971.55143668481696</v>
      </c>
      <c r="AS33" s="70">
        <v>0</v>
      </c>
      <c r="AT33" s="70">
        <v>0</v>
      </c>
      <c r="AU33" s="70">
        <v>1.4825388153588399</v>
      </c>
      <c r="AV33" s="70">
        <v>0</v>
      </c>
      <c r="AW33" s="70">
        <v>0</v>
      </c>
      <c r="AX33" s="70">
        <v>973.03397550017598</v>
      </c>
      <c r="AY33" s="70">
        <v>0</v>
      </c>
      <c r="AZ33" s="70">
        <v>837.67947564187205</v>
      </c>
      <c r="BA33" s="70">
        <v>0</v>
      </c>
      <c r="BB33" s="70">
        <v>0</v>
      </c>
      <c r="BC33" s="70">
        <v>0.75742757926139503</v>
      </c>
      <c r="BD33" s="70">
        <v>0</v>
      </c>
      <c r="BE33" s="70">
        <v>0</v>
      </c>
      <c r="BF33" s="70">
        <v>838.436903221134</v>
      </c>
      <c r="BG33" s="70">
        <v>0</v>
      </c>
      <c r="BH33" s="70">
        <v>484.82966003555998</v>
      </c>
      <c r="BI33" s="70">
        <v>0</v>
      </c>
      <c r="BJ33" s="70">
        <v>0</v>
      </c>
      <c r="BK33" s="70">
        <v>-0.16118662593625599</v>
      </c>
      <c r="BL33" s="70">
        <v>0</v>
      </c>
      <c r="BM33" s="70">
        <v>0</v>
      </c>
      <c r="BN33" s="70">
        <v>484.66847340962403</v>
      </c>
      <c r="BO33" s="70">
        <v>0</v>
      </c>
      <c r="BP33" s="70">
        <v>12.545123719954899</v>
      </c>
      <c r="BQ33" s="70">
        <v>0</v>
      </c>
      <c r="BR33" s="70">
        <v>0</v>
      </c>
      <c r="BS33" s="70">
        <v>-6.1975128711147298E-2</v>
      </c>
      <c r="BT33" s="70">
        <v>0</v>
      </c>
      <c r="BU33" s="70">
        <v>0</v>
      </c>
      <c r="BV33" s="70">
        <v>12.483148591243699</v>
      </c>
      <c r="BW33" s="70">
        <v>0</v>
      </c>
    </row>
    <row r="34" spans="1:75" x14ac:dyDescent="0.25">
      <c r="B34" t="s">
        <v>124</v>
      </c>
      <c r="C34" s="193">
        <f>SUM(C30:C32)+SUM(C37:C39)</f>
        <v>3066.1276538083534</v>
      </c>
      <c r="D34" s="193">
        <f t="shared" ref="D34:J34" si="2">SUM(D30:D32)+SUM(D37:D39)</f>
        <v>2478.8941718097826</v>
      </c>
      <c r="E34" s="193">
        <f t="shared" si="2"/>
        <v>4983.718596116013</v>
      </c>
      <c r="F34" s="193">
        <f t="shared" si="2"/>
        <v>2480.7309070347574</v>
      </c>
      <c r="G34" s="193">
        <f t="shared" si="2"/>
        <v>2922.2279795736908</v>
      </c>
      <c r="H34" s="193">
        <f t="shared" si="2"/>
        <v>2267.4936920346026</v>
      </c>
      <c r="I34" s="193">
        <f t="shared" si="2"/>
        <v>4353.6827095439958</v>
      </c>
      <c r="J34" s="193">
        <f t="shared" si="2"/>
        <v>2286.2475182230942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973.93918604778401</v>
      </c>
      <c r="AS34" s="70">
        <v>0</v>
      </c>
      <c r="AT34" s="70">
        <v>0</v>
      </c>
      <c r="AU34" s="70">
        <v>1.4784246886816299</v>
      </c>
      <c r="AV34" s="70">
        <v>0</v>
      </c>
      <c r="AW34" s="70">
        <v>0</v>
      </c>
      <c r="AX34" s="70">
        <v>975.41761073646603</v>
      </c>
      <c r="AY34" s="70">
        <v>0</v>
      </c>
      <c r="AZ34" s="70">
        <v>838.99269620614496</v>
      </c>
      <c r="BA34" s="70">
        <v>0</v>
      </c>
      <c r="BB34" s="70">
        <v>0</v>
      </c>
      <c r="BC34" s="70">
        <v>0.74751281676762704</v>
      </c>
      <c r="BD34" s="70">
        <v>0</v>
      </c>
      <c r="BE34" s="70">
        <v>0</v>
      </c>
      <c r="BF34" s="70">
        <v>839.74020902291295</v>
      </c>
      <c r="BG34" s="70">
        <v>0</v>
      </c>
      <c r="BH34" s="70">
        <v>485.42096886072198</v>
      </c>
      <c r="BI34" s="70">
        <v>0</v>
      </c>
      <c r="BJ34" s="70">
        <v>0</v>
      </c>
      <c r="BK34" s="70">
        <v>-0.16566747027238701</v>
      </c>
      <c r="BL34" s="70">
        <v>0</v>
      </c>
      <c r="BM34" s="70">
        <v>0</v>
      </c>
      <c r="BN34" s="70">
        <v>485.25530139044901</v>
      </c>
      <c r="BO34" s="70">
        <v>0</v>
      </c>
      <c r="BP34" s="70">
        <v>12.5451237199548</v>
      </c>
      <c r="BQ34" s="70">
        <v>0</v>
      </c>
      <c r="BR34" s="70">
        <v>0</v>
      </c>
      <c r="BS34" s="70">
        <v>-6.2541229916598703E-2</v>
      </c>
      <c r="BT34" s="70">
        <v>0</v>
      </c>
      <c r="BU34" s="70">
        <v>0</v>
      </c>
      <c r="BV34" s="70">
        <v>12.482582490038199</v>
      </c>
      <c r="BW34" s="70">
        <v>0</v>
      </c>
    </row>
    <row r="35" spans="1:75" x14ac:dyDescent="0.25">
      <c r="C35" s="193"/>
      <c r="D35" s="193"/>
      <c r="E35" s="193"/>
      <c r="F35" s="193"/>
      <c r="G35" s="193"/>
      <c r="H35" s="193"/>
      <c r="I35" s="193"/>
      <c r="J35" s="193"/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  <c r="BA35" s="70">
        <v>0</v>
      </c>
      <c r="BB35" s="70">
        <v>0</v>
      </c>
      <c r="BC35" s="70">
        <v>0</v>
      </c>
      <c r="BD35" s="70">
        <v>0</v>
      </c>
      <c r="BE35" s="70">
        <v>0</v>
      </c>
      <c r="BF35" s="70">
        <v>0</v>
      </c>
      <c r="BG35" s="70">
        <v>0</v>
      </c>
      <c r="BH35" s="70">
        <v>0</v>
      </c>
      <c r="BI35" s="70">
        <v>0</v>
      </c>
      <c r="BJ35" s="70">
        <v>0</v>
      </c>
      <c r="BK35" s="70">
        <v>0</v>
      </c>
      <c r="BL35" s="70">
        <v>0</v>
      </c>
      <c r="BM35" s="70">
        <v>0</v>
      </c>
      <c r="BN35" s="70">
        <v>0</v>
      </c>
      <c r="BO35" s="70">
        <v>0</v>
      </c>
      <c r="BP35" s="70">
        <v>0</v>
      </c>
      <c r="BQ35" s="70">
        <v>0</v>
      </c>
      <c r="BR35" s="70">
        <v>0</v>
      </c>
      <c r="BS35" s="70">
        <v>0</v>
      </c>
      <c r="BT35" s="70">
        <v>0</v>
      </c>
      <c r="BU35" s="70">
        <v>0</v>
      </c>
      <c r="BV35" s="70">
        <v>0</v>
      </c>
      <c r="BW35" s="70">
        <v>0</v>
      </c>
    </row>
    <row r="36" spans="1:75" x14ac:dyDescent="0.25">
      <c r="A36" t="s">
        <v>125</v>
      </c>
      <c r="B36" t="s">
        <v>101</v>
      </c>
      <c r="C36" s="209">
        <v>0.967172759923002</v>
      </c>
      <c r="D36" s="209">
        <v>0.78288747584006402</v>
      </c>
      <c r="E36" s="209">
        <v>8.3620565723893106E-2</v>
      </c>
      <c r="F36" s="209">
        <v>1.02164308008361</v>
      </c>
      <c r="G36" s="209">
        <v>2.2677547406215099</v>
      </c>
      <c r="H36" s="209">
        <v>1.3447148210161799</v>
      </c>
      <c r="I36" s="209">
        <v>0.69850961631986996</v>
      </c>
      <c r="J36" s="209">
        <v>1.73540470376303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  <c r="BA36" s="70">
        <v>0</v>
      </c>
      <c r="BB36" s="70">
        <v>0</v>
      </c>
      <c r="BC36" s="70">
        <v>0</v>
      </c>
      <c r="BD36" s="70">
        <v>0</v>
      </c>
      <c r="BE36" s="70">
        <v>0</v>
      </c>
      <c r="BF36" s="70">
        <v>0</v>
      </c>
      <c r="BG36" s="70">
        <v>0</v>
      </c>
      <c r="BH36" s="70">
        <v>0</v>
      </c>
      <c r="BI36" s="70">
        <v>0</v>
      </c>
      <c r="BJ36" s="70">
        <v>0</v>
      </c>
      <c r="BK36" s="70">
        <v>0</v>
      </c>
      <c r="BL36" s="70">
        <v>0</v>
      </c>
      <c r="BM36" s="70">
        <v>0</v>
      </c>
      <c r="BN36" s="70">
        <v>0</v>
      </c>
      <c r="BO36" s="70">
        <v>0</v>
      </c>
      <c r="BP36" s="70">
        <v>0</v>
      </c>
      <c r="BQ36" s="70">
        <v>0</v>
      </c>
      <c r="BR36" s="70">
        <v>0</v>
      </c>
      <c r="BS36" s="70">
        <v>0</v>
      </c>
      <c r="BT36" s="70">
        <v>0</v>
      </c>
      <c r="BU36" s="70">
        <v>0</v>
      </c>
      <c r="BV36" s="70">
        <v>0</v>
      </c>
      <c r="BW36" s="70">
        <v>0</v>
      </c>
    </row>
    <row r="37" spans="1:75" x14ac:dyDescent="0.25">
      <c r="A37" t="s">
        <v>126</v>
      </c>
      <c r="B37" t="s">
        <v>127</v>
      </c>
      <c r="C37" s="209">
        <v>0.32867274922174899</v>
      </c>
      <c r="D37" s="209">
        <v>0.243077214819272</v>
      </c>
      <c r="E37" s="209">
        <v>0.163508961952957</v>
      </c>
      <c r="F37" s="209">
        <v>0.35266110175930898</v>
      </c>
      <c r="G37" s="209">
        <v>0.480780628638248</v>
      </c>
      <c r="H37" s="209">
        <v>0.33608126026878599</v>
      </c>
      <c r="I37" s="209">
        <v>0.307449181486735</v>
      </c>
      <c r="J37" s="209">
        <v>0.52924996033292804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0</v>
      </c>
      <c r="BA37" s="70">
        <v>0</v>
      </c>
      <c r="BB37" s="70">
        <v>0</v>
      </c>
      <c r="BC37" s="70">
        <v>0</v>
      </c>
      <c r="BD37" s="70">
        <v>0</v>
      </c>
      <c r="BE37" s="70">
        <v>0</v>
      </c>
      <c r="BF37" s="70">
        <v>0</v>
      </c>
      <c r="BG37" s="70">
        <v>0</v>
      </c>
      <c r="BH37" s="70">
        <v>0</v>
      </c>
      <c r="BI37" s="70">
        <v>0</v>
      </c>
      <c r="BJ37" s="70">
        <v>0</v>
      </c>
      <c r="BK37" s="70">
        <v>0</v>
      </c>
      <c r="BL37" s="70">
        <v>0</v>
      </c>
      <c r="BM37" s="70">
        <v>0</v>
      </c>
      <c r="BN37" s="70">
        <v>0</v>
      </c>
      <c r="BO37" s="70">
        <v>0</v>
      </c>
      <c r="BP37" s="70">
        <v>0</v>
      </c>
      <c r="BQ37" s="70">
        <v>0</v>
      </c>
      <c r="BR37" s="70">
        <v>0</v>
      </c>
      <c r="BS37" s="70">
        <v>0</v>
      </c>
      <c r="BT37" s="70">
        <v>0</v>
      </c>
      <c r="BU37" s="70">
        <v>0</v>
      </c>
      <c r="BV37" s="70">
        <v>0</v>
      </c>
      <c r="BW37" s="70">
        <v>0</v>
      </c>
    </row>
    <row r="38" spans="1:75" x14ac:dyDescent="0.25">
      <c r="B38" t="s">
        <v>103</v>
      </c>
      <c r="C38" s="209">
        <v>0.43494295205067401</v>
      </c>
      <c r="D38" s="209">
        <v>0.310694801923946</v>
      </c>
      <c r="E38" s="209">
        <v>8.09361677081189E-2</v>
      </c>
      <c r="F38" s="209">
        <v>0.46395090866706901</v>
      </c>
      <c r="G38" s="209">
        <v>0.92511603228139905</v>
      </c>
      <c r="H38" s="209">
        <v>0.94213812464677504</v>
      </c>
      <c r="I38" s="209">
        <v>0.13366515770888099</v>
      </c>
      <c r="J38" s="209">
        <v>0.55970075438337097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  <c r="BA38" s="70">
        <v>0</v>
      </c>
      <c r="BB38" s="70">
        <v>0</v>
      </c>
      <c r="BC38" s="70">
        <v>0</v>
      </c>
      <c r="BD38" s="70">
        <v>0</v>
      </c>
      <c r="BE38" s="70">
        <v>0</v>
      </c>
      <c r="BF38" s="70">
        <v>0</v>
      </c>
      <c r="BG38" s="70">
        <v>0</v>
      </c>
      <c r="BH38" s="70">
        <v>0</v>
      </c>
      <c r="BI38" s="70">
        <v>0</v>
      </c>
      <c r="BJ38" s="70">
        <v>0</v>
      </c>
      <c r="BK38" s="70">
        <v>0</v>
      </c>
      <c r="BL38" s="70">
        <v>0</v>
      </c>
      <c r="BM38" s="70">
        <v>0</v>
      </c>
      <c r="BN38" s="70">
        <v>0</v>
      </c>
      <c r="BO38" s="70">
        <v>0</v>
      </c>
      <c r="BP38" s="70">
        <v>0</v>
      </c>
      <c r="BQ38" s="70">
        <v>0</v>
      </c>
      <c r="BR38" s="70">
        <v>0</v>
      </c>
      <c r="BS38" s="70">
        <v>0</v>
      </c>
      <c r="BT38" s="70">
        <v>0</v>
      </c>
      <c r="BU38" s="70">
        <v>0</v>
      </c>
      <c r="BV38" s="70">
        <v>0</v>
      </c>
      <c r="BW38" s="70">
        <v>0</v>
      </c>
    </row>
    <row r="39" spans="1:75" x14ac:dyDescent="0.25">
      <c r="B39" t="s">
        <v>104</v>
      </c>
      <c r="C39" s="209">
        <v>0.348551231214347</v>
      </c>
      <c r="D39" s="209">
        <v>0.35246915946241097</v>
      </c>
      <c r="E39" s="209">
        <v>0.31795278252980502</v>
      </c>
      <c r="F39" s="209">
        <v>0.324145998643115</v>
      </c>
      <c r="G39" s="209">
        <v>0.60911191297487</v>
      </c>
      <c r="H39" s="209">
        <v>0.450352602478721</v>
      </c>
      <c r="I39" s="209">
        <v>0.50223848557895001</v>
      </c>
      <c r="J39" s="209">
        <v>0.55300061935093903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0</v>
      </c>
      <c r="BB39" s="70">
        <v>0</v>
      </c>
      <c r="BC39" s="70">
        <v>0</v>
      </c>
      <c r="BD39" s="70">
        <v>0</v>
      </c>
      <c r="BE39" s="70">
        <v>0</v>
      </c>
      <c r="BF39" s="70">
        <v>0</v>
      </c>
      <c r="BG39" s="70">
        <v>0</v>
      </c>
      <c r="BH39" s="70">
        <v>0</v>
      </c>
      <c r="BI39" s="70">
        <v>0</v>
      </c>
      <c r="BJ39" s="70">
        <v>0</v>
      </c>
      <c r="BK39" s="70">
        <v>0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0</v>
      </c>
      <c r="BR39" s="70">
        <v>0</v>
      </c>
      <c r="BS39" s="70">
        <v>0</v>
      </c>
      <c r="BT39" s="70">
        <v>0</v>
      </c>
      <c r="BU39" s="70">
        <v>0</v>
      </c>
      <c r="BV39" s="70">
        <v>0</v>
      </c>
      <c r="BW39" s="70">
        <v>0</v>
      </c>
    </row>
    <row r="40" spans="1:75" x14ac:dyDescent="0.25">
      <c r="C40" s="193"/>
      <c r="D40" s="193"/>
      <c r="E40" s="193"/>
      <c r="F40" s="193"/>
      <c r="G40" s="193"/>
      <c r="H40" s="193"/>
      <c r="I40" s="193"/>
      <c r="J40" s="193"/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968.82777346552405</v>
      </c>
      <c r="AS40" s="70">
        <v>0</v>
      </c>
      <c r="AT40" s="70">
        <v>0</v>
      </c>
      <c r="AU40" s="70">
        <v>1.48723169566413</v>
      </c>
      <c r="AV40" s="70">
        <v>0</v>
      </c>
      <c r="AW40" s="70">
        <v>0</v>
      </c>
      <c r="AX40" s="70">
        <v>970.31500516118797</v>
      </c>
      <c r="AY40" s="70">
        <v>0</v>
      </c>
      <c r="AZ40" s="70">
        <v>836.18150830693696</v>
      </c>
      <c r="BA40" s="70">
        <v>0</v>
      </c>
      <c r="BB40" s="70">
        <v>0</v>
      </c>
      <c r="BC40" s="70">
        <v>0.76873713572790103</v>
      </c>
      <c r="BD40" s="70">
        <v>0</v>
      </c>
      <c r="BE40" s="70">
        <v>0</v>
      </c>
      <c r="BF40" s="70">
        <v>836.95024544266505</v>
      </c>
      <c r="BG40" s="70">
        <v>0</v>
      </c>
      <c r="BH40" s="70">
        <v>484.15516457832302</v>
      </c>
      <c r="BI40" s="70">
        <v>0</v>
      </c>
      <c r="BJ40" s="70">
        <v>0</v>
      </c>
      <c r="BK40" s="70">
        <v>-0.15607545591924801</v>
      </c>
      <c r="BL40" s="70">
        <v>0</v>
      </c>
      <c r="BM40" s="70">
        <v>0</v>
      </c>
      <c r="BN40" s="70">
        <v>483.99908912240397</v>
      </c>
      <c r="BO40" s="70">
        <v>0</v>
      </c>
      <c r="BP40" s="70">
        <v>12.545123719954899</v>
      </c>
      <c r="BQ40" s="70">
        <v>0</v>
      </c>
      <c r="BR40" s="70">
        <v>0</v>
      </c>
      <c r="BS40" s="70">
        <v>-6.1329403647860499E-2</v>
      </c>
      <c r="BT40" s="70">
        <v>0</v>
      </c>
      <c r="BU40" s="70">
        <v>0</v>
      </c>
      <c r="BV40" s="70">
        <v>12.483794316307</v>
      </c>
      <c r="BW40" s="70">
        <v>0</v>
      </c>
    </row>
    <row r="41" spans="1:75" x14ac:dyDescent="0.25">
      <c r="A41" t="s">
        <v>131</v>
      </c>
      <c r="C41" s="193"/>
      <c r="D41" s="193"/>
      <c r="E41" s="193"/>
      <c r="F41" s="193"/>
      <c r="G41" s="193"/>
      <c r="H41" s="193"/>
      <c r="I41" s="193"/>
      <c r="J41" s="193"/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  <c r="BA41" s="70">
        <v>0</v>
      </c>
      <c r="BB41" s="70">
        <v>0</v>
      </c>
      <c r="BC41" s="70">
        <v>0</v>
      </c>
      <c r="BD41" s="70">
        <v>0</v>
      </c>
      <c r="BE41" s="70">
        <v>0</v>
      </c>
      <c r="BF41" s="70">
        <v>0</v>
      </c>
      <c r="BG41" s="70">
        <v>0</v>
      </c>
      <c r="BH41" s="70">
        <v>0</v>
      </c>
      <c r="BI41" s="70">
        <v>0</v>
      </c>
      <c r="BJ41" s="70">
        <v>0</v>
      </c>
      <c r="BK41" s="70">
        <v>0</v>
      </c>
      <c r="BL41" s="70">
        <v>0</v>
      </c>
      <c r="BM41" s="70">
        <v>0</v>
      </c>
      <c r="BN41" s="70">
        <v>0</v>
      </c>
      <c r="BO41" s="70">
        <v>0</v>
      </c>
      <c r="BP41" s="70">
        <v>0</v>
      </c>
      <c r="BQ41" s="70">
        <v>0</v>
      </c>
      <c r="BR41" s="70">
        <v>0</v>
      </c>
      <c r="BS41" s="70">
        <v>0</v>
      </c>
      <c r="BT41" s="70">
        <v>0</v>
      </c>
      <c r="BU41" s="70">
        <v>0</v>
      </c>
      <c r="BV41" s="70">
        <v>0</v>
      </c>
      <c r="BW41" s="70">
        <v>0</v>
      </c>
    </row>
    <row r="42" spans="1:75" x14ac:dyDescent="0.25">
      <c r="B42" t="s">
        <v>101</v>
      </c>
      <c r="C42" s="216">
        <v>0.43817544159043698</v>
      </c>
      <c r="D42" s="216">
        <v>0.43489566766931198</v>
      </c>
      <c r="E42" s="216">
        <v>0.363625501169135</v>
      </c>
      <c r="F42" s="216">
        <v>0.43521643405851501</v>
      </c>
      <c r="G42" s="216">
        <v>0.44371291125075601</v>
      </c>
      <c r="H42" s="216">
        <v>0.44159576158853298</v>
      </c>
      <c r="I42" s="216">
        <v>0.36570385580729398</v>
      </c>
      <c r="J42" s="216">
        <v>0.438502845623154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  <c r="BA42" s="70">
        <v>0</v>
      </c>
      <c r="BB42" s="70">
        <v>0</v>
      </c>
      <c r="BC42" s="70">
        <v>0</v>
      </c>
      <c r="BD42" s="70">
        <v>0</v>
      </c>
      <c r="BE42" s="70">
        <v>0</v>
      </c>
      <c r="BF42" s="70">
        <v>0</v>
      </c>
      <c r="BG42" s="70">
        <v>0</v>
      </c>
      <c r="BH42" s="70">
        <v>0</v>
      </c>
      <c r="BI42" s="70">
        <v>0</v>
      </c>
      <c r="BJ42" s="70">
        <v>0</v>
      </c>
      <c r="BK42" s="70">
        <v>0</v>
      </c>
      <c r="BL42" s="70">
        <v>0</v>
      </c>
      <c r="BM42" s="70">
        <v>0</v>
      </c>
      <c r="BN42" s="70">
        <v>0</v>
      </c>
      <c r="BO42" s="70">
        <v>0</v>
      </c>
      <c r="BP42" s="70">
        <v>0</v>
      </c>
      <c r="BQ42" s="70">
        <v>0</v>
      </c>
      <c r="BR42" s="70">
        <v>0</v>
      </c>
      <c r="BS42" s="70">
        <v>0</v>
      </c>
      <c r="BT42" s="70">
        <v>0</v>
      </c>
      <c r="BU42" s="70">
        <v>0</v>
      </c>
      <c r="BV42" s="70">
        <v>0</v>
      </c>
      <c r="BW42" s="70">
        <v>0</v>
      </c>
    </row>
    <row r="43" spans="1:75" x14ac:dyDescent="0.25">
      <c r="B43" t="s">
        <v>130</v>
      </c>
      <c r="C43" s="216">
        <v>0.56182455840956402</v>
      </c>
      <c r="D43" s="216">
        <v>0.56510433233068902</v>
      </c>
      <c r="E43" s="216">
        <v>0.63637449883086505</v>
      </c>
      <c r="F43" s="216">
        <v>0.56478356594148504</v>
      </c>
      <c r="G43" s="216">
        <v>0.55628708874924404</v>
      </c>
      <c r="H43" s="216">
        <v>0.55840423841146802</v>
      </c>
      <c r="I43" s="216">
        <v>0.63429614419270597</v>
      </c>
      <c r="J43" s="216">
        <v>0.561497154376846</v>
      </c>
      <c r="L43" s="70">
        <v>136596.32044320699</v>
      </c>
      <c r="M43" s="70">
        <v>0</v>
      </c>
      <c r="N43" s="70">
        <v>0</v>
      </c>
      <c r="O43" s="70">
        <v>6.8440596499312996</v>
      </c>
      <c r="P43" s="70">
        <v>0</v>
      </c>
      <c r="Q43" s="70">
        <v>0</v>
      </c>
      <c r="R43" s="70">
        <v>136603.16450285699</v>
      </c>
      <c r="S43" s="70">
        <v>0</v>
      </c>
      <c r="T43" s="70">
        <v>162703.44624226401</v>
      </c>
      <c r="U43" s="70">
        <v>0</v>
      </c>
      <c r="V43" s="70">
        <v>0</v>
      </c>
      <c r="W43" s="70">
        <v>3.9852970004998398</v>
      </c>
      <c r="X43" s="70">
        <v>0</v>
      </c>
      <c r="Y43" s="70">
        <v>0</v>
      </c>
      <c r="Z43" s="70">
        <v>162707.43153926401</v>
      </c>
      <c r="AA43" s="70">
        <v>0</v>
      </c>
      <c r="AB43" s="70">
        <v>75309.672093158399</v>
      </c>
      <c r="AC43" s="70">
        <v>0</v>
      </c>
      <c r="AD43" s="70">
        <v>0</v>
      </c>
      <c r="AE43" s="70">
        <v>22.0873643729762</v>
      </c>
      <c r="AF43" s="70">
        <v>0</v>
      </c>
      <c r="AG43" s="70">
        <v>0</v>
      </c>
      <c r="AH43" s="70">
        <v>75331.759457531298</v>
      </c>
      <c r="AI43" s="70">
        <v>0</v>
      </c>
      <c r="AJ43" s="70">
        <v>107214.85280045601</v>
      </c>
      <c r="AK43" s="70">
        <v>0</v>
      </c>
      <c r="AL43" s="70">
        <v>0</v>
      </c>
      <c r="AM43" s="70">
        <v>64.551533271117805</v>
      </c>
      <c r="AN43" s="70">
        <v>0</v>
      </c>
      <c r="AO43" s="70">
        <v>0</v>
      </c>
      <c r="AP43" s="70">
        <v>107279.404333727</v>
      </c>
      <c r="AQ43" s="70">
        <v>0</v>
      </c>
      <c r="AR43" s="70">
        <v>107153.658743532</v>
      </c>
      <c r="AS43" s="70">
        <v>0</v>
      </c>
      <c r="AT43" s="70">
        <v>0</v>
      </c>
      <c r="AU43" s="70">
        <v>-7.9429085085819997</v>
      </c>
      <c r="AV43" s="70">
        <v>0</v>
      </c>
      <c r="AW43" s="70">
        <v>0</v>
      </c>
      <c r="AX43" s="70">
        <v>107145.715835023</v>
      </c>
      <c r="AY43" s="70">
        <v>0</v>
      </c>
      <c r="AZ43" s="70">
        <v>139873.912800914</v>
      </c>
      <c r="BA43" s="70">
        <v>0</v>
      </c>
      <c r="BB43" s="70">
        <v>0</v>
      </c>
      <c r="BC43" s="70">
        <v>110.368371396117</v>
      </c>
      <c r="BD43" s="70">
        <v>0</v>
      </c>
      <c r="BE43" s="70">
        <v>0</v>
      </c>
      <c r="BF43" s="70">
        <v>139984.28117231</v>
      </c>
      <c r="BG43" s="70">
        <v>0</v>
      </c>
      <c r="BH43" s="70">
        <v>66477.085443008706</v>
      </c>
      <c r="BI43" s="70">
        <v>0</v>
      </c>
      <c r="BJ43" s="70">
        <v>0</v>
      </c>
      <c r="BK43" s="70">
        <v>-21.716400711759299</v>
      </c>
      <c r="BL43" s="70">
        <v>0</v>
      </c>
      <c r="BM43" s="70">
        <v>0</v>
      </c>
      <c r="BN43" s="70">
        <v>66455.369042296894</v>
      </c>
      <c r="BO43" s="70">
        <v>0</v>
      </c>
      <c r="BP43" s="70">
        <v>114143.810821037</v>
      </c>
      <c r="BQ43" s="70">
        <v>0</v>
      </c>
      <c r="BR43" s="70">
        <v>0</v>
      </c>
      <c r="BS43" s="70">
        <v>43.180820360501102</v>
      </c>
      <c r="BT43" s="70">
        <v>0</v>
      </c>
      <c r="BU43" s="70">
        <v>0</v>
      </c>
      <c r="BV43" s="70">
        <v>114186.99164139701</v>
      </c>
      <c r="BW43" s="70">
        <v>0</v>
      </c>
    </row>
    <row r="44" spans="1:75" x14ac:dyDescent="0.25">
      <c r="L44" s="70">
        <v>136596.32044320699</v>
      </c>
      <c r="M44" s="70">
        <v>0</v>
      </c>
      <c r="N44" s="70">
        <v>0</v>
      </c>
      <c r="O44" s="70">
        <v>6.8440596499312596</v>
      </c>
      <c r="P44" s="70">
        <v>0</v>
      </c>
      <c r="Q44" s="70">
        <v>0</v>
      </c>
      <c r="R44" s="70">
        <v>136603.16450285699</v>
      </c>
      <c r="S44" s="70">
        <v>0</v>
      </c>
      <c r="T44" s="70">
        <v>162703.44624226401</v>
      </c>
      <c r="U44" s="70">
        <v>0</v>
      </c>
      <c r="V44" s="70">
        <v>0</v>
      </c>
      <c r="W44" s="70">
        <v>3.9853507920997902</v>
      </c>
      <c r="X44" s="70">
        <v>0</v>
      </c>
      <c r="Y44" s="70">
        <v>0</v>
      </c>
      <c r="Z44" s="70">
        <v>162707.43159305601</v>
      </c>
      <c r="AA44" s="70">
        <v>0</v>
      </c>
      <c r="AB44" s="70">
        <v>75309.672093158399</v>
      </c>
      <c r="AC44" s="70">
        <v>0</v>
      </c>
      <c r="AD44" s="70">
        <v>0</v>
      </c>
      <c r="AE44" s="70">
        <v>22.0873643729762</v>
      </c>
      <c r="AF44" s="70">
        <v>0</v>
      </c>
      <c r="AG44" s="70">
        <v>0</v>
      </c>
      <c r="AH44" s="70">
        <v>75331.759457531298</v>
      </c>
      <c r="AI44" s="70">
        <v>0</v>
      </c>
      <c r="AJ44" s="70">
        <v>107214.85280045601</v>
      </c>
      <c r="AK44" s="70">
        <v>0</v>
      </c>
      <c r="AL44" s="70">
        <v>0</v>
      </c>
      <c r="AM44" s="70">
        <v>64.551533271117705</v>
      </c>
      <c r="AN44" s="70">
        <v>0</v>
      </c>
      <c r="AO44" s="70">
        <v>0</v>
      </c>
      <c r="AP44" s="70">
        <v>107279.404333727</v>
      </c>
      <c r="AQ44" s="70">
        <v>0</v>
      </c>
      <c r="AR44" s="70">
        <v>107159.261517684</v>
      </c>
      <c r="AS44" s="70">
        <v>0</v>
      </c>
      <c r="AT44" s="70">
        <v>0</v>
      </c>
      <c r="AU44" s="70">
        <v>-7.9414294961762302</v>
      </c>
      <c r="AV44" s="70">
        <v>0</v>
      </c>
      <c r="AW44" s="70">
        <v>0</v>
      </c>
      <c r="AX44" s="70">
        <v>107151.320088188</v>
      </c>
      <c r="AY44" s="70">
        <v>0</v>
      </c>
      <c r="AZ44" s="70">
        <v>139877.11948486601</v>
      </c>
      <c r="BA44" s="70">
        <v>0</v>
      </c>
      <c r="BB44" s="70">
        <v>0</v>
      </c>
      <c r="BC44" s="70">
        <v>24.2646005457113</v>
      </c>
      <c r="BD44" s="70">
        <v>0</v>
      </c>
      <c r="BE44" s="70">
        <v>0</v>
      </c>
      <c r="BF44" s="70">
        <v>139901.38408541199</v>
      </c>
      <c r="BG44" s="70">
        <v>0</v>
      </c>
      <c r="BH44" s="70">
        <v>66478.281906812597</v>
      </c>
      <c r="BI44" s="70">
        <v>0</v>
      </c>
      <c r="BJ44" s="70">
        <v>0</v>
      </c>
      <c r="BK44" s="70">
        <v>-21.710529597453899</v>
      </c>
      <c r="BL44" s="70">
        <v>0</v>
      </c>
      <c r="BM44" s="70">
        <v>0</v>
      </c>
      <c r="BN44" s="70">
        <v>66456.571377215194</v>
      </c>
      <c r="BO44" s="70">
        <v>0</v>
      </c>
      <c r="BP44" s="70">
        <v>114143.810821037</v>
      </c>
      <c r="BQ44" s="70">
        <v>0</v>
      </c>
      <c r="BR44" s="70">
        <v>0</v>
      </c>
      <c r="BS44" s="70">
        <v>43.180133339603998</v>
      </c>
      <c r="BT44" s="70">
        <v>0</v>
      </c>
      <c r="BU44" s="70">
        <v>0</v>
      </c>
      <c r="BV44" s="70">
        <v>114186.990954376</v>
      </c>
      <c r="BW44" s="70">
        <v>0</v>
      </c>
    </row>
    <row r="45" spans="1:75" x14ac:dyDescent="0.25">
      <c r="L45" s="70">
        <v>136596.320443209</v>
      </c>
      <c r="M45" s="70">
        <v>0</v>
      </c>
      <c r="N45" s="70">
        <v>0</v>
      </c>
      <c r="O45" s="70">
        <v>6.8440596499311797</v>
      </c>
      <c r="P45" s="70">
        <v>0</v>
      </c>
      <c r="Q45" s="70">
        <v>0</v>
      </c>
      <c r="R45" s="70">
        <v>136603.164502859</v>
      </c>
      <c r="S45" s="70">
        <v>0</v>
      </c>
      <c r="T45" s="70">
        <v>162703.44624226601</v>
      </c>
      <c r="U45" s="70">
        <v>0</v>
      </c>
      <c r="V45" s="70">
        <v>0</v>
      </c>
      <c r="W45" s="70">
        <v>3.9889764960620702</v>
      </c>
      <c r="X45" s="70">
        <v>0</v>
      </c>
      <c r="Y45" s="70">
        <v>0</v>
      </c>
      <c r="Z45" s="70">
        <v>162707.435218762</v>
      </c>
      <c r="AA45" s="70">
        <v>0</v>
      </c>
      <c r="AB45" s="70">
        <v>75309.672093159097</v>
      </c>
      <c r="AC45" s="70">
        <v>0</v>
      </c>
      <c r="AD45" s="70">
        <v>0</v>
      </c>
      <c r="AE45" s="70">
        <v>22.087364372976801</v>
      </c>
      <c r="AF45" s="70">
        <v>0</v>
      </c>
      <c r="AG45" s="70">
        <v>0</v>
      </c>
      <c r="AH45" s="70">
        <v>75331.759457531996</v>
      </c>
      <c r="AI45" s="70">
        <v>0</v>
      </c>
      <c r="AJ45" s="70">
        <v>107214.852800458</v>
      </c>
      <c r="AK45" s="70">
        <v>0</v>
      </c>
      <c r="AL45" s="70">
        <v>0</v>
      </c>
      <c r="AM45" s="70">
        <v>64.551533271116497</v>
      </c>
      <c r="AN45" s="70">
        <v>0</v>
      </c>
      <c r="AO45" s="70">
        <v>0</v>
      </c>
      <c r="AP45" s="70">
        <v>107279.40433372901</v>
      </c>
      <c r="AQ45" s="70">
        <v>0</v>
      </c>
      <c r="AR45" s="70">
        <v>107536.90413217399</v>
      </c>
      <c r="AS45" s="70">
        <v>0</v>
      </c>
      <c r="AT45" s="70">
        <v>0</v>
      </c>
      <c r="AU45" s="70">
        <v>-7.8417398798587996</v>
      </c>
      <c r="AV45" s="70">
        <v>0</v>
      </c>
      <c r="AW45" s="70">
        <v>0</v>
      </c>
      <c r="AX45" s="70">
        <v>107529.062392295</v>
      </c>
      <c r="AY45" s="70">
        <v>0</v>
      </c>
      <c r="AZ45" s="70">
        <v>140203.939330883</v>
      </c>
      <c r="BA45" s="70">
        <v>0</v>
      </c>
      <c r="BB45" s="70">
        <v>0</v>
      </c>
      <c r="BC45" s="70">
        <v>24.127889761377499</v>
      </c>
      <c r="BD45" s="70">
        <v>0</v>
      </c>
      <c r="BE45" s="70">
        <v>0</v>
      </c>
      <c r="BF45" s="70">
        <v>140228.06722064401</v>
      </c>
      <c r="BG45" s="70">
        <v>0</v>
      </c>
      <c r="BH45" s="70">
        <v>66558.926906346896</v>
      </c>
      <c r="BI45" s="70">
        <v>0</v>
      </c>
      <c r="BJ45" s="70">
        <v>0</v>
      </c>
      <c r="BK45" s="70">
        <v>-21.314799605066099</v>
      </c>
      <c r="BL45" s="70">
        <v>0</v>
      </c>
      <c r="BM45" s="70">
        <v>0</v>
      </c>
      <c r="BN45" s="70">
        <v>66537.612106741799</v>
      </c>
      <c r="BO45" s="70">
        <v>0</v>
      </c>
      <c r="BP45" s="70">
        <v>114143.810821038</v>
      </c>
      <c r="BQ45" s="70">
        <v>0</v>
      </c>
      <c r="BR45" s="70">
        <v>0</v>
      </c>
      <c r="BS45" s="70">
        <v>43.133825694650298</v>
      </c>
      <c r="BT45" s="70">
        <v>0</v>
      </c>
      <c r="BU45" s="70">
        <v>0</v>
      </c>
      <c r="BV45" s="70">
        <v>114186.944646733</v>
      </c>
      <c r="BW45" s="70">
        <v>0</v>
      </c>
    </row>
    <row r="46" spans="1:75" x14ac:dyDescent="0.25">
      <c r="L46" s="70">
        <v>136596.32044320801</v>
      </c>
      <c r="M46" s="70">
        <v>0</v>
      </c>
      <c r="N46" s="70">
        <v>0</v>
      </c>
      <c r="O46" s="70">
        <v>6.8440596499311503</v>
      </c>
      <c r="P46" s="70">
        <v>0</v>
      </c>
      <c r="Q46" s="70">
        <v>0</v>
      </c>
      <c r="R46" s="70">
        <v>136603.16450285801</v>
      </c>
      <c r="S46" s="70">
        <v>0</v>
      </c>
      <c r="T46" s="70">
        <v>162703.446242265</v>
      </c>
      <c r="U46" s="70">
        <v>0</v>
      </c>
      <c r="V46" s="70">
        <v>0</v>
      </c>
      <c r="W46" s="70">
        <v>3.9882062051489102</v>
      </c>
      <c r="X46" s="70">
        <v>0</v>
      </c>
      <c r="Y46" s="70">
        <v>0</v>
      </c>
      <c r="Z46" s="70">
        <v>162707.434448471</v>
      </c>
      <c r="AA46" s="70">
        <v>0</v>
      </c>
      <c r="AB46" s="70">
        <v>75309.672093158806</v>
      </c>
      <c r="AC46" s="70">
        <v>0</v>
      </c>
      <c r="AD46" s="70">
        <v>0</v>
      </c>
      <c r="AE46" s="70">
        <v>22.087364372976801</v>
      </c>
      <c r="AF46" s="70">
        <v>0</v>
      </c>
      <c r="AG46" s="70">
        <v>0</v>
      </c>
      <c r="AH46" s="70">
        <v>75331.759457531807</v>
      </c>
      <c r="AI46" s="70">
        <v>0</v>
      </c>
      <c r="AJ46" s="70">
        <v>107214.852800458</v>
      </c>
      <c r="AK46" s="70">
        <v>0</v>
      </c>
      <c r="AL46" s="70">
        <v>0</v>
      </c>
      <c r="AM46" s="70">
        <v>64.551533271116398</v>
      </c>
      <c r="AN46" s="70">
        <v>0</v>
      </c>
      <c r="AO46" s="70">
        <v>0</v>
      </c>
      <c r="AP46" s="70">
        <v>107279.40433372901</v>
      </c>
      <c r="AQ46" s="70">
        <v>0</v>
      </c>
      <c r="AR46" s="70">
        <v>107456.672906091</v>
      </c>
      <c r="AS46" s="70">
        <v>0</v>
      </c>
      <c r="AT46" s="70">
        <v>0</v>
      </c>
      <c r="AU46" s="70">
        <v>-7.8629192311472904</v>
      </c>
      <c r="AV46" s="70">
        <v>0</v>
      </c>
      <c r="AW46" s="70">
        <v>0</v>
      </c>
      <c r="AX46" s="70">
        <v>107448.80998685901</v>
      </c>
      <c r="AY46" s="70">
        <v>0</v>
      </c>
      <c r="AZ46" s="70">
        <v>140134.505543623</v>
      </c>
      <c r="BA46" s="70">
        <v>0</v>
      </c>
      <c r="BB46" s="70">
        <v>0</v>
      </c>
      <c r="BC46" s="70">
        <v>24.147511293932801</v>
      </c>
      <c r="BD46" s="70">
        <v>0</v>
      </c>
      <c r="BE46" s="70">
        <v>0</v>
      </c>
      <c r="BF46" s="70">
        <v>140158.653054917</v>
      </c>
      <c r="BG46" s="70">
        <v>0</v>
      </c>
      <c r="BH46" s="70">
        <v>66541.793651407206</v>
      </c>
      <c r="BI46" s="70">
        <v>0</v>
      </c>
      <c r="BJ46" s="70">
        <v>0</v>
      </c>
      <c r="BK46" s="70">
        <v>-21.398873566292799</v>
      </c>
      <c r="BL46" s="70">
        <v>0</v>
      </c>
      <c r="BM46" s="70">
        <v>0</v>
      </c>
      <c r="BN46" s="70">
        <v>66520.394777840906</v>
      </c>
      <c r="BO46" s="70">
        <v>0</v>
      </c>
      <c r="BP46" s="70">
        <v>114143.810821038</v>
      </c>
      <c r="BQ46" s="70">
        <v>0</v>
      </c>
      <c r="BR46" s="70">
        <v>0</v>
      </c>
      <c r="BS46" s="70">
        <v>43.143663878319501</v>
      </c>
      <c r="BT46" s="70">
        <v>0</v>
      </c>
      <c r="BU46" s="70">
        <v>0</v>
      </c>
      <c r="BV46" s="70">
        <v>114186.954484916</v>
      </c>
      <c r="BW46" s="70">
        <v>0</v>
      </c>
    </row>
    <row r="47" spans="1:75" x14ac:dyDescent="0.25">
      <c r="L47" s="70">
        <v>136596.32044320801</v>
      </c>
      <c r="M47" s="70">
        <v>0</v>
      </c>
      <c r="N47" s="70">
        <v>0</v>
      </c>
      <c r="O47" s="70">
        <v>6.8440596499311699</v>
      </c>
      <c r="P47" s="70">
        <v>0</v>
      </c>
      <c r="Q47" s="70">
        <v>0</v>
      </c>
      <c r="R47" s="70">
        <v>136603.16450285801</v>
      </c>
      <c r="S47" s="70">
        <v>0</v>
      </c>
      <c r="T47" s="70">
        <v>162703.446242265</v>
      </c>
      <c r="U47" s="70">
        <v>0</v>
      </c>
      <c r="V47" s="70">
        <v>0</v>
      </c>
      <c r="W47" s="70">
        <v>3.9874359142355398</v>
      </c>
      <c r="X47" s="70">
        <v>0</v>
      </c>
      <c r="Y47" s="70">
        <v>0</v>
      </c>
      <c r="Z47" s="70">
        <v>162707.43367817899</v>
      </c>
      <c r="AA47" s="70">
        <v>0</v>
      </c>
      <c r="AB47" s="70">
        <v>75309.672093158704</v>
      </c>
      <c r="AC47" s="70">
        <v>0</v>
      </c>
      <c r="AD47" s="70">
        <v>0</v>
      </c>
      <c r="AE47" s="70">
        <v>22.0873643729763</v>
      </c>
      <c r="AF47" s="70">
        <v>0</v>
      </c>
      <c r="AG47" s="70">
        <v>0</v>
      </c>
      <c r="AH47" s="70">
        <v>75331.759457531705</v>
      </c>
      <c r="AI47" s="70">
        <v>0</v>
      </c>
      <c r="AJ47" s="70">
        <v>107214.852800457</v>
      </c>
      <c r="AK47" s="70">
        <v>0</v>
      </c>
      <c r="AL47" s="70">
        <v>0</v>
      </c>
      <c r="AM47" s="70">
        <v>64.551533271116796</v>
      </c>
      <c r="AN47" s="70">
        <v>0</v>
      </c>
      <c r="AO47" s="70">
        <v>0</v>
      </c>
      <c r="AP47" s="70">
        <v>107279.40433372901</v>
      </c>
      <c r="AQ47" s="70">
        <v>0</v>
      </c>
      <c r="AR47" s="70">
        <v>107376.441680007</v>
      </c>
      <c r="AS47" s="70">
        <v>0</v>
      </c>
      <c r="AT47" s="70">
        <v>0</v>
      </c>
      <c r="AU47" s="70">
        <v>-7.8840985535627297</v>
      </c>
      <c r="AV47" s="70">
        <v>0</v>
      </c>
      <c r="AW47" s="70">
        <v>0</v>
      </c>
      <c r="AX47" s="70">
        <v>107368.557581453</v>
      </c>
      <c r="AY47" s="70">
        <v>0</v>
      </c>
      <c r="AZ47" s="70">
        <v>140065.07175636399</v>
      </c>
      <c r="BA47" s="70">
        <v>0</v>
      </c>
      <c r="BB47" s="70">
        <v>0</v>
      </c>
      <c r="BC47" s="70">
        <v>24.1671328681666</v>
      </c>
      <c r="BD47" s="70">
        <v>0</v>
      </c>
      <c r="BE47" s="70">
        <v>0</v>
      </c>
      <c r="BF47" s="70">
        <v>140089.23888923199</v>
      </c>
      <c r="BG47" s="70">
        <v>0</v>
      </c>
      <c r="BH47" s="70">
        <v>66524.660396467603</v>
      </c>
      <c r="BI47" s="70">
        <v>0</v>
      </c>
      <c r="BJ47" s="70">
        <v>0</v>
      </c>
      <c r="BK47" s="70">
        <v>-21.482947484766498</v>
      </c>
      <c r="BL47" s="70">
        <v>0</v>
      </c>
      <c r="BM47" s="70">
        <v>0</v>
      </c>
      <c r="BN47" s="70">
        <v>66503.177448982795</v>
      </c>
      <c r="BO47" s="70">
        <v>0</v>
      </c>
      <c r="BP47" s="70">
        <v>114143.810821038</v>
      </c>
      <c r="BQ47" s="70">
        <v>0</v>
      </c>
      <c r="BR47" s="70">
        <v>0</v>
      </c>
      <c r="BS47" s="70">
        <v>43.153502075507497</v>
      </c>
      <c r="BT47" s="70">
        <v>0</v>
      </c>
      <c r="BU47" s="70">
        <v>0</v>
      </c>
      <c r="BV47" s="70">
        <v>114186.964323113</v>
      </c>
      <c r="BW47" s="70">
        <v>0</v>
      </c>
    </row>
    <row r="48" spans="1:75" x14ac:dyDescent="0.25"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5817.1080975746499</v>
      </c>
      <c r="AS48" s="70">
        <v>0</v>
      </c>
      <c r="AT48" s="70">
        <v>0</v>
      </c>
      <c r="AU48" s="70">
        <v>4.9151523301811597</v>
      </c>
      <c r="AV48" s="70">
        <v>0</v>
      </c>
      <c r="AW48" s="70">
        <v>0</v>
      </c>
      <c r="AX48" s="70">
        <v>5822.0232499048298</v>
      </c>
      <c r="AY48" s="70">
        <v>0</v>
      </c>
      <c r="AZ48" s="70">
        <v>7514.1895554537396</v>
      </c>
      <c r="BA48" s="70">
        <v>0</v>
      </c>
      <c r="BB48" s="70">
        <v>0</v>
      </c>
      <c r="BC48" s="70">
        <v>9.1077623139358899</v>
      </c>
      <c r="BD48" s="70">
        <v>0</v>
      </c>
      <c r="BE48" s="70">
        <v>0</v>
      </c>
      <c r="BF48" s="70">
        <v>7523.2973177676704</v>
      </c>
      <c r="BG48" s="70">
        <v>0</v>
      </c>
      <c r="BH48" s="70">
        <v>8767.1200532460607</v>
      </c>
      <c r="BI48" s="70">
        <v>0</v>
      </c>
      <c r="BJ48" s="70">
        <v>0</v>
      </c>
      <c r="BK48" s="70">
        <v>-0.64062425114992405</v>
      </c>
      <c r="BL48" s="70">
        <v>0</v>
      </c>
      <c r="BM48" s="70">
        <v>0</v>
      </c>
      <c r="BN48" s="70">
        <v>8766.4794289949205</v>
      </c>
      <c r="BO48" s="70">
        <v>0</v>
      </c>
      <c r="BP48" s="70">
        <v>5156.4943659402898</v>
      </c>
      <c r="BQ48" s="70">
        <v>0</v>
      </c>
      <c r="BR48" s="70">
        <v>0</v>
      </c>
      <c r="BS48" s="70">
        <v>-36.848880701262502</v>
      </c>
      <c r="BT48" s="70">
        <v>0</v>
      </c>
      <c r="BU48" s="70">
        <v>0</v>
      </c>
      <c r="BV48" s="70">
        <v>5119.6454852390298</v>
      </c>
      <c r="BW48" s="70">
        <v>0</v>
      </c>
    </row>
    <row r="49" spans="12:75" x14ac:dyDescent="0.25"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5858.0058436918898</v>
      </c>
      <c r="AS49" s="70">
        <v>0</v>
      </c>
      <c r="AT49" s="70">
        <v>0</v>
      </c>
      <c r="AU49" s="70">
        <v>5.4299681722222699</v>
      </c>
      <c r="AV49" s="70">
        <v>0</v>
      </c>
      <c r="AW49" s="70">
        <v>0</v>
      </c>
      <c r="AX49" s="70">
        <v>5863.4358118641203</v>
      </c>
      <c r="AY49" s="70">
        <v>0</v>
      </c>
      <c r="AZ49" s="70">
        <v>7551.6863880732099</v>
      </c>
      <c r="BA49" s="70">
        <v>0</v>
      </c>
      <c r="BB49" s="70">
        <v>0</v>
      </c>
      <c r="BC49" s="70">
        <v>9.2256457833178995</v>
      </c>
      <c r="BD49" s="70">
        <v>0</v>
      </c>
      <c r="BE49" s="70">
        <v>0</v>
      </c>
      <c r="BF49" s="70">
        <v>7560.9120338565299</v>
      </c>
      <c r="BG49" s="70">
        <v>0</v>
      </c>
      <c r="BH49" s="70">
        <v>8775.4895048278795</v>
      </c>
      <c r="BI49" s="70">
        <v>0</v>
      </c>
      <c r="BJ49" s="70">
        <v>0</v>
      </c>
      <c r="BK49" s="70">
        <v>-0.63233870310714302</v>
      </c>
      <c r="BL49" s="70">
        <v>0</v>
      </c>
      <c r="BM49" s="70">
        <v>0</v>
      </c>
      <c r="BN49" s="70">
        <v>8774.8571661247697</v>
      </c>
      <c r="BO49" s="70">
        <v>0</v>
      </c>
      <c r="BP49" s="70">
        <v>5156.4943659402597</v>
      </c>
      <c r="BQ49" s="70">
        <v>0</v>
      </c>
      <c r="BR49" s="70">
        <v>0</v>
      </c>
      <c r="BS49" s="70">
        <v>-36.885691996298597</v>
      </c>
      <c r="BT49" s="70">
        <v>0</v>
      </c>
      <c r="BU49" s="70">
        <v>0</v>
      </c>
      <c r="BV49" s="70">
        <v>5119.6086739439697</v>
      </c>
      <c r="BW49" s="70">
        <v>0</v>
      </c>
    </row>
    <row r="50" spans="12:75" x14ac:dyDescent="0.25"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2101.5915168366801</v>
      </c>
      <c r="AS50" s="70">
        <v>0</v>
      </c>
      <c r="AT50" s="70">
        <v>0</v>
      </c>
      <c r="AU50" s="70">
        <v>-1.7122003541545701E-8</v>
      </c>
      <c r="AV50" s="70">
        <v>0</v>
      </c>
      <c r="AW50" s="70">
        <v>0</v>
      </c>
      <c r="AX50" s="70">
        <v>2101.5915168195502</v>
      </c>
      <c r="AY50" s="70">
        <v>0</v>
      </c>
      <c r="AZ50" s="70">
        <v>1988.4512814920199</v>
      </c>
      <c r="BA50" s="70">
        <v>0</v>
      </c>
      <c r="BB50" s="70">
        <v>0</v>
      </c>
      <c r="BC50" s="70">
        <v>-2.2351640414478898E-8</v>
      </c>
      <c r="BD50" s="70">
        <v>0</v>
      </c>
      <c r="BE50" s="70">
        <v>0</v>
      </c>
      <c r="BF50" s="70">
        <v>1988.45128146967</v>
      </c>
      <c r="BG50" s="70">
        <v>0</v>
      </c>
      <c r="BH50" s="70">
        <v>2253.60818294624</v>
      </c>
      <c r="BI50" s="70">
        <v>0</v>
      </c>
      <c r="BJ50" s="70">
        <v>0</v>
      </c>
      <c r="BK50" s="70">
        <v>-2.38666740081288E-8</v>
      </c>
      <c r="BL50" s="70">
        <v>0</v>
      </c>
      <c r="BM50" s="70">
        <v>0</v>
      </c>
      <c r="BN50" s="70">
        <v>2253.6081829223799</v>
      </c>
      <c r="BO50" s="70">
        <v>0</v>
      </c>
      <c r="BP50" s="70">
        <v>1986.22842922265</v>
      </c>
      <c r="BQ50" s="70">
        <v>0</v>
      </c>
      <c r="BR50" s="70">
        <v>0</v>
      </c>
      <c r="BS50" s="70">
        <v>-1.7758350518670099E-8</v>
      </c>
      <c r="BT50" s="70">
        <v>0</v>
      </c>
      <c r="BU50" s="70">
        <v>0</v>
      </c>
      <c r="BV50" s="70">
        <v>1986.2284292048901</v>
      </c>
      <c r="BW50" s="70">
        <v>0</v>
      </c>
    </row>
    <row r="51" spans="12:75" x14ac:dyDescent="0.25"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2085.57286685695</v>
      </c>
      <c r="AS51" s="70">
        <v>0</v>
      </c>
      <c r="AT51" s="70">
        <v>0</v>
      </c>
      <c r="AU51" s="70">
        <v>-1.81685485703205E-10</v>
      </c>
      <c r="AV51" s="70">
        <v>0</v>
      </c>
      <c r="AW51" s="70">
        <v>0</v>
      </c>
      <c r="AX51" s="70">
        <v>2085.5728668567599</v>
      </c>
      <c r="AY51" s="70">
        <v>0</v>
      </c>
      <c r="AZ51" s="70">
        <v>1976.3202719420899</v>
      </c>
      <c r="BA51" s="70">
        <v>0</v>
      </c>
      <c r="BB51" s="70">
        <v>0</v>
      </c>
      <c r="BC51" s="70">
        <v>-4.1186595154550303E-9</v>
      </c>
      <c r="BD51" s="70">
        <v>0</v>
      </c>
      <c r="BE51" s="70">
        <v>0</v>
      </c>
      <c r="BF51" s="70">
        <v>1976.3202719379699</v>
      </c>
      <c r="BG51" s="70">
        <v>0</v>
      </c>
      <c r="BH51" s="70">
        <v>2247.4228016462298</v>
      </c>
      <c r="BI51" s="70">
        <v>0</v>
      </c>
      <c r="BJ51" s="70">
        <v>0</v>
      </c>
      <c r="BK51" s="70">
        <v>-3.11613218702316E-10</v>
      </c>
      <c r="BL51" s="70">
        <v>0</v>
      </c>
      <c r="BM51" s="70">
        <v>0</v>
      </c>
      <c r="BN51" s="70">
        <v>2247.4228016459201</v>
      </c>
      <c r="BO51" s="70">
        <v>0</v>
      </c>
      <c r="BP51" s="70">
        <v>1986.22842922265</v>
      </c>
      <c r="BQ51" s="70">
        <v>0</v>
      </c>
      <c r="BR51" s="70">
        <v>0</v>
      </c>
      <c r="BS51" s="70">
        <v>-2.42856986415444E-9</v>
      </c>
      <c r="BT51" s="70">
        <v>0</v>
      </c>
      <c r="BU51" s="70">
        <v>0</v>
      </c>
      <c r="BV51" s="70">
        <v>1986.2284292202201</v>
      </c>
      <c r="BW51" s="70">
        <v>0</v>
      </c>
    </row>
    <row r="52" spans="12:75" x14ac:dyDescent="0.25"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0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2085.57286685695</v>
      </c>
      <c r="AS52" s="70">
        <v>0</v>
      </c>
      <c r="AT52" s="70">
        <v>0</v>
      </c>
      <c r="AU52" s="70">
        <v>-1.5532815569408499E-11</v>
      </c>
      <c r="AV52" s="70">
        <v>0</v>
      </c>
      <c r="AW52" s="70">
        <v>0</v>
      </c>
      <c r="AX52" s="70">
        <v>2085.57286685693</v>
      </c>
      <c r="AY52" s="70">
        <v>0</v>
      </c>
      <c r="AZ52" s="70">
        <v>1976.3202719420899</v>
      </c>
      <c r="BA52" s="70">
        <v>0</v>
      </c>
      <c r="BB52" s="70">
        <v>0</v>
      </c>
      <c r="BC52" s="70">
        <v>-5.9667848795883004E-10</v>
      </c>
      <c r="BD52" s="70">
        <v>0</v>
      </c>
      <c r="BE52" s="70">
        <v>0</v>
      </c>
      <c r="BF52" s="70">
        <v>1976.3202719414901</v>
      </c>
      <c r="BG52" s="70">
        <v>0</v>
      </c>
      <c r="BH52" s="70">
        <v>2247.4228016462298</v>
      </c>
      <c r="BI52" s="70">
        <v>0</v>
      </c>
      <c r="BJ52" s="70">
        <v>0</v>
      </c>
      <c r="BK52" s="70">
        <v>-1.8852539307002999E-11</v>
      </c>
      <c r="BL52" s="70">
        <v>0</v>
      </c>
      <c r="BM52" s="70">
        <v>0</v>
      </c>
      <c r="BN52" s="70">
        <v>2247.4228016462098</v>
      </c>
      <c r="BO52" s="70">
        <v>0</v>
      </c>
      <c r="BP52" s="70">
        <v>1986.22842922153</v>
      </c>
      <c r="BQ52" s="70">
        <v>0</v>
      </c>
      <c r="BR52" s="70">
        <v>0</v>
      </c>
      <c r="BS52" s="70">
        <v>14.292931816109601</v>
      </c>
      <c r="BT52" s="70">
        <v>0</v>
      </c>
      <c r="BU52" s="70">
        <v>0</v>
      </c>
      <c r="BV52" s="70">
        <v>2000.52136103764</v>
      </c>
      <c r="BW52" s="70">
        <v>0</v>
      </c>
    </row>
    <row r="53" spans="12:75" x14ac:dyDescent="0.25"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8365.3976837141709</v>
      </c>
      <c r="AS53" s="70">
        <v>0</v>
      </c>
      <c r="AT53" s="70">
        <v>0</v>
      </c>
      <c r="AU53" s="70">
        <v>0.63755466984726805</v>
      </c>
      <c r="AV53" s="70">
        <v>0</v>
      </c>
      <c r="AW53" s="70">
        <v>0</v>
      </c>
      <c r="AX53" s="70">
        <v>8366.0352383840109</v>
      </c>
      <c r="AY53" s="70">
        <v>0</v>
      </c>
      <c r="AZ53" s="70">
        <v>10941.679053981399</v>
      </c>
      <c r="BA53" s="70">
        <v>0</v>
      </c>
      <c r="BB53" s="70">
        <v>0</v>
      </c>
      <c r="BC53" s="70">
        <v>13.336919430657399</v>
      </c>
      <c r="BD53" s="70">
        <v>0</v>
      </c>
      <c r="BE53" s="70">
        <v>0</v>
      </c>
      <c r="BF53" s="70">
        <v>10955.015973412101</v>
      </c>
      <c r="BG53" s="70">
        <v>0</v>
      </c>
      <c r="BH53" s="70">
        <v>13053.2663763521</v>
      </c>
      <c r="BI53" s="70">
        <v>0</v>
      </c>
      <c r="BJ53" s="70">
        <v>0</v>
      </c>
      <c r="BK53" s="70">
        <v>-2.8927235302007501</v>
      </c>
      <c r="BL53" s="70">
        <v>0</v>
      </c>
      <c r="BM53" s="70">
        <v>0</v>
      </c>
      <c r="BN53" s="70">
        <v>13050.3736528219</v>
      </c>
      <c r="BO53" s="70">
        <v>0</v>
      </c>
      <c r="BP53" s="70">
        <v>7007.0355170051698</v>
      </c>
      <c r="BQ53" s="70">
        <v>0</v>
      </c>
      <c r="BR53" s="70">
        <v>0</v>
      </c>
      <c r="BS53" s="70">
        <v>-48.148350529995497</v>
      </c>
      <c r="BT53" s="70">
        <v>0</v>
      </c>
      <c r="BU53" s="70">
        <v>0</v>
      </c>
      <c r="BV53" s="70">
        <v>6958.8871664751796</v>
      </c>
      <c r="BW53" s="70">
        <v>0</v>
      </c>
    </row>
    <row r="54" spans="12:75" x14ac:dyDescent="0.25"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0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8365.3976837141709</v>
      </c>
      <c r="AS54" s="70">
        <v>0</v>
      </c>
      <c r="AT54" s="70">
        <v>0</v>
      </c>
      <c r="AU54" s="70">
        <v>0.63755466984632403</v>
      </c>
      <c r="AV54" s="70">
        <v>0</v>
      </c>
      <c r="AW54" s="70">
        <v>0</v>
      </c>
      <c r="AX54" s="70">
        <v>8366.0352383840109</v>
      </c>
      <c r="AY54" s="70">
        <v>0</v>
      </c>
      <c r="AZ54" s="70">
        <v>10941.679053981399</v>
      </c>
      <c r="BA54" s="70">
        <v>0</v>
      </c>
      <c r="BB54" s="70">
        <v>0</v>
      </c>
      <c r="BC54" s="70">
        <v>13.3369194306569</v>
      </c>
      <c r="BD54" s="70">
        <v>0</v>
      </c>
      <c r="BE54" s="70">
        <v>0</v>
      </c>
      <c r="BF54" s="70">
        <v>10955.015973412101</v>
      </c>
      <c r="BG54" s="70">
        <v>0</v>
      </c>
      <c r="BH54" s="70">
        <v>13053.2663763521</v>
      </c>
      <c r="BI54" s="70">
        <v>0</v>
      </c>
      <c r="BJ54" s="70">
        <v>0</v>
      </c>
      <c r="BK54" s="70">
        <v>-2.8927235302020602</v>
      </c>
      <c r="BL54" s="70">
        <v>0</v>
      </c>
      <c r="BM54" s="70">
        <v>0</v>
      </c>
      <c r="BN54" s="70">
        <v>13050.3736528219</v>
      </c>
      <c r="BO54" s="70">
        <v>0</v>
      </c>
      <c r="BP54" s="70">
        <v>7007.0355170051698</v>
      </c>
      <c r="BQ54" s="70">
        <v>0</v>
      </c>
      <c r="BR54" s="70">
        <v>0</v>
      </c>
      <c r="BS54" s="70">
        <v>-48.1483505299854</v>
      </c>
      <c r="BT54" s="70">
        <v>0</v>
      </c>
      <c r="BU54" s="70">
        <v>0</v>
      </c>
      <c r="BV54" s="70">
        <v>6958.8871664751896</v>
      </c>
      <c r="BW54" s="70">
        <v>0</v>
      </c>
    </row>
    <row r="55" spans="12:75" x14ac:dyDescent="0.25"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0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5770.4567661665196</v>
      </c>
      <c r="AS55" s="70">
        <v>0</v>
      </c>
      <c r="AT55" s="70">
        <v>0</v>
      </c>
      <c r="AU55" s="70">
        <v>4.3279110891379204</v>
      </c>
      <c r="AV55" s="70">
        <v>0</v>
      </c>
      <c r="AW55" s="70">
        <v>0</v>
      </c>
      <c r="AX55" s="70">
        <v>5774.7846772556504</v>
      </c>
      <c r="AY55" s="70">
        <v>0</v>
      </c>
      <c r="AZ55" s="70">
        <v>7471.41758556884</v>
      </c>
      <c r="BA55" s="70">
        <v>0</v>
      </c>
      <c r="BB55" s="70">
        <v>0</v>
      </c>
      <c r="BC55" s="70">
        <v>8.9732947720936806</v>
      </c>
      <c r="BD55" s="70">
        <v>0</v>
      </c>
      <c r="BE55" s="70">
        <v>0</v>
      </c>
      <c r="BF55" s="70">
        <v>7480.3908803409404</v>
      </c>
      <c r="BG55" s="70">
        <v>0</v>
      </c>
      <c r="BH55" s="70">
        <v>8757.5731687226198</v>
      </c>
      <c r="BI55" s="70">
        <v>0</v>
      </c>
      <c r="BJ55" s="70">
        <v>0</v>
      </c>
      <c r="BK55" s="70">
        <v>-0.65007537888438605</v>
      </c>
      <c r="BL55" s="70">
        <v>0</v>
      </c>
      <c r="BM55" s="70">
        <v>0</v>
      </c>
      <c r="BN55" s="70">
        <v>8756.9230933437302</v>
      </c>
      <c r="BO55" s="70">
        <v>0</v>
      </c>
      <c r="BP55" s="70">
        <v>5156.4943659402797</v>
      </c>
      <c r="BQ55" s="70">
        <v>0</v>
      </c>
      <c r="BR55" s="70">
        <v>0</v>
      </c>
      <c r="BS55" s="70">
        <v>-36.806890694874099</v>
      </c>
      <c r="BT55" s="70">
        <v>0</v>
      </c>
      <c r="BU55" s="70">
        <v>0</v>
      </c>
      <c r="BV55" s="70">
        <v>5119.6874752454096</v>
      </c>
      <c r="BW55" s="70">
        <v>0</v>
      </c>
    </row>
    <row r="56" spans="12:75" x14ac:dyDescent="0.25"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0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  <c r="BA56" s="70">
        <v>0</v>
      </c>
      <c r="BB56" s="70">
        <v>0</v>
      </c>
      <c r="BC56" s="70">
        <v>0</v>
      </c>
      <c r="BD56" s="70">
        <v>0</v>
      </c>
      <c r="BE56" s="70">
        <v>0</v>
      </c>
      <c r="BF56" s="70">
        <v>0</v>
      </c>
      <c r="BG56" s="70">
        <v>0</v>
      </c>
      <c r="BH56" s="70">
        <v>0</v>
      </c>
      <c r="BI56" s="70">
        <v>0</v>
      </c>
      <c r="BJ56" s="70">
        <v>0</v>
      </c>
      <c r="BK56" s="70">
        <v>0</v>
      </c>
      <c r="BL56" s="70">
        <v>0</v>
      </c>
      <c r="BM56" s="70">
        <v>0</v>
      </c>
      <c r="BN56" s="70">
        <v>0</v>
      </c>
      <c r="BO56" s="70">
        <v>0</v>
      </c>
      <c r="BP56" s="70">
        <v>0</v>
      </c>
      <c r="BQ56" s="70">
        <v>0</v>
      </c>
      <c r="BR56" s="70">
        <v>0</v>
      </c>
      <c r="BS56" s="70">
        <v>0</v>
      </c>
      <c r="BT56" s="70">
        <v>0</v>
      </c>
      <c r="BU56" s="70">
        <v>0</v>
      </c>
      <c r="BV56" s="70">
        <v>0</v>
      </c>
      <c r="BW56" s="70">
        <v>0</v>
      </c>
    </row>
    <row r="57" spans="12:75" x14ac:dyDescent="0.25"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0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  <c r="BA57" s="70">
        <v>0</v>
      </c>
      <c r="BB57" s="70">
        <v>0</v>
      </c>
      <c r="BC57" s="70">
        <v>0</v>
      </c>
      <c r="BD57" s="70">
        <v>0</v>
      </c>
      <c r="BE57" s="70">
        <v>0</v>
      </c>
      <c r="BF57" s="70">
        <v>0</v>
      </c>
      <c r="BG57" s="70">
        <v>0</v>
      </c>
      <c r="BH57" s="70">
        <v>0</v>
      </c>
      <c r="BI57" s="70">
        <v>0</v>
      </c>
      <c r="BJ57" s="70">
        <v>0</v>
      </c>
      <c r="BK57" s="70">
        <v>0</v>
      </c>
      <c r="BL57" s="70">
        <v>0</v>
      </c>
      <c r="BM57" s="70">
        <v>0</v>
      </c>
      <c r="BN57" s="70">
        <v>0</v>
      </c>
      <c r="BO57" s="70">
        <v>0</v>
      </c>
      <c r="BP57" s="70">
        <v>0</v>
      </c>
      <c r="BQ57" s="70">
        <v>0</v>
      </c>
      <c r="BR57" s="70">
        <v>0</v>
      </c>
      <c r="BS57" s="70">
        <v>0</v>
      </c>
      <c r="BT57" s="70">
        <v>0</v>
      </c>
      <c r="BU57" s="70">
        <v>0</v>
      </c>
      <c r="BV57" s="70">
        <v>0</v>
      </c>
      <c r="BW57" s="70">
        <v>0</v>
      </c>
    </row>
    <row r="58" spans="12:75" x14ac:dyDescent="0.25">
      <c r="L58" s="70">
        <v>10774.845471357101</v>
      </c>
      <c r="M58" s="70">
        <v>0</v>
      </c>
      <c r="N58" s="70">
        <v>0</v>
      </c>
      <c r="O58" s="70">
        <v>-2.40910932375585E-8</v>
      </c>
      <c r="P58" s="70">
        <v>0</v>
      </c>
      <c r="Q58" s="70">
        <v>0</v>
      </c>
      <c r="R58" s="70">
        <v>10774.845471332999</v>
      </c>
      <c r="S58" s="70">
        <v>0</v>
      </c>
      <c r="T58" s="70">
        <v>10303.049343623599</v>
      </c>
      <c r="U58" s="70">
        <v>0</v>
      </c>
      <c r="V58" s="70">
        <v>0</v>
      </c>
      <c r="W58" s="70">
        <v>-2.5192954047061598E-8</v>
      </c>
      <c r="X58" s="70">
        <v>0</v>
      </c>
      <c r="Y58" s="70">
        <v>0</v>
      </c>
      <c r="Z58" s="70">
        <v>10303.049343598401</v>
      </c>
      <c r="AA58" s="70">
        <v>0</v>
      </c>
      <c r="AB58" s="70">
        <v>12618.168792296001</v>
      </c>
      <c r="AC58" s="70">
        <v>0</v>
      </c>
      <c r="AD58" s="70">
        <v>0</v>
      </c>
      <c r="AE58" s="70">
        <v>-1.92106644709265E-8</v>
      </c>
      <c r="AF58" s="70">
        <v>0</v>
      </c>
      <c r="AG58" s="70">
        <v>0</v>
      </c>
      <c r="AH58" s="70">
        <v>12618.1687922768</v>
      </c>
      <c r="AI58" s="70">
        <v>0</v>
      </c>
      <c r="AJ58" s="70">
        <v>10452.0465657963</v>
      </c>
      <c r="AK58" s="70">
        <v>0</v>
      </c>
      <c r="AL58" s="70">
        <v>0</v>
      </c>
      <c r="AM58" s="70">
        <v>-2.5974367348782399E-8</v>
      </c>
      <c r="AN58" s="70">
        <v>0</v>
      </c>
      <c r="AO58" s="70">
        <v>0</v>
      </c>
      <c r="AP58" s="70">
        <v>10452.046565770401</v>
      </c>
      <c r="AQ58" s="70">
        <v>0</v>
      </c>
      <c r="AR58" s="70">
        <v>13642.138826111501</v>
      </c>
      <c r="AS58" s="70">
        <v>0</v>
      </c>
      <c r="AT58" s="70">
        <v>0</v>
      </c>
      <c r="AU58" s="70">
        <v>-146.68944294408001</v>
      </c>
      <c r="AV58" s="70">
        <v>0</v>
      </c>
      <c r="AW58" s="70">
        <v>0</v>
      </c>
      <c r="AX58" s="70">
        <v>13495.449383167401</v>
      </c>
      <c r="AY58" s="70">
        <v>0</v>
      </c>
      <c r="AZ58" s="70">
        <v>22488.524101458301</v>
      </c>
      <c r="BA58" s="70">
        <v>0</v>
      </c>
      <c r="BB58" s="70">
        <v>0</v>
      </c>
      <c r="BC58" s="70">
        <v>-13.335142826342601</v>
      </c>
      <c r="BD58" s="70">
        <v>0</v>
      </c>
      <c r="BE58" s="70">
        <v>0</v>
      </c>
      <c r="BF58" s="70">
        <v>22475.188958631901</v>
      </c>
      <c r="BG58" s="70">
        <v>0</v>
      </c>
      <c r="BH58" s="70">
        <v>41633.553753721702</v>
      </c>
      <c r="BI58" s="70">
        <v>0</v>
      </c>
      <c r="BJ58" s="70">
        <v>0</v>
      </c>
      <c r="BK58" s="70">
        <v>-82.549731619169293</v>
      </c>
      <c r="BL58" s="70">
        <v>0</v>
      </c>
      <c r="BM58" s="70">
        <v>0</v>
      </c>
      <c r="BN58" s="70">
        <v>41551.004022102497</v>
      </c>
      <c r="BO58" s="70">
        <v>0</v>
      </c>
      <c r="BP58" s="70">
        <v>34318.048520306802</v>
      </c>
      <c r="BQ58" s="70">
        <v>0</v>
      </c>
      <c r="BR58" s="70">
        <v>0</v>
      </c>
      <c r="BS58" s="70">
        <v>-147.377781594102</v>
      </c>
      <c r="BT58" s="70">
        <v>0</v>
      </c>
      <c r="BU58" s="70">
        <v>0</v>
      </c>
      <c r="BV58" s="70">
        <v>34170.670738712703</v>
      </c>
      <c r="BW58" s="70">
        <v>0</v>
      </c>
    </row>
    <row r="59" spans="12:75" x14ac:dyDescent="0.25">
      <c r="L59" s="70">
        <v>10774.845471357101</v>
      </c>
      <c r="M59" s="70">
        <v>0</v>
      </c>
      <c r="N59" s="70">
        <v>0</v>
      </c>
      <c r="O59" s="70">
        <v>-2.4089477294636002E-8</v>
      </c>
      <c r="P59" s="70">
        <v>0</v>
      </c>
      <c r="Q59" s="70">
        <v>0</v>
      </c>
      <c r="R59" s="70">
        <v>10774.845471332999</v>
      </c>
      <c r="S59" s="70">
        <v>0</v>
      </c>
      <c r="T59" s="70">
        <v>10303.049343623599</v>
      </c>
      <c r="U59" s="70">
        <v>0</v>
      </c>
      <c r="V59" s="70">
        <v>0</v>
      </c>
      <c r="W59" s="70">
        <v>-2.5185301740831698E-8</v>
      </c>
      <c r="X59" s="70">
        <v>0</v>
      </c>
      <c r="Y59" s="70">
        <v>0</v>
      </c>
      <c r="Z59" s="70">
        <v>10303.049343598401</v>
      </c>
      <c r="AA59" s="70">
        <v>0</v>
      </c>
      <c r="AB59" s="70">
        <v>12618.168792296099</v>
      </c>
      <c r="AC59" s="70">
        <v>0</v>
      </c>
      <c r="AD59" s="70">
        <v>0</v>
      </c>
      <c r="AE59" s="70">
        <v>-1.9210789984138201E-8</v>
      </c>
      <c r="AF59" s="70">
        <v>0</v>
      </c>
      <c r="AG59" s="70">
        <v>0</v>
      </c>
      <c r="AH59" s="70">
        <v>12618.1687922768</v>
      </c>
      <c r="AI59" s="70">
        <v>0</v>
      </c>
      <c r="AJ59" s="70">
        <v>10452.0465657963</v>
      </c>
      <c r="AK59" s="70">
        <v>0</v>
      </c>
      <c r="AL59" s="70">
        <v>0</v>
      </c>
      <c r="AM59" s="70">
        <v>-2.59914292466219E-8</v>
      </c>
      <c r="AN59" s="70">
        <v>0</v>
      </c>
      <c r="AO59" s="70">
        <v>0</v>
      </c>
      <c r="AP59" s="70">
        <v>10452.046565770401</v>
      </c>
      <c r="AQ59" s="70">
        <v>0</v>
      </c>
      <c r="AR59" s="70">
        <v>13644.3844328755</v>
      </c>
      <c r="AS59" s="70">
        <v>0</v>
      </c>
      <c r="AT59" s="70">
        <v>0</v>
      </c>
      <c r="AU59" s="70">
        <v>-146.67282105769399</v>
      </c>
      <c r="AV59" s="70">
        <v>0</v>
      </c>
      <c r="AW59" s="70">
        <v>0</v>
      </c>
      <c r="AX59" s="70">
        <v>13497.7116118178</v>
      </c>
      <c r="AY59" s="70">
        <v>0</v>
      </c>
      <c r="AZ59" s="70">
        <v>22489.2779827546</v>
      </c>
      <c r="BA59" s="70">
        <v>0</v>
      </c>
      <c r="BB59" s="70">
        <v>0</v>
      </c>
      <c r="BC59" s="70">
        <v>-13.348114246509899</v>
      </c>
      <c r="BD59" s="70">
        <v>0</v>
      </c>
      <c r="BE59" s="70">
        <v>0</v>
      </c>
      <c r="BF59" s="70">
        <v>22475.929868508101</v>
      </c>
      <c r="BG59" s="70">
        <v>0</v>
      </c>
      <c r="BH59" s="70">
        <v>41634.361125430303</v>
      </c>
      <c r="BI59" s="70">
        <v>0</v>
      </c>
      <c r="BJ59" s="70">
        <v>0</v>
      </c>
      <c r="BK59" s="70">
        <v>-82.538123582979196</v>
      </c>
      <c r="BL59" s="70">
        <v>0</v>
      </c>
      <c r="BM59" s="70">
        <v>0</v>
      </c>
      <c r="BN59" s="70">
        <v>41551.823001847297</v>
      </c>
      <c r="BO59" s="70">
        <v>0</v>
      </c>
      <c r="BP59" s="70">
        <v>34318.048520306897</v>
      </c>
      <c r="BQ59" s="70">
        <v>0</v>
      </c>
      <c r="BR59" s="70">
        <v>0</v>
      </c>
      <c r="BS59" s="70">
        <v>-147.38122931525501</v>
      </c>
      <c r="BT59" s="70">
        <v>0</v>
      </c>
      <c r="BU59" s="70">
        <v>0</v>
      </c>
      <c r="BV59" s="70">
        <v>34170.667290991601</v>
      </c>
      <c r="BW59" s="70">
        <v>0</v>
      </c>
    </row>
    <row r="60" spans="12:75" x14ac:dyDescent="0.25">
      <c r="L60" s="70">
        <v>10774.845471357299</v>
      </c>
      <c r="M60" s="70">
        <v>0</v>
      </c>
      <c r="N60" s="70">
        <v>0</v>
      </c>
      <c r="O60" s="70">
        <v>-2.4106952991062201E-8</v>
      </c>
      <c r="P60" s="70">
        <v>0</v>
      </c>
      <c r="Q60" s="70">
        <v>0</v>
      </c>
      <c r="R60" s="70">
        <v>10774.845471333199</v>
      </c>
      <c r="S60" s="70">
        <v>0</v>
      </c>
      <c r="T60" s="70">
        <v>10303.049343623799</v>
      </c>
      <c r="U60" s="70">
        <v>0</v>
      </c>
      <c r="V60" s="70">
        <v>0</v>
      </c>
      <c r="W60" s="70">
        <v>-2.5319264761447201E-8</v>
      </c>
      <c r="X60" s="70">
        <v>0</v>
      </c>
      <c r="Y60" s="70">
        <v>0</v>
      </c>
      <c r="Z60" s="70">
        <v>10303.049343598401</v>
      </c>
      <c r="AA60" s="70">
        <v>0</v>
      </c>
      <c r="AB60" s="70">
        <v>12618.168792296099</v>
      </c>
      <c r="AC60" s="70">
        <v>0</v>
      </c>
      <c r="AD60" s="70">
        <v>0</v>
      </c>
      <c r="AE60" s="70">
        <v>-1.9220338645566E-8</v>
      </c>
      <c r="AF60" s="70">
        <v>0</v>
      </c>
      <c r="AG60" s="70">
        <v>0</v>
      </c>
      <c r="AH60" s="70">
        <v>12618.1687922769</v>
      </c>
      <c r="AI60" s="70">
        <v>0</v>
      </c>
      <c r="AJ60" s="70">
        <v>10452.0465657965</v>
      </c>
      <c r="AK60" s="70">
        <v>0</v>
      </c>
      <c r="AL60" s="70">
        <v>0</v>
      </c>
      <c r="AM60" s="70">
        <v>-2.63730369794411E-8</v>
      </c>
      <c r="AN60" s="70">
        <v>0</v>
      </c>
      <c r="AO60" s="70">
        <v>0</v>
      </c>
      <c r="AP60" s="70">
        <v>10452.046565770201</v>
      </c>
      <c r="AQ60" s="70">
        <v>0</v>
      </c>
      <c r="AR60" s="70">
        <v>13795.744595973199</v>
      </c>
      <c r="AS60" s="70">
        <v>0</v>
      </c>
      <c r="AT60" s="70">
        <v>0</v>
      </c>
      <c r="AU60" s="70">
        <v>-145.55245903740899</v>
      </c>
      <c r="AV60" s="70">
        <v>0</v>
      </c>
      <c r="AW60" s="70">
        <v>0</v>
      </c>
      <c r="AX60" s="70">
        <v>13650.192136935801</v>
      </c>
      <c r="AY60" s="70">
        <v>0</v>
      </c>
      <c r="AZ60" s="70">
        <v>22650.129761074801</v>
      </c>
      <c r="BA60" s="70">
        <v>0</v>
      </c>
      <c r="BB60" s="70">
        <v>0</v>
      </c>
      <c r="BC60" s="70">
        <v>-12.915845022641999</v>
      </c>
      <c r="BD60" s="70">
        <v>0</v>
      </c>
      <c r="BE60" s="70">
        <v>0</v>
      </c>
      <c r="BF60" s="70">
        <v>22637.213916052198</v>
      </c>
      <c r="BG60" s="70">
        <v>0</v>
      </c>
      <c r="BH60" s="70">
        <v>41688.780231846104</v>
      </c>
      <c r="BI60" s="70">
        <v>0</v>
      </c>
      <c r="BJ60" s="70">
        <v>0</v>
      </c>
      <c r="BK60" s="70">
        <v>-81.755708715092197</v>
      </c>
      <c r="BL60" s="70">
        <v>0</v>
      </c>
      <c r="BM60" s="70">
        <v>0</v>
      </c>
      <c r="BN60" s="70">
        <v>41607.024523130996</v>
      </c>
      <c r="BO60" s="70">
        <v>0</v>
      </c>
      <c r="BP60" s="70">
        <v>34318.048520307297</v>
      </c>
      <c r="BQ60" s="70">
        <v>0</v>
      </c>
      <c r="BR60" s="70">
        <v>0</v>
      </c>
      <c r="BS60" s="70">
        <v>-147.61361533365601</v>
      </c>
      <c r="BT60" s="70">
        <v>0</v>
      </c>
      <c r="BU60" s="70">
        <v>0</v>
      </c>
      <c r="BV60" s="70">
        <v>34170.434904973699</v>
      </c>
      <c r="BW60" s="70">
        <v>0</v>
      </c>
    </row>
    <row r="61" spans="12:75" x14ac:dyDescent="0.25">
      <c r="L61" s="70">
        <v>10774.845471357199</v>
      </c>
      <c r="M61" s="70">
        <v>0</v>
      </c>
      <c r="N61" s="70">
        <v>0</v>
      </c>
      <c r="O61" s="70">
        <v>-2.40459878381261E-8</v>
      </c>
      <c r="P61" s="70">
        <v>0</v>
      </c>
      <c r="Q61" s="70">
        <v>0</v>
      </c>
      <c r="R61" s="70">
        <v>10774.845471333199</v>
      </c>
      <c r="S61" s="70">
        <v>0</v>
      </c>
      <c r="T61" s="70">
        <v>10303.049343623699</v>
      </c>
      <c r="U61" s="70">
        <v>0</v>
      </c>
      <c r="V61" s="70">
        <v>0</v>
      </c>
      <c r="W61" s="70">
        <v>-2.51853042483238E-8</v>
      </c>
      <c r="X61" s="70">
        <v>0</v>
      </c>
      <c r="Y61" s="70">
        <v>0</v>
      </c>
      <c r="Z61" s="70">
        <v>10303.049343598501</v>
      </c>
      <c r="AA61" s="70">
        <v>0</v>
      </c>
      <c r="AB61" s="70">
        <v>12618.168792296099</v>
      </c>
      <c r="AC61" s="70">
        <v>0</v>
      </c>
      <c r="AD61" s="70">
        <v>0</v>
      </c>
      <c r="AE61" s="70">
        <v>-1.9213114034003299E-8</v>
      </c>
      <c r="AF61" s="70">
        <v>0</v>
      </c>
      <c r="AG61" s="70">
        <v>0</v>
      </c>
      <c r="AH61" s="70">
        <v>12618.1687922769</v>
      </c>
      <c r="AI61" s="70">
        <v>0</v>
      </c>
      <c r="AJ61" s="70">
        <v>10452.0465657965</v>
      </c>
      <c r="AK61" s="70">
        <v>0</v>
      </c>
      <c r="AL61" s="70">
        <v>0</v>
      </c>
      <c r="AM61" s="70">
        <v>-2.5579096245018201E-8</v>
      </c>
      <c r="AN61" s="70">
        <v>0</v>
      </c>
      <c r="AO61" s="70">
        <v>0</v>
      </c>
      <c r="AP61" s="70">
        <v>10452.046565770899</v>
      </c>
      <c r="AQ61" s="70">
        <v>0</v>
      </c>
      <c r="AR61" s="70">
        <v>13763.5877074241</v>
      </c>
      <c r="AS61" s="70">
        <v>0</v>
      </c>
      <c r="AT61" s="70">
        <v>0</v>
      </c>
      <c r="AU61" s="70">
        <v>-145.79048306757599</v>
      </c>
      <c r="AV61" s="70">
        <v>0</v>
      </c>
      <c r="AW61" s="70">
        <v>0</v>
      </c>
      <c r="AX61" s="70">
        <v>13617.7972243565</v>
      </c>
      <c r="AY61" s="70">
        <v>0</v>
      </c>
      <c r="AZ61" s="70">
        <v>22615.9563524148</v>
      </c>
      <c r="BA61" s="70">
        <v>0</v>
      </c>
      <c r="BB61" s="70">
        <v>0</v>
      </c>
      <c r="BC61" s="70">
        <v>-13.010349161651201</v>
      </c>
      <c r="BD61" s="70">
        <v>0</v>
      </c>
      <c r="BE61" s="70">
        <v>0</v>
      </c>
      <c r="BF61" s="70">
        <v>22602.946003253099</v>
      </c>
      <c r="BG61" s="70">
        <v>0</v>
      </c>
      <c r="BH61" s="70">
        <v>41677.218741001103</v>
      </c>
      <c r="BI61" s="70">
        <v>0</v>
      </c>
      <c r="BJ61" s="70">
        <v>0</v>
      </c>
      <c r="BK61" s="70">
        <v>-81.921934928714606</v>
      </c>
      <c r="BL61" s="70">
        <v>0</v>
      </c>
      <c r="BM61" s="70">
        <v>0</v>
      </c>
      <c r="BN61" s="70">
        <v>41595.2968060723</v>
      </c>
      <c r="BO61" s="70">
        <v>0</v>
      </c>
      <c r="BP61" s="70">
        <v>34318.048520307202</v>
      </c>
      <c r="BQ61" s="70">
        <v>0</v>
      </c>
      <c r="BR61" s="70">
        <v>0</v>
      </c>
      <c r="BS61" s="70">
        <v>-147.564244280781</v>
      </c>
      <c r="BT61" s="70">
        <v>0</v>
      </c>
      <c r="BU61" s="70">
        <v>0</v>
      </c>
      <c r="BV61" s="70">
        <v>34170.4842760264</v>
      </c>
      <c r="BW61" s="70">
        <v>0</v>
      </c>
    </row>
    <row r="62" spans="12:75" x14ac:dyDescent="0.25">
      <c r="L62" s="70">
        <v>10774.845471357199</v>
      </c>
      <c r="M62" s="70">
        <v>0</v>
      </c>
      <c r="N62" s="70">
        <v>0</v>
      </c>
      <c r="O62" s="70">
        <v>-2.4061519828814701E-8</v>
      </c>
      <c r="P62" s="70">
        <v>0</v>
      </c>
      <c r="Q62" s="70">
        <v>0</v>
      </c>
      <c r="R62" s="70">
        <v>10774.845471333199</v>
      </c>
      <c r="S62" s="70">
        <v>0</v>
      </c>
      <c r="T62" s="70">
        <v>10303.049343623699</v>
      </c>
      <c r="U62" s="70">
        <v>0</v>
      </c>
      <c r="V62" s="70">
        <v>0</v>
      </c>
      <c r="W62" s="70">
        <v>-2.5036009431621599E-8</v>
      </c>
      <c r="X62" s="70">
        <v>0</v>
      </c>
      <c r="Y62" s="70">
        <v>0</v>
      </c>
      <c r="Z62" s="70">
        <v>10303.049343598699</v>
      </c>
      <c r="AA62" s="70">
        <v>0</v>
      </c>
      <c r="AB62" s="70">
        <v>12618.168792296099</v>
      </c>
      <c r="AC62" s="70">
        <v>0</v>
      </c>
      <c r="AD62" s="70">
        <v>0</v>
      </c>
      <c r="AE62" s="70">
        <v>-1.9213582189432399E-8</v>
      </c>
      <c r="AF62" s="70">
        <v>0</v>
      </c>
      <c r="AG62" s="70">
        <v>0</v>
      </c>
      <c r="AH62" s="70">
        <v>12618.1687922769</v>
      </c>
      <c r="AI62" s="70">
        <v>0</v>
      </c>
      <c r="AJ62" s="70">
        <v>10452.0465657965</v>
      </c>
      <c r="AK62" s="70">
        <v>0</v>
      </c>
      <c r="AL62" s="70">
        <v>0</v>
      </c>
      <c r="AM62" s="70">
        <v>-2.56695092018531E-8</v>
      </c>
      <c r="AN62" s="70">
        <v>0</v>
      </c>
      <c r="AO62" s="70">
        <v>0</v>
      </c>
      <c r="AP62" s="70">
        <v>10452.046565770799</v>
      </c>
      <c r="AQ62" s="70">
        <v>0</v>
      </c>
      <c r="AR62" s="70">
        <v>13731.4308188749</v>
      </c>
      <c r="AS62" s="70">
        <v>0</v>
      </c>
      <c r="AT62" s="70">
        <v>0</v>
      </c>
      <c r="AU62" s="70">
        <v>-146.028507112266</v>
      </c>
      <c r="AV62" s="70">
        <v>0</v>
      </c>
      <c r="AW62" s="70">
        <v>0</v>
      </c>
      <c r="AX62" s="70">
        <v>13585.4023117627</v>
      </c>
      <c r="AY62" s="70">
        <v>0</v>
      </c>
      <c r="AZ62" s="70">
        <v>22581.782943754799</v>
      </c>
      <c r="BA62" s="70">
        <v>0</v>
      </c>
      <c r="BB62" s="70">
        <v>0</v>
      </c>
      <c r="BC62" s="70">
        <v>-13.104853320994</v>
      </c>
      <c r="BD62" s="70">
        <v>0</v>
      </c>
      <c r="BE62" s="70">
        <v>0</v>
      </c>
      <c r="BF62" s="70">
        <v>22568.678090433801</v>
      </c>
      <c r="BG62" s="70">
        <v>0</v>
      </c>
      <c r="BH62" s="70">
        <v>41665.657250156102</v>
      </c>
      <c r="BI62" s="70">
        <v>0</v>
      </c>
      <c r="BJ62" s="70">
        <v>0</v>
      </c>
      <c r="BK62" s="70">
        <v>-82.088161163211296</v>
      </c>
      <c r="BL62" s="70">
        <v>0</v>
      </c>
      <c r="BM62" s="70">
        <v>0</v>
      </c>
      <c r="BN62" s="70">
        <v>41583.569088992903</v>
      </c>
      <c r="BO62" s="70">
        <v>0</v>
      </c>
      <c r="BP62" s="70">
        <v>34318.048520307202</v>
      </c>
      <c r="BQ62" s="70">
        <v>0</v>
      </c>
      <c r="BR62" s="70">
        <v>0</v>
      </c>
      <c r="BS62" s="70">
        <v>-147.51487323189201</v>
      </c>
      <c r="BT62" s="70">
        <v>0</v>
      </c>
      <c r="BU62" s="70">
        <v>0</v>
      </c>
      <c r="BV62" s="70">
        <v>34170.533647075303</v>
      </c>
      <c r="BW62" s="70">
        <v>0</v>
      </c>
    </row>
    <row r="63" spans="12:75" x14ac:dyDescent="0.25">
      <c r="O63" s="36"/>
      <c r="W63" s="36"/>
      <c r="AE63" s="36"/>
      <c r="AM63" s="36"/>
    </row>
  </sheetData>
  <mergeCells count="8">
    <mergeCell ref="BH3:BO3"/>
    <mergeCell ref="BP3:BW3"/>
    <mergeCell ref="L3:S3"/>
    <mergeCell ref="T3:AA3"/>
    <mergeCell ref="AB3:AI3"/>
    <mergeCell ref="AJ3:AQ3"/>
    <mergeCell ref="AR3:AY3"/>
    <mergeCell ref="AZ3:BG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E577-9F0C-4B2E-AD99-C76ED5BCA591}">
  <dimension ref="A1:BW63"/>
  <sheetViews>
    <sheetView zoomScaleNormal="100" workbookViewId="0">
      <selection activeCell="C29" sqref="C29:J32"/>
    </sheetView>
  </sheetViews>
  <sheetFormatPr defaultRowHeight="15" x14ac:dyDescent="0.25"/>
  <cols>
    <col min="3" max="3" width="13.42578125" bestFit="1" customWidth="1"/>
    <col min="4" max="6" width="13.28515625" bestFit="1" customWidth="1"/>
    <col min="7" max="7" width="13.42578125" bestFit="1" customWidth="1"/>
    <col min="8" max="10" width="13.28515625" bestFit="1" customWidth="1"/>
    <col min="12" max="43" width="9.140625" customWidth="1"/>
    <col min="44" max="44" width="9.28515625" bestFit="1" customWidth="1"/>
    <col min="45" max="45" width="10.28515625" bestFit="1" customWidth="1"/>
    <col min="46" max="75" width="9.28515625" bestFit="1" customWidth="1"/>
  </cols>
  <sheetData>
    <row r="1" spans="2:75" x14ac:dyDescent="0.25">
      <c r="L1" s="50">
        <v>1</v>
      </c>
      <c r="M1" s="51">
        <v>2</v>
      </c>
      <c r="N1" s="51">
        <v>3</v>
      </c>
      <c r="O1" s="51">
        <v>4</v>
      </c>
      <c r="P1" s="51">
        <v>5</v>
      </c>
      <c r="Q1" s="51">
        <v>6</v>
      </c>
      <c r="R1" s="51">
        <v>7</v>
      </c>
      <c r="S1" s="52">
        <v>8</v>
      </c>
      <c r="T1" s="50">
        <v>21.5</v>
      </c>
      <c r="U1" s="51">
        <v>21.5</v>
      </c>
      <c r="V1" s="51">
        <v>21.5</v>
      </c>
      <c r="W1" s="51">
        <v>21.5</v>
      </c>
      <c r="X1" s="51">
        <v>21.5</v>
      </c>
      <c r="Y1" s="51">
        <v>21.5</v>
      </c>
      <c r="Z1" s="51">
        <v>21.5</v>
      </c>
      <c r="AA1" s="52">
        <v>21.5</v>
      </c>
      <c r="AB1" s="50">
        <v>21.5</v>
      </c>
      <c r="AC1" s="51">
        <v>21.5</v>
      </c>
      <c r="AD1" s="51">
        <v>21.5</v>
      </c>
      <c r="AE1" s="51">
        <v>21.5</v>
      </c>
      <c r="AF1" s="51">
        <v>21.5</v>
      </c>
      <c r="AG1" s="51">
        <v>21.5</v>
      </c>
      <c r="AH1" s="51">
        <v>21.5</v>
      </c>
      <c r="AI1" s="52">
        <v>21.5</v>
      </c>
      <c r="AJ1" s="50">
        <v>21.5</v>
      </c>
      <c r="AK1" s="51">
        <v>21.5</v>
      </c>
      <c r="AL1" s="51">
        <v>21.5</v>
      </c>
      <c r="AM1" s="51">
        <v>21.5</v>
      </c>
      <c r="AN1" s="51">
        <v>21.5</v>
      </c>
      <c r="AO1" s="51">
        <v>21.5</v>
      </c>
      <c r="AP1" s="51">
        <v>21.5</v>
      </c>
      <c r="AQ1" s="52">
        <v>21.5</v>
      </c>
      <c r="AR1" s="50">
        <v>21.5</v>
      </c>
      <c r="AS1" s="51">
        <v>21.5</v>
      </c>
      <c r="AT1" s="51">
        <v>21.5</v>
      </c>
      <c r="AU1" s="51">
        <v>21.5</v>
      </c>
      <c r="AV1" s="51">
        <v>21.5</v>
      </c>
      <c r="AW1" s="51">
        <v>21.5</v>
      </c>
      <c r="AX1" s="51">
        <v>21.5</v>
      </c>
      <c r="AY1" s="52">
        <v>21.5</v>
      </c>
      <c r="AZ1" s="50">
        <v>21.5</v>
      </c>
      <c r="BA1" s="51">
        <v>21.5</v>
      </c>
      <c r="BB1" s="51">
        <v>21.5</v>
      </c>
      <c r="BC1" s="51">
        <v>21.5</v>
      </c>
      <c r="BD1" s="51">
        <v>21.5</v>
      </c>
      <c r="BE1" s="51">
        <v>21.5</v>
      </c>
      <c r="BF1" s="51">
        <v>21.5</v>
      </c>
      <c r="BG1" s="52">
        <v>21.5</v>
      </c>
      <c r="BH1" s="50">
        <v>21.5</v>
      </c>
      <c r="BI1" s="51">
        <v>21.5</v>
      </c>
      <c r="BJ1" s="51">
        <v>21.5</v>
      </c>
      <c r="BK1" s="51">
        <v>21.5</v>
      </c>
      <c r="BL1" s="51">
        <v>21.5</v>
      </c>
      <c r="BM1" s="51">
        <v>21.5</v>
      </c>
      <c r="BN1" s="51">
        <v>21.5</v>
      </c>
      <c r="BO1" s="52">
        <v>21.5</v>
      </c>
      <c r="BP1" s="50">
        <v>21.5</v>
      </c>
      <c r="BQ1" s="51">
        <v>21.5</v>
      </c>
      <c r="BR1" s="51">
        <v>21.5</v>
      </c>
      <c r="BS1" s="51">
        <v>21.5</v>
      </c>
      <c r="BT1" s="51">
        <v>21.5</v>
      </c>
      <c r="BU1" s="51">
        <v>21.5</v>
      </c>
      <c r="BV1" s="51">
        <v>21.5</v>
      </c>
      <c r="BW1" s="52">
        <v>21.5</v>
      </c>
    </row>
    <row r="2" spans="2:75" ht="15.75" thickBot="1" x14ac:dyDescent="0.3">
      <c r="L2" s="55" t="s">
        <v>69</v>
      </c>
      <c r="M2" s="56" t="s">
        <v>68</v>
      </c>
      <c r="N2" s="56" t="s">
        <v>67</v>
      </c>
      <c r="O2" s="56" t="s">
        <v>71</v>
      </c>
      <c r="P2" s="56" t="s">
        <v>70</v>
      </c>
      <c r="Q2" s="56" t="s">
        <v>66</v>
      </c>
      <c r="R2" s="56" t="s">
        <v>65</v>
      </c>
      <c r="S2" s="57" t="s">
        <v>9</v>
      </c>
      <c r="T2" s="55" t="s">
        <v>69</v>
      </c>
      <c r="U2" s="56" t="s">
        <v>68</v>
      </c>
      <c r="V2" s="56" t="s">
        <v>67</v>
      </c>
      <c r="W2" s="56" t="s">
        <v>71</v>
      </c>
      <c r="X2" s="56" t="s">
        <v>70</v>
      </c>
      <c r="Y2" s="56" t="s">
        <v>66</v>
      </c>
      <c r="Z2" s="56" t="s">
        <v>65</v>
      </c>
      <c r="AA2" s="57" t="s">
        <v>9</v>
      </c>
      <c r="AB2" s="55" t="s">
        <v>69</v>
      </c>
      <c r="AC2" s="56" t="s">
        <v>68</v>
      </c>
      <c r="AD2" s="56" t="s">
        <v>67</v>
      </c>
      <c r="AE2" s="56" t="s">
        <v>71</v>
      </c>
      <c r="AF2" s="56" t="s">
        <v>70</v>
      </c>
      <c r="AG2" s="56" t="s">
        <v>66</v>
      </c>
      <c r="AH2" s="56" t="s">
        <v>65</v>
      </c>
      <c r="AI2" s="57" t="s">
        <v>9</v>
      </c>
      <c r="AJ2" s="55" t="s">
        <v>69</v>
      </c>
      <c r="AK2" s="56" t="s">
        <v>68</v>
      </c>
      <c r="AL2" s="56" t="s">
        <v>67</v>
      </c>
      <c r="AM2" s="56" t="s">
        <v>71</v>
      </c>
      <c r="AN2" s="56" t="s">
        <v>70</v>
      </c>
      <c r="AO2" s="56" t="s">
        <v>66</v>
      </c>
      <c r="AP2" s="56" t="s">
        <v>65</v>
      </c>
      <c r="AQ2" s="57" t="s">
        <v>9</v>
      </c>
      <c r="AR2" s="55" t="s">
        <v>69</v>
      </c>
      <c r="AS2" s="56" t="s">
        <v>68</v>
      </c>
      <c r="AT2" s="56" t="s">
        <v>67</v>
      </c>
      <c r="AU2" s="56" t="s">
        <v>71</v>
      </c>
      <c r="AV2" s="56" t="s">
        <v>70</v>
      </c>
      <c r="AW2" s="56" t="s">
        <v>66</v>
      </c>
      <c r="AX2" s="56" t="s">
        <v>65</v>
      </c>
      <c r="AY2" s="57" t="s">
        <v>9</v>
      </c>
      <c r="AZ2" s="55" t="s">
        <v>69</v>
      </c>
      <c r="BA2" s="56" t="s">
        <v>68</v>
      </c>
      <c r="BB2" s="56" t="s">
        <v>67</v>
      </c>
      <c r="BC2" s="56" t="s">
        <v>71</v>
      </c>
      <c r="BD2" s="56" t="s">
        <v>70</v>
      </c>
      <c r="BE2" s="56" t="s">
        <v>66</v>
      </c>
      <c r="BF2" s="56" t="s">
        <v>65</v>
      </c>
      <c r="BG2" s="57" t="s">
        <v>9</v>
      </c>
      <c r="BH2" s="55" t="s">
        <v>69</v>
      </c>
      <c r="BI2" s="56" t="s">
        <v>68</v>
      </c>
      <c r="BJ2" s="56" t="s">
        <v>67</v>
      </c>
      <c r="BK2" s="56" t="s">
        <v>71</v>
      </c>
      <c r="BL2" s="56" t="s">
        <v>70</v>
      </c>
      <c r="BM2" s="56" t="s">
        <v>66</v>
      </c>
      <c r="BN2" s="56" t="s">
        <v>65</v>
      </c>
      <c r="BO2" s="57" t="s">
        <v>9</v>
      </c>
      <c r="BP2" s="55" t="s">
        <v>69</v>
      </c>
      <c r="BQ2" s="56" t="s">
        <v>68</v>
      </c>
      <c r="BR2" s="56" t="s">
        <v>67</v>
      </c>
      <c r="BS2" s="56" t="s">
        <v>71</v>
      </c>
      <c r="BT2" s="56" t="s">
        <v>70</v>
      </c>
      <c r="BU2" s="56" t="s">
        <v>66</v>
      </c>
      <c r="BV2" s="56" t="s">
        <v>65</v>
      </c>
      <c r="BW2" s="57" t="s">
        <v>9</v>
      </c>
    </row>
    <row r="3" spans="2:75" x14ac:dyDescent="0.25">
      <c r="B3" t="s">
        <v>22</v>
      </c>
      <c r="C3" s="48">
        <v>1</v>
      </c>
      <c r="D3">
        <v>2</v>
      </c>
      <c r="E3">
        <v>3</v>
      </c>
      <c r="F3">
        <v>4</v>
      </c>
      <c r="G3" s="85">
        <v>1</v>
      </c>
      <c r="H3">
        <v>2</v>
      </c>
      <c r="I3">
        <v>3</v>
      </c>
      <c r="J3">
        <v>4</v>
      </c>
      <c r="L3" s="270" t="s">
        <v>56</v>
      </c>
      <c r="M3" s="270"/>
      <c r="N3" s="270"/>
      <c r="O3" s="270"/>
      <c r="P3" s="270"/>
      <c r="Q3" s="270"/>
      <c r="R3" s="270"/>
      <c r="S3" s="270"/>
      <c r="T3" s="271" t="s">
        <v>57</v>
      </c>
      <c r="U3" s="271"/>
      <c r="V3" s="271"/>
      <c r="W3" s="271"/>
      <c r="X3" s="271"/>
      <c r="Y3" s="271"/>
      <c r="Z3" s="271"/>
      <c r="AA3" s="271"/>
      <c r="AB3" s="270" t="s">
        <v>58</v>
      </c>
      <c r="AC3" s="270"/>
      <c r="AD3" s="270"/>
      <c r="AE3" s="270"/>
      <c r="AF3" s="270"/>
      <c r="AG3" s="270"/>
      <c r="AH3" s="270"/>
      <c r="AI3" s="270"/>
      <c r="AJ3" s="271" t="s">
        <v>59</v>
      </c>
      <c r="AK3" s="271"/>
      <c r="AL3" s="271"/>
      <c r="AM3" s="271"/>
      <c r="AN3" s="271"/>
      <c r="AO3" s="271"/>
      <c r="AP3" s="271"/>
      <c r="AQ3" s="271"/>
      <c r="AR3" s="270" t="s">
        <v>60</v>
      </c>
      <c r="AS3" s="270"/>
      <c r="AT3" s="270"/>
      <c r="AU3" s="270"/>
      <c r="AV3" s="270"/>
      <c r="AW3" s="270"/>
      <c r="AX3" s="270"/>
      <c r="AY3" s="270"/>
      <c r="AZ3" s="271" t="s">
        <v>61</v>
      </c>
      <c r="BA3" s="271"/>
      <c r="BB3" s="271"/>
      <c r="BC3" s="271"/>
      <c r="BD3" s="271"/>
      <c r="BE3" s="271"/>
      <c r="BF3" s="271"/>
      <c r="BG3" s="271"/>
      <c r="BH3" s="270" t="s">
        <v>62</v>
      </c>
      <c r="BI3" s="270"/>
      <c r="BJ3" s="270"/>
      <c r="BK3" s="270"/>
      <c r="BL3" s="270"/>
      <c r="BM3" s="270"/>
      <c r="BN3" s="270"/>
      <c r="BO3" s="270"/>
      <c r="BP3" s="271" t="s">
        <v>63</v>
      </c>
      <c r="BQ3" s="271"/>
      <c r="BR3" s="271"/>
      <c r="BS3" s="271"/>
      <c r="BT3" s="271"/>
      <c r="BU3" s="271"/>
      <c r="BV3" s="271"/>
      <c r="BW3" s="271"/>
    </row>
    <row r="4" spans="2:75" x14ac:dyDescent="0.25">
      <c r="B4" t="s">
        <v>21</v>
      </c>
      <c r="C4">
        <v>0</v>
      </c>
      <c r="D4">
        <v>0</v>
      </c>
      <c r="E4">
        <v>0</v>
      </c>
      <c r="F4">
        <v>0</v>
      </c>
      <c r="G4" s="85">
        <v>1</v>
      </c>
      <c r="H4">
        <v>1</v>
      </c>
      <c r="I4">
        <v>1</v>
      </c>
      <c r="J4">
        <v>1</v>
      </c>
      <c r="L4" s="70">
        <v>927786.014679285</v>
      </c>
      <c r="M4" s="70">
        <v>641302.596000002</v>
      </c>
      <c r="N4" s="70">
        <v>80000</v>
      </c>
      <c r="O4" s="70">
        <v>-7899.3516858795201</v>
      </c>
      <c r="P4" s="70">
        <v>633728.62397543096</v>
      </c>
      <c r="Q4" s="70">
        <v>80000</v>
      </c>
      <c r="R4" s="70">
        <v>206158.03901797501</v>
      </c>
      <c r="S4" s="70">
        <v>0</v>
      </c>
      <c r="T4" s="70">
        <v>799970.40471622301</v>
      </c>
      <c r="U4" s="70">
        <v>572117.74635101703</v>
      </c>
      <c r="V4" s="70">
        <v>80000</v>
      </c>
      <c r="W4" s="70">
        <v>-5026.8933090254804</v>
      </c>
      <c r="X4" s="70">
        <v>567356.16041546001</v>
      </c>
      <c r="Y4" s="70">
        <v>80000</v>
      </c>
      <c r="Z4" s="70">
        <v>147587.350991738</v>
      </c>
      <c r="AA4" s="70">
        <v>0</v>
      </c>
      <c r="AB4" s="70">
        <v>1085544.93994855</v>
      </c>
      <c r="AC4" s="70">
        <v>644414.51599999995</v>
      </c>
      <c r="AD4" s="70">
        <v>80000</v>
      </c>
      <c r="AE4" s="70">
        <v>1.07341234288882</v>
      </c>
      <c r="AF4" s="70">
        <v>644416.33550045697</v>
      </c>
      <c r="AG4" s="70">
        <v>80000</v>
      </c>
      <c r="AH4" s="70">
        <v>361129.67786043597</v>
      </c>
      <c r="AI4" s="70">
        <v>0</v>
      </c>
      <c r="AJ4" s="70">
        <v>845706.71893151605</v>
      </c>
      <c r="AK4" s="70">
        <v>606098.943677734</v>
      </c>
      <c r="AL4" s="70">
        <v>80000</v>
      </c>
      <c r="AM4" s="70">
        <v>-3016.2034674800002</v>
      </c>
      <c r="AN4" s="70">
        <v>603183.62630734604</v>
      </c>
      <c r="AO4" s="70">
        <v>80000</v>
      </c>
      <c r="AP4" s="70">
        <v>159506.88915669001</v>
      </c>
      <c r="AQ4" s="70">
        <v>0</v>
      </c>
      <c r="AR4" s="70">
        <v>226510.939127316</v>
      </c>
      <c r="AS4" s="70">
        <v>435522.13750000001</v>
      </c>
      <c r="AT4" s="70">
        <v>80000</v>
      </c>
      <c r="AU4" s="70">
        <v>59.274858408744201</v>
      </c>
      <c r="AV4" s="70">
        <v>435800.01297208102</v>
      </c>
      <c r="AW4" s="70">
        <v>80000</v>
      </c>
      <c r="AX4" s="70">
        <v>-289229.79898635601</v>
      </c>
      <c r="AY4" s="70">
        <v>289229.79898635601</v>
      </c>
      <c r="AZ4" s="70">
        <v>472691.65123183199</v>
      </c>
      <c r="BA4" s="70">
        <v>438525.39349999803</v>
      </c>
      <c r="BB4" s="70">
        <v>80000</v>
      </c>
      <c r="BC4" s="70">
        <v>4544.7926114338597</v>
      </c>
      <c r="BD4" s="70">
        <v>447633.34399130102</v>
      </c>
      <c r="BE4" s="70">
        <v>80000</v>
      </c>
      <c r="BF4" s="70">
        <v>-50396.9001480347</v>
      </c>
      <c r="BG4" s="70">
        <v>50396.9001480347</v>
      </c>
      <c r="BH4" s="70">
        <v>946637.19051173597</v>
      </c>
      <c r="BI4" s="70">
        <v>642976.02000000095</v>
      </c>
      <c r="BJ4" s="70">
        <v>80000</v>
      </c>
      <c r="BK4" s="70">
        <v>451.76305722760401</v>
      </c>
      <c r="BL4" s="70">
        <v>643624.04248286795</v>
      </c>
      <c r="BM4" s="70">
        <v>80000</v>
      </c>
      <c r="BN4" s="70">
        <v>223464.91108609599</v>
      </c>
      <c r="BO4" s="70">
        <v>0</v>
      </c>
      <c r="BP4" s="70">
        <v>0</v>
      </c>
      <c r="BQ4" s="70">
        <v>0</v>
      </c>
      <c r="BR4" s="70">
        <v>0</v>
      </c>
      <c r="BS4" s="70">
        <v>0</v>
      </c>
      <c r="BT4" s="70">
        <v>0</v>
      </c>
      <c r="BU4" s="70">
        <v>0</v>
      </c>
      <c r="BV4" s="70">
        <v>0</v>
      </c>
      <c r="BW4" s="70">
        <v>0</v>
      </c>
    </row>
    <row r="5" spans="2:75" x14ac:dyDescent="0.25">
      <c r="C5" s="37">
        <v>5460618.4168917201</v>
      </c>
      <c r="D5" s="37">
        <v>4414604.8129922599</v>
      </c>
      <c r="E5" s="37">
        <v>7806055.3115028702</v>
      </c>
      <c r="F5" s="37">
        <v>4394023.9353588196</v>
      </c>
      <c r="G5" s="37">
        <v>4043667.5116852801</v>
      </c>
      <c r="H5" s="37">
        <v>3676506.6828590902</v>
      </c>
      <c r="I5" s="37">
        <v>6877462.8655666104</v>
      </c>
      <c r="J5" s="37">
        <v>3991064.5476695499</v>
      </c>
      <c r="L5" s="70">
        <v>292547.30015935202</v>
      </c>
      <c r="M5" s="70">
        <v>172215</v>
      </c>
      <c r="N5" s="70">
        <v>80000</v>
      </c>
      <c r="O5" s="70">
        <v>-5.7859545335324502E-8</v>
      </c>
      <c r="P5" s="70">
        <v>172214.999999961</v>
      </c>
      <c r="Q5" s="70">
        <v>80000</v>
      </c>
      <c r="R5" s="70">
        <v>40332.300159333303</v>
      </c>
      <c r="S5" s="70">
        <v>0</v>
      </c>
      <c r="T5" s="70">
        <v>285904.64567638899</v>
      </c>
      <c r="U5" s="70">
        <v>172215</v>
      </c>
      <c r="V5" s="70">
        <v>80000</v>
      </c>
      <c r="W5" s="70">
        <v>-6.6596308934608705E-8</v>
      </c>
      <c r="X5" s="70">
        <v>172214.99999995501</v>
      </c>
      <c r="Y5" s="70">
        <v>80000</v>
      </c>
      <c r="Z5" s="70">
        <v>33689.645676368098</v>
      </c>
      <c r="AA5" s="70">
        <v>0</v>
      </c>
      <c r="AB5" s="70">
        <v>342507.12169149797</v>
      </c>
      <c r="AC5" s="70">
        <v>172215</v>
      </c>
      <c r="AD5" s="70">
        <v>80000</v>
      </c>
      <c r="AE5" s="70">
        <v>-2.8341137107472599E-8</v>
      </c>
      <c r="AF5" s="70">
        <v>172214.999999983</v>
      </c>
      <c r="AG5" s="70">
        <v>80000</v>
      </c>
      <c r="AH5" s="70">
        <v>90292.121691486303</v>
      </c>
      <c r="AI5" s="70">
        <v>0</v>
      </c>
      <c r="AJ5" s="70">
        <v>288351.85300759302</v>
      </c>
      <c r="AK5" s="70">
        <v>172215</v>
      </c>
      <c r="AL5" s="70">
        <v>80000</v>
      </c>
      <c r="AM5" s="70">
        <v>-6.9083708646951296E-8</v>
      </c>
      <c r="AN5" s="70">
        <v>172214.544462916</v>
      </c>
      <c r="AO5" s="70">
        <v>80000</v>
      </c>
      <c r="AP5" s="70">
        <v>36137.308544607899</v>
      </c>
      <c r="AQ5" s="70">
        <v>0</v>
      </c>
      <c r="AR5" s="70">
        <v>298027.76574237301</v>
      </c>
      <c r="AS5" s="70">
        <v>172215</v>
      </c>
      <c r="AT5" s="70">
        <v>80000</v>
      </c>
      <c r="AU5" s="70">
        <v>-1.0654754407534E-7</v>
      </c>
      <c r="AV5" s="70">
        <v>172214.99999992701</v>
      </c>
      <c r="AW5" s="70">
        <v>80000</v>
      </c>
      <c r="AX5" s="70">
        <v>45812.765742340103</v>
      </c>
      <c r="AY5" s="70">
        <v>0</v>
      </c>
      <c r="AZ5" s="70">
        <v>284287.48992362397</v>
      </c>
      <c r="BA5" s="70">
        <v>172215</v>
      </c>
      <c r="BB5" s="70">
        <v>80000</v>
      </c>
      <c r="BC5" s="70">
        <v>-88.801711809855703</v>
      </c>
      <c r="BD5" s="70">
        <v>172075.38441753201</v>
      </c>
      <c r="BE5" s="70">
        <v>80000</v>
      </c>
      <c r="BF5" s="70">
        <v>32123.303794282201</v>
      </c>
      <c r="BG5" s="70">
        <v>0</v>
      </c>
      <c r="BH5" s="70">
        <v>323328.01198271598</v>
      </c>
      <c r="BI5" s="70">
        <v>172215</v>
      </c>
      <c r="BJ5" s="70">
        <v>80000</v>
      </c>
      <c r="BK5" s="70">
        <v>-4.0888984685511902E-8</v>
      </c>
      <c r="BL5" s="70">
        <v>172214.54446293801</v>
      </c>
      <c r="BM5" s="70">
        <v>80000</v>
      </c>
      <c r="BN5" s="70">
        <v>71113.467519737693</v>
      </c>
      <c r="BO5" s="70">
        <v>0</v>
      </c>
      <c r="BP5" s="70">
        <v>279981.22419683501</v>
      </c>
      <c r="BQ5" s="70">
        <v>172182.21599999999</v>
      </c>
      <c r="BR5" s="70">
        <v>80000</v>
      </c>
      <c r="BS5" s="70">
        <v>40.665435960785103</v>
      </c>
      <c r="BT5" s="70">
        <v>172208.16751847501</v>
      </c>
      <c r="BU5" s="70">
        <v>80000</v>
      </c>
      <c r="BV5" s="70">
        <v>27813.722114321601</v>
      </c>
      <c r="BW5" s="70">
        <v>0</v>
      </c>
    </row>
    <row r="6" spans="2:75" x14ac:dyDescent="0.25">
      <c r="C6" s="37">
        <v>5975618.4168915302</v>
      </c>
      <c r="D6" s="37">
        <v>4850444.17217209</v>
      </c>
      <c r="E6" s="37">
        <v>8382511.0609767502</v>
      </c>
      <c r="F6" s="37">
        <v>4829561.2875207895</v>
      </c>
      <c r="G6" s="37">
        <v>4037320.38133338</v>
      </c>
      <c r="H6" s="37">
        <v>3872395.0204358199</v>
      </c>
      <c r="I6" s="37">
        <v>7342227.0735635096</v>
      </c>
      <c r="J6" s="37">
        <v>4276419.7739351504</v>
      </c>
      <c r="L6" s="70">
        <v>292547.30015935202</v>
      </c>
      <c r="M6" s="70">
        <v>162540</v>
      </c>
      <c r="N6" s="70">
        <v>80000</v>
      </c>
      <c r="O6" s="70">
        <v>-6.3208725841018804E-8</v>
      </c>
      <c r="P6" s="70">
        <v>162539.99999995899</v>
      </c>
      <c r="Q6" s="70">
        <v>80000</v>
      </c>
      <c r="R6" s="70">
        <v>50007.300159329898</v>
      </c>
      <c r="S6" s="70">
        <v>0</v>
      </c>
      <c r="T6" s="70">
        <v>285686.33355967799</v>
      </c>
      <c r="U6" s="70">
        <v>162540</v>
      </c>
      <c r="V6" s="70">
        <v>80000</v>
      </c>
      <c r="W6" s="70">
        <v>-6.5385267462012495E-8</v>
      </c>
      <c r="X6" s="70">
        <v>162539.999999958</v>
      </c>
      <c r="Y6" s="70">
        <v>80000</v>
      </c>
      <c r="Z6" s="70">
        <v>43146.333559654602</v>
      </c>
      <c r="AA6" s="70">
        <v>0</v>
      </c>
      <c r="AB6" s="70">
        <v>342483.17579004302</v>
      </c>
      <c r="AC6" s="70">
        <v>162540</v>
      </c>
      <c r="AD6" s="70">
        <v>80000</v>
      </c>
      <c r="AE6" s="70">
        <v>-2.8383654139556E-8</v>
      </c>
      <c r="AF6" s="70">
        <v>162539.99999998501</v>
      </c>
      <c r="AG6" s="70">
        <v>80000</v>
      </c>
      <c r="AH6" s="70">
        <v>99943.175790030393</v>
      </c>
      <c r="AI6" s="70">
        <v>0</v>
      </c>
      <c r="AJ6" s="70">
        <v>288158.889139532</v>
      </c>
      <c r="AK6" s="70">
        <v>162540</v>
      </c>
      <c r="AL6" s="70">
        <v>80000</v>
      </c>
      <c r="AM6" s="70">
        <v>-6.2025726799172397E-8</v>
      </c>
      <c r="AN6" s="70">
        <v>162539.57224070199</v>
      </c>
      <c r="AO6" s="70">
        <v>80000</v>
      </c>
      <c r="AP6" s="70">
        <v>45619.3168987682</v>
      </c>
      <c r="AQ6" s="70">
        <v>0</v>
      </c>
      <c r="AR6" s="70">
        <v>294342.14901816199</v>
      </c>
      <c r="AS6" s="70">
        <v>162540</v>
      </c>
      <c r="AT6" s="70">
        <v>80000</v>
      </c>
      <c r="AU6" s="70">
        <v>-8.0644778508116702E-8</v>
      </c>
      <c r="AV6" s="70">
        <v>162539.99999994799</v>
      </c>
      <c r="AW6" s="70">
        <v>80000</v>
      </c>
      <c r="AX6" s="70">
        <v>51802.149018133503</v>
      </c>
      <c r="AY6" s="70">
        <v>0</v>
      </c>
      <c r="AZ6" s="70">
        <v>282696.00008616602</v>
      </c>
      <c r="BA6" s="70">
        <v>162540</v>
      </c>
      <c r="BB6" s="70">
        <v>80000</v>
      </c>
      <c r="BC6" s="70">
        <v>-87.159853198499803</v>
      </c>
      <c r="BD6" s="70">
        <v>162408.972453567</v>
      </c>
      <c r="BE6" s="70">
        <v>80000</v>
      </c>
      <c r="BF6" s="70">
        <v>40199.867779400403</v>
      </c>
      <c r="BG6" s="70">
        <v>0</v>
      </c>
      <c r="BH6" s="70">
        <v>322867.93423204601</v>
      </c>
      <c r="BI6" s="70">
        <v>162540</v>
      </c>
      <c r="BJ6" s="70">
        <v>80000</v>
      </c>
      <c r="BK6" s="70">
        <v>-3.8996839257510298E-8</v>
      </c>
      <c r="BL6" s="70">
        <v>162539.572240718</v>
      </c>
      <c r="BM6" s="70">
        <v>80000</v>
      </c>
      <c r="BN6" s="70">
        <v>80328.361991288999</v>
      </c>
      <c r="BO6" s="70">
        <v>0</v>
      </c>
      <c r="BP6" s="70">
        <v>279507.64267964498</v>
      </c>
      <c r="BQ6" s="70">
        <v>162509.21599999999</v>
      </c>
      <c r="BR6" s="70">
        <v>80000</v>
      </c>
      <c r="BS6" s="70">
        <v>40.717344032781703</v>
      </c>
      <c r="BT6" s="70">
        <v>162533.58418514801</v>
      </c>
      <c r="BU6" s="70">
        <v>80000</v>
      </c>
      <c r="BV6" s="70">
        <v>37014.7758385302</v>
      </c>
      <c r="BW6" s="70">
        <v>0</v>
      </c>
    </row>
    <row r="7" spans="2:75" x14ac:dyDescent="0.25">
      <c r="C7" s="37">
        <v>4206441.48111529</v>
      </c>
      <c r="D7" s="37">
        <v>3332021.6471428499</v>
      </c>
      <c r="E7" s="37">
        <v>6411601.7387673603</v>
      </c>
      <c r="F7" s="37">
        <v>3446218.5836728099</v>
      </c>
      <c r="G7" s="37">
        <v>2731230.1685819398</v>
      </c>
      <c r="H7" s="37">
        <v>2250132.02984177</v>
      </c>
      <c r="I7" s="37">
        <v>5130865.23432115</v>
      </c>
      <c r="J7" s="37">
        <v>2171796.5055017499</v>
      </c>
      <c r="L7" s="70">
        <v>372332.92747539497</v>
      </c>
      <c r="M7" s="70">
        <v>297345</v>
      </c>
      <c r="N7" s="70">
        <v>60000</v>
      </c>
      <c r="O7" s="70">
        <v>-12.4179647965321</v>
      </c>
      <c r="P7" s="70">
        <v>297332.57444521401</v>
      </c>
      <c r="Q7" s="70">
        <v>60000</v>
      </c>
      <c r="R7" s="70">
        <v>14987.935065384499</v>
      </c>
      <c r="S7" s="70">
        <v>0</v>
      </c>
      <c r="T7" s="70">
        <v>348299.63386350102</v>
      </c>
      <c r="U7" s="70">
        <v>297211.402017702</v>
      </c>
      <c r="V7" s="70">
        <v>60000</v>
      </c>
      <c r="W7" s="70">
        <v>-248.99976021411001</v>
      </c>
      <c r="X7" s="70">
        <v>296535.35022631701</v>
      </c>
      <c r="Y7" s="70">
        <v>60000</v>
      </c>
      <c r="Z7" s="70">
        <v>-8484.7161230307502</v>
      </c>
      <c r="AA7" s="70">
        <v>8484.7161230307502</v>
      </c>
      <c r="AB7" s="70">
        <v>434225.502597199</v>
      </c>
      <c r="AC7" s="70">
        <v>297345</v>
      </c>
      <c r="AD7" s="70">
        <v>60000</v>
      </c>
      <c r="AE7" s="70">
        <v>-20.461117997569399</v>
      </c>
      <c r="AF7" s="70">
        <v>297324.52660739201</v>
      </c>
      <c r="AG7" s="70">
        <v>60000</v>
      </c>
      <c r="AH7" s="70">
        <v>76880.514871809704</v>
      </c>
      <c r="AI7" s="70">
        <v>0</v>
      </c>
      <c r="AJ7" s="70">
        <v>353353.32442875399</v>
      </c>
      <c r="AK7" s="70">
        <v>297345</v>
      </c>
      <c r="AL7" s="70">
        <v>60000</v>
      </c>
      <c r="AM7" s="70">
        <v>-336.94869148474402</v>
      </c>
      <c r="AN7" s="70">
        <v>296727.32458759903</v>
      </c>
      <c r="AO7" s="70">
        <v>60000</v>
      </c>
      <c r="AP7" s="70">
        <v>-3710.9488503298498</v>
      </c>
      <c r="AQ7" s="70">
        <v>3710.9488503298498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  <c r="BA7" s="70">
        <v>0</v>
      </c>
      <c r="BB7" s="70">
        <v>0</v>
      </c>
      <c r="BC7" s="70">
        <v>0</v>
      </c>
      <c r="BD7" s="70">
        <v>0</v>
      </c>
      <c r="BE7" s="70">
        <v>0</v>
      </c>
      <c r="BF7" s="70">
        <v>0</v>
      </c>
      <c r="BG7" s="70">
        <v>0</v>
      </c>
      <c r="BH7" s="70">
        <v>375485.48646061198</v>
      </c>
      <c r="BI7" s="70">
        <v>293088.02149762801</v>
      </c>
      <c r="BJ7" s="70">
        <v>60000</v>
      </c>
      <c r="BK7" s="70">
        <v>-6852.0905503363701</v>
      </c>
      <c r="BL7" s="70">
        <v>283477.46160743397</v>
      </c>
      <c r="BM7" s="70">
        <v>60000</v>
      </c>
      <c r="BN7" s="70">
        <v>25155.9343028414</v>
      </c>
      <c r="BO7" s="70">
        <v>0</v>
      </c>
      <c r="BP7" s="70">
        <v>0</v>
      </c>
      <c r="BQ7" s="70">
        <v>0</v>
      </c>
      <c r="BR7" s="70">
        <v>0</v>
      </c>
      <c r="BS7" s="70">
        <v>0</v>
      </c>
      <c r="BT7" s="70">
        <v>0</v>
      </c>
      <c r="BU7" s="70">
        <v>0</v>
      </c>
      <c r="BV7" s="70">
        <v>0</v>
      </c>
      <c r="BW7" s="70">
        <v>0</v>
      </c>
    </row>
    <row r="8" spans="2:75" x14ac:dyDescent="0.25">
      <c r="C8" s="37">
        <v>-2.4101609596982602E-11</v>
      </c>
      <c r="D8" s="37">
        <v>-1.5461409930139799E-11</v>
      </c>
      <c r="E8" s="37">
        <v>-1.34150468511507E-11</v>
      </c>
      <c r="F8" s="37">
        <v>-2.1145751816220601E-11</v>
      </c>
      <c r="G8" s="37">
        <v>7947.3387871341902</v>
      </c>
      <c r="H8" s="37">
        <v>7664.4498855227803</v>
      </c>
      <c r="I8" s="37">
        <v>-4.7293724492192301E-11</v>
      </c>
      <c r="J8" s="37">
        <v>75.134029010803701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434225.28456637898</v>
      </c>
      <c r="AC8" s="70">
        <v>319490</v>
      </c>
      <c r="AD8" s="70">
        <v>60000</v>
      </c>
      <c r="AE8" s="70">
        <v>-82.190262381755502</v>
      </c>
      <c r="AF8" s="70">
        <v>319403.26593989</v>
      </c>
      <c r="AG8" s="70">
        <v>60000</v>
      </c>
      <c r="AH8" s="70">
        <v>54739.828364106797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  <c r="BA8" s="70">
        <v>0</v>
      </c>
      <c r="BB8" s="70">
        <v>0</v>
      </c>
      <c r="BC8" s="70">
        <v>0</v>
      </c>
      <c r="BD8" s="70">
        <v>0</v>
      </c>
      <c r="BE8" s="70">
        <v>0</v>
      </c>
      <c r="BF8" s="70">
        <v>0</v>
      </c>
      <c r="BG8" s="70">
        <v>0</v>
      </c>
      <c r="BH8" s="70">
        <v>0</v>
      </c>
      <c r="BI8" s="70">
        <v>0</v>
      </c>
      <c r="BJ8" s="70">
        <v>0</v>
      </c>
      <c r="BK8" s="70">
        <v>0</v>
      </c>
      <c r="BL8" s="70">
        <v>0</v>
      </c>
      <c r="BM8" s="70">
        <v>0</v>
      </c>
      <c r="BN8" s="70">
        <v>0</v>
      </c>
      <c r="BO8" s="70">
        <v>0</v>
      </c>
      <c r="BP8" s="70">
        <v>0</v>
      </c>
      <c r="BQ8" s="70">
        <v>0</v>
      </c>
      <c r="BR8" s="70">
        <v>0</v>
      </c>
      <c r="BS8" s="70">
        <v>0</v>
      </c>
      <c r="BT8" s="70">
        <v>0</v>
      </c>
      <c r="BU8" s="70">
        <v>0</v>
      </c>
      <c r="BV8" s="70">
        <v>0</v>
      </c>
      <c r="BW8" s="70">
        <v>0</v>
      </c>
    </row>
    <row r="9" spans="2:75" x14ac:dyDescent="0.25">
      <c r="C9" s="37">
        <v>-3.31965566147119E-11</v>
      </c>
      <c r="D9" s="37">
        <v>-4.2291503632441202E-11</v>
      </c>
      <c r="E9" s="37">
        <v>-1.9213075574953099E-11</v>
      </c>
      <c r="F9" s="37">
        <v>-2.7966962079517501E-11</v>
      </c>
      <c r="G9" s="37">
        <v>3889.8088576669102</v>
      </c>
      <c r="H9" s="37">
        <v>3726.3498452047402</v>
      </c>
      <c r="I9" s="37">
        <v>-2.3646862246096099E-11</v>
      </c>
      <c r="J9" s="37">
        <v>-2.95585778076202E-11</v>
      </c>
      <c r="L9" s="70">
        <v>652918.06049122603</v>
      </c>
      <c r="M9" s="70">
        <v>527868.17922796798</v>
      </c>
      <c r="N9" s="70">
        <v>60000</v>
      </c>
      <c r="O9" s="70">
        <v>1860.9604857506899</v>
      </c>
      <c r="P9" s="70">
        <v>529694.12873011106</v>
      </c>
      <c r="Q9" s="70">
        <v>60000</v>
      </c>
      <c r="R9" s="70">
        <v>65084.892246864903</v>
      </c>
      <c r="S9" s="70">
        <v>0</v>
      </c>
      <c r="T9" s="70">
        <v>600996.57306004199</v>
      </c>
      <c r="U9" s="70">
        <v>490693.16695526498</v>
      </c>
      <c r="V9" s="70">
        <v>60000</v>
      </c>
      <c r="W9" s="70">
        <v>10805.101872237799</v>
      </c>
      <c r="X9" s="70">
        <v>500703.92561666202</v>
      </c>
      <c r="Y9" s="70">
        <v>60000</v>
      </c>
      <c r="Z9" s="70">
        <v>51097.749315618203</v>
      </c>
      <c r="AA9" s="70">
        <v>0</v>
      </c>
      <c r="AB9" s="70">
        <v>878413.35745284497</v>
      </c>
      <c r="AC9" s="70">
        <v>628580.49350694695</v>
      </c>
      <c r="AD9" s="70">
        <v>60000</v>
      </c>
      <c r="AE9" s="70">
        <v>-21.418615941408401</v>
      </c>
      <c r="AF9" s="70">
        <v>628544.82033501298</v>
      </c>
      <c r="AG9" s="70">
        <v>60000</v>
      </c>
      <c r="AH9" s="70">
        <v>189847.118501891</v>
      </c>
      <c r="AI9" s="70">
        <v>0</v>
      </c>
      <c r="AJ9" s="70">
        <v>619350.04349986999</v>
      </c>
      <c r="AK9" s="70">
        <v>504042.366180162</v>
      </c>
      <c r="AL9" s="70">
        <v>60000</v>
      </c>
      <c r="AM9" s="70">
        <v>8092.5491607369104</v>
      </c>
      <c r="AN9" s="70">
        <v>511798.538252211</v>
      </c>
      <c r="AO9" s="70">
        <v>60000</v>
      </c>
      <c r="AP9" s="70">
        <v>55644.054408395503</v>
      </c>
      <c r="AQ9" s="70">
        <v>0</v>
      </c>
      <c r="AR9" s="70">
        <v>661192.14094243199</v>
      </c>
      <c r="AS9" s="70">
        <v>524539.39891142899</v>
      </c>
      <c r="AT9" s="70">
        <v>60000</v>
      </c>
      <c r="AU9" s="70">
        <v>4091.4846389273998</v>
      </c>
      <c r="AV9" s="70">
        <v>528406.16212323296</v>
      </c>
      <c r="AW9" s="70">
        <v>60000</v>
      </c>
      <c r="AX9" s="70">
        <v>76877.4634581266</v>
      </c>
      <c r="AY9" s="70">
        <v>0</v>
      </c>
      <c r="AZ9" s="70">
        <v>579658.61475821096</v>
      </c>
      <c r="BA9" s="70">
        <v>468747.81911315001</v>
      </c>
      <c r="BB9" s="70">
        <v>60000</v>
      </c>
      <c r="BC9" s="70">
        <v>-2238.8312956742998</v>
      </c>
      <c r="BD9" s="70">
        <v>468430.40075203398</v>
      </c>
      <c r="BE9" s="70">
        <v>60000</v>
      </c>
      <c r="BF9" s="70">
        <v>48989.382710502097</v>
      </c>
      <c r="BG9" s="70">
        <v>0</v>
      </c>
      <c r="BH9" s="70">
        <v>803485.17294025002</v>
      </c>
      <c r="BI9" s="70">
        <v>603365.17312383</v>
      </c>
      <c r="BJ9" s="70">
        <v>60000</v>
      </c>
      <c r="BK9" s="70">
        <v>2264.9368193219998</v>
      </c>
      <c r="BL9" s="70">
        <v>605538.39410230203</v>
      </c>
      <c r="BM9" s="70">
        <v>60000</v>
      </c>
      <c r="BN9" s="70">
        <v>140211.71565726999</v>
      </c>
      <c r="BO9" s="70">
        <v>0</v>
      </c>
      <c r="BP9" s="70">
        <v>561586.27911662206</v>
      </c>
      <c r="BQ9" s="70">
        <v>458203.45284169097</v>
      </c>
      <c r="BR9" s="70">
        <v>60000</v>
      </c>
      <c r="BS9" s="70">
        <v>7031.4591012090596</v>
      </c>
      <c r="BT9" s="70">
        <v>465069.85133984103</v>
      </c>
      <c r="BU9" s="70">
        <v>60000</v>
      </c>
      <c r="BV9" s="70">
        <v>43547.88687799</v>
      </c>
      <c r="BW9" s="70">
        <v>0</v>
      </c>
    </row>
    <row r="10" spans="2:75" x14ac:dyDescent="0.25">
      <c r="C10" s="37">
        <v>-8.1286088970955494E-12</v>
      </c>
      <c r="D10" s="37">
        <v>-8.1286088970955494E-12</v>
      </c>
      <c r="E10" s="37">
        <v>-8.2138740253867598E-12</v>
      </c>
      <c r="F10" s="37">
        <v>-8.1286088970955494E-12</v>
      </c>
      <c r="G10" s="37">
        <v>2170.7401425073699</v>
      </c>
      <c r="H10" s="37">
        <v>2513.0787662724001</v>
      </c>
      <c r="I10" s="37">
        <v>-2.95585778076202E-11</v>
      </c>
      <c r="J10" s="37">
        <v>285.44818660945299</v>
      </c>
      <c r="L10" s="70">
        <v>454022.13893950701</v>
      </c>
      <c r="M10" s="70">
        <v>393790.77423061099</v>
      </c>
      <c r="N10" s="70">
        <v>60000</v>
      </c>
      <c r="O10" s="70">
        <v>2221.1299492298999</v>
      </c>
      <c r="P10" s="70">
        <v>395968.07476547902</v>
      </c>
      <c r="Q10" s="70">
        <v>60000</v>
      </c>
      <c r="R10" s="70">
        <v>275.19412325747498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871779.89139784104</v>
      </c>
      <c r="AC10" s="70">
        <v>704767.97186396294</v>
      </c>
      <c r="AD10" s="70">
        <v>60000</v>
      </c>
      <c r="AE10" s="70">
        <v>-1902.8452150784899</v>
      </c>
      <c r="AF10" s="70">
        <v>702795.80237917404</v>
      </c>
      <c r="AG10" s="70">
        <v>60000</v>
      </c>
      <c r="AH10" s="70">
        <v>107081.24380358899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0</v>
      </c>
      <c r="AZ10" s="70">
        <v>0</v>
      </c>
      <c r="BA10" s="70">
        <v>0</v>
      </c>
      <c r="BB10" s="70">
        <v>0</v>
      </c>
      <c r="BC10" s="70">
        <v>0</v>
      </c>
      <c r="BD10" s="70">
        <v>0</v>
      </c>
      <c r="BE10" s="70">
        <v>0</v>
      </c>
      <c r="BF10" s="70">
        <v>0</v>
      </c>
      <c r="BG10" s="70">
        <v>0</v>
      </c>
      <c r="BH10" s="70">
        <v>694778.95454978803</v>
      </c>
      <c r="BI10" s="70">
        <v>575348.88162627898</v>
      </c>
      <c r="BJ10" s="70">
        <v>60000</v>
      </c>
      <c r="BK10" s="70">
        <v>-7028.9750991605697</v>
      </c>
      <c r="BL10" s="70">
        <v>567812.27315328596</v>
      </c>
      <c r="BM10" s="70">
        <v>60000</v>
      </c>
      <c r="BN10" s="70">
        <v>59937.7062973422</v>
      </c>
      <c r="BO10" s="70">
        <v>0</v>
      </c>
      <c r="BP10" s="70">
        <v>0</v>
      </c>
      <c r="BQ10" s="70">
        <v>0</v>
      </c>
      <c r="BR10" s="70">
        <v>0</v>
      </c>
      <c r="BS10" s="70">
        <v>0</v>
      </c>
      <c r="BT10" s="70">
        <v>0</v>
      </c>
      <c r="BU10" s="70">
        <v>0</v>
      </c>
      <c r="BV10" s="70">
        <v>0</v>
      </c>
      <c r="BW10" s="70">
        <v>0</v>
      </c>
    </row>
    <row r="11" spans="2:75" x14ac:dyDescent="0.25">
      <c r="C11" s="37">
        <v>-1.13686837721616E-13</v>
      </c>
      <c r="D11" s="37">
        <v>18.555952809451899</v>
      </c>
      <c r="E11" s="37">
        <v>-1.8947806286936001E-13</v>
      </c>
      <c r="F11" s="37">
        <v>8.2501193179735601</v>
      </c>
      <c r="G11" s="37">
        <v>6488.2830630427798</v>
      </c>
      <c r="H11" s="37">
        <v>3896.2142665483698</v>
      </c>
      <c r="I11" s="37">
        <v>298.99170562471301</v>
      </c>
      <c r="J11" s="37">
        <v>5.0706277683241696</v>
      </c>
      <c r="L11" s="70">
        <v>585760.79304151295</v>
      </c>
      <c r="M11" s="70">
        <v>485011.92922796297</v>
      </c>
      <c r="N11" s="70">
        <v>60000</v>
      </c>
      <c r="O11" s="70">
        <v>1258.24255673428</v>
      </c>
      <c r="P11" s="70">
        <v>486240.90776952199</v>
      </c>
      <c r="Q11" s="70">
        <v>60000</v>
      </c>
      <c r="R11" s="70">
        <v>40778.127828724901</v>
      </c>
      <c r="S11" s="70">
        <v>0</v>
      </c>
      <c r="T11" s="70">
        <v>533656.51965987601</v>
      </c>
      <c r="U11" s="70">
        <v>446745.02430868801</v>
      </c>
      <c r="V11" s="70">
        <v>60000</v>
      </c>
      <c r="W11" s="70">
        <v>9028.4795882662293</v>
      </c>
      <c r="X11" s="70">
        <v>455059.16401467699</v>
      </c>
      <c r="Y11" s="70">
        <v>60000</v>
      </c>
      <c r="Z11" s="70">
        <v>27625.835233465001</v>
      </c>
      <c r="AA11" s="70">
        <v>0</v>
      </c>
      <c r="AB11" s="70">
        <v>788565.038636702</v>
      </c>
      <c r="AC11" s="70">
        <v>575953.12147652602</v>
      </c>
      <c r="AD11" s="70">
        <v>60000</v>
      </c>
      <c r="AE11" s="70">
        <v>78.503799524504998</v>
      </c>
      <c r="AF11" s="70">
        <v>576017.67029335303</v>
      </c>
      <c r="AG11" s="70">
        <v>60000</v>
      </c>
      <c r="AH11" s="70">
        <v>152625.872142874</v>
      </c>
      <c r="AI11" s="70">
        <v>0</v>
      </c>
      <c r="AJ11" s="70">
        <v>551646.24289892195</v>
      </c>
      <c r="AK11" s="70">
        <v>460250.23464311502</v>
      </c>
      <c r="AL11" s="70">
        <v>60000</v>
      </c>
      <c r="AM11" s="70">
        <v>6668.2371306833302</v>
      </c>
      <c r="AN11" s="70">
        <v>466592.59229754901</v>
      </c>
      <c r="AO11" s="70">
        <v>60000</v>
      </c>
      <c r="AP11" s="70">
        <v>31721.8877320559</v>
      </c>
      <c r="AQ11" s="70">
        <v>0</v>
      </c>
      <c r="AR11" s="70">
        <v>557804.72135795001</v>
      </c>
      <c r="AS11" s="70">
        <v>456357.59668648499</v>
      </c>
      <c r="AT11" s="70">
        <v>60000</v>
      </c>
      <c r="AU11" s="70">
        <v>1493.8824223812101</v>
      </c>
      <c r="AV11" s="70">
        <v>457747.26746314898</v>
      </c>
      <c r="AW11" s="70">
        <v>60000</v>
      </c>
      <c r="AX11" s="70">
        <v>41551.3363171823</v>
      </c>
      <c r="AY11" s="70">
        <v>0</v>
      </c>
      <c r="AZ11" s="70">
        <v>496913.72778512503</v>
      </c>
      <c r="BA11" s="70">
        <v>411993.99795148702</v>
      </c>
      <c r="BB11" s="70">
        <v>60000</v>
      </c>
      <c r="BC11" s="70">
        <v>-4513.4221662684704</v>
      </c>
      <c r="BD11" s="70">
        <v>410638.90993710997</v>
      </c>
      <c r="BE11" s="70">
        <v>60000</v>
      </c>
      <c r="BF11" s="70">
        <v>21761.395681746399</v>
      </c>
      <c r="BG11" s="70">
        <v>0</v>
      </c>
      <c r="BH11" s="70">
        <v>719367.46904009697</v>
      </c>
      <c r="BI11" s="70">
        <v>552767.57970352704</v>
      </c>
      <c r="BJ11" s="70">
        <v>60000</v>
      </c>
      <c r="BK11" s="70">
        <v>-41.193362543375301</v>
      </c>
      <c r="BL11" s="70">
        <v>552721.01368628105</v>
      </c>
      <c r="BM11" s="70">
        <v>60000</v>
      </c>
      <c r="BN11" s="70">
        <v>106605.261991273</v>
      </c>
      <c r="BO11" s="70">
        <v>0</v>
      </c>
      <c r="BP11" s="70">
        <v>493409.025121046</v>
      </c>
      <c r="BQ11" s="70">
        <v>412713.30926754</v>
      </c>
      <c r="BR11" s="70">
        <v>60000</v>
      </c>
      <c r="BS11" s="70">
        <v>5536.9897673956002</v>
      </c>
      <c r="BT11" s="70">
        <v>418834.84144929401</v>
      </c>
      <c r="BU11" s="70">
        <v>60000</v>
      </c>
      <c r="BV11" s="70">
        <v>20111.1734391475</v>
      </c>
      <c r="BW11" s="70">
        <v>0</v>
      </c>
    </row>
    <row r="12" spans="2:75" x14ac:dyDescent="0.25">
      <c r="C12" s="37">
        <v>2.02021510631312E-10</v>
      </c>
      <c r="D12" s="37">
        <v>3.7971403799019799E-11</v>
      </c>
      <c r="E12" s="37">
        <v>2.4906891364177399E-11</v>
      </c>
      <c r="F12" s="37">
        <v>1.55106742264858E-10</v>
      </c>
      <c r="G12" s="37">
        <v>5088.0570458684297</v>
      </c>
      <c r="H12" s="37">
        <v>4871.84281022297</v>
      </c>
      <c r="I12" s="37">
        <v>694.32392445657695</v>
      </c>
      <c r="J12" s="37">
        <v>361.07660316967599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  <c r="BA12" s="70">
        <v>0</v>
      </c>
      <c r="BB12" s="70">
        <v>0</v>
      </c>
      <c r="BC12" s="70">
        <v>0</v>
      </c>
      <c r="BD12" s="70">
        <v>0</v>
      </c>
      <c r="BE12" s="70">
        <v>0</v>
      </c>
      <c r="BF12" s="70">
        <v>0</v>
      </c>
      <c r="BG12" s="70">
        <v>0</v>
      </c>
      <c r="BH12" s="70">
        <v>0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70">
        <v>0</v>
      </c>
      <c r="BP12" s="70">
        <v>0</v>
      </c>
      <c r="BQ12" s="70">
        <v>0</v>
      </c>
      <c r="BR12" s="70">
        <v>0</v>
      </c>
      <c r="BS12" s="70">
        <v>0</v>
      </c>
      <c r="BT12" s="70">
        <v>0</v>
      </c>
      <c r="BU12" s="70">
        <v>0</v>
      </c>
      <c r="BV12" s="70">
        <v>0</v>
      </c>
      <c r="BW12" s="70">
        <v>0</v>
      </c>
    </row>
    <row r="13" spans="2:75" x14ac:dyDescent="0.25">
      <c r="C13" s="37">
        <v>1.02870293024656E-8</v>
      </c>
      <c r="D13" s="37">
        <v>34.865638644653998</v>
      </c>
      <c r="E13" s="37">
        <v>5.7222801312188202E-9</v>
      </c>
      <c r="F13" s="37">
        <v>27.193428920409499</v>
      </c>
      <c r="G13" s="37">
        <v>1746.8636799379799</v>
      </c>
      <c r="H13" s="37">
        <v>3344.7513791864199</v>
      </c>
      <c r="I13" s="37">
        <v>472.67089314378501</v>
      </c>
      <c r="J13" s="37">
        <v>41.825616856796103</v>
      </c>
      <c r="L13" s="70">
        <v>387534.116175898</v>
      </c>
      <c r="M13" s="70">
        <v>348909.52423062403</v>
      </c>
      <c r="N13" s="70">
        <v>15000</v>
      </c>
      <c r="O13" s="70">
        <v>2440.4099808409201</v>
      </c>
      <c r="P13" s="70">
        <v>351310.466149899</v>
      </c>
      <c r="Q13" s="70">
        <v>15000</v>
      </c>
      <c r="R13" s="70">
        <v>23664.0600068399</v>
      </c>
      <c r="S13" s="70">
        <v>0</v>
      </c>
      <c r="T13" s="70">
        <v>219032.97232477201</v>
      </c>
      <c r="U13" s="70">
        <v>202869.332632754</v>
      </c>
      <c r="V13" s="70">
        <v>15000</v>
      </c>
      <c r="W13" s="70">
        <v>-25002.167679288199</v>
      </c>
      <c r="X13" s="70">
        <v>183836.86234006999</v>
      </c>
      <c r="Y13" s="70">
        <v>15000</v>
      </c>
      <c r="Z13" s="70">
        <v>-4806.0576945863704</v>
      </c>
      <c r="AA13" s="70">
        <v>4806.0576945863704</v>
      </c>
      <c r="AB13" s="70">
        <v>784610.130946961</v>
      </c>
      <c r="AC13" s="70">
        <v>652458.20192595106</v>
      </c>
      <c r="AD13" s="70">
        <v>15000</v>
      </c>
      <c r="AE13" s="70">
        <v>-2387.94003881136</v>
      </c>
      <c r="AF13" s="70">
        <v>649934.85357396095</v>
      </c>
      <c r="AG13" s="70">
        <v>15000</v>
      </c>
      <c r="AH13" s="70">
        <v>117287.337334189</v>
      </c>
      <c r="AI13" s="70">
        <v>0</v>
      </c>
      <c r="AJ13" s="70">
        <v>286566.03391665802</v>
      </c>
      <c r="AK13" s="70">
        <v>266343.47662151698</v>
      </c>
      <c r="AL13" s="70">
        <v>15000</v>
      </c>
      <c r="AM13" s="70">
        <v>7999.1591466108803</v>
      </c>
      <c r="AN13" s="70">
        <v>274370.05060509098</v>
      </c>
      <c r="AO13" s="70">
        <v>15000</v>
      </c>
      <c r="AP13" s="70">
        <v>5195.1424581783403</v>
      </c>
      <c r="AQ13" s="70">
        <v>0</v>
      </c>
      <c r="AR13" s="70">
        <v>0</v>
      </c>
      <c r="AS13" s="70">
        <v>0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 s="70">
        <v>0</v>
      </c>
      <c r="BA13" s="70">
        <v>0</v>
      </c>
      <c r="BB13" s="70">
        <v>0</v>
      </c>
      <c r="BC13" s="70">
        <v>0</v>
      </c>
      <c r="BD13" s="70">
        <v>0</v>
      </c>
      <c r="BE13" s="70">
        <v>0</v>
      </c>
      <c r="BF13" s="70">
        <v>0</v>
      </c>
      <c r="BG13" s="70">
        <v>0</v>
      </c>
      <c r="BH13" s="70">
        <v>441059.47855935898</v>
      </c>
      <c r="BI13" s="70">
        <v>385343.252558676</v>
      </c>
      <c r="BJ13" s="70">
        <v>15000</v>
      </c>
      <c r="BK13" s="70">
        <v>6659.9319129944597</v>
      </c>
      <c r="BL13" s="70">
        <v>413292.69929797098</v>
      </c>
      <c r="BM13" s="70">
        <v>15000</v>
      </c>
      <c r="BN13" s="70">
        <v>19426.711174382701</v>
      </c>
      <c r="BO13" s="70">
        <v>0</v>
      </c>
      <c r="BP13" s="70">
        <v>252204.680006943</v>
      </c>
      <c r="BQ13" s="70">
        <v>226878.839887004</v>
      </c>
      <c r="BR13" s="70">
        <v>30000</v>
      </c>
      <c r="BS13" s="70">
        <v>-21199.641048743899</v>
      </c>
      <c r="BT13" s="70">
        <v>207170.81946866101</v>
      </c>
      <c r="BU13" s="70">
        <v>30000</v>
      </c>
      <c r="BV13" s="70">
        <v>-6165.7805104619201</v>
      </c>
      <c r="BW13" s="70">
        <v>6165.7805104619201</v>
      </c>
    </row>
    <row r="14" spans="2:75" x14ac:dyDescent="0.25">
      <c r="B14" t="s">
        <v>92</v>
      </c>
      <c r="C14" s="83">
        <f t="shared" ref="C14:J14" si="0">C7</f>
        <v>4206441.48111529</v>
      </c>
      <c r="D14" s="83">
        <f t="shared" si="0"/>
        <v>3332021.6471428499</v>
      </c>
      <c r="E14" s="83">
        <f t="shared" si="0"/>
        <v>6411601.7387673603</v>
      </c>
      <c r="F14" s="83">
        <f t="shared" si="0"/>
        <v>3446218.5836728099</v>
      </c>
      <c r="G14" s="83">
        <f t="shared" si="0"/>
        <v>2731230.1685819398</v>
      </c>
      <c r="H14" s="83">
        <f t="shared" si="0"/>
        <v>2250132.02984177</v>
      </c>
      <c r="I14" s="83">
        <f t="shared" si="0"/>
        <v>5130865.23432115</v>
      </c>
      <c r="J14" s="83">
        <f t="shared" si="0"/>
        <v>2171796.5055017499</v>
      </c>
      <c r="L14" s="70">
        <v>321023.66215687199</v>
      </c>
      <c r="M14" s="70">
        <v>295407.515551391</v>
      </c>
      <c r="N14" s="70">
        <v>20000</v>
      </c>
      <c r="O14" s="70">
        <v>1796.4007971142601</v>
      </c>
      <c r="P14" s="70">
        <v>297174.91372918501</v>
      </c>
      <c r="Q14" s="70">
        <v>20000</v>
      </c>
      <c r="R14" s="70">
        <v>5645.1492248014602</v>
      </c>
      <c r="S14" s="70">
        <v>0</v>
      </c>
      <c r="T14" s="70">
        <v>274116.88742314401</v>
      </c>
      <c r="U14" s="70">
        <v>255932.52430868801</v>
      </c>
      <c r="V14" s="70">
        <v>20000</v>
      </c>
      <c r="W14" s="70">
        <v>9054.5956274130203</v>
      </c>
      <c r="X14" s="70">
        <v>264374.22404352803</v>
      </c>
      <c r="Y14" s="70">
        <v>20000</v>
      </c>
      <c r="Z14" s="70">
        <v>-1202.7409929719299</v>
      </c>
      <c r="AA14" s="70">
        <v>1202.7409929719299</v>
      </c>
      <c r="AB14" s="70">
        <v>716091.03454462404</v>
      </c>
      <c r="AC14" s="70">
        <v>606382.69237897499</v>
      </c>
      <c r="AD14" s="70">
        <v>20000</v>
      </c>
      <c r="AE14" s="70">
        <v>-2159.4921197280701</v>
      </c>
      <c r="AF14" s="70">
        <v>604158.35658404103</v>
      </c>
      <c r="AG14" s="70">
        <v>20000</v>
      </c>
      <c r="AH14" s="70">
        <v>89773.185840855105</v>
      </c>
      <c r="AI14" s="70">
        <v>0</v>
      </c>
      <c r="AJ14" s="70">
        <v>245745.94996638299</v>
      </c>
      <c r="AK14" s="70">
        <v>225797.30682353099</v>
      </c>
      <c r="AL14" s="70">
        <v>20000</v>
      </c>
      <c r="AM14" s="70">
        <v>-20903.106539103399</v>
      </c>
      <c r="AN14" s="70">
        <v>206837.72055804601</v>
      </c>
      <c r="AO14" s="70">
        <v>20000</v>
      </c>
      <c r="AP14" s="70">
        <v>-1994.8771307664299</v>
      </c>
      <c r="AQ14" s="70">
        <v>1994.8771307664299</v>
      </c>
      <c r="AR14" s="70">
        <v>318971.55262561399</v>
      </c>
      <c r="AS14" s="70">
        <v>290542.09887023299</v>
      </c>
      <c r="AT14" s="70">
        <v>20000</v>
      </c>
      <c r="AU14" s="70">
        <v>-7226.1733770265701</v>
      </c>
      <c r="AV14" s="70">
        <v>283319.35934918898</v>
      </c>
      <c r="AW14" s="70">
        <v>20000</v>
      </c>
      <c r="AX14" s="70">
        <v>8426.0198993986105</v>
      </c>
      <c r="AY14" s="70">
        <v>0</v>
      </c>
      <c r="AZ14" s="70">
        <v>0</v>
      </c>
      <c r="BA14" s="70">
        <v>0</v>
      </c>
      <c r="BB14" s="70">
        <v>0</v>
      </c>
      <c r="BC14" s="70">
        <v>0</v>
      </c>
      <c r="BD14" s="70">
        <v>0</v>
      </c>
      <c r="BE14" s="70">
        <v>0</v>
      </c>
      <c r="BF14" s="70">
        <v>0</v>
      </c>
      <c r="BG14" s="70">
        <v>0</v>
      </c>
      <c r="BH14" s="70">
        <v>547878.50492493599</v>
      </c>
      <c r="BI14" s="70">
        <v>476722.72145762498</v>
      </c>
      <c r="BJ14" s="70">
        <v>20000</v>
      </c>
      <c r="BK14" s="70">
        <v>-7777.0788862693598</v>
      </c>
      <c r="BL14" s="70">
        <v>468944.34482069401</v>
      </c>
      <c r="BM14" s="70">
        <v>20000</v>
      </c>
      <c r="BN14" s="70">
        <v>51157.081217972598</v>
      </c>
      <c r="BO14" s="70">
        <v>0</v>
      </c>
      <c r="BP14" s="70">
        <v>243787.01057110299</v>
      </c>
      <c r="BQ14" s="70">
        <v>226819.83050433701</v>
      </c>
      <c r="BR14" s="70">
        <v>20000</v>
      </c>
      <c r="BS14" s="70">
        <v>6829.9098513526696</v>
      </c>
      <c r="BT14" s="70">
        <v>233823.62180699399</v>
      </c>
      <c r="BU14" s="70">
        <v>20000</v>
      </c>
      <c r="BV14" s="70">
        <v>-3206.7013845379702</v>
      </c>
      <c r="BW14" s="70">
        <v>3206.7013845379702</v>
      </c>
    </row>
    <row r="15" spans="2:75" x14ac:dyDescent="0.25">
      <c r="B15" t="s">
        <v>88</v>
      </c>
      <c r="C15" s="37">
        <v>1.98371708393097E-7</v>
      </c>
      <c r="D15" s="37">
        <v>23146.620911703401</v>
      </c>
      <c r="E15" s="37">
        <v>2538.8728381972801</v>
      </c>
      <c r="F15" s="37">
        <v>20459.063706520901</v>
      </c>
      <c r="G15" s="37">
        <v>390768.84244617401</v>
      </c>
      <c r="H15" s="37">
        <v>168738.28400645801</v>
      </c>
      <c r="I15" s="37">
        <v>48779.909447548001</v>
      </c>
      <c r="J15" s="37">
        <v>50211.651163095601</v>
      </c>
      <c r="L15" s="70">
        <v>0</v>
      </c>
      <c r="M15" s="70">
        <v>0</v>
      </c>
      <c r="N15" s="70">
        <v>0</v>
      </c>
      <c r="O15" s="70">
        <v>148.910638801495</v>
      </c>
      <c r="P15" s="70">
        <v>161.25074773352799</v>
      </c>
      <c r="Q15" s="70">
        <v>0</v>
      </c>
      <c r="R15" s="70">
        <v>-12.3401089320329</v>
      </c>
      <c r="S15" s="70">
        <v>12.3401089320329</v>
      </c>
      <c r="T15" s="70">
        <v>0</v>
      </c>
      <c r="U15" s="70">
        <v>0</v>
      </c>
      <c r="V15" s="70">
        <v>0</v>
      </c>
      <c r="W15" s="70">
        <v>1518.8949995195901</v>
      </c>
      <c r="X15" s="70">
        <v>1233.0862060507</v>
      </c>
      <c r="Y15" s="70">
        <v>2000</v>
      </c>
      <c r="Z15" s="70">
        <v>-1714.1912065311101</v>
      </c>
      <c r="AA15" s="70">
        <v>1714.1912065311101</v>
      </c>
      <c r="AB15" s="70">
        <v>253351.50207866399</v>
      </c>
      <c r="AC15" s="70">
        <v>233387.99599066901</v>
      </c>
      <c r="AD15" s="70">
        <v>1000</v>
      </c>
      <c r="AE15" s="70">
        <v>7629.3403375921198</v>
      </c>
      <c r="AF15" s="70">
        <v>240959.352124586</v>
      </c>
      <c r="AG15" s="70">
        <v>2000</v>
      </c>
      <c r="AH15" s="70">
        <v>18021.490291670601</v>
      </c>
      <c r="AI15" s="70">
        <v>0</v>
      </c>
      <c r="AJ15" s="70">
        <v>0</v>
      </c>
      <c r="AK15" s="70">
        <v>0</v>
      </c>
      <c r="AL15" s="70">
        <v>0</v>
      </c>
      <c r="AM15" s="70">
        <v>3707.2939462295699</v>
      </c>
      <c r="AN15" s="70">
        <v>3703.0690235624802</v>
      </c>
      <c r="AO15" s="70">
        <v>1000</v>
      </c>
      <c r="AP15" s="70">
        <v>-995.77507733290599</v>
      </c>
      <c r="AQ15" s="70">
        <v>995.77507733290599</v>
      </c>
      <c r="AR15" s="70">
        <v>59165.896361132502</v>
      </c>
      <c r="AS15" s="70">
        <v>58038.254990170601</v>
      </c>
      <c r="AT15" s="70">
        <v>1000</v>
      </c>
      <c r="AU15" s="70">
        <v>-14253.3818102078</v>
      </c>
      <c r="AV15" s="70">
        <v>42803.253587204999</v>
      </c>
      <c r="AW15" s="70">
        <v>3000</v>
      </c>
      <c r="AX15" s="70">
        <v>-890.73903628019605</v>
      </c>
      <c r="AY15" s="70">
        <v>890.73903628019605</v>
      </c>
      <c r="AZ15" s="70">
        <v>36704.554320960502</v>
      </c>
      <c r="BA15" s="70">
        <v>36070.568369671098</v>
      </c>
      <c r="BB15" s="70">
        <v>2000</v>
      </c>
      <c r="BC15" s="70">
        <v>-2435.70143324942</v>
      </c>
      <c r="BD15" s="70">
        <v>30332.486168408101</v>
      </c>
      <c r="BE15" s="70">
        <v>4000</v>
      </c>
      <c r="BF15" s="70">
        <v>-63.633280697009504</v>
      </c>
      <c r="BG15" s="70">
        <v>63.633280697009504</v>
      </c>
      <c r="BH15" s="70">
        <v>129553.64381685499</v>
      </c>
      <c r="BI15" s="70">
        <v>121114.006837049</v>
      </c>
      <c r="BJ15" s="70">
        <v>1000</v>
      </c>
      <c r="BK15" s="70">
        <v>14362.605905562799</v>
      </c>
      <c r="BL15" s="70">
        <v>135402.414788572</v>
      </c>
      <c r="BM15" s="70">
        <v>2000</v>
      </c>
      <c r="BN15" s="70">
        <v>6513.8349338460503</v>
      </c>
      <c r="BO15" s="70">
        <v>0</v>
      </c>
      <c r="BP15" s="70">
        <v>0</v>
      </c>
      <c r="BQ15" s="70">
        <v>0</v>
      </c>
      <c r="BR15" s="70">
        <v>0</v>
      </c>
      <c r="BS15" s="70">
        <v>3709.6599542220501</v>
      </c>
      <c r="BT15" s="70">
        <v>3862.0096246049902</v>
      </c>
      <c r="BU15" s="70">
        <v>5000</v>
      </c>
      <c r="BV15" s="70">
        <v>-5152.3496703829396</v>
      </c>
      <c r="BW15" s="70">
        <v>5152.3496703829396</v>
      </c>
    </row>
    <row r="16" spans="2:75" x14ac:dyDescent="0.25">
      <c r="B16" t="s">
        <v>89</v>
      </c>
      <c r="C16" s="37">
        <v>-1.7381353245582398E-8</v>
      </c>
      <c r="D16" s="37">
        <v>14.019908461997</v>
      </c>
      <c r="E16" s="37">
        <v>5.37768792331428</v>
      </c>
      <c r="F16" s="37">
        <v>3.5841315032371299</v>
      </c>
      <c r="G16" s="37">
        <v>578.28790572714001</v>
      </c>
      <c r="H16" s="37">
        <v>2373.3784168177799</v>
      </c>
      <c r="I16" s="37">
        <v>6455.8825555483099</v>
      </c>
      <c r="J16" s="37">
        <v>433.12257130860797</v>
      </c>
      <c r="L16" s="70">
        <v>0</v>
      </c>
      <c r="M16" s="70">
        <v>0</v>
      </c>
      <c r="N16" s="70">
        <v>0</v>
      </c>
      <c r="O16" s="70">
        <v>123.28965141812</v>
      </c>
      <c r="P16" s="70">
        <v>139.65688843910999</v>
      </c>
      <c r="Q16" s="70">
        <v>0</v>
      </c>
      <c r="R16" s="70">
        <v>-16.367237020989599</v>
      </c>
      <c r="S16" s="70">
        <v>16.367237020989599</v>
      </c>
      <c r="T16" s="70">
        <v>0</v>
      </c>
      <c r="U16" s="70">
        <v>0</v>
      </c>
      <c r="V16" s="70">
        <v>0</v>
      </c>
      <c r="W16" s="70">
        <v>1042.33650613093</v>
      </c>
      <c r="X16" s="70">
        <v>1110.8442605473699</v>
      </c>
      <c r="Y16" s="70">
        <v>2000</v>
      </c>
      <c r="Z16" s="70">
        <v>-2068.5077544164401</v>
      </c>
      <c r="AA16" s="70">
        <v>2068.5077544164401</v>
      </c>
      <c r="AB16" s="70">
        <v>236051.126536247</v>
      </c>
      <c r="AC16" s="70">
        <v>219204.71300831501</v>
      </c>
      <c r="AD16" s="70">
        <v>1000</v>
      </c>
      <c r="AE16" s="70">
        <v>-390.450969011425</v>
      </c>
      <c r="AF16" s="70">
        <v>218770.117607455</v>
      </c>
      <c r="AG16" s="70">
        <v>2000</v>
      </c>
      <c r="AH16" s="70">
        <v>14890.557959780201</v>
      </c>
      <c r="AI16" s="70">
        <v>0</v>
      </c>
      <c r="AJ16" s="70">
        <v>0</v>
      </c>
      <c r="AK16" s="70">
        <v>0</v>
      </c>
      <c r="AL16" s="70">
        <v>0</v>
      </c>
      <c r="AM16" s="70">
        <v>129.288441004265</v>
      </c>
      <c r="AN16" s="70">
        <v>139.656888437953</v>
      </c>
      <c r="AO16" s="70">
        <v>0</v>
      </c>
      <c r="AP16" s="70">
        <v>-10.368447433688001</v>
      </c>
      <c r="AQ16" s="70">
        <v>10.368447433688001</v>
      </c>
      <c r="AR16" s="70">
        <v>0</v>
      </c>
      <c r="AS16" s="70">
        <v>0</v>
      </c>
      <c r="AT16" s="70">
        <v>0</v>
      </c>
      <c r="AU16" s="70">
        <v>20271.843772668799</v>
      </c>
      <c r="AV16" s="70">
        <v>19947.690335114199</v>
      </c>
      <c r="AW16" s="70">
        <v>2000</v>
      </c>
      <c r="AX16" s="70">
        <v>-1675.8465624453099</v>
      </c>
      <c r="AY16" s="70">
        <v>1675.8465624453099</v>
      </c>
      <c r="AZ16" s="70">
        <v>0</v>
      </c>
      <c r="BA16" s="70">
        <v>0</v>
      </c>
      <c r="BB16" s="70">
        <v>0</v>
      </c>
      <c r="BC16" s="70">
        <v>11826.2695868133</v>
      </c>
      <c r="BD16" s="70">
        <v>11918.687520612701</v>
      </c>
      <c r="BE16" s="70">
        <v>3000</v>
      </c>
      <c r="BF16" s="70">
        <v>-3092.4179337994601</v>
      </c>
      <c r="BG16" s="70">
        <v>3092.4179337994601</v>
      </c>
      <c r="BH16" s="70">
        <v>116905.70238630701</v>
      </c>
      <c r="BI16" s="70">
        <v>110534.14764790201</v>
      </c>
      <c r="BJ16" s="70">
        <v>1000</v>
      </c>
      <c r="BK16" s="70">
        <v>121.808793706513</v>
      </c>
      <c r="BL16" s="70">
        <v>110581.939789702</v>
      </c>
      <c r="BM16" s="70">
        <v>3000</v>
      </c>
      <c r="BN16" s="70">
        <v>3445.5713903119799</v>
      </c>
      <c r="BO16" s="70">
        <v>0</v>
      </c>
      <c r="BP16" s="70">
        <v>0</v>
      </c>
      <c r="BQ16" s="70">
        <v>0</v>
      </c>
      <c r="BR16" s="70">
        <v>0</v>
      </c>
      <c r="BS16" s="70">
        <v>212.11401025686899</v>
      </c>
      <c r="BT16" s="70">
        <v>229.98132243528499</v>
      </c>
      <c r="BU16" s="70">
        <v>1000</v>
      </c>
      <c r="BV16" s="70">
        <v>-1017.86731217842</v>
      </c>
      <c r="BW16" s="70">
        <v>1017.86731217842</v>
      </c>
    </row>
    <row r="17" spans="2:75" x14ac:dyDescent="0.25">
      <c r="B17" t="s">
        <v>90</v>
      </c>
      <c r="C17" s="37">
        <v>0.70734595302249703</v>
      </c>
      <c r="D17" s="37">
        <v>7233.2137715365998</v>
      </c>
      <c r="E17" s="37">
        <v>0</v>
      </c>
      <c r="F17" s="37">
        <v>-374.03049413712898</v>
      </c>
      <c r="G17" s="37">
        <v>284953.38458508201</v>
      </c>
      <c r="H17" s="37">
        <v>29556.951362531101</v>
      </c>
      <c r="I17" s="37">
        <v>-2367</v>
      </c>
      <c r="J17" s="37">
        <v>-14631.301122438799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0</v>
      </c>
      <c r="BB17" s="70">
        <v>0</v>
      </c>
      <c r="BC17" s="70">
        <v>0</v>
      </c>
      <c r="BD17" s="70">
        <v>0</v>
      </c>
      <c r="BE17" s="70">
        <v>0</v>
      </c>
      <c r="BF17" s="70">
        <v>0</v>
      </c>
      <c r="BG17" s="70">
        <v>0</v>
      </c>
      <c r="BH17" s="70">
        <v>0</v>
      </c>
      <c r="BI17" s="70">
        <v>0</v>
      </c>
      <c r="BJ17" s="70">
        <v>0</v>
      </c>
      <c r="BK17" s="70">
        <v>0</v>
      </c>
      <c r="BL17" s="70">
        <v>0</v>
      </c>
      <c r="BM17" s="70">
        <v>0</v>
      </c>
      <c r="BN17" s="70">
        <v>0</v>
      </c>
      <c r="BO17" s="70">
        <v>0</v>
      </c>
      <c r="BP17" s="70">
        <v>0</v>
      </c>
      <c r="BQ17" s="70">
        <v>0</v>
      </c>
      <c r="BR17" s="70">
        <v>0</v>
      </c>
      <c r="BS17" s="70">
        <v>0</v>
      </c>
      <c r="BT17" s="70">
        <v>0</v>
      </c>
      <c r="BU17" s="70">
        <v>0</v>
      </c>
      <c r="BV17" s="70">
        <v>0</v>
      </c>
      <c r="BW17" s="70">
        <v>0</v>
      </c>
    </row>
    <row r="18" spans="2:75" x14ac:dyDescent="0.25">
      <c r="B18" t="s">
        <v>91</v>
      </c>
      <c r="C18" s="37">
        <v>0.70734613401285196</v>
      </c>
      <c r="D18" s="37">
        <v>30393.854591701998</v>
      </c>
      <c r="E18" s="37">
        <v>2544.2505261205902</v>
      </c>
      <c r="F18" s="37">
        <v>20088.617343887101</v>
      </c>
      <c r="G18" s="37">
        <v>676300.51493698196</v>
      </c>
      <c r="H18" s="37">
        <v>200668.61378580701</v>
      </c>
      <c r="I18" s="37">
        <v>52868.7920030963</v>
      </c>
      <c r="J18" s="37">
        <v>36013.472611965502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0">
        <v>0</v>
      </c>
      <c r="BC18" s="70">
        <v>0</v>
      </c>
      <c r="BD18" s="70">
        <v>0</v>
      </c>
      <c r="BE18" s="70">
        <v>0</v>
      </c>
      <c r="BF18" s="70">
        <v>0</v>
      </c>
      <c r="BG18" s="70">
        <v>0</v>
      </c>
      <c r="BH18" s="70">
        <v>0</v>
      </c>
      <c r="BI18" s="70">
        <v>0</v>
      </c>
      <c r="BJ18" s="70">
        <v>0</v>
      </c>
      <c r="BK18" s="70">
        <v>0</v>
      </c>
      <c r="BL18" s="70">
        <v>0</v>
      </c>
      <c r="BM18" s="70">
        <v>0</v>
      </c>
      <c r="BN18" s="70">
        <v>0</v>
      </c>
      <c r="BO18" s="70">
        <v>0</v>
      </c>
      <c r="BP18" s="70">
        <v>0</v>
      </c>
      <c r="BQ18" s="70">
        <v>0</v>
      </c>
      <c r="BR18" s="70">
        <v>0</v>
      </c>
      <c r="BS18" s="70">
        <v>0</v>
      </c>
      <c r="BT18" s="70">
        <v>0</v>
      </c>
      <c r="BU18" s="70">
        <v>0</v>
      </c>
      <c r="BV18" s="70">
        <v>0</v>
      </c>
      <c r="BW18" s="70">
        <v>0</v>
      </c>
    </row>
    <row r="19" spans="2:75" x14ac:dyDescent="0.25"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0">
        <v>0</v>
      </c>
      <c r="BC19" s="70">
        <v>0</v>
      </c>
      <c r="BD19" s="70">
        <v>0</v>
      </c>
      <c r="BE19" s="70">
        <v>0</v>
      </c>
      <c r="BF19" s="70">
        <v>0</v>
      </c>
      <c r="BG19" s="70">
        <v>0</v>
      </c>
      <c r="BH19" s="70">
        <v>0</v>
      </c>
      <c r="BI19" s="70">
        <v>0</v>
      </c>
      <c r="BJ19" s="70">
        <v>0</v>
      </c>
      <c r="BK19" s="70">
        <v>0</v>
      </c>
      <c r="BL19" s="70">
        <v>0</v>
      </c>
      <c r="BM19" s="70">
        <v>0</v>
      </c>
      <c r="BN19" s="70">
        <v>0</v>
      </c>
      <c r="BO19" s="70">
        <v>0</v>
      </c>
      <c r="BP19" s="70">
        <v>0</v>
      </c>
      <c r="BQ19" s="70">
        <v>0</v>
      </c>
      <c r="BR19" s="70">
        <v>0</v>
      </c>
      <c r="BS19" s="70">
        <v>0</v>
      </c>
      <c r="BT19" s="70">
        <v>0</v>
      </c>
      <c r="BU19" s="70">
        <v>0</v>
      </c>
      <c r="BV19" s="70">
        <v>0</v>
      </c>
      <c r="BW19" s="70">
        <v>0</v>
      </c>
    </row>
    <row r="20" spans="2:75" ht="15.75" thickBot="1" x14ac:dyDescent="0.3"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13842.480074621</v>
      </c>
      <c r="AS20" s="70">
        <v>0</v>
      </c>
      <c r="AT20" s="70">
        <v>0</v>
      </c>
      <c r="AU20" s="70">
        <v>-11.1712085615428</v>
      </c>
      <c r="AV20" s="70">
        <v>0</v>
      </c>
      <c r="AW20" s="70">
        <v>0</v>
      </c>
      <c r="AX20" s="70">
        <v>13831.3088660594</v>
      </c>
      <c r="AY20" s="70">
        <v>0</v>
      </c>
      <c r="AZ20" s="70">
        <v>7050.0697334115403</v>
      </c>
      <c r="BA20" s="70">
        <v>0</v>
      </c>
      <c r="BB20" s="70">
        <v>0</v>
      </c>
      <c r="BC20" s="70">
        <v>-80.019271845038702</v>
      </c>
      <c r="BD20" s="70">
        <v>0</v>
      </c>
      <c r="BE20" s="70">
        <v>0</v>
      </c>
      <c r="BF20" s="70">
        <v>6970.0504615665004</v>
      </c>
      <c r="BG20" s="70">
        <v>0</v>
      </c>
      <c r="BH20" s="70">
        <v>24187.443849080701</v>
      </c>
      <c r="BI20" s="70">
        <v>0</v>
      </c>
      <c r="BJ20" s="70">
        <v>0</v>
      </c>
      <c r="BK20" s="70">
        <v>-40.712506001209597</v>
      </c>
      <c r="BL20" s="70">
        <v>0</v>
      </c>
      <c r="BM20" s="70">
        <v>0</v>
      </c>
      <c r="BN20" s="70">
        <v>24146.7313430795</v>
      </c>
      <c r="BO20" s="70">
        <v>0</v>
      </c>
      <c r="BP20" s="70">
        <v>21709.282344212901</v>
      </c>
      <c r="BQ20" s="70">
        <v>0</v>
      </c>
      <c r="BR20" s="70">
        <v>0</v>
      </c>
      <c r="BS20" s="70">
        <v>-51.542828072012703</v>
      </c>
      <c r="BT20" s="70">
        <v>0</v>
      </c>
      <c r="BU20" s="70">
        <v>0</v>
      </c>
      <c r="BV20" s="70">
        <v>21657.7395161409</v>
      </c>
      <c r="BW20" s="70">
        <v>0</v>
      </c>
    </row>
    <row r="21" spans="2:75" x14ac:dyDescent="0.25">
      <c r="C21" s="65">
        <v>1</v>
      </c>
      <c r="D21" s="51" t="s">
        <v>73</v>
      </c>
      <c r="E21" s="52"/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13579.9238828041</v>
      </c>
      <c r="AS21" s="70">
        <v>0</v>
      </c>
      <c r="AT21" s="70">
        <v>0</v>
      </c>
      <c r="AU21" s="70">
        <v>-8.7205939475861296</v>
      </c>
      <c r="AV21" s="70">
        <v>0</v>
      </c>
      <c r="AW21" s="70">
        <v>0</v>
      </c>
      <c r="AX21" s="70">
        <v>13571.203288856501</v>
      </c>
      <c r="AY21" s="70">
        <v>0</v>
      </c>
      <c r="AZ21" s="70">
        <v>7029.3974732630104</v>
      </c>
      <c r="BA21" s="70">
        <v>0</v>
      </c>
      <c r="BB21" s="70">
        <v>0</v>
      </c>
      <c r="BC21" s="70">
        <v>-80.685032377954997</v>
      </c>
      <c r="BD21" s="70">
        <v>0</v>
      </c>
      <c r="BE21" s="70">
        <v>0</v>
      </c>
      <c r="BF21" s="70">
        <v>6948.7124408850495</v>
      </c>
      <c r="BG21" s="70">
        <v>0</v>
      </c>
      <c r="BH21" s="70">
        <v>24150.1338013971</v>
      </c>
      <c r="BI21" s="70">
        <v>0</v>
      </c>
      <c r="BJ21" s="70">
        <v>0</v>
      </c>
      <c r="BK21" s="70">
        <v>-40.667018686891403</v>
      </c>
      <c r="BL21" s="70">
        <v>0</v>
      </c>
      <c r="BM21" s="70">
        <v>0</v>
      </c>
      <c r="BN21" s="70">
        <v>24109.466782710198</v>
      </c>
      <c r="BO21" s="70">
        <v>0</v>
      </c>
      <c r="BP21" s="70">
        <v>21647.491749667999</v>
      </c>
      <c r="BQ21" s="70">
        <v>0</v>
      </c>
      <c r="BR21" s="70">
        <v>0</v>
      </c>
      <c r="BS21" s="70">
        <v>-50.756914117812798</v>
      </c>
      <c r="BT21" s="70">
        <v>0</v>
      </c>
      <c r="BU21" s="70">
        <v>0</v>
      </c>
      <c r="BV21" s="70">
        <v>21596.7348355502</v>
      </c>
      <c r="BW21" s="70">
        <v>0</v>
      </c>
    </row>
    <row r="22" spans="2:75" x14ac:dyDescent="0.25">
      <c r="C22" s="66">
        <v>1.1000000000000001</v>
      </c>
      <c r="D22" s="63" t="s">
        <v>72</v>
      </c>
      <c r="E22" s="64"/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13579.9238828041</v>
      </c>
      <c r="AS22" s="70">
        <v>0</v>
      </c>
      <c r="AT22" s="70">
        <v>0</v>
      </c>
      <c r="AU22" s="70">
        <v>-8.7205939262504408</v>
      </c>
      <c r="AV22" s="70">
        <v>0</v>
      </c>
      <c r="AW22" s="70">
        <v>0</v>
      </c>
      <c r="AX22" s="70">
        <v>13571.203288877899</v>
      </c>
      <c r="AY22" s="70">
        <v>0</v>
      </c>
      <c r="AZ22" s="70">
        <v>7029.3974732630104</v>
      </c>
      <c r="BA22" s="70">
        <v>0</v>
      </c>
      <c r="BB22" s="70">
        <v>0</v>
      </c>
      <c r="BC22" s="70">
        <v>-80.685032358708597</v>
      </c>
      <c r="BD22" s="70">
        <v>0</v>
      </c>
      <c r="BE22" s="70">
        <v>0</v>
      </c>
      <c r="BF22" s="70">
        <v>6948.7124409042999</v>
      </c>
      <c r="BG22" s="70">
        <v>0</v>
      </c>
      <c r="BH22" s="70">
        <v>24150.1338013971</v>
      </c>
      <c r="BI22" s="70">
        <v>0</v>
      </c>
      <c r="BJ22" s="70">
        <v>0</v>
      </c>
      <c r="BK22" s="70">
        <v>-40.6670186684497</v>
      </c>
      <c r="BL22" s="70">
        <v>0</v>
      </c>
      <c r="BM22" s="70">
        <v>0</v>
      </c>
      <c r="BN22" s="70">
        <v>24109.466782728701</v>
      </c>
      <c r="BO22" s="70">
        <v>0</v>
      </c>
      <c r="BP22" s="70">
        <v>21647.4917496624</v>
      </c>
      <c r="BQ22" s="70">
        <v>0</v>
      </c>
      <c r="BR22" s="70">
        <v>0</v>
      </c>
      <c r="BS22" s="70">
        <v>772.878973479911</v>
      </c>
      <c r="BT22" s="70">
        <v>0</v>
      </c>
      <c r="BU22" s="70">
        <v>0</v>
      </c>
      <c r="BV22" s="70">
        <v>22420.3707231423</v>
      </c>
      <c r="BW22" s="70">
        <v>0</v>
      </c>
    </row>
    <row r="23" spans="2:75" ht="15.75" thickBot="1" x14ac:dyDescent="0.3">
      <c r="C23" s="67">
        <v>1.1000000000000001</v>
      </c>
      <c r="D23" s="53" t="s">
        <v>78</v>
      </c>
      <c r="E23" s="54"/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58354.116557716901</v>
      </c>
      <c r="AS23" s="70">
        <v>0</v>
      </c>
      <c r="AT23" s="70">
        <v>0</v>
      </c>
      <c r="AU23" s="70">
        <v>-141.729419025032</v>
      </c>
      <c r="AV23" s="70">
        <v>0</v>
      </c>
      <c r="AW23" s="70">
        <v>0</v>
      </c>
      <c r="AX23" s="70">
        <v>58212.387138691898</v>
      </c>
      <c r="AY23" s="70">
        <v>0</v>
      </c>
      <c r="AZ23" s="70">
        <v>53814.850452450897</v>
      </c>
      <c r="BA23" s="70">
        <v>0</v>
      </c>
      <c r="BB23" s="70">
        <v>0</v>
      </c>
      <c r="BC23" s="70">
        <v>-40.535025307608002</v>
      </c>
      <c r="BD23" s="70">
        <v>0</v>
      </c>
      <c r="BE23" s="70">
        <v>0</v>
      </c>
      <c r="BF23" s="70">
        <v>53774.315427143301</v>
      </c>
      <c r="BG23" s="70">
        <v>0</v>
      </c>
      <c r="BH23" s="70">
        <v>63218.9356191099</v>
      </c>
      <c r="BI23" s="70">
        <v>0</v>
      </c>
      <c r="BJ23" s="70">
        <v>0</v>
      </c>
      <c r="BK23" s="70">
        <v>59.530008279189502</v>
      </c>
      <c r="BL23" s="70">
        <v>0</v>
      </c>
      <c r="BM23" s="70">
        <v>0</v>
      </c>
      <c r="BN23" s="70">
        <v>63278.465627389101</v>
      </c>
      <c r="BO23" s="70">
        <v>0</v>
      </c>
      <c r="BP23" s="70">
        <v>55857.611687883</v>
      </c>
      <c r="BQ23" s="70">
        <v>0</v>
      </c>
      <c r="BR23" s="70">
        <v>0</v>
      </c>
      <c r="BS23" s="70">
        <v>-23.542513838692599</v>
      </c>
      <c r="BT23" s="70">
        <v>0</v>
      </c>
      <c r="BU23" s="70">
        <v>0</v>
      </c>
      <c r="BV23" s="70">
        <v>55834.0691740443</v>
      </c>
      <c r="BW23" s="70">
        <v>0</v>
      </c>
    </row>
    <row r="24" spans="2:75" x14ac:dyDescent="0.25"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58354.116557716901</v>
      </c>
      <c r="AS24" s="70">
        <v>0</v>
      </c>
      <c r="AT24" s="70">
        <v>0</v>
      </c>
      <c r="AU24" s="70">
        <v>-141.729419025032</v>
      </c>
      <c r="AV24" s="70">
        <v>0</v>
      </c>
      <c r="AW24" s="70">
        <v>0</v>
      </c>
      <c r="AX24" s="70">
        <v>58212.387138691898</v>
      </c>
      <c r="AY24" s="70">
        <v>0</v>
      </c>
      <c r="AZ24" s="70">
        <v>53814.850452450897</v>
      </c>
      <c r="BA24" s="70">
        <v>0</v>
      </c>
      <c r="BB24" s="70">
        <v>0</v>
      </c>
      <c r="BC24" s="70">
        <v>-40.535025307608102</v>
      </c>
      <c r="BD24" s="70">
        <v>0</v>
      </c>
      <c r="BE24" s="70">
        <v>0</v>
      </c>
      <c r="BF24" s="70">
        <v>53774.315427143301</v>
      </c>
      <c r="BG24" s="70">
        <v>0</v>
      </c>
      <c r="BH24" s="70">
        <v>63218.9356191099</v>
      </c>
      <c r="BI24" s="70">
        <v>0</v>
      </c>
      <c r="BJ24" s="70">
        <v>0</v>
      </c>
      <c r="BK24" s="70">
        <v>59.530008279189801</v>
      </c>
      <c r="BL24" s="70">
        <v>0</v>
      </c>
      <c r="BM24" s="70">
        <v>0</v>
      </c>
      <c r="BN24" s="70">
        <v>63278.465627389101</v>
      </c>
      <c r="BO24" s="70">
        <v>0</v>
      </c>
      <c r="BP24" s="70">
        <v>55857.611687883</v>
      </c>
      <c r="BQ24" s="70">
        <v>0</v>
      </c>
      <c r="BR24" s="70">
        <v>0</v>
      </c>
      <c r="BS24" s="70">
        <v>-23.542513838692301</v>
      </c>
      <c r="BT24" s="70">
        <v>0</v>
      </c>
      <c r="BU24" s="70">
        <v>0</v>
      </c>
      <c r="BV24" s="70">
        <v>55834.0691740443</v>
      </c>
      <c r="BW24" s="70">
        <v>0</v>
      </c>
    </row>
    <row r="25" spans="2:75" x14ac:dyDescent="0.25"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>
        <v>0</v>
      </c>
      <c r="BC25" s="70">
        <v>0</v>
      </c>
      <c r="BD25" s="70">
        <v>0</v>
      </c>
      <c r="BE25" s="70">
        <v>0</v>
      </c>
      <c r="BF25" s="70">
        <v>0</v>
      </c>
      <c r="BG25" s="70">
        <v>0</v>
      </c>
      <c r="BH25" s="70">
        <v>0</v>
      </c>
      <c r="BI25" s="70">
        <v>0</v>
      </c>
      <c r="BJ25" s="70">
        <v>0</v>
      </c>
      <c r="BK25" s="70">
        <v>0</v>
      </c>
      <c r="BL25" s="70">
        <v>0</v>
      </c>
      <c r="BM25" s="70">
        <v>0</v>
      </c>
      <c r="BN25" s="70">
        <v>0</v>
      </c>
      <c r="BO25" s="70">
        <v>0</v>
      </c>
      <c r="BP25" s="70">
        <v>0</v>
      </c>
      <c r="BQ25" s="70">
        <v>0</v>
      </c>
      <c r="BR25" s="70">
        <v>0</v>
      </c>
      <c r="BS25" s="70">
        <v>0</v>
      </c>
      <c r="BT25" s="70">
        <v>0</v>
      </c>
      <c r="BU25" s="70">
        <v>0</v>
      </c>
      <c r="BV25" s="70">
        <v>0</v>
      </c>
      <c r="BW25" s="70">
        <v>0</v>
      </c>
    </row>
    <row r="26" spans="2:75" x14ac:dyDescent="0.25">
      <c r="C26" t="s">
        <v>113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  <c r="BA26" s="70">
        <v>0</v>
      </c>
      <c r="BB26" s="70">
        <v>0</v>
      </c>
      <c r="BC26" s="70">
        <v>0</v>
      </c>
      <c r="BD26" s="70">
        <v>0</v>
      </c>
      <c r="BE26" s="70">
        <v>0</v>
      </c>
      <c r="BF26" s="70">
        <v>0</v>
      </c>
      <c r="BG26" s="70">
        <v>0</v>
      </c>
      <c r="BH26" s="70">
        <v>0</v>
      </c>
      <c r="BI26" s="70">
        <v>0</v>
      </c>
      <c r="BJ26" s="70">
        <v>0</v>
      </c>
      <c r="BK26" s="70">
        <v>0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0</v>
      </c>
      <c r="BR26" s="70">
        <v>0</v>
      </c>
      <c r="BS26" s="70">
        <v>0</v>
      </c>
      <c r="BT26" s="70">
        <v>0</v>
      </c>
      <c r="BU26" s="70">
        <v>0</v>
      </c>
      <c r="BV26" s="70">
        <v>0</v>
      </c>
      <c r="BW26" s="70">
        <v>0</v>
      </c>
    </row>
    <row r="27" spans="2:75" x14ac:dyDescent="0.25">
      <c r="C27" t="s">
        <v>83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  <c r="BA27" s="70">
        <v>0</v>
      </c>
      <c r="BB27" s="70">
        <v>0</v>
      </c>
      <c r="BC27" s="70">
        <v>0</v>
      </c>
      <c r="BD27" s="70">
        <v>0</v>
      </c>
      <c r="BE27" s="70">
        <v>0</v>
      </c>
      <c r="BF27" s="70">
        <v>0</v>
      </c>
      <c r="BG27" s="70">
        <v>0</v>
      </c>
      <c r="BH27" s="70">
        <v>0</v>
      </c>
      <c r="BI27" s="70">
        <v>0</v>
      </c>
      <c r="BJ27" s="70">
        <v>0</v>
      </c>
      <c r="BK27" s="70">
        <v>0</v>
      </c>
      <c r="BL27" s="70">
        <v>0</v>
      </c>
      <c r="BM27" s="70">
        <v>0</v>
      </c>
      <c r="BN27" s="70">
        <v>0</v>
      </c>
      <c r="BO27" s="70">
        <v>0</v>
      </c>
      <c r="BP27" s="70">
        <v>0</v>
      </c>
      <c r="BQ27" s="70">
        <v>0</v>
      </c>
      <c r="BR27" s="70">
        <v>0</v>
      </c>
      <c r="BS27" s="70">
        <v>0</v>
      </c>
      <c r="BT27" s="70">
        <v>0</v>
      </c>
      <c r="BU27" s="70">
        <v>0</v>
      </c>
      <c r="BV27" s="70">
        <v>0</v>
      </c>
      <c r="BW27" s="70">
        <v>0</v>
      </c>
    </row>
    <row r="28" spans="2:75" x14ac:dyDescent="0.25">
      <c r="B28" t="s">
        <v>123</v>
      </c>
      <c r="L28" s="70">
        <v>87036.445405000399</v>
      </c>
      <c r="M28" s="70">
        <v>0</v>
      </c>
      <c r="N28" s="70">
        <v>0</v>
      </c>
      <c r="O28" s="70">
        <v>21.5089948234688</v>
      </c>
      <c r="P28" s="70">
        <v>0</v>
      </c>
      <c r="Q28" s="70">
        <v>0</v>
      </c>
      <c r="R28" s="70">
        <v>87057.954399823895</v>
      </c>
      <c r="S28" s="70">
        <v>0</v>
      </c>
      <c r="T28" s="70">
        <v>35934.5438752642</v>
      </c>
      <c r="U28" s="70">
        <v>0</v>
      </c>
      <c r="V28" s="70">
        <v>0</v>
      </c>
      <c r="W28" s="70">
        <v>-194.59253526515701</v>
      </c>
      <c r="X28" s="70">
        <v>0</v>
      </c>
      <c r="Y28" s="70">
        <v>0</v>
      </c>
      <c r="Z28" s="70">
        <v>35739.951339999003</v>
      </c>
      <c r="AA28" s="70">
        <v>0</v>
      </c>
      <c r="AB28" s="70">
        <v>39240.502827950797</v>
      </c>
      <c r="AC28" s="70">
        <v>0</v>
      </c>
      <c r="AD28" s="70">
        <v>0</v>
      </c>
      <c r="AE28" s="70">
        <v>-23.9972668835454</v>
      </c>
      <c r="AF28" s="70">
        <v>0</v>
      </c>
      <c r="AG28" s="70">
        <v>0</v>
      </c>
      <c r="AH28" s="70">
        <v>39216.505561067301</v>
      </c>
      <c r="AI28" s="70">
        <v>0</v>
      </c>
      <c r="AJ28" s="70">
        <v>62651.307614678801</v>
      </c>
      <c r="AK28" s="70">
        <v>0</v>
      </c>
      <c r="AL28" s="70">
        <v>0</v>
      </c>
      <c r="AM28" s="70">
        <v>6.8421945094418399</v>
      </c>
      <c r="AN28" s="70">
        <v>0</v>
      </c>
      <c r="AO28" s="70">
        <v>0</v>
      </c>
      <c r="AP28" s="70">
        <v>62658.149809188297</v>
      </c>
      <c r="AQ28" s="70">
        <v>0</v>
      </c>
      <c r="AR28" s="70">
        <v>94440.205321663801</v>
      </c>
      <c r="AS28" s="70">
        <v>0</v>
      </c>
      <c r="AT28" s="70">
        <v>0</v>
      </c>
      <c r="AU28" s="70">
        <v>608.20216021796102</v>
      </c>
      <c r="AV28" s="70">
        <v>0</v>
      </c>
      <c r="AW28" s="70">
        <v>0</v>
      </c>
      <c r="AX28" s="70">
        <v>95048.407481881804</v>
      </c>
      <c r="AY28" s="70">
        <v>0</v>
      </c>
      <c r="AZ28" s="70">
        <v>75969.539674063097</v>
      </c>
      <c r="BA28" s="70">
        <v>0</v>
      </c>
      <c r="BB28" s="70">
        <v>0</v>
      </c>
      <c r="BC28" s="70">
        <v>-1392.29503020057</v>
      </c>
      <c r="BD28" s="70">
        <v>0</v>
      </c>
      <c r="BE28" s="70">
        <v>0</v>
      </c>
      <c r="BF28" s="70">
        <v>74577.244643862505</v>
      </c>
      <c r="BG28" s="70">
        <v>0</v>
      </c>
      <c r="BH28" s="70">
        <v>114251.539991351</v>
      </c>
      <c r="BI28" s="70">
        <v>0</v>
      </c>
      <c r="BJ28" s="70">
        <v>0</v>
      </c>
      <c r="BK28" s="70">
        <v>-916.61223860714699</v>
      </c>
      <c r="BL28" s="70">
        <v>0</v>
      </c>
      <c r="BM28" s="70">
        <v>0</v>
      </c>
      <c r="BN28" s="70">
        <v>113334.92775274299</v>
      </c>
      <c r="BO28" s="70">
        <v>0</v>
      </c>
      <c r="BP28" s="70">
        <v>187606.06101768001</v>
      </c>
      <c r="BQ28" s="70">
        <v>0</v>
      </c>
      <c r="BR28" s="70">
        <v>0</v>
      </c>
      <c r="BS28" s="70">
        <v>41.259214422231103</v>
      </c>
      <c r="BT28" s="70">
        <v>0</v>
      </c>
      <c r="BU28" s="70">
        <v>0</v>
      </c>
      <c r="BV28" s="70">
        <v>187647.32023210201</v>
      </c>
      <c r="BW28" s="70">
        <v>0</v>
      </c>
    </row>
    <row r="29" spans="2:75" x14ac:dyDescent="0.25">
      <c r="B29" t="s">
        <v>101</v>
      </c>
      <c r="C29" s="194">
        <v>2393.4948827174098</v>
      </c>
      <c r="D29" s="194">
        <v>1867.5418690578599</v>
      </c>
      <c r="E29" s="194">
        <v>2818.3802585864</v>
      </c>
      <c r="F29" s="194">
        <v>1866.6291674348799</v>
      </c>
      <c r="G29" s="194">
        <v>801.15479778272902</v>
      </c>
      <c r="H29" s="194">
        <v>1298.2959277088601</v>
      </c>
      <c r="I29" s="194">
        <v>2373.63654173027</v>
      </c>
      <c r="J29" s="194">
        <v>1657.34017073319</v>
      </c>
      <c r="L29" s="70">
        <v>87036.445405000501</v>
      </c>
      <c r="M29" s="70">
        <v>0</v>
      </c>
      <c r="N29" s="70">
        <v>0</v>
      </c>
      <c r="O29" s="70">
        <v>21.5089948234688</v>
      </c>
      <c r="P29" s="70">
        <v>0</v>
      </c>
      <c r="Q29" s="70">
        <v>0</v>
      </c>
      <c r="R29" s="70">
        <v>87057.954399823997</v>
      </c>
      <c r="S29" s="70">
        <v>0</v>
      </c>
      <c r="T29" s="70">
        <v>35934.812997442401</v>
      </c>
      <c r="U29" s="70">
        <v>0</v>
      </c>
      <c r="V29" s="70">
        <v>0</v>
      </c>
      <c r="W29" s="70">
        <v>-194.58504724163799</v>
      </c>
      <c r="X29" s="70">
        <v>0</v>
      </c>
      <c r="Y29" s="70">
        <v>0</v>
      </c>
      <c r="Z29" s="70">
        <v>35740.227950200802</v>
      </c>
      <c r="AA29" s="70">
        <v>0</v>
      </c>
      <c r="AB29" s="70">
        <v>39240.527641969202</v>
      </c>
      <c r="AC29" s="70">
        <v>0</v>
      </c>
      <c r="AD29" s="70">
        <v>0</v>
      </c>
      <c r="AE29" s="70">
        <v>-23.996765374624701</v>
      </c>
      <c r="AF29" s="70">
        <v>0</v>
      </c>
      <c r="AG29" s="70">
        <v>0</v>
      </c>
      <c r="AH29" s="70">
        <v>39216.530876594501</v>
      </c>
      <c r="AI29" s="70">
        <v>0</v>
      </c>
      <c r="AJ29" s="70">
        <v>62651.727248865202</v>
      </c>
      <c r="AK29" s="70">
        <v>0</v>
      </c>
      <c r="AL29" s="70">
        <v>0</v>
      </c>
      <c r="AM29" s="70">
        <v>6.8408793363094302</v>
      </c>
      <c r="AN29" s="70">
        <v>0</v>
      </c>
      <c r="AO29" s="70">
        <v>0</v>
      </c>
      <c r="AP29" s="70">
        <v>62658.568128201499</v>
      </c>
      <c r="AQ29" s="70">
        <v>0</v>
      </c>
      <c r="AR29" s="70">
        <v>94460.317428535403</v>
      </c>
      <c r="AS29" s="70">
        <v>0</v>
      </c>
      <c r="AT29" s="70">
        <v>0</v>
      </c>
      <c r="AU29" s="70">
        <v>24.0760100374351</v>
      </c>
      <c r="AV29" s="70">
        <v>0</v>
      </c>
      <c r="AW29" s="70">
        <v>0</v>
      </c>
      <c r="AX29" s="70">
        <v>94484.393438572894</v>
      </c>
      <c r="AY29" s="70">
        <v>0</v>
      </c>
      <c r="AZ29" s="70">
        <v>75971.412621106705</v>
      </c>
      <c r="BA29" s="70">
        <v>0</v>
      </c>
      <c r="BB29" s="70">
        <v>0</v>
      </c>
      <c r="BC29" s="70">
        <v>-1391.86187623253</v>
      </c>
      <c r="BD29" s="70">
        <v>0</v>
      </c>
      <c r="BE29" s="70">
        <v>0</v>
      </c>
      <c r="BF29" s="70">
        <v>74579.550744874199</v>
      </c>
      <c r="BG29" s="70">
        <v>0</v>
      </c>
      <c r="BH29" s="70">
        <v>114253.139556202</v>
      </c>
      <c r="BI29" s="70">
        <v>0</v>
      </c>
      <c r="BJ29" s="70">
        <v>0</v>
      </c>
      <c r="BK29" s="70">
        <v>-916.51067307689198</v>
      </c>
      <c r="BL29" s="70">
        <v>0</v>
      </c>
      <c r="BM29" s="70">
        <v>0</v>
      </c>
      <c r="BN29" s="70">
        <v>113336.628883125</v>
      </c>
      <c r="BO29" s="70">
        <v>0</v>
      </c>
      <c r="BP29" s="70">
        <v>187609.132211758</v>
      </c>
      <c r="BQ29" s="70">
        <v>0</v>
      </c>
      <c r="BR29" s="70">
        <v>0</v>
      </c>
      <c r="BS29" s="70">
        <v>41.263195607760998</v>
      </c>
      <c r="BT29" s="70">
        <v>0</v>
      </c>
      <c r="BU29" s="70">
        <v>0</v>
      </c>
      <c r="BV29" s="70">
        <v>187650.39540736601</v>
      </c>
      <c r="BW29" s="70">
        <v>0</v>
      </c>
    </row>
    <row r="30" spans="2:75" x14ac:dyDescent="0.25">
      <c r="B30" t="s">
        <v>102</v>
      </c>
      <c r="C30" s="194">
        <v>639.63077582849098</v>
      </c>
      <c r="D30" s="194">
        <v>509.14349797953099</v>
      </c>
      <c r="E30" s="194">
        <v>980.83040695570696</v>
      </c>
      <c r="F30" s="194">
        <v>523.52623988712799</v>
      </c>
      <c r="G30" s="194">
        <v>610.75613764049297</v>
      </c>
      <c r="H30" s="194">
        <v>451.32105223712699</v>
      </c>
      <c r="I30" s="194">
        <v>863.63828382084796</v>
      </c>
      <c r="J30" s="194">
        <v>470.05181851795697</v>
      </c>
      <c r="L30" s="70">
        <v>87036.445405001694</v>
      </c>
      <c r="M30" s="70">
        <v>0</v>
      </c>
      <c r="N30" s="70">
        <v>0</v>
      </c>
      <c r="O30" s="70">
        <v>21.508994823468601</v>
      </c>
      <c r="P30" s="70">
        <v>0</v>
      </c>
      <c r="Q30" s="70">
        <v>0</v>
      </c>
      <c r="R30" s="70">
        <v>87057.954399825205</v>
      </c>
      <c r="S30" s="70">
        <v>0</v>
      </c>
      <c r="T30" s="70">
        <v>35952.9525833363</v>
      </c>
      <c r="U30" s="70">
        <v>0</v>
      </c>
      <c r="V30" s="70">
        <v>0</v>
      </c>
      <c r="W30" s="70">
        <v>-194.08033356286401</v>
      </c>
      <c r="X30" s="70">
        <v>0</v>
      </c>
      <c r="Y30" s="70">
        <v>0</v>
      </c>
      <c r="Z30" s="70">
        <v>35758.872249773398</v>
      </c>
      <c r="AA30" s="70">
        <v>0</v>
      </c>
      <c r="AB30" s="70">
        <v>39242.200176058199</v>
      </c>
      <c r="AC30" s="70">
        <v>0</v>
      </c>
      <c r="AD30" s="70">
        <v>0</v>
      </c>
      <c r="AE30" s="70">
        <v>-23.962962273755601</v>
      </c>
      <c r="AF30" s="70">
        <v>0</v>
      </c>
      <c r="AG30" s="70">
        <v>0</v>
      </c>
      <c r="AH30" s="70">
        <v>39218.2372137844</v>
      </c>
      <c r="AI30" s="70">
        <v>0</v>
      </c>
      <c r="AJ30" s="70">
        <v>62680.011764159797</v>
      </c>
      <c r="AK30" s="70">
        <v>0</v>
      </c>
      <c r="AL30" s="70">
        <v>0</v>
      </c>
      <c r="AM30" s="70">
        <v>6.7522329913232397</v>
      </c>
      <c r="AN30" s="70">
        <v>0</v>
      </c>
      <c r="AO30" s="70">
        <v>0</v>
      </c>
      <c r="AP30" s="70">
        <v>62686.763997151102</v>
      </c>
      <c r="AQ30" s="70">
        <v>0</v>
      </c>
      <c r="AR30" s="70">
        <v>96248.576835500702</v>
      </c>
      <c r="AS30" s="70">
        <v>0</v>
      </c>
      <c r="AT30" s="70">
        <v>0</v>
      </c>
      <c r="AU30" s="70">
        <v>22.508112234408699</v>
      </c>
      <c r="AV30" s="70">
        <v>0</v>
      </c>
      <c r="AW30" s="70">
        <v>0</v>
      </c>
      <c r="AX30" s="70">
        <v>96271.0849477351</v>
      </c>
      <c r="AY30" s="70">
        <v>0</v>
      </c>
      <c r="AZ30" s="70">
        <v>76416.084624969299</v>
      </c>
      <c r="BA30" s="70">
        <v>0</v>
      </c>
      <c r="BB30" s="70">
        <v>0</v>
      </c>
      <c r="BC30" s="70">
        <v>-1381.1678354953101</v>
      </c>
      <c r="BD30" s="70">
        <v>0</v>
      </c>
      <c r="BE30" s="70">
        <v>0</v>
      </c>
      <c r="BF30" s="70">
        <v>75034.916789473893</v>
      </c>
      <c r="BG30" s="70">
        <v>0</v>
      </c>
      <c r="BH30" s="70">
        <v>114360.954691347</v>
      </c>
      <c r="BI30" s="70">
        <v>0</v>
      </c>
      <c r="BJ30" s="70">
        <v>0</v>
      </c>
      <c r="BK30" s="70">
        <v>-909.66487279152796</v>
      </c>
      <c r="BL30" s="70">
        <v>0</v>
      </c>
      <c r="BM30" s="70">
        <v>0</v>
      </c>
      <c r="BN30" s="70">
        <v>113451.289818555</v>
      </c>
      <c r="BO30" s="70">
        <v>0</v>
      </c>
      <c r="BP30" s="70">
        <v>187816.13926388699</v>
      </c>
      <c r="BQ30" s="70">
        <v>0</v>
      </c>
      <c r="BR30" s="70">
        <v>0</v>
      </c>
      <c r="BS30" s="70">
        <v>41.531539471352197</v>
      </c>
      <c r="BT30" s="70">
        <v>0</v>
      </c>
      <c r="BU30" s="70">
        <v>0</v>
      </c>
      <c r="BV30" s="70">
        <v>187857.67080335901</v>
      </c>
      <c r="BW30" s="70">
        <v>0</v>
      </c>
    </row>
    <row r="31" spans="2:75" x14ac:dyDescent="0.25">
      <c r="B31" t="s">
        <v>103</v>
      </c>
      <c r="C31" s="194">
        <v>1728.63565377387</v>
      </c>
      <c r="D31" s="194">
        <v>1461.04270471928</v>
      </c>
      <c r="E31" s="194">
        <v>2827.7119153164899</v>
      </c>
      <c r="F31" s="194">
        <v>1455.35631701641</v>
      </c>
      <c r="G31" s="194">
        <v>1698.9325866632601</v>
      </c>
      <c r="H31" s="194">
        <v>1401.9593711064699</v>
      </c>
      <c r="I31" s="194">
        <v>2623.5107887381801</v>
      </c>
      <c r="J31" s="194">
        <v>1375.8371130091</v>
      </c>
      <c r="L31" s="70">
        <v>87036.445405001505</v>
      </c>
      <c r="M31" s="70">
        <v>0</v>
      </c>
      <c r="N31" s="70">
        <v>0</v>
      </c>
      <c r="O31" s="70">
        <v>21.508994823468601</v>
      </c>
      <c r="P31" s="70">
        <v>0</v>
      </c>
      <c r="Q31" s="70">
        <v>0</v>
      </c>
      <c r="R31" s="70">
        <v>87057.954399824899</v>
      </c>
      <c r="S31" s="70">
        <v>0</v>
      </c>
      <c r="T31" s="70">
        <v>35949.098777751104</v>
      </c>
      <c r="U31" s="70">
        <v>0</v>
      </c>
      <c r="V31" s="70">
        <v>0</v>
      </c>
      <c r="W31" s="70">
        <v>-194.18756139075001</v>
      </c>
      <c r="X31" s="70">
        <v>0</v>
      </c>
      <c r="Y31" s="70">
        <v>0</v>
      </c>
      <c r="Z31" s="70">
        <v>35754.911216360299</v>
      </c>
      <c r="AA31" s="70">
        <v>0</v>
      </c>
      <c r="AB31" s="70">
        <v>39241.844841528902</v>
      </c>
      <c r="AC31" s="70">
        <v>0</v>
      </c>
      <c r="AD31" s="70">
        <v>0</v>
      </c>
      <c r="AE31" s="70">
        <v>-23.970143836757899</v>
      </c>
      <c r="AF31" s="70">
        <v>0</v>
      </c>
      <c r="AG31" s="70">
        <v>0</v>
      </c>
      <c r="AH31" s="70">
        <v>39217.874697692103</v>
      </c>
      <c r="AI31" s="70">
        <v>0</v>
      </c>
      <c r="AJ31" s="70">
        <v>62674.002640045699</v>
      </c>
      <c r="AK31" s="70">
        <v>0</v>
      </c>
      <c r="AL31" s="70">
        <v>0</v>
      </c>
      <c r="AM31" s="70">
        <v>6.7710661544070199</v>
      </c>
      <c r="AN31" s="70">
        <v>0</v>
      </c>
      <c r="AO31" s="70">
        <v>0</v>
      </c>
      <c r="AP31" s="70">
        <v>62680.773706200103</v>
      </c>
      <c r="AQ31" s="70">
        <v>0</v>
      </c>
      <c r="AR31" s="70">
        <v>95868.656139923798</v>
      </c>
      <c r="AS31" s="70">
        <v>0</v>
      </c>
      <c r="AT31" s="70">
        <v>0</v>
      </c>
      <c r="AU31" s="70">
        <v>22.446366166593599</v>
      </c>
      <c r="AV31" s="70">
        <v>0</v>
      </c>
      <c r="AW31" s="70">
        <v>0</v>
      </c>
      <c r="AX31" s="70">
        <v>95891.102506090407</v>
      </c>
      <c r="AY31" s="70">
        <v>0</v>
      </c>
      <c r="AZ31" s="70">
        <v>76321.612818276306</v>
      </c>
      <c r="BA31" s="70">
        <v>0</v>
      </c>
      <c r="BB31" s="70">
        <v>0</v>
      </c>
      <c r="BC31" s="70">
        <v>-1383.52411117925</v>
      </c>
      <c r="BD31" s="70">
        <v>0</v>
      </c>
      <c r="BE31" s="70">
        <v>0</v>
      </c>
      <c r="BF31" s="70">
        <v>74938.088707097093</v>
      </c>
      <c r="BG31" s="70">
        <v>0</v>
      </c>
      <c r="BH31" s="70">
        <v>114338.049065363</v>
      </c>
      <c r="BI31" s="70">
        <v>0</v>
      </c>
      <c r="BJ31" s="70">
        <v>0</v>
      </c>
      <c r="BK31" s="70">
        <v>-911.11928213042904</v>
      </c>
      <c r="BL31" s="70">
        <v>0</v>
      </c>
      <c r="BM31" s="70">
        <v>0</v>
      </c>
      <c r="BN31" s="70">
        <v>113426.929783233</v>
      </c>
      <c r="BO31" s="70">
        <v>0</v>
      </c>
      <c r="BP31" s="70">
        <v>187772.16003865399</v>
      </c>
      <c r="BQ31" s="70">
        <v>0</v>
      </c>
      <c r="BR31" s="70">
        <v>0</v>
      </c>
      <c r="BS31" s="70">
        <v>41.474529083148497</v>
      </c>
      <c r="BT31" s="70">
        <v>0</v>
      </c>
      <c r="BU31" s="70">
        <v>0</v>
      </c>
      <c r="BV31" s="70">
        <v>187813.634567737</v>
      </c>
      <c r="BW31" s="70">
        <v>0</v>
      </c>
    </row>
    <row r="32" spans="2:75" x14ac:dyDescent="0.25">
      <c r="B32" t="s">
        <v>104</v>
      </c>
      <c r="C32" s="194">
        <v>696.74905754391602</v>
      </c>
      <c r="D32" s="194">
        <v>558.59100766935398</v>
      </c>
      <c r="E32" s="194">
        <v>1178.40248317328</v>
      </c>
      <c r="F32" s="194">
        <v>539.34937573603099</v>
      </c>
      <c r="G32" s="194">
        <v>636.69790214386501</v>
      </c>
      <c r="H32" s="194">
        <v>469.02035555812802</v>
      </c>
      <c r="I32" s="194">
        <v>1014.68628961156</v>
      </c>
      <c r="J32" s="194">
        <v>470.28306049726098</v>
      </c>
      <c r="L32" s="70">
        <v>87036.445405001403</v>
      </c>
      <c r="M32" s="70">
        <v>0</v>
      </c>
      <c r="N32" s="70">
        <v>0</v>
      </c>
      <c r="O32" s="70">
        <v>21.508994823468701</v>
      </c>
      <c r="P32" s="70">
        <v>0</v>
      </c>
      <c r="Q32" s="70">
        <v>0</v>
      </c>
      <c r="R32" s="70">
        <v>87057.954399824797</v>
      </c>
      <c r="S32" s="70">
        <v>0</v>
      </c>
      <c r="T32" s="70">
        <v>35945.2449721659</v>
      </c>
      <c r="U32" s="70">
        <v>0</v>
      </c>
      <c r="V32" s="70">
        <v>0</v>
      </c>
      <c r="W32" s="70">
        <v>-194.29478921863699</v>
      </c>
      <c r="X32" s="70">
        <v>0</v>
      </c>
      <c r="Y32" s="70">
        <v>0</v>
      </c>
      <c r="Z32" s="70">
        <v>35750.950182947301</v>
      </c>
      <c r="AA32" s="70">
        <v>0</v>
      </c>
      <c r="AB32" s="70">
        <v>39241.4895069997</v>
      </c>
      <c r="AC32" s="70">
        <v>0</v>
      </c>
      <c r="AD32" s="70">
        <v>0</v>
      </c>
      <c r="AE32" s="70">
        <v>-23.977325399760002</v>
      </c>
      <c r="AF32" s="70">
        <v>0</v>
      </c>
      <c r="AG32" s="70">
        <v>0</v>
      </c>
      <c r="AH32" s="70">
        <v>39217.512181599901</v>
      </c>
      <c r="AI32" s="70">
        <v>0</v>
      </c>
      <c r="AJ32" s="70">
        <v>62667.993515931703</v>
      </c>
      <c r="AK32" s="70">
        <v>0</v>
      </c>
      <c r="AL32" s="70">
        <v>0</v>
      </c>
      <c r="AM32" s="70">
        <v>6.7898993174907103</v>
      </c>
      <c r="AN32" s="70">
        <v>0</v>
      </c>
      <c r="AO32" s="70">
        <v>0</v>
      </c>
      <c r="AP32" s="70">
        <v>62674.7834152492</v>
      </c>
      <c r="AQ32" s="70">
        <v>0</v>
      </c>
      <c r="AR32" s="70">
        <v>95488.735444347098</v>
      </c>
      <c r="AS32" s="70">
        <v>0</v>
      </c>
      <c r="AT32" s="70">
        <v>0</v>
      </c>
      <c r="AU32" s="70">
        <v>22.3846200782571</v>
      </c>
      <c r="AV32" s="70">
        <v>0</v>
      </c>
      <c r="AW32" s="70">
        <v>0</v>
      </c>
      <c r="AX32" s="70">
        <v>95511.120064425399</v>
      </c>
      <c r="AY32" s="70">
        <v>0</v>
      </c>
      <c r="AZ32" s="70">
        <v>76227.141011583502</v>
      </c>
      <c r="BA32" s="70">
        <v>0</v>
      </c>
      <c r="BB32" s="70">
        <v>0</v>
      </c>
      <c r="BC32" s="70">
        <v>-1385.8803868821899</v>
      </c>
      <c r="BD32" s="70">
        <v>0</v>
      </c>
      <c r="BE32" s="70">
        <v>0</v>
      </c>
      <c r="BF32" s="70">
        <v>74841.260624701303</v>
      </c>
      <c r="BG32" s="70">
        <v>0</v>
      </c>
      <c r="BH32" s="70">
        <v>114315.143439379</v>
      </c>
      <c r="BI32" s="70">
        <v>0</v>
      </c>
      <c r="BJ32" s="70">
        <v>0</v>
      </c>
      <c r="BK32" s="70">
        <v>-912.573691486386</v>
      </c>
      <c r="BL32" s="70">
        <v>0</v>
      </c>
      <c r="BM32" s="70">
        <v>0</v>
      </c>
      <c r="BN32" s="70">
        <v>113402.56974789299</v>
      </c>
      <c r="BO32" s="70">
        <v>0</v>
      </c>
      <c r="BP32" s="70">
        <v>187728.180813421</v>
      </c>
      <c r="BQ32" s="70">
        <v>0</v>
      </c>
      <c r="BR32" s="70">
        <v>0</v>
      </c>
      <c r="BS32" s="70">
        <v>41.417518681083003</v>
      </c>
      <c r="BT32" s="70">
        <v>0</v>
      </c>
      <c r="BU32" s="70">
        <v>0</v>
      </c>
      <c r="BV32" s="70">
        <v>187769.598332102</v>
      </c>
      <c r="BW32" s="70">
        <v>0</v>
      </c>
    </row>
    <row r="33" spans="1:75" x14ac:dyDescent="0.25">
      <c r="B33" t="s">
        <v>101</v>
      </c>
      <c r="C33" s="193">
        <f>C29+C36</f>
        <v>2394.4620554723224</v>
      </c>
      <c r="D33" s="193">
        <f t="shared" ref="D33:J33" si="1">D29+D36</f>
        <v>1867.7918202386777</v>
      </c>
      <c r="E33" s="193">
        <f t="shared" si="1"/>
        <v>2818.5533285694023</v>
      </c>
      <c r="F33" s="193">
        <f t="shared" si="1"/>
        <v>1868.0152134787268</v>
      </c>
      <c r="G33" s="193">
        <f t="shared" si="1"/>
        <v>803.97047997247375</v>
      </c>
      <c r="H33" s="193">
        <f t="shared" si="1"/>
        <v>1299.3425933608191</v>
      </c>
      <c r="I33" s="193">
        <f t="shared" si="1"/>
        <v>2374.9121311728336</v>
      </c>
      <c r="J33" s="193">
        <f t="shared" si="1"/>
        <v>1658.5322100787844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989.90023315854398</v>
      </c>
      <c r="AS33" s="70">
        <v>0</v>
      </c>
      <c r="AT33" s="70">
        <v>0</v>
      </c>
      <c r="AU33" s="70">
        <v>1.292145334884</v>
      </c>
      <c r="AV33" s="70">
        <v>0</v>
      </c>
      <c r="AW33" s="70">
        <v>0</v>
      </c>
      <c r="AX33" s="70">
        <v>991.19237849342801</v>
      </c>
      <c r="AY33" s="70">
        <v>0</v>
      </c>
      <c r="AZ33" s="70">
        <v>855.63716455245799</v>
      </c>
      <c r="BA33" s="70">
        <v>0</v>
      </c>
      <c r="BB33" s="70">
        <v>0</v>
      </c>
      <c r="BC33" s="70">
        <v>0.64266603841770398</v>
      </c>
      <c r="BD33" s="70">
        <v>0</v>
      </c>
      <c r="BE33" s="70">
        <v>0</v>
      </c>
      <c r="BF33" s="70">
        <v>856.27983059087603</v>
      </c>
      <c r="BG33" s="70">
        <v>0</v>
      </c>
      <c r="BH33" s="70">
        <v>500.33155044456299</v>
      </c>
      <c r="BI33" s="70">
        <v>0</v>
      </c>
      <c r="BJ33" s="70">
        <v>0</v>
      </c>
      <c r="BK33" s="70">
        <v>-1.9424602675487099E-2</v>
      </c>
      <c r="BL33" s="70">
        <v>0</v>
      </c>
      <c r="BM33" s="70">
        <v>0</v>
      </c>
      <c r="BN33" s="70">
        <v>500.312125841887</v>
      </c>
      <c r="BO33" s="70">
        <v>0</v>
      </c>
      <c r="BP33" s="70">
        <v>12.574371448060701</v>
      </c>
      <c r="BQ33" s="70">
        <v>0</v>
      </c>
      <c r="BR33" s="70">
        <v>0</v>
      </c>
      <c r="BS33" s="70">
        <v>-0.18151326864923101</v>
      </c>
      <c r="BT33" s="70">
        <v>0</v>
      </c>
      <c r="BU33" s="70">
        <v>0</v>
      </c>
      <c r="BV33" s="70">
        <v>12.3928581794114</v>
      </c>
      <c r="BW33" s="70">
        <v>0</v>
      </c>
    </row>
    <row r="34" spans="1:75" x14ac:dyDescent="0.25">
      <c r="B34" t="s">
        <v>124</v>
      </c>
      <c r="C34" s="193">
        <f>SUM(C30:C32)+SUM(C37:C39)</f>
        <v>3066.1276540734375</v>
      </c>
      <c r="D34" s="193">
        <f t="shared" ref="D34:J34" si="2">SUM(D30:D32)+SUM(D37:D39)</f>
        <v>2528.5367789820461</v>
      </c>
      <c r="E34" s="193">
        <f t="shared" si="2"/>
        <v>4987.5019829334642</v>
      </c>
      <c r="F34" s="193">
        <f t="shared" si="2"/>
        <v>2519.2967523742286</v>
      </c>
      <c r="G34" s="193">
        <f t="shared" si="2"/>
        <v>2947.9006471277257</v>
      </c>
      <c r="H34" s="193">
        <f t="shared" si="2"/>
        <v>2323.6111381357409</v>
      </c>
      <c r="I34" s="193">
        <f t="shared" si="2"/>
        <v>4502.5507343937652</v>
      </c>
      <c r="J34" s="193">
        <f t="shared" si="2"/>
        <v>2316.9896387131994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995.53252565642401</v>
      </c>
      <c r="AS34" s="70">
        <v>0</v>
      </c>
      <c r="AT34" s="70">
        <v>0</v>
      </c>
      <c r="AU34" s="70">
        <v>1.29131644687613</v>
      </c>
      <c r="AV34" s="70">
        <v>0</v>
      </c>
      <c r="AW34" s="70">
        <v>0</v>
      </c>
      <c r="AX34" s="70">
        <v>996.82384210329997</v>
      </c>
      <c r="AY34" s="70">
        <v>0</v>
      </c>
      <c r="AZ34" s="70">
        <v>857.77350413196098</v>
      </c>
      <c r="BA34" s="70">
        <v>0</v>
      </c>
      <c r="BB34" s="70">
        <v>0</v>
      </c>
      <c r="BC34" s="70">
        <v>0.63971304934092799</v>
      </c>
      <c r="BD34" s="70">
        <v>0</v>
      </c>
      <c r="BE34" s="70">
        <v>0</v>
      </c>
      <c r="BF34" s="70">
        <v>858.413217181302</v>
      </c>
      <c r="BG34" s="70">
        <v>0</v>
      </c>
      <c r="BH34" s="70">
        <v>500.85004192243701</v>
      </c>
      <c r="BI34" s="70">
        <v>0</v>
      </c>
      <c r="BJ34" s="70">
        <v>0</v>
      </c>
      <c r="BK34" s="70">
        <v>-2.0481304594584599E-2</v>
      </c>
      <c r="BL34" s="70">
        <v>0</v>
      </c>
      <c r="BM34" s="70">
        <v>0</v>
      </c>
      <c r="BN34" s="70">
        <v>500.82956061784301</v>
      </c>
      <c r="BO34" s="70">
        <v>0</v>
      </c>
      <c r="BP34" s="70">
        <v>12.578060455743801</v>
      </c>
      <c r="BQ34" s="70">
        <v>0</v>
      </c>
      <c r="BR34" s="70">
        <v>0</v>
      </c>
      <c r="BS34" s="70">
        <v>-0.18305768634455399</v>
      </c>
      <c r="BT34" s="70">
        <v>0</v>
      </c>
      <c r="BU34" s="70">
        <v>0</v>
      </c>
      <c r="BV34" s="70">
        <v>12.3950027693993</v>
      </c>
      <c r="BW34" s="70">
        <v>0</v>
      </c>
    </row>
    <row r="35" spans="1:75" x14ac:dyDescent="0.25">
      <c r="C35" s="193"/>
      <c r="D35" s="193"/>
      <c r="E35" s="193"/>
      <c r="F35" s="193"/>
      <c r="G35" s="193"/>
      <c r="H35" s="193"/>
      <c r="I35" s="193"/>
      <c r="J35" s="193"/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  <c r="BA35" s="70">
        <v>0</v>
      </c>
      <c r="BB35" s="70">
        <v>0</v>
      </c>
      <c r="BC35" s="70">
        <v>0</v>
      </c>
      <c r="BD35" s="70">
        <v>0</v>
      </c>
      <c r="BE35" s="70">
        <v>0</v>
      </c>
      <c r="BF35" s="70">
        <v>0</v>
      </c>
      <c r="BG35" s="70">
        <v>0</v>
      </c>
      <c r="BH35" s="70">
        <v>0</v>
      </c>
      <c r="BI35" s="70">
        <v>0</v>
      </c>
      <c r="BJ35" s="70">
        <v>0</v>
      </c>
      <c r="BK35" s="70">
        <v>0</v>
      </c>
      <c r="BL35" s="70">
        <v>0</v>
      </c>
      <c r="BM35" s="70">
        <v>0</v>
      </c>
      <c r="BN35" s="70">
        <v>0</v>
      </c>
      <c r="BO35" s="70">
        <v>0</v>
      </c>
      <c r="BP35" s="70">
        <v>0</v>
      </c>
      <c r="BQ35" s="70">
        <v>0</v>
      </c>
      <c r="BR35" s="70">
        <v>0</v>
      </c>
      <c r="BS35" s="70">
        <v>0</v>
      </c>
      <c r="BT35" s="70">
        <v>0</v>
      </c>
      <c r="BU35" s="70">
        <v>0</v>
      </c>
      <c r="BV35" s="70">
        <v>0</v>
      </c>
      <c r="BW35" s="70">
        <v>0</v>
      </c>
    </row>
    <row r="36" spans="1:75" x14ac:dyDescent="0.25">
      <c r="A36" t="s">
        <v>125</v>
      </c>
      <c r="B36" t="s">
        <v>101</v>
      </c>
      <c r="C36" s="209">
        <v>0.967172754912759</v>
      </c>
      <c r="D36" s="209">
        <v>0.249951180817862</v>
      </c>
      <c r="E36" s="209">
        <v>0.17306998300248899</v>
      </c>
      <c r="F36" s="209">
        <v>1.38604604384693</v>
      </c>
      <c r="G36" s="209">
        <v>2.81568218974469</v>
      </c>
      <c r="H36" s="209">
        <v>1.04666565195915</v>
      </c>
      <c r="I36" s="209">
        <v>1.2755894425636201</v>
      </c>
      <c r="J36" s="209">
        <v>1.1920393455943601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  <c r="BA36" s="70">
        <v>0</v>
      </c>
      <c r="BB36" s="70">
        <v>0</v>
      </c>
      <c r="BC36" s="70">
        <v>0</v>
      </c>
      <c r="BD36" s="70">
        <v>0</v>
      </c>
      <c r="BE36" s="70">
        <v>0</v>
      </c>
      <c r="BF36" s="70">
        <v>0</v>
      </c>
      <c r="BG36" s="70">
        <v>0</v>
      </c>
      <c r="BH36" s="70">
        <v>0</v>
      </c>
      <c r="BI36" s="70">
        <v>0</v>
      </c>
      <c r="BJ36" s="70">
        <v>0</v>
      </c>
      <c r="BK36" s="70">
        <v>0</v>
      </c>
      <c r="BL36" s="70">
        <v>0</v>
      </c>
      <c r="BM36" s="70">
        <v>0</v>
      </c>
      <c r="BN36" s="70">
        <v>0</v>
      </c>
      <c r="BO36" s="70">
        <v>0</v>
      </c>
      <c r="BP36" s="70">
        <v>0</v>
      </c>
      <c r="BQ36" s="70">
        <v>0</v>
      </c>
      <c r="BR36" s="70">
        <v>0</v>
      </c>
      <c r="BS36" s="70">
        <v>0</v>
      </c>
      <c r="BT36" s="70">
        <v>0</v>
      </c>
      <c r="BU36" s="70">
        <v>0</v>
      </c>
      <c r="BV36" s="70">
        <v>0</v>
      </c>
      <c r="BW36" s="70">
        <v>0</v>
      </c>
    </row>
    <row r="37" spans="1:75" x14ac:dyDescent="0.25">
      <c r="A37" t="s">
        <v>126</v>
      </c>
      <c r="B37" t="s">
        <v>127</v>
      </c>
      <c r="C37" s="209">
        <v>0.32867274757238402</v>
      </c>
      <c r="D37" s="209">
        <v>-2.0036441121541598E-2</v>
      </c>
      <c r="E37" s="209">
        <v>0.16137218035624201</v>
      </c>
      <c r="F37" s="209">
        <v>0.328135526456174</v>
      </c>
      <c r="G37" s="209">
        <v>0.412467041688035</v>
      </c>
      <c r="H37" s="209">
        <v>0.27088842397414098</v>
      </c>
      <c r="I37" s="209">
        <v>0.21176977133526201</v>
      </c>
      <c r="J37" s="209">
        <v>0.20585211528251801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0</v>
      </c>
      <c r="BA37" s="70">
        <v>0</v>
      </c>
      <c r="BB37" s="70">
        <v>0</v>
      </c>
      <c r="BC37" s="70">
        <v>0</v>
      </c>
      <c r="BD37" s="70">
        <v>0</v>
      </c>
      <c r="BE37" s="70">
        <v>0</v>
      </c>
      <c r="BF37" s="70">
        <v>0</v>
      </c>
      <c r="BG37" s="70">
        <v>0</v>
      </c>
      <c r="BH37" s="70">
        <v>0</v>
      </c>
      <c r="BI37" s="70">
        <v>0</v>
      </c>
      <c r="BJ37" s="70">
        <v>0</v>
      </c>
      <c r="BK37" s="70">
        <v>0</v>
      </c>
      <c r="BL37" s="70">
        <v>0</v>
      </c>
      <c r="BM37" s="70">
        <v>0</v>
      </c>
      <c r="BN37" s="70">
        <v>0</v>
      </c>
      <c r="BO37" s="70">
        <v>0</v>
      </c>
      <c r="BP37" s="70">
        <v>0</v>
      </c>
      <c r="BQ37" s="70">
        <v>0</v>
      </c>
      <c r="BR37" s="70">
        <v>0</v>
      </c>
      <c r="BS37" s="70">
        <v>0</v>
      </c>
      <c r="BT37" s="70">
        <v>0</v>
      </c>
      <c r="BU37" s="70">
        <v>0</v>
      </c>
      <c r="BV37" s="70">
        <v>0</v>
      </c>
      <c r="BW37" s="70">
        <v>0</v>
      </c>
    </row>
    <row r="38" spans="1:75" x14ac:dyDescent="0.25">
      <c r="B38" t="s">
        <v>103</v>
      </c>
      <c r="C38" s="209">
        <v>0.43494294978376102</v>
      </c>
      <c r="D38" s="209">
        <v>-0.282503523603991</v>
      </c>
      <c r="E38" s="209">
        <v>7.8534393635212904E-2</v>
      </c>
      <c r="F38" s="209">
        <v>0.425488646480018</v>
      </c>
      <c r="G38" s="209">
        <v>0.61682146038986996</v>
      </c>
      <c r="H38" s="209">
        <v>0.65726982103007003</v>
      </c>
      <c r="I38" s="209">
        <v>8.1688017504277094E-2</v>
      </c>
      <c r="J38" s="209">
        <v>0.36034278278779802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  <c r="BA38" s="70">
        <v>0</v>
      </c>
      <c r="BB38" s="70">
        <v>0</v>
      </c>
      <c r="BC38" s="70">
        <v>0</v>
      </c>
      <c r="BD38" s="70">
        <v>0</v>
      </c>
      <c r="BE38" s="70">
        <v>0</v>
      </c>
      <c r="BF38" s="70">
        <v>0</v>
      </c>
      <c r="BG38" s="70">
        <v>0</v>
      </c>
      <c r="BH38" s="70">
        <v>0</v>
      </c>
      <c r="BI38" s="70">
        <v>0</v>
      </c>
      <c r="BJ38" s="70">
        <v>0</v>
      </c>
      <c r="BK38" s="70">
        <v>0</v>
      </c>
      <c r="BL38" s="70">
        <v>0</v>
      </c>
      <c r="BM38" s="70">
        <v>0</v>
      </c>
      <c r="BN38" s="70">
        <v>0</v>
      </c>
      <c r="BO38" s="70">
        <v>0</v>
      </c>
      <c r="BP38" s="70">
        <v>0</v>
      </c>
      <c r="BQ38" s="70">
        <v>0</v>
      </c>
      <c r="BR38" s="70">
        <v>0</v>
      </c>
      <c r="BS38" s="70">
        <v>0</v>
      </c>
      <c r="BT38" s="70">
        <v>0</v>
      </c>
      <c r="BU38" s="70">
        <v>0</v>
      </c>
      <c r="BV38" s="70">
        <v>0</v>
      </c>
      <c r="BW38" s="70">
        <v>0</v>
      </c>
    </row>
    <row r="39" spans="1:75" x14ac:dyDescent="0.25">
      <c r="B39" t="s">
        <v>104</v>
      </c>
      <c r="C39" s="209">
        <v>0.348551229804622</v>
      </c>
      <c r="D39" s="209">
        <v>6.2108578606480801E-2</v>
      </c>
      <c r="E39" s="209">
        <v>0.317270913995926</v>
      </c>
      <c r="F39" s="209">
        <v>0.31119556172335799</v>
      </c>
      <c r="G39" s="209">
        <v>0.48473217802936902</v>
      </c>
      <c r="H39" s="209">
        <v>0.38220098901224198</v>
      </c>
      <c r="I39" s="209">
        <v>0.42191443433776399</v>
      </c>
      <c r="J39" s="209">
        <v>0.25145179081146801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0</v>
      </c>
      <c r="BB39" s="70">
        <v>0</v>
      </c>
      <c r="BC39" s="70">
        <v>0</v>
      </c>
      <c r="BD39" s="70">
        <v>0</v>
      </c>
      <c r="BE39" s="70">
        <v>0</v>
      </c>
      <c r="BF39" s="70">
        <v>0</v>
      </c>
      <c r="BG39" s="70">
        <v>0</v>
      </c>
      <c r="BH39" s="70">
        <v>0</v>
      </c>
      <c r="BI39" s="70">
        <v>0</v>
      </c>
      <c r="BJ39" s="70">
        <v>0</v>
      </c>
      <c r="BK39" s="70">
        <v>0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0</v>
      </c>
      <c r="BR39" s="70">
        <v>0</v>
      </c>
      <c r="BS39" s="70">
        <v>0</v>
      </c>
      <c r="BT39" s="70">
        <v>0</v>
      </c>
      <c r="BU39" s="70">
        <v>0</v>
      </c>
      <c r="BV39" s="70">
        <v>0</v>
      </c>
      <c r="BW39" s="70">
        <v>0</v>
      </c>
    </row>
    <row r="40" spans="1:75" x14ac:dyDescent="0.25">
      <c r="C40" s="193"/>
      <c r="D40" s="193"/>
      <c r="E40" s="193"/>
      <c r="F40" s="193"/>
      <c r="G40" s="193"/>
      <c r="H40" s="193"/>
      <c r="I40" s="193"/>
      <c r="J40" s="193"/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983.47557730702204</v>
      </c>
      <c r="AS40" s="70">
        <v>0</v>
      </c>
      <c r="AT40" s="70">
        <v>0</v>
      </c>
      <c r="AU40" s="70">
        <v>1.29309078791087</v>
      </c>
      <c r="AV40" s="70">
        <v>0</v>
      </c>
      <c r="AW40" s="70">
        <v>0</v>
      </c>
      <c r="AX40" s="70">
        <v>984.76866809493299</v>
      </c>
      <c r="AY40" s="70">
        <v>0</v>
      </c>
      <c r="AZ40" s="70">
        <v>853.20028000047796</v>
      </c>
      <c r="BA40" s="70">
        <v>0</v>
      </c>
      <c r="BB40" s="70">
        <v>0</v>
      </c>
      <c r="BC40" s="70">
        <v>0.64603443024808804</v>
      </c>
      <c r="BD40" s="70">
        <v>0</v>
      </c>
      <c r="BE40" s="70">
        <v>0</v>
      </c>
      <c r="BF40" s="70">
        <v>853.84631443072601</v>
      </c>
      <c r="BG40" s="70">
        <v>0</v>
      </c>
      <c r="BH40" s="70">
        <v>499.74011643992498</v>
      </c>
      <c r="BI40" s="70">
        <v>0</v>
      </c>
      <c r="BJ40" s="70">
        <v>0</v>
      </c>
      <c r="BK40" s="70">
        <v>-1.82192771191339E-2</v>
      </c>
      <c r="BL40" s="70">
        <v>0</v>
      </c>
      <c r="BM40" s="70">
        <v>0</v>
      </c>
      <c r="BN40" s="70">
        <v>499.72189716280599</v>
      </c>
      <c r="BO40" s="70">
        <v>0</v>
      </c>
      <c r="BP40" s="70">
        <v>12.570163462625301</v>
      </c>
      <c r="BQ40" s="70">
        <v>0</v>
      </c>
      <c r="BR40" s="70">
        <v>0</v>
      </c>
      <c r="BS40" s="70">
        <v>-0.17975160809861401</v>
      </c>
      <c r="BT40" s="70">
        <v>0</v>
      </c>
      <c r="BU40" s="70">
        <v>0</v>
      </c>
      <c r="BV40" s="70">
        <v>12.3904118545267</v>
      </c>
      <c r="BW40" s="70">
        <v>0</v>
      </c>
    </row>
    <row r="41" spans="1:75" x14ac:dyDescent="0.25">
      <c r="A41" t="s">
        <v>131</v>
      </c>
      <c r="C41" s="193"/>
      <c r="D41" s="193"/>
      <c r="E41" s="193"/>
      <c r="F41" s="193"/>
      <c r="G41" s="193"/>
      <c r="H41" s="193"/>
      <c r="I41" s="193"/>
      <c r="J41" s="193"/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  <c r="BA41" s="70">
        <v>0</v>
      </c>
      <c r="BB41" s="70">
        <v>0</v>
      </c>
      <c r="BC41" s="70">
        <v>0</v>
      </c>
      <c r="BD41" s="70">
        <v>0</v>
      </c>
      <c r="BE41" s="70">
        <v>0</v>
      </c>
      <c r="BF41" s="70">
        <v>0</v>
      </c>
      <c r="BG41" s="70">
        <v>0</v>
      </c>
      <c r="BH41" s="70">
        <v>0</v>
      </c>
      <c r="BI41" s="70">
        <v>0</v>
      </c>
      <c r="BJ41" s="70">
        <v>0</v>
      </c>
      <c r="BK41" s="70">
        <v>0</v>
      </c>
      <c r="BL41" s="70">
        <v>0</v>
      </c>
      <c r="BM41" s="70">
        <v>0</v>
      </c>
      <c r="BN41" s="70">
        <v>0</v>
      </c>
      <c r="BO41" s="70">
        <v>0</v>
      </c>
      <c r="BP41" s="70">
        <v>0</v>
      </c>
      <c r="BQ41" s="70">
        <v>0</v>
      </c>
      <c r="BR41" s="70">
        <v>0</v>
      </c>
      <c r="BS41" s="70">
        <v>0</v>
      </c>
      <c r="BT41" s="70">
        <v>0</v>
      </c>
      <c r="BU41" s="70">
        <v>0</v>
      </c>
      <c r="BV41" s="70">
        <v>0</v>
      </c>
      <c r="BW41" s="70">
        <v>0</v>
      </c>
    </row>
    <row r="42" spans="1:75" x14ac:dyDescent="0.25">
      <c r="B42" t="s">
        <v>101</v>
      </c>
      <c r="C42" s="216">
        <v>0.43817544159043698</v>
      </c>
      <c r="D42" s="216">
        <v>0.43489566766931198</v>
      </c>
      <c r="E42" s="216">
        <v>0.363625501169135</v>
      </c>
      <c r="F42" s="216">
        <v>0.43521643405851501</v>
      </c>
      <c r="G42" s="216">
        <v>0.44371291125075601</v>
      </c>
      <c r="H42" s="216">
        <v>0.44159576158853298</v>
      </c>
      <c r="I42" s="216">
        <v>0.36570385580729398</v>
      </c>
      <c r="J42" s="216">
        <v>0.438502845623154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  <c r="BA42" s="70">
        <v>0</v>
      </c>
      <c r="BB42" s="70">
        <v>0</v>
      </c>
      <c r="BC42" s="70">
        <v>0</v>
      </c>
      <c r="BD42" s="70">
        <v>0</v>
      </c>
      <c r="BE42" s="70">
        <v>0</v>
      </c>
      <c r="BF42" s="70">
        <v>0</v>
      </c>
      <c r="BG42" s="70">
        <v>0</v>
      </c>
      <c r="BH42" s="70">
        <v>0</v>
      </c>
      <c r="BI42" s="70">
        <v>0</v>
      </c>
      <c r="BJ42" s="70">
        <v>0</v>
      </c>
      <c r="BK42" s="70">
        <v>0</v>
      </c>
      <c r="BL42" s="70">
        <v>0</v>
      </c>
      <c r="BM42" s="70">
        <v>0</v>
      </c>
      <c r="BN42" s="70">
        <v>0</v>
      </c>
      <c r="BO42" s="70">
        <v>0</v>
      </c>
      <c r="BP42" s="70">
        <v>0</v>
      </c>
      <c r="BQ42" s="70">
        <v>0</v>
      </c>
      <c r="BR42" s="70">
        <v>0</v>
      </c>
      <c r="BS42" s="70">
        <v>0</v>
      </c>
      <c r="BT42" s="70">
        <v>0</v>
      </c>
      <c r="BU42" s="70">
        <v>0</v>
      </c>
      <c r="BV42" s="70">
        <v>0</v>
      </c>
      <c r="BW42" s="70">
        <v>0</v>
      </c>
    </row>
    <row r="43" spans="1:75" x14ac:dyDescent="0.25">
      <c r="B43" t="s">
        <v>130</v>
      </c>
      <c r="C43" s="216">
        <v>0.56182455840956402</v>
      </c>
      <c r="D43" s="216">
        <v>0.56510433233068902</v>
      </c>
      <c r="E43" s="216">
        <v>0.63637449883086505</v>
      </c>
      <c r="F43" s="216">
        <v>0.56478356594148504</v>
      </c>
      <c r="G43" s="216">
        <v>0.55628708874924404</v>
      </c>
      <c r="H43" s="216">
        <v>0.55840423841146802</v>
      </c>
      <c r="I43" s="216">
        <v>0.63429614419270597</v>
      </c>
      <c r="J43" s="216">
        <v>0.561497154376846</v>
      </c>
      <c r="L43" s="70">
        <v>136596.32044071899</v>
      </c>
      <c r="M43" s="70">
        <v>0</v>
      </c>
      <c r="N43" s="70">
        <v>0</v>
      </c>
      <c r="O43" s="70">
        <v>6.8440598008834996</v>
      </c>
      <c r="P43" s="70">
        <v>0</v>
      </c>
      <c r="Q43" s="70">
        <v>0</v>
      </c>
      <c r="R43" s="70">
        <v>136603.16450052001</v>
      </c>
      <c r="S43" s="70">
        <v>0</v>
      </c>
      <c r="T43" s="70">
        <v>159058.63742085799</v>
      </c>
      <c r="U43" s="70">
        <v>0</v>
      </c>
      <c r="V43" s="70">
        <v>0</v>
      </c>
      <c r="W43" s="70">
        <v>-40.967798376540003</v>
      </c>
      <c r="X43" s="70">
        <v>0</v>
      </c>
      <c r="Y43" s="70">
        <v>0</v>
      </c>
      <c r="Z43" s="70">
        <v>159017.66962248099</v>
      </c>
      <c r="AA43" s="70">
        <v>0</v>
      </c>
      <c r="AB43" s="70">
        <v>75161.951432575603</v>
      </c>
      <c r="AC43" s="70">
        <v>0</v>
      </c>
      <c r="AD43" s="70">
        <v>0</v>
      </c>
      <c r="AE43" s="70">
        <v>20.1223550448059</v>
      </c>
      <c r="AF43" s="70">
        <v>0</v>
      </c>
      <c r="AG43" s="70">
        <v>0</v>
      </c>
      <c r="AH43" s="70">
        <v>75182.073787620393</v>
      </c>
      <c r="AI43" s="70">
        <v>0</v>
      </c>
      <c r="AJ43" s="70">
        <v>104207.518215178</v>
      </c>
      <c r="AK43" s="70">
        <v>0</v>
      </c>
      <c r="AL43" s="70">
        <v>0</v>
      </c>
      <c r="AM43" s="70">
        <v>14.4678873740311</v>
      </c>
      <c r="AN43" s="70">
        <v>0</v>
      </c>
      <c r="AO43" s="70">
        <v>0</v>
      </c>
      <c r="AP43" s="70">
        <v>104221.98610255199</v>
      </c>
      <c r="AQ43" s="70">
        <v>0</v>
      </c>
      <c r="AR43" s="70">
        <v>46177.347799837997</v>
      </c>
      <c r="AS43" s="70">
        <v>0</v>
      </c>
      <c r="AT43" s="70">
        <v>0</v>
      </c>
      <c r="AU43" s="70">
        <v>-118.580884311703</v>
      </c>
      <c r="AV43" s="70">
        <v>0</v>
      </c>
      <c r="AW43" s="70">
        <v>0</v>
      </c>
      <c r="AX43" s="70">
        <v>46058.766915526299</v>
      </c>
      <c r="AY43" s="70">
        <v>0</v>
      </c>
      <c r="AZ43" s="70">
        <v>126268.886478139</v>
      </c>
      <c r="BA43" s="70">
        <v>0</v>
      </c>
      <c r="BB43" s="70">
        <v>0</v>
      </c>
      <c r="BC43" s="70">
        <v>34.116253813318302</v>
      </c>
      <c r="BD43" s="70">
        <v>0</v>
      </c>
      <c r="BE43" s="70">
        <v>0</v>
      </c>
      <c r="BF43" s="70">
        <v>126303.002731952</v>
      </c>
      <c r="BG43" s="70">
        <v>0</v>
      </c>
      <c r="BH43" s="70">
        <v>70249.547720701506</v>
      </c>
      <c r="BI43" s="70">
        <v>0</v>
      </c>
      <c r="BJ43" s="70">
        <v>0</v>
      </c>
      <c r="BK43" s="70">
        <v>16.386708256817801</v>
      </c>
      <c r="BL43" s="70">
        <v>0</v>
      </c>
      <c r="BM43" s="70">
        <v>0</v>
      </c>
      <c r="BN43" s="70">
        <v>70265.934428958397</v>
      </c>
      <c r="BO43" s="70">
        <v>0</v>
      </c>
      <c r="BP43" s="70">
        <v>104776.222704995</v>
      </c>
      <c r="BQ43" s="70">
        <v>0</v>
      </c>
      <c r="BR43" s="70">
        <v>0</v>
      </c>
      <c r="BS43" s="70">
        <v>-123.8929539385</v>
      </c>
      <c r="BT43" s="70">
        <v>0</v>
      </c>
      <c r="BU43" s="70">
        <v>0</v>
      </c>
      <c r="BV43" s="70">
        <v>104652.329751057</v>
      </c>
      <c r="BW43" s="70">
        <v>0</v>
      </c>
    </row>
    <row r="44" spans="1:75" x14ac:dyDescent="0.25">
      <c r="L44" s="70">
        <v>136596.32044071899</v>
      </c>
      <c r="M44" s="70">
        <v>0</v>
      </c>
      <c r="N44" s="70">
        <v>0</v>
      </c>
      <c r="O44" s="70">
        <v>6.8440598008835298</v>
      </c>
      <c r="P44" s="70">
        <v>0</v>
      </c>
      <c r="Q44" s="70">
        <v>0</v>
      </c>
      <c r="R44" s="70">
        <v>136603.16450052001</v>
      </c>
      <c r="S44" s="70">
        <v>0</v>
      </c>
      <c r="T44" s="70">
        <v>159059.56651450001</v>
      </c>
      <c r="U44" s="70">
        <v>0</v>
      </c>
      <c r="V44" s="70">
        <v>0</v>
      </c>
      <c r="W44" s="70">
        <v>-40.963318706572899</v>
      </c>
      <c r="X44" s="70">
        <v>0</v>
      </c>
      <c r="Y44" s="70">
        <v>0</v>
      </c>
      <c r="Z44" s="70">
        <v>159018.60319579401</v>
      </c>
      <c r="AA44" s="70">
        <v>0</v>
      </c>
      <c r="AB44" s="70">
        <v>75161.977121394899</v>
      </c>
      <c r="AC44" s="70">
        <v>0</v>
      </c>
      <c r="AD44" s="70">
        <v>0</v>
      </c>
      <c r="AE44" s="70">
        <v>20.122620046948999</v>
      </c>
      <c r="AF44" s="70">
        <v>0</v>
      </c>
      <c r="AG44" s="70">
        <v>0</v>
      </c>
      <c r="AH44" s="70">
        <v>75182.099741441794</v>
      </c>
      <c r="AI44" s="70">
        <v>0</v>
      </c>
      <c r="AJ44" s="70">
        <v>104208.15138560699</v>
      </c>
      <c r="AK44" s="70">
        <v>0</v>
      </c>
      <c r="AL44" s="70">
        <v>0</v>
      </c>
      <c r="AM44" s="70">
        <v>14.472033263919601</v>
      </c>
      <c r="AN44" s="70">
        <v>0</v>
      </c>
      <c r="AO44" s="70">
        <v>0</v>
      </c>
      <c r="AP44" s="70">
        <v>104222.62341887</v>
      </c>
      <c r="AQ44" s="70">
        <v>0</v>
      </c>
      <c r="AR44" s="70">
        <v>46185.467421903697</v>
      </c>
      <c r="AS44" s="70">
        <v>0</v>
      </c>
      <c r="AT44" s="70">
        <v>0</v>
      </c>
      <c r="AU44" s="70">
        <v>-118.569612387722</v>
      </c>
      <c r="AV44" s="70">
        <v>0</v>
      </c>
      <c r="AW44" s="70">
        <v>0</v>
      </c>
      <c r="AX44" s="70">
        <v>46066.897809515896</v>
      </c>
      <c r="AY44" s="70">
        <v>0</v>
      </c>
      <c r="AZ44" s="70">
        <v>126272.899089089</v>
      </c>
      <c r="BA44" s="70">
        <v>0</v>
      </c>
      <c r="BB44" s="70">
        <v>0</v>
      </c>
      <c r="BC44" s="70">
        <v>33.295415082385198</v>
      </c>
      <c r="BD44" s="70">
        <v>0</v>
      </c>
      <c r="BE44" s="70">
        <v>0</v>
      </c>
      <c r="BF44" s="70">
        <v>126306.194504171</v>
      </c>
      <c r="BG44" s="70">
        <v>0</v>
      </c>
      <c r="BH44" s="70">
        <v>70250.577932087399</v>
      </c>
      <c r="BI44" s="70">
        <v>0</v>
      </c>
      <c r="BJ44" s="70">
        <v>0</v>
      </c>
      <c r="BK44" s="70">
        <v>16.387624490298101</v>
      </c>
      <c r="BL44" s="70">
        <v>0</v>
      </c>
      <c r="BM44" s="70">
        <v>0</v>
      </c>
      <c r="BN44" s="70">
        <v>70266.965556577707</v>
      </c>
      <c r="BO44" s="70">
        <v>0</v>
      </c>
      <c r="BP44" s="70">
        <v>104777.693635435</v>
      </c>
      <c r="BQ44" s="70">
        <v>0</v>
      </c>
      <c r="BR44" s="70">
        <v>0</v>
      </c>
      <c r="BS44" s="70">
        <v>-123.875159805962</v>
      </c>
      <c r="BT44" s="70">
        <v>0</v>
      </c>
      <c r="BU44" s="70">
        <v>0</v>
      </c>
      <c r="BV44" s="70">
        <v>104653.818475629</v>
      </c>
      <c r="BW44" s="70">
        <v>0</v>
      </c>
    </row>
    <row r="45" spans="1:75" x14ac:dyDescent="0.25">
      <c r="L45" s="70">
        <v>136596.320440721</v>
      </c>
      <c r="M45" s="70">
        <v>0</v>
      </c>
      <c r="N45" s="70">
        <v>0</v>
      </c>
      <c r="O45" s="70">
        <v>6.8440598008835503</v>
      </c>
      <c r="P45" s="70">
        <v>0</v>
      </c>
      <c r="Q45" s="70">
        <v>0</v>
      </c>
      <c r="R45" s="70">
        <v>136603.16450052199</v>
      </c>
      <c r="S45" s="70">
        <v>0</v>
      </c>
      <c r="T45" s="70">
        <v>159122.190018975</v>
      </c>
      <c r="U45" s="70">
        <v>0</v>
      </c>
      <c r="V45" s="70">
        <v>0</v>
      </c>
      <c r="W45" s="70">
        <v>-40.661376448709902</v>
      </c>
      <c r="X45" s="70">
        <v>0</v>
      </c>
      <c r="Y45" s="70">
        <v>0</v>
      </c>
      <c r="Z45" s="70">
        <v>159081.52864252601</v>
      </c>
      <c r="AA45" s="70">
        <v>0</v>
      </c>
      <c r="AB45" s="70">
        <v>75163.708619508601</v>
      </c>
      <c r="AC45" s="70">
        <v>0</v>
      </c>
      <c r="AD45" s="70">
        <v>0</v>
      </c>
      <c r="AE45" s="70">
        <v>20.1404819309689</v>
      </c>
      <c r="AF45" s="70">
        <v>0</v>
      </c>
      <c r="AG45" s="70">
        <v>0</v>
      </c>
      <c r="AH45" s="70">
        <v>75183.849101439599</v>
      </c>
      <c r="AI45" s="70">
        <v>0</v>
      </c>
      <c r="AJ45" s="70">
        <v>104250.828839543</v>
      </c>
      <c r="AK45" s="70">
        <v>0</v>
      </c>
      <c r="AL45" s="70">
        <v>0</v>
      </c>
      <c r="AM45" s="70">
        <v>14.751477812960101</v>
      </c>
      <c r="AN45" s="70">
        <v>0</v>
      </c>
      <c r="AO45" s="70">
        <v>0</v>
      </c>
      <c r="AP45" s="70">
        <v>104265.580317356</v>
      </c>
      <c r="AQ45" s="70">
        <v>0</v>
      </c>
      <c r="AR45" s="70">
        <v>47121.725982092597</v>
      </c>
      <c r="AS45" s="70">
        <v>0</v>
      </c>
      <c r="AT45" s="70">
        <v>0</v>
      </c>
      <c r="AU45" s="70">
        <v>-117.668598312296</v>
      </c>
      <c r="AV45" s="70">
        <v>0</v>
      </c>
      <c r="AW45" s="70">
        <v>0</v>
      </c>
      <c r="AX45" s="70">
        <v>47004.057383780302</v>
      </c>
      <c r="AY45" s="70">
        <v>0</v>
      </c>
      <c r="AZ45" s="70">
        <v>126763.92787604</v>
      </c>
      <c r="BA45" s="70">
        <v>0</v>
      </c>
      <c r="BB45" s="70">
        <v>0</v>
      </c>
      <c r="BC45" s="70">
        <v>32.842497624718298</v>
      </c>
      <c r="BD45" s="70">
        <v>0</v>
      </c>
      <c r="BE45" s="70">
        <v>0</v>
      </c>
      <c r="BF45" s="70">
        <v>126796.770373665</v>
      </c>
      <c r="BG45" s="70">
        <v>0</v>
      </c>
      <c r="BH45" s="70">
        <v>70320.017054660304</v>
      </c>
      <c r="BI45" s="70">
        <v>0</v>
      </c>
      <c r="BJ45" s="70">
        <v>0</v>
      </c>
      <c r="BK45" s="70">
        <v>16.4493812303669</v>
      </c>
      <c r="BL45" s="70">
        <v>0</v>
      </c>
      <c r="BM45" s="70">
        <v>0</v>
      </c>
      <c r="BN45" s="70">
        <v>70336.466435890703</v>
      </c>
      <c r="BO45" s="70">
        <v>0</v>
      </c>
      <c r="BP45" s="70">
        <v>104876.838452193</v>
      </c>
      <c r="BQ45" s="70">
        <v>0</v>
      </c>
      <c r="BR45" s="70">
        <v>0</v>
      </c>
      <c r="BS45" s="70">
        <v>-122.675786253609</v>
      </c>
      <c r="BT45" s="70">
        <v>0</v>
      </c>
      <c r="BU45" s="70">
        <v>0</v>
      </c>
      <c r="BV45" s="70">
        <v>104754.162665939</v>
      </c>
      <c r="BW45" s="70">
        <v>0</v>
      </c>
    </row>
    <row r="46" spans="1:75" x14ac:dyDescent="0.25">
      <c r="L46" s="70">
        <v>136596.320440721</v>
      </c>
      <c r="M46" s="70">
        <v>0</v>
      </c>
      <c r="N46" s="70">
        <v>0</v>
      </c>
      <c r="O46" s="70">
        <v>6.8440598008836098</v>
      </c>
      <c r="P46" s="70">
        <v>0</v>
      </c>
      <c r="Q46" s="70">
        <v>0</v>
      </c>
      <c r="R46" s="70">
        <v>136603.16450052199</v>
      </c>
      <c r="S46" s="70">
        <v>0</v>
      </c>
      <c r="T46" s="70">
        <v>159108.88548089299</v>
      </c>
      <c r="U46" s="70">
        <v>0</v>
      </c>
      <c r="V46" s="70">
        <v>0</v>
      </c>
      <c r="W46" s="70">
        <v>-40.725524923022</v>
      </c>
      <c r="X46" s="70">
        <v>0</v>
      </c>
      <c r="Y46" s="70">
        <v>0</v>
      </c>
      <c r="Z46" s="70">
        <v>159068.15995597001</v>
      </c>
      <c r="AA46" s="70">
        <v>0</v>
      </c>
      <c r="AB46" s="70">
        <v>75163.340757907907</v>
      </c>
      <c r="AC46" s="70">
        <v>0</v>
      </c>
      <c r="AD46" s="70">
        <v>0</v>
      </c>
      <c r="AE46" s="70">
        <v>20.136687123921</v>
      </c>
      <c r="AF46" s="70">
        <v>0</v>
      </c>
      <c r="AG46" s="70">
        <v>0</v>
      </c>
      <c r="AH46" s="70">
        <v>75183.477445031793</v>
      </c>
      <c r="AI46" s="70">
        <v>0</v>
      </c>
      <c r="AJ46" s="70">
        <v>104241.761895495</v>
      </c>
      <c r="AK46" s="70">
        <v>0</v>
      </c>
      <c r="AL46" s="70">
        <v>0</v>
      </c>
      <c r="AM46" s="70">
        <v>14.6921090395969</v>
      </c>
      <c r="AN46" s="70">
        <v>0</v>
      </c>
      <c r="AO46" s="70">
        <v>0</v>
      </c>
      <c r="AP46" s="70">
        <v>104256.454004535</v>
      </c>
      <c r="AQ46" s="70">
        <v>0</v>
      </c>
      <c r="AR46" s="70">
        <v>46922.815241267497</v>
      </c>
      <c r="AS46" s="70">
        <v>0</v>
      </c>
      <c r="AT46" s="70">
        <v>0</v>
      </c>
      <c r="AU46" s="70">
        <v>-117.860021283846</v>
      </c>
      <c r="AV46" s="70">
        <v>0</v>
      </c>
      <c r="AW46" s="70">
        <v>0</v>
      </c>
      <c r="AX46" s="70">
        <v>46804.955219983603</v>
      </c>
      <c r="AY46" s="70">
        <v>0</v>
      </c>
      <c r="AZ46" s="70">
        <v>126659.607441566</v>
      </c>
      <c r="BA46" s="70">
        <v>0</v>
      </c>
      <c r="BB46" s="70">
        <v>0</v>
      </c>
      <c r="BC46" s="70">
        <v>32.884541596359597</v>
      </c>
      <c r="BD46" s="70">
        <v>0</v>
      </c>
      <c r="BE46" s="70">
        <v>0</v>
      </c>
      <c r="BF46" s="70">
        <v>126692.49198316201</v>
      </c>
      <c r="BG46" s="70">
        <v>0</v>
      </c>
      <c r="BH46" s="70">
        <v>70305.264519516102</v>
      </c>
      <c r="BI46" s="70">
        <v>0</v>
      </c>
      <c r="BJ46" s="70">
        <v>0</v>
      </c>
      <c r="BK46" s="70">
        <v>16.436260822424298</v>
      </c>
      <c r="BL46" s="70">
        <v>0</v>
      </c>
      <c r="BM46" s="70">
        <v>0</v>
      </c>
      <c r="BN46" s="70">
        <v>70321.700780338506</v>
      </c>
      <c r="BO46" s="70">
        <v>0</v>
      </c>
      <c r="BP46" s="70">
        <v>104855.774859518</v>
      </c>
      <c r="BQ46" s="70">
        <v>0</v>
      </c>
      <c r="BR46" s="70">
        <v>0</v>
      </c>
      <c r="BS46" s="70">
        <v>-122.93059651622499</v>
      </c>
      <c r="BT46" s="70">
        <v>0</v>
      </c>
      <c r="BU46" s="70">
        <v>0</v>
      </c>
      <c r="BV46" s="70">
        <v>104732.844263002</v>
      </c>
      <c r="BW46" s="70">
        <v>0</v>
      </c>
    </row>
    <row r="47" spans="1:75" x14ac:dyDescent="0.25">
      <c r="L47" s="70">
        <v>136596.320440721</v>
      </c>
      <c r="M47" s="70">
        <v>0</v>
      </c>
      <c r="N47" s="70">
        <v>0</v>
      </c>
      <c r="O47" s="70">
        <v>6.8440598008836702</v>
      </c>
      <c r="P47" s="70">
        <v>0</v>
      </c>
      <c r="Q47" s="70">
        <v>0</v>
      </c>
      <c r="R47" s="70">
        <v>136603.16450052199</v>
      </c>
      <c r="S47" s="70">
        <v>0</v>
      </c>
      <c r="T47" s="70">
        <v>159095.580942812</v>
      </c>
      <c r="U47" s="70">
        <v>0</v>
      </c>
      <c r="V47" s="70">
        <v>0</v>
      </c>
      <c r="W47" s="70">
        <v>-40.789673397334397</v>
      </c>
      <c r="X47" s="70">
        <v>0</v>
      </c>
      <c r="Y47" s="70">
        <v>0</v>
      </c>
      <c r="Z47" s="70">
        <v>159054.791269415</v>
      </c>
      <c r="AA47" s="70">
        <v>0</v>
      </c>
      <c r="AB47" s="70">
        <v>75162.972896307299</v>
      </c>
      <c r="AC47" s="70">
        <v>0</v>
      </c>
      <c r="AD47" s="70">
        <v>0</v>
      </c>
      <c r="AE47" s="70">
        <v>20.132892316872798</v>
      </c>
      <c r="AF47" s="70">
        <v>0</v>
      </c>
      <c r="AG47" s="70">
        <v>0</v>
      </c>
      <c r="AH47" s="70">
        <v>75183.105788624205</v>
      </c>
      <c r="AI47" s="70">
        <v>0</v>
      </c>
      <c r="AJ47" s="70">
        <v>104232.694951449</v>
      </c>
      <c r="AK47" s="70">
        <v>0</v>
      </c>
      <c r="AL47" s="70">
        <v>0</v>
      </c>
      <c r="AM47" s="70">
        <v>14.632740266233901</v>
      </c>
      <c r="AN47" s="70">
        <v>0</v>
      </c>
      <c r="AO47" s="70">
        <v>0</v>
      </c>
      <c r="AP47" s="70">
        <v>104247.32769171501</v>
      </c>
      <c r="AQ47" s="70">
        <v>0</v>
      </c>
      <c r="AR47" s="70">
        <v>46723.904500442499</v>
      </c>
      <c r="AS47" s="70">
        <v>0</v>
      </c>
      <c r="AT47" s="70">
        <v>0</v>
      </c>
      <c r="AU47" s="70">
        <v>-118.051444215419</v>
      </c>
      <c r="AV47" s="70">
        <v>0</v>
      </c>
      <c r="AW47" s="70">
        <v>0</v>
      </c>
      <c r="AX47" s="70">
        <v>46605.853056227097</v>
      </c>
      <c r="AY47" s="70">
        <v>0</v>
      </c>
      <c r="AZ47" s="70">
        <v>126555.287007092</v>
      </c>
      <c r="BA47" s="70">
        <v>0</v>
      </c>
      <c r="BB47" s="70">
        <v>0</v>
      </c>
      <c r="BC47" s="70">
        <v>32.926585602769698</v>
      </c>
      <c r="BD47" s="70">
        <v>0</v>
      </c>
      <c r="BE47" s="70">
        <v>0</v>
      </c>
      <c r="BF47" s="70">
        <v>126588.213592695</v>
      </c>
      <c r="BG47" s="70">
        <v>0</v>
      </c>
      <c r="BH47" s="70">
        <v>70290.511984372104</v>
      </c>
      <c r="BI47" s="70">
        <v>0</v>
      </c>
      <c r="BJ47" s="70">
        <v>0</v>
      </c>
      <c r="BK47" s="70">
        <v>16.423140447694699</v>
      </c>
      <c r="BL47" s="70">
        <v>0</v>
      </c>
      <c r="BM47" s="70">
        <v>0</v>
      </c>
      <c r="BN47" s="70">
        <v>70306.935124819807</v>
      </c>
      <c r="BO47" s="70">
        <v>0</v>
      </c>
      <c r="BP47" s="70">
        <v>104834.71126684301</v>
      </c>
      <c r="BQ47" s="70">
        <v>0</v>
      </c>
      <c r="BR47" s="70">
        <v>0</v>
      </c>
      <c r="BS47" s="70">
        <v>-123.18540675715499</v>
      </c>
      <c r="BT47" s="70">
        <v>0</v>
      </c>
      <c r="BU47" s="70">
        <v>0</v>
      </c>
      <c r="BV47" s="70">
        <v>104711.525860086</v>
      </c>
      <c r="BW47" s="70">
        <v>0</v>
      </c>
    </row>
    <row r="48" spans="1:75" x14ac:dyDescent="0.25"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6053.0677061372098</v>
      </c>
      <c r="AS48" s="70">
        <v>0</v>
      </c>
      <c r="AT48" s="70">
        <v>0</v>
      </c>
      <c r="AU48" s="70">
        <v>-6.51238054118555</v>
      </c>
      <c r="AV48" s="70">
        <v>0</v>
      </c>
      <c r="AW48" s="70">
        <v>0</v>
      </c>
      <c r="AX48" s="70">
        <v>6046.5553255960203</v>
      </c>
      <c r="AY48" s="70">
        <v>0</v>
      </c>
      <c r="AZ48" s="70">
        <v>8180.2301248228996</v>
      </c>
      <c r="BA48" s="70">
        <v>0</v>
      </c>
      <c r="BB48" s="70">
        <v>0</v>
      </c>
      <c r="BC48" s="70">
        <v>4.48272594954254</v>
      </c>
      <c r="BD48" s="70">
        <v>0</v>
      </c>
      <c r="BE48" s="70">
        <v>0</v>
      </c>
      <c r="BF48" s="70">
        <v>8184.7128507724401</v>
      </c>
      <c r="BG48" s="70">
        <v>0</v>
      </c>
      <c r="BH48" s="70">
        <v>9062.8384373481804</v>
      </c>
      <c r="BI48" s="70">
        <v>0</v>
      </c>
      <c r="BJ48" s="70">
        <v>0</v>
      </c>
      <c r="BK48" s="70">
        <v>0.64815663424069403</v>
      </c>
      <c r="BL48" s="70">
        <v>0</v>
      </c>
      <c r="BM48" s="70">
        <v>0</v>
      </c>
      <c r="BN48" s="70">
        <v>9063.4865939824194</v>
      </c>
      <c r="BO48" s="70">
        <v>0</v>
      </c>
      <c r="BP48" s="70">
        <v>5394.2123183276099</v>
      </c>
      <c r="BQ48" s="70">
        <v>0</v>
      </c>
      <c r="BR48" s="70">
        <v>0</v>
      </c>
      <c r="BS48" s="70">
        <v>-13.6287809286144</v>
      </c>
      <c r="BT48" s="70">
        <v>0</v>
      </c>
      <c r="BU48" s="70">
        <v>0</v>
      </c>
      <c r="BV48" s="70">
        <v>5380.5835373989903</v>
      </c>
      <c r="BW48" s="70">
        <v>0</v>
      </c>
    </row>
    <row r="49" spans="12:75" x14ac:dyDescent="0.25"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6101.9960814420201</v>
      </c>
      <c r="AS49" s="70">
        <v>0</v>
      </c>
      <c r="AT49" s="70">
        <v>0</v>
      </c>
      <c r="AU49" s="70">
        <v>-6.2301406294619097</v>
      </c>
      <c r="AV49" s="70">
        <v>0</v>
      </c>
      <c r="AW49" s="70">
        <v>0</v>
      </c>
      <c r="AX49" s="70">
        <v>6095.7659408125601</v>
      </c>
      <c r="AY49" s="70">
        <v>0</v>
      </c>
      <c r="AZ49" s="70">
        <v>8226.9441269504405</v>
      </c>
      <c r="BA49" s="70">
        <v>0</v>
      </c>
      <c r="BB49" s="70">
        <v>0</v>
      </c>
      <c r="BC49" s="70">
        <v>4.5718721977204497</v>
      </c>
      <c r="BD49" s="70">
        <v>0</v>
      </c>
      <c r="BE49" s="70">
        <v>0</v>
      </c>
      <c r="BF49" s="70">
        <v>8231.5159991481596</v>
      </c>
      <c r="BG49" s="70">
        <v>0</v>
      </c>
      <c r="BH49" s="70">
        <v>9069.1734535458199</v>
      </c>
      <c r="BI49" s="70">
        <v>0</v>
      </c>
      <c r="BJ49" s="70">
        <v>0</v>
      </c>
      <c r="BK49" s="70">
        <v>1.2422333693913299</v>
      </c>
      <c r="BL49" s="70">
        <v>0</v>
      </c>
      <c r="BM49" s="70">
        <v>0</v>
      </c>
      <c r="BN49" s="70">
        <v>9070.4156869152193</v>
      </c>
      <c r="BO49" s="70">
        <v>0</v>
      </c>
      <c r="BP49" s="70">
        <v>5409.3431001934196</v>
      </c>
      <c r="BQ49" s="70">
        <v>0</v>
      </c>
      <c r="BR49" s="70">
        <v>0</v>
      </c>
      <c r="BS49" s="70">
        <v>-13.443293528029301</v>
      </c>
      <c r="BT49" s="70">
        <v>0</v>
      </c>
      <c r="BU49" s="70">
        <v>0</v>
      </c>
      <c r="BV49" s="70">
        <v>5395.8998066653903</v>
      </c>
      <c r="BW49" s="70">
        <v>0</v>
      </c>
    </row>
    <row r="50" spans="12:75" x14ac:dyDescent="0.25"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2141.2333519026001</v>
      </c>
      <c r="AS50" s="70">
        <v>0</v>
      </c>
      <c r="AT50" s="70">
        <v>0</v>
      </c>
      <c r="AU50" s="70">
        <v>-2.2190574435429099E-8</v>
      </c>
      <c r="AV50" s="70">
        <v>0</v>
      </c>
      <c r="AW50" s="70">
        <v>0</v>
      </c>
      <c r="AX50" s="70">
        <v>2141.2333518804098</v>
      </c>
      <c r="AY50" s="70">
        <v>0</v>
      </c>
      <c r="AZ50" s="70">
        <v>2046.7840459681499</v>
      </c>
      <c r="BA50" s="70">
        <v>0</v>
      </c>
      <c r="BB50" s="70">
        <v>0</v>
      </c>
      <c r="BC50" s="70">
        <v>-2.5816879345416701E-8</v>
      </c>
      <c r="BD50" s="70">
        <v>0</v>
      </c>
      <c r="BE50" s="70">
        <v>0</v>
      </c>
      <c r="BF50" s="70">
        <v>2046.7840459423301</v>
      </c>
      <c r="BG50" s="70">
        <v>0</v>
      </c>
      <c r="BH50" s="70">
        <v>2330.8598218102402</v>
      </c>
      <c r="BI50" s="70">
        <v>0</v>
      </c>
      <c r="BJ50" s="70">
        <v>0</v>
      </c>
      <c r="BK50" s="70">
        <v>-2.0052412587000799E-8</v>
      </c>
      <c r="BL50" s="70">
        <v>0</v>
      </c>
      <c r="BM50" s="70">
        <v>0</v>
      </c>
      <c r="BN50" s="70">
        <v>2330.8598217901799</v>
      </c>
      <c r="BO50" s="70">
        <v>0</v>
      </c>
      <c r="BP50" s="70">
        <v>2018.2075669553201</v>
      </c>
      <c r="BQ50" s="70">
        <v>0</v>
      </c>
      <c r="BR50" s="70">
        <v>0</v>
      </c>
      <c r="BS50" s="70">
        <v>-2.2958784824871801E-8</v>
      </c>
      <c r="BT50" s="70">
        <v>0</v>
      </c>
      <c r="BU50" s="70">
        <v>0</v>
      </c>
      <c r="BV50" s="70">
        <v>2018.2075669323599</v>
      </c>
      <c r="BW50" s="70">
        <v>0</v>
      </c>
    </row>
    <row r="51" spans="12:75" x14ac:dyDescent="0.25"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2099.3639677329002</v>
      </c>
      <c r="AS51" s="70">
        <v>0</v>
      </c>
      <c r="AT51" s="70">
        <v>0</v>
      </c>
      <c r="AU51" s="70">
        <v>-7.8812773969894504E-10</v>
      </c>
      <c r="AV51" s="70">
        <v>0</v>
      </c>
      <c r="AW51" s="70">
        <v>0</v>
      </c>
      <c r="AX51" s="70">
        <v>2099.3639677321098</v>
      </c>
      <c r="AY51" s="70">
        <v>0</v>
      </c>
      <c r="AZ51" s="70">
        <v>2028.7043853867799</v>
      </c>
      <c r="BA51" s="70">
        <v>0</v>
      </c>
      <c r="BB51" s="70">
        <v>0</v>
      </c>
      <c r="BC51" s="70">
        <v>-9.0001059194556803E-9</v>
      </c>
      <c r="BD51" s="70">
        <v>0</v>
      </c>
      <c r="BE51" s="70">
        <v>0</v>
      </c>
      <c r="BF51" s="70">
        <v>2028.70438537778</v>
      </c>
      <c r="BG51" s="70">
        <v>0</v>
      </c>
      <c r="BH51" s="70">
        <v>2325.6332414215899</v>
      </c>
      <c r="BI51" s="70">
        <v>0</v>
      </c>
      <c r="BJ51" s="70">
        <v>0</v>
      </c>
      <c r="BK51" s="70">
        <v>-8.19925039277146E-10</v>
      </c>
      <c r="BL51" s="70">
        <v>0</v>
      </c>
      <c r="BM51" s="70">
        <v>0</v>
      </c>
      <c r="BN51" s="70">
        <v>2325.63324142077</v>
      </c>
      <c r="BO51" s="70">
        <v>0</v>
      </c>
      <c r="BP51" s="70">
        <v>2012.82758092783</v>
      </c>
      <c r="BQ51" s="70">
        <v>0</v>
      </c>
      <c r="BR51" s="70">
        <v>0</v>
      </c>
      <c r="BS51" s="70">
        <v>-1.41058936304953E-9</v>
      </c>
      <c r="BT51" s="70">
        <v>0</v>
      </c>
      <c r="BU51" s="70">
        <v>0</v>
      </c>
      <c r="BV51" s="70">
        <v>2012.8275809264201</v>
      </c>
      <c r="BW51" s="70">
        <v>0</v>
      </c>
    </row>
    <row r="52" spans="12:75" x14ac:dyDescent="0.25"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0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2099.3639677329002</v>
      </c>
      <c r="AS52" s="70">
        <v>0</v>
      </c>
      <c r="AT52" s="70">
        <v>0</v>
      </c>
      <c r="AU52" s="70">
        <v>-1.6769839286821198E-11</v>
      </c>
      <c r="AV52" s="70">
        <v>0</v>
      </c>
      <c r="AW52" s="70">
        <v>0</v>
      </c>
      <c r="AX52" s="70">
        <v>2099.3639677328802</v>
      </c>
      <c r="AY52" s="70">
        <v>0</v>
      </c>
      <c r="AZ52" s="70">
        <v>2028.7043853867899</v>
      </c>
      <c r="BA52" s="70">
        <v>0</v>
      </c>
      <c r="BB52" s="70">
        <v>0</v>
      </c>
      <c r="BC52" s="70">
        <v>-1.4773727074207899E-10</v>
      </c>
      <c r="BD52" s="70">
        <v>0</v>
      </c>
      <c r="BE52" s="70">
        <v>0</v>
      </c>
      <c r="BF52" s="70">
        <v>2028.7043853866401</v>
      </c>
      <c r="BG52" s="70">
        <v>0</v>
      </c>
      <c r="BH52" s="70">
        <v>2325.6332414215999</v>
      </c>
      <c r="BI52" s="70">
        <v>0</v>
      </c>
      <c r="BJ52" s="70">
        <v>0</v>
      </c>
      <c r="BK52" s="70">
        <v>-1.9490167197671601E-11</v>
      </c>
      <c r="BL52" s="70">
        <v>0</v>
      </c>
      <c r="BM52" s="70">
        <v>0</v>
      </c>
      <c r="BN52" s="70">
        <v>2325.6332414215799</v>
      </c>
      <c r="BO52" s="70">
        <v>0</v>
      </c>
      <c r="BP52" s="70">
        <v>2012.82758092724</v>
      </c>
      <c r="BQ52" s="70">
        <v>0</v>
      </c>
      <c r="BR52" s="70">
        <v>0</v>
      </c>
      <c r="BS52" s="70">
        <v>86.966959278774695</v>
      </c>
      <c r="BT52" s="70">
        <v>0</v>
      </c>
      <c r="BU52" s="70">
        <v>0</v>
      </c>
      <c r="BV52" s="70">
        <v>2099.79454020602</v>
      </c>
      <c r="BW52" s="70">
        <v>0</v>
      </c>
    </row>
    <row r="53" spans="12:75" x14ac:dyDescent="0.25"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8677.8856241229805</v>
      </c>
      <c r="AS53" s="70">
        <v>0</v>
      </c>
      <c r="AT53" s="70">
        <v>0</v>
      </c>
      <c r="AU53" s="70">
        <v>-11.3600854984281</v>
      </c>
      <c r="AV53" s="70">
        <v>0</v>
      </c>
      <c r="AW53" s="70">
        <v>0</v>
      </c>
      <c r="AX53" s="70">
        <v>8666.5255386245608</v>
      </c>
      <c r="AY53" s="70">
        <v>0</v>
      </c>
      <c r="AZ53" s="70">
        <v>11886.966487964301</v>
      </c>
      <c r="BA53" s="70">
        <v>0</v>
      </c>
      <c r="BB53" s="70">
        <v>0</v>
      </c>
      <c r="BC53" s="70">
        <v>4.95202305356732</v>
      </c>
      <c r="BD53" s="70">
        <v>0</v>
      </c>
      <c r="BE53" s="70">
        <v>0</v>
      </c>
      <c r="BF53" s="70">
        <v>11891.918511017901</v>
      </c>
      <c r="BG53" s="70">
        <v>0</v>
      </c>
      <c r="BH53" s="70">
        <v>13511.963255738799</v>
      </c>
      <c r="BI53" s="70">
        <v>0</v>
      </c>
      <c r="BJ53" s="70">
        <v>0</v>
      </c>
      <c r="BK53" s="70">
        <v>-2.2515009409028801</v>
      </c>
      <c r="BL53" s="70">
        <v>0</v>
      </c>
      <c r="BM53" s="70">
        <v>0</v>
      </c>
      <c r="BN53" s="70">
        <v>13509.7117547979</v>
      </c>
      <c r="BO53" s="70">
        <v>0</v>
      </c>
      <c r="BP53" s="70">
        <v>7268.6182458222202</v>
      </c>
      <c r="BQ53" s="70">
        <v>0</v>
      </c>
      <c r="BR53" s="70">
        <v>0</v>
      </c>
      <c r="BS53" s="70">
        <v>-10.801857718733601</v>
      </c>
      <c r="BT53" s="70">
        <v>0</v>
      </c>
      <c r="BU53" s="70">
        <v>0</v>
      </c>
      <c r="BV53" s="70">
        <v>7257.8163881034798</v>
      </c>
      <c r="BW53" s="70">
        <v>0</v>
      </c>
    </row>
    <row r="54" spans="12:75" x14ac:dyDescent="0.25"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0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8677.8856241229805</v>
      </c>
      <c r="AS54" s="70">
        <v>0</v>
      </c>
      <c r="AT54" s="70">
        <v>0</v>
      </c>
      <c r="AU54" s="70">
        <v>-11.3600854984292</v>
      </c>
      <c r="AV54" s="70">
        <v>0</v>
      </c>
      <c r="AW54" s="70">
        <v>0</v>
      </c>
      <c r="AX54" s="70">
        <v>8666.5255386245608</v>
      </c>
      <c r="AY54" s="70">
        <v>0</v>
      </c>
      <c r="AZ54" s="70">
        <v>11886.966487964301</v>
      </c>
      <c r="BA54" s="70">
        <v>0</v>
      </c>
      <c r="BB54" s="70">
        <v>0</v>
      </c>
      <c r="BC54" s="70">
        <v>4.9520230535667604</v>
      </c>
      <c r="BD54" s="70">
        <v>0</v>
      </c>
      <c r="BE54" s="70">
        <v>0</v>
      </c>
      <c r="BF54" s="70">
        <v>11891.918511017901</v>
      </c>
      <c r="BG54" s="70">
        <v>0</v>
      </c>
      <c r="BH54" s="70">
        <v>13511.963255738799</v>
      </c>
      <c r="BI54" s="70">
        <v>0</v>
      </c>
      <c r="BJ54" s="70">
        <v>0</v>
      </c>
      <c r="BK54" s="70">
        <v>-2.2515009409041999</v>
      </c>
      <c r="BL54" s="70">
        <v>0</v>
      </c>
      <c r="BM54" s="70">
        <v>0</v>
      </c>
      <c r="BN54" s="70">
        <v>13509.7117547979</v>
      </c>
      <c r="BO54" s="70">
        <v>0</v>
      </c>
      <c r="BP54" s="70">
        <v>7268.6182458222202</v>
      </c>
      <c r="BQ54" s="70">
        <v>0</v>
      </c>
      <c r="BR54" s="70">
        <v>0</v>
      </c>
      <c r="BS54" s="70">
        <v>-10.8018577187345</v>
      </c>
      <c r="BT54" s="70">
        <v>0</v>
      </c>
      <c r="BU54" s="70">
        <v>0</v>
      </c>
      <c r="BV54" s="70">
        <v>7257.8163881034798</v>
      </c>
      <c r="BW54" s="70">
        <v>0</v>
      </c>
    </row>
    <row r="55" spans="12:75" x14ac:dyDescent="0.25"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0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5997.2559788830404</v>
      </c>
      <c r="AS55" s="70">
        <v>0</v>
      </c>
      <c r="AT55" s="70">
        <v>0</v>
      </c>
      <c r="AU55" s="70">
        <v>-6.8343265425135096</v>
      </c>
      <c r="AV55" s="70">
        <v>0</v>
      </c>
      <c r="AW55" s="70">
        <v>0</v>
      </c>
      <c r="AX55" s="70">
        <v>5990.4216523405303</v>
      </c>
      <c r="AY55" s="70">
        <v>0</v>
      </c>
      <c r="AZ55" s="70">
        <v>8126.9442936574096</v>
      </c>
      <c r="BA55" s="70">
        <v>0</v>
      </c>
      <c r="BB55" s="70">
        <v>0</v>
      </c>
      <c r="BC55" s="70">
        <v>4.3810384409466296</v>
      </c>
      <c r="BD55" s="70">
        <v>0</v>
      </c>
      <c r="BE55" s="70">
        <v>0</v>
      </c>
      <c r="BF55" s="70">
        <v>8131.3253320983504</v>
      </c>
      <c r="BG55" s="70">
        <v>0</v>
      </c>
      <c r="BH55" s="70">
        <v>9055.6121970740205</v>
      </c>
      <c r="BI55" s="70">
        <v>0</v>
      </c>
      <c r="BJ55" s="70">
        <v>0</v>
      </c>
      <c r="BK55" s="70">
        <v>-2.9496093103001299E-2</v>
      </c>
      <c r="BL55" s="70">
        <v>0</v>
      </c>
      <c r="BM55" s="70">
        <v>0</v>
      </c>
      <c r="BN55" s="70">
        <v>9055.58270098092</v>
      </c>
      <c r="BO55" s="70">
        <v>0</v>
      </c>
      <c r="BP55" s="70">
        <v>5376.9529046361104</v>
      </c>
      <c r="BQ55" s="70">
        <v>0</v>
      </c>
      <c r="BR55" s="70">
        <v>0</v>
      </c>
      <c r="BS55" s="70">
        <v>-13.840363078499101</v>
      </c>
      <c r="BT55" s="70">
        <v>0</v>
      </c>
      <c r="BU55" s="70">
        <v>0</v>
      </c>
      <c r="BV55" s="70">
        <v>5363.1125415576098</v>
      </c>
      <c r="BW55" s="70">
        <v>0</v>
      </c>
    </row>
    <row r="56" spans="12:75" x14ac:dyDescent="0.25"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0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  <c r="BA56" s="70">
        <v>0</v>
      </c>
      <c r="BB56" s="70">
        <v>0</v>
      </c>
      <c r="BC56" s="70">
        <v>0</v>
      </c>
      <c r="BD56" s="70">
        <v>0</v>
      </c>
      <c r="BE56" s="70">
        <v>0</v>
      </c>
      <c r="BF56" s="70">
        <v>0</v>
      </c>
      <c r="BG56" s="70">
        <v>0</v>
      </c>
      <c r="BH56" s="70">
        <v>0</v>
      </c>
      <c r="BI56" s="70">
        <v>0</v>
      </c>
      <c r="BJ56" s="70">
        <v>0</v>
      </c>
      <c r="BK56" s="70">
        <v>0</v>
      </c>
      <c r="BL56" s="70">
        <v>0</v>
      </c>
      <c r="BM56" s="70">
        <v>0</v>
      </c>
      <c r="BN56" s="70">
        <v>0</v>
      </c>
      <c r="BO56" s="70">
        <v>0</v>
      </c>
      <c r="BP56" s="70">
        <v>0</v>
      </c>
      <c r="BQ56" s="70">
        <v>0</v>
      </c>
      <c r="BR56" s="70">
        <v>0</v>
      </c>
      <c r="BS56" s="70">
        <v>0</v>
      </c>
      <c r="BT56" s="70">
        <v>0</v>
      </c>
      <c r="BU56" s="70">
        <v>0</v>
      </c>
      <c r="BV56" s="70">
        <v>0</v>
      </c>
      <c r="BW56" s="70">
        <v>0</v>
      </c>
    </row>
    <row r="57" spans="12:75" x14ac:dyDescent="0.25"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0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  <c r="BA57" s="70">
        <v>0</v>
      </c>
      <c r="BB57" s="70">
        <v>0</v>
      </c>
      <c r="BC57" s="70">
        <v>0</v>
      </c>
      <c r="BD57" s="70">
        <v>0</v>
      </c>
      <c r="BE57" s="70">
        <v>0</v>
      </c>
      <c r="BF57" s="70">
        <v>0</v>
      </c>
      <c r="BG57" s="70">
        <v>0</v>
      </c>
      <c r="BH57" s="70">
        <v>0</v>
      </c>
      <c r="BI57" s="70">
        <v>0</v>
      </c>
      <c r="BJ57" s="70">
        <v>0</v>
      </c>
      <c r="BK57" s="70">
        <v>0</v>
      </c>
      <c r="BL57" s="70">
        <v>0</v>
      </c>
      <c r="BM57" s="70">
        <v>0</v>
      </c>
      <c r="BN57" s="70">
        <v>0</v>
      </c>
      <c r="BO57" s="70">
        <v>0</v>
      </c>
      <c r="BP57" s="70">
        <v>0</v>
      </c>
      <c r="BQ57" s="70">
        <v>0</v>
      </c>
      <c r="BR57" s="70">
        <v>0</v>
      </c>
      <c r="BS57" s="70">
        <v>0</v>
      </c>
      <c r="BT57" s="70">
        <v>0</v>
      </c>
      <c r="BU57" s="70">
        <v>0</v>
      </c>
      <c r="BV57" s="70">
        <v>0</v>
      </c>
      <c r="BW57" s="70">
        <v>0</v>
      </c>
    </row>
    <row r="58" spans="12:75" x14ac:dyDescent="0.25">
      <c r="L58" s="70">
        <v>10774.845471296499</v>
      </c>
      <c r="M58" s="70">
        <v>0</v>
      </c>
      <c r="N58" s="70">
        <v>0</v>
      </c>
      <c r="O58" s="70">
        <v>-2.4695923344825799E-8</v>
      </c>
      <c r="P58" s="70">
        <v>0</v>
      </c>
      <c r="Q58" s="70">
        <v>0</v>
      </c>
      <c r="R58" s="70">
        <v>10774.845471271799</v>
      </c>
      <c r="S58" s="70">
        <v>0</v>
      </c>
      <c r="T58" s="70">
        <v>10067.4532831498</v>
      </c>
      <c r="U58" s="70">
        <v>0</v>
      </c>
      <c r="V58" s="70">
        <v>0</v>
      </c>
      <c r="W58" s="70">
        <v>-2.93344370766325E-8</v>
      </c>
      <c r="X58" s="70">
        <v>0</v>
      </c>
      <c r="Y58" s="70">
        <v>0</v>
      </c>
      <c r="Z58" s="70">
        <v>10067.4532831205</v>
      </c>
      <c r="AA58" s="70">
        <v>0</v>
      </c>
      <c r="AB58" s="70">
        <v>12583.314442147401</v>
      </c>
      <c r="AC58" s="70">
        <v>0</v>
      </c>
      <c r="AD58" s="70">
        <v>0</v>
      </c>
      <c r="AE58" s="70">
        <v>-1.62455107550313E-8</v>
      </c>
      <c r="AF58" s="70">
        <v>0</v>
      </c>
      <c r="AG58" s="70">
        <v>0</v>
      </c>
      <c r="AH58" s="70">
        <v>12583.314442131101</v>
      </c>
      <c r="AI58" s="70">
        <v>0</v>
      </c>
      <c r="AJ58" s="70">
        <v>10209.676737613199</v>
      </c>
      <c r="AK58" s="70">
        <v>0</v>
      </c>
      <c r="AL58" s="70">
        <v>0</v>
      </c>
      <c r="AM58" s="70">
        <v>-2.6043900819452101E-8</v>
      </c>
      <c r="AN58" s="70">
        <v>0</v>
      </c>
      <c r="AO58" s="70">
        <v>0</v>
      </c>
      <c r="AP58" s="70">
        <v>10209.6767375872</v>
      </c>
      <c r="AQ58" s="70">
        <v>0</v>
      </c>
      <c r="AR58" s="70">
        <v>5609.3843993255005</v>
      </c>
      <c r="AS58" s="70">
        <v>0</v>
      </c>
      <c r="AT58" s="70">
        <v>0</v>
      </c>
      <c r="AU58" s="70">
        <v>-89.087970654835402</v>
      </c>
      <c r="AV58" s="70">
        <v>0</v>
      </c>
      <c r="AW58" s="70">
        <v>0</v>
      </c>
      <c r="AX58" s="70">
        <v>5520.2964286706701</v>
      </c>
      <c r="AY58" s="70">
        <v>0</v>
      </c>
      <c r="AZ58" s="70">
        <v>19853.258485590701</v>
      </c>
      <c r="BA58" s="70">
        <v>0</v>
      </c>
      <c r="BB58" s="70">
        <v>0</v>
      </c>
      <c r="BC58" s="70">
        <v>8.4585787793019396</v>
      </c>
      <c r="BD58" s="70">
        <v>0</v>
      </c>
      <c r="BE58" s="70">
        <v>0</v>
      </c>
      <c r="BF58" s="70">
        <v>19861.717064370001</v>
      </c>
      <c r="BG58" s="70">
        <v>0</v>
      </c>
      <c r="BH58" s="70">
        <v>44135.536021482403</v>
      </c>
      <c r="BI58" s="70">
        <v>0</v>
      </c>
      <c r="BJ58" s="70">
        <v>0</v>
      </c>
      <c r="BK58" s="70">
        <v>-429.18023481362502</v>
      </c>
      <c r="BL58" s="70">
        <v>0</v>
      </c>
      <c r="BM58" s="70">
        <v>0</v>
      </c>
      <c r="BN58" s="70">
        <v>43706.355786668799</v>
      </c>
      <c r="BO58" s="70">
        <v>0</v>
      </c>
      <c r="BP58" s="70">
        <v>27295.915561596201</v>
      </c>
      <c r="BQ58" s="70">
        <v>0</v>
      </c>
      <c r="BR58" s="70">
        <v>0</v>
      </c>
      <c r="BS58" s="70">
        <v>-173.05718579615399</v>
      </c>
      <c r="BT58" s="70">
        <v>0</v>
      </c>
      <c r="BU58" s="70">
        <v>0</v>
      </c>
      <c r="BV58" s="70">
        <v>27122.858375799999</v>
      </c>
      <c r="BW58" s="70">
        <v>0</v>
      </c>
    </row>
    <row r="59" spans="12:75" x14ac:dyDescent="0.25">
      <c r="L59" s="70">
        <v>10774.845471296499</v>
      </c>
      <c r="M59" s="70">
        <v>0</v>
      </c>
      <c r="N59" s="70">
        <v>0</v>
      </c>
      <c r="O59" s="70">
        <v>-2.4692815865438601E-8</v>
      </c>
      <c r="P59" s="70">
        <v>0</v>
      </c>
      <c r="Q59" s="70">
        <v>0</v>
      </c>
      <c r="R59" s="70">
        <v>10774.845471271799</v>
      </c>
      <c r="S59" s="70">
        <v>0</v>
      </c>
      <c r="T59" s="70">
        <v>10067.5127521349</v>
      </c>
      <c r="U59" s="70">
        <v>0</v>
      </c>
      <c r="V59" s="70">
        <v>0</v>
      </c>
      <c r="W59" s="70">
        <v>-2.78483901574785E-8</v>
      </c>
      <c r="X59" s="70">
        <v>0</v>
      </c>
      <c r="Y59" s="70">
        <v>0</v>
      </c>
      <c r="Z59" s="70">
        <v>10067.512752107001</v>
      </c>
      <c r="AA59" s="70">
        <v>0</v>
      </c>
      <c r="AB59" s="70">
        <v>12583.320549231499</v>
      </c>
      <c r="AC59" s="70">
        <v>0</v>
      </c>
      <c r="AD59" s="70">
        <v>0</v>
      </c>
      <c r="AE59" s="70">
        <v>-1.6245459856454E-8</v>
      </c>
      <c r="AF59" s="70">
        <v>0</v>
      </c>
      <c r="AG59" s="70">
        <v>0</v>
      </c>
      <c r="AH59" s="70">
        <v>12583.320549215299</v>
      </c>
      <c r="AI59" s="70">
        <v>0</v>
      </c>
      <c r="AJ59" s="70">
        <v>10209.729410760599</v>
      </c>
      <c r="AK59" s="70">
        <v>0</v>
      </c>
      <c r="AL59" s="70">
        <v>0</v>
      </c>
      <c r="AM59" s="70">
        <v>-2.8115182991782301E-8</v>
      </c>
      <c r="AN59" s="70">
        <v>0</v>
      </c>
      <c r="AO59" s="70">
        <v>0</v>
      </c>
      <c r="AP59" s="70">
        <v>10209.7294107325</v>
      </c>
      <c r="AQ59" s="70">
        <v>0</v>
      </c>
      <c r="AR59" s="70">
        <v>5610.0424312595696</v>
      </c>
      <c r="AS59" s="70">
        <v>0</v>
      </c>
      <c r="AT59" s="70">
        <v>0</v>
      </c>
      <c r="AU59" s="70">
        <v>-89.078913224893498</v>
      </c>
      <c r="AV59" s="70">
        <v>0</v>
      </c>
      <c r="AW59" s="70">
        <v>0</v>
      </c>
      <c r="AX59" s="70">
        <v>5520.9635180346704</v>
      </c>
      <c r="AY59" s="70">
        <v>0</v>
      </c>
      <c r="AZ59" s="70">
        <v>19853.598046060899</v>
      </c>
      <c r="BA59" s="70">
        <v>0</v>
      </c>
      <c r="BB59" s="70">
        <v>0</v>
      </c>
      <c r="BC59" s="70">
        <v>8.4671530888729301</v>
      </c>
      <c r="BD59" s="70">
        <v>0</v>
      </c>
      <c r="BE59" s="70">
        <v>0</v>
      </c>
      <c r="BF59" s="70">
        <v>19862.0651991497</v>
      </c>
      <c r="BG59" s="70">
        <v>0</v>
      </c>
      <c r="BH59" s="70">
        <v>44136.221097223999</v>
      </c>
      <c r="BI59" s="70">
        <v>0</v>
      </c>
      <c r="BJ59" s="70">
        <v>0</v>
      </c>
      <c r="BK59" s="70">
        <v>-429.12292287711</v>
      </c>
      <c r="BL59" s="70">
        <v>0</v>
      </c>
      <c r="BM59" s="70">
        <v>0</v>
      </c>
      <c r="BN59" s="70">
        <v>43707.098174346902</v>
      </c>
      <c r="BO59" s="70">
        <v>0</v>
      </c>
      <c r="BP59" s="70">
        <v>27296.9773681238</v>
      </c>
      <c r="BQ59" s="70">
        <v>0</v>
      </c>
      <c r="BR59" s="70">
        <v>0</v>
      </c>
      <c r="BS59" s="70">
        <v>-173.04378173681999</v>
      </c>
      <c r="BT59" s="70">
        <v>0</v>
      </c>
      <c r="BU59" s="70">
        <v>0</v>
      </c>
      <c r="BV59" s="70">
        <v>27123.933586386898</v>
      </c>
      <c r="BW59" s="70">
        <v>0</v>
      </c>
    </row>
    <row r="60" spans="12:75" x14ac:dyDescent="0.25">
      <c r="L60" s="70">
        <v>10774.8454712967</v>
      </c>
      <c r="M60" s="70">
        <v>0</v>
      </c>
      <c r="N60" s="70">
        <v>0</v>
      </c>
      <c r="O60" s="70">
        <v>-2.4732322627607301E-8</v>
      </c>
      <c r="P60" s="70">
        <v>0</v>
      </c>
      <c r="Q60" s="70">
        <v>0</v>
      </c>
      <c r="R60" s="70">
        <v>10774.845471271899</v>
      </c>
      <c r="S60" s="70">
        <v>0</v>
      </c>
      <c r="T60" s="70">
        <v>10071.521127698299</v>
      </c>
      <c r="U60" s="70">
        <v>0</v>
      </c>
      <c r="V60" s="70">
        <v>0</v>
      </c>
      <c r="W60" s="70">
        <v>-2.7500771900559099E-8</v>
      </c>
      <c r="X60" s="70">
        <v>0</v>
      </c>
      <c r="Y60" s="70">
        <v>0</v>
      </c>
      <c r="Z60" s="70">
        <v>10071.5211276708</v>
      </c>
      <c r="AA60" s="70">
        <v>0</v>
      </c>
      <c r="AB60" s="70">
        <v>12583.7321837482</v>
      </c>
      <c r="AC60" s="70">
        <v>0</v>
      </c>
      <c r="AD60" s="70">
        <v>0</v>
      </c>
      <c r="AE60" s="70">
        <v>-1.6245235143469401E-8</v>
      </c>
      <c r="AF60" s="70">
        <v>0</v>
      </c>
      <c r="AG60" s="70">
        <v>0</v>
      </c>
      <c r="AH60" s="70">
        <v>12583.732183732</v>
      </c>
      <c r="AI60" s="70">
        <v>0</v>
      </c>
      <c r="AJ60" s="70">
        <v>10213.279727895901</v>
      </c>
      <c r="AK60" s="70">
        <v>0</v>
      </c>
      <c r="AL60" s="70">
        <v>0</v>
      </c>
      <c r="AM60" s="70">
        <v>-2.4955798188736901E-8</v>
      </c>
      <c r="AN60" s="70">
        <v>0</v>
      </c>
      <c r="AO60" s="70">
        <v>0</v>
      </c>
      <c r="AP60" s="70">
        <v>10213.279727871</v>
      </c>
      <c r="AQ60" s="70">
        <v>0</v>
      </c>
      <c r="AR60" s="70">
        <v>5839.69586949734</v>
      </c>
      <c r="AS60" s="70">
        <v>0</v>
      </c>
      <c r="AT60" s="70">
        <v>0</v>
      </c>
      <c r="AU60" s="70">
        <v>-88.446593915179605</v>
      </c>
      <c r="AV60" s="70">
        <v>0</v>
      </c>
      <c r="AW60" s="70">
        <v>0</v>
      </c>
      <c r="AX60" s="70">
        <v>5751.2492755821604</v>
      </c>
      <c r="AY60" s="70">
        <v>0</v>
      </c>
      <c r="AZ60" s="70">
        <v>20063.0730281738</v>
      </c>
      <c r="BA60" s="70">
        <v>0</v>
      </c>
      <c r="BB60" s="70">
        <v>0</v>
      </c>
      <c r="BC60" s="70">
        <v>8.4950386350457698</v>
      </c>
      <c r="BD60" s="70">
        <v>0</v>
      </c>
      <c r="BE60" s="70">
        <v>0</v>
      </c>
      <c r="BF60" s="70">
        <v>20071.568066808799</v>
      </c>
      <c r="BG60" s="70">
        <v>0</v>
      </c>
      <c r="BH60" s="70">
        <v>44182.397114148996</v>
      </c>
      <c r="BI60" s="70">
        <v>0</v>
      </c>
      <c r="BJ60" s="70">
        <v>0</v>
      </c>
      <c r="BK60" s="70">
        <v>-425.259938000673</v>
      </c>
      <c r="BL60" s="70">
        <v>0</v>
      </c>
      <c r="BM60" s="70">
        <v>0</v>
      </c>
      <c r="BN60" s="70">
        <v>43757.137176148397</v>
      </c>
      <c r="BO60" s="70">
        <v>0</v>
      </c>
      <c r="BP60" s="70">
        <v>27368.546091349399</v>
      </c>
      <c r="BQ60" s="70">
        <v>0</v>
      </c>
      <c r="BR60" s="70">
        <v>0</v>
      </c>
      <c r="BS60" s="70">
        <v>-172.14031043329899</v>
      </c>
      <c r="BT60" s="70">
        <v>0</v>
      </c>
      <c r="BU60" s="70">
        <v>0</v>
      </c>
      <c r="BV60" s="70">
        <v>27196.405780916099</v>
      </c>
      <c r="BW60" s="70">
        <v>0</v>
      </c>
    </row>
    <row r="61" spans="12:75" x14ac:dyDescent="0.25">
      <c r="L61" s="70">
        <v>10774.845471296599</v>
      </c>
      <c r="M61" s="70">
        <v>0</v>
      </c>
      <c r="N61" s="70">
        <v>0</v>
      </c>
      <c r="O61" s="70">
        <v>-2.4638267923042701E-8</v>
      </c>
      <c r="P61" s="70">
        <v>0</v>
      </c>
      <c r="Q61" s="70">
        <v>0</v>
      </c>
      <c r="R61" s="70">
        <v>10774.845471271999</v>
      </c>
      <c r="S61" s="70">
        <v>0</v>
      </c>
      <c r="T61" s="70">
        <v>10070.669537136901</v>
      </c>
      <c r="U61" s="70">
        <v>0</v>
      </c>
      <c r="V61" s="70">
        <v>0</v>
      </c>
      <c r="W61" s="70">
        <v>-2.7509845805554002E-8</v>
      </c>
      <c r="X61" s="70">
        <v>0</v>
      </c>
      <c r="Y61" s="70">
        <v>0</v>
      </c>
      <c r="Z61" s="70">
        <v>10070.669537109399</v>
      </c>
      <c r="AA61" s="70">
        <v>0</v>
      </c>
      <c r="AB61" s="70">
        <v>12583.6447308477</v>
      </c>
      <c r="AC61" s="70">
        <v>0</v>
      </c>
      <c r="AD61" s="70">
        <v>0</v>
      </c>
      <c r="AE61" s="70">
        <v>-1.6245573997029901E-8</v>
      </c>
      <c r="AF61" s="70">
        <v>0</v>
      </c>
      <c r="AG61" s="70">
        <v>0</v>
      </c>
      <c r="AH61" s="70">
        <v>12583.6447308315</v>
      </c>
      <c r="AI61" s="70">
        <v>0</v>
      </c>
      <c r="AJ61" s="70">
        <v>10212.525453124401</v>
      </c>
      <c r="AK61" s="70">
        <v>0</v>
      </c>
      <c r="AL61" s="70">
        <v>0</v>
      </c>
      <c r="AM61" s="70">
        <v>-2.4629945455359399E-8</v>
      </c>
      <c r="AN61" s="70">
        <v>0</v>
      </c>
      <c r="AO61" s="70">
        <v>0</v>
      </c>
      <c r="AP61" s="70">
        <v>10212.525453099801</v>
      </c>
      <c r="AQ61" s="70">
        <v>0</v>
      </c>
      <c r="AR61" s="70">
        <v>5790.9053564112301</v>
      </c>
      <c r="AS61" s="70">
        <v>0</v>
      </c>
      <c r="AT61" s="70">
        <v>0</v>
      </c>
      <c r="AU61" s="70">
        <v>-88.581221505231795</v>
      </c>
      <c r="AV61" s="70">
        <v>0</v>
      </c>
      <c r="AW61" s="70">
        <v>0</v>
      </c>
      <c r="AX61" s="70">
        <v>5702.3241349059999</v>
      </c>
      <c r="AY61" s="70">
        <v>0</v>
      </c>
      <c r="AZ61" s="70">
        <v>20018.5694843364</v>
      </c>
      <c r="BA61" s="70">
        <v>0</v>
      </c>
      <c r="BB61" s="70">
        <v>0</v>
      </c>
      <c r="BC61" s="70">
        <v>8.4767455159771394</v>
      </c>
      <c r="BD61" s="70">
        <v>0</v>
      </c>
      <c r="BE61" s="70">
        <v>0</v>
      </c>
      <c r="BF61" s="70">
        <v>20027.0462298524</v>
      </c>
      <c r="BG61" s="70">
        <v>0</v>
      </c>
      <c r="BH61" s="70">
        <v>44172.586890642902</v>
      </c>
      <c r="BI61" s="70">
        <v>0</v>
      </c>
      <c r="BJ61" s="70">
        <v>0</v>
      </c>
      <c r="BK61" s="70">
        <v>-426.08063990161702</v>
      </c>
      <c r="BL61" s="70">
        <v>0</v>
      </c>
      <c r="BM61" s="70">
        <v>0</v>
      </c>
      <c r="BN61" s="70">
        <v>43746.506250741302</v>
      </c>
      <c r="BO61" s="70">
        <v>0</v>
      </c>
      <c r="BP61" s="70">
        <v>27353.3411166105</v>
      </c>
      <c r="BQ61" s="70">
        <v>0</v>
      </c>
      <c r="BR61" s="70">
        <v>0</v>
      </c>
      <c r="BS61" s="70">
        <v>-172.33225543439301</v>
      </c>
      <c r="BT61" s="70">
        <v>0</v>
      </c>
      <c r="BU61" s="70">
        <v>0</v>
      </c>
      <c r="BV61" s="70">
        <v>27181.008861176098</v>
      </c>
      <c r="BW61" s="70">
        <v>0</v>
      </c>
    </row>
    <row r="62" spans="12:75" x14ac:dyDescent="0.25">
      <c r="L62" s="70">
        <v>10774.845471296599</v>
      </c>
      <c r="M62" s="70">
        <v>0</v>
      </c>
      <c r="N62" s="70">
        <v>0</v>
      </c>
      <c r="O62" s="70">
        <v>-2.46463505078405E-8</v>
      </c>
      <c r="P62" s="70">
        <v>0</v>
      </c>
      <c r="Q62" s="70">
        <v>0</v>
      </c>
      <c r="R62" s="70">
        <v>10774.845471271999</v>
      </c>
      <c r="S62" s="70">
        <v>0</v>
      </c>
      <c r="T62" s="70">
        <v>10069.8179465756</v>
      </c>
      <c r="U62" s="70">
        <v>0</v>
      </c>
      <c r="V62" s="70">
        <v>0</v>
      </c>
      <c r="W62" s="70">
        <v>-2.7533071897581801E-8</v>
      </c>
      <c r="X62" s="70">
        <v>0</v>
      </c>
      <c r="Y62" s="70">
        <v>0</v>
      </c>
      <c r="Z62" s="70">
        <v>10069.817946548101</v>
      </c>
      <c r="AA62" s="70">
        <v>0</v>
      </c>
      <c r="AB62" s="70">
        <v>12583.5572779473</v>
      </c>
      <c r="AC62" s="70">
        <v>0</v>
      </c>
      <c r="AD62" s="70">
        <v>0</v>
      </c>
      <c r="AE62" s="70">
        <v>-1.6247003298314801E-8</v>
      </c>
      <c r="AF62" s="70">
        <v>0</v>
      </c>
      <c r="AG62" s="70">
        <v>0</v>
      </c>
      <c r="AH62" s="70">
        <v>12583.557277931</v>
      </c>
      <c r="AI62" s="70">
        <v>0</v>
      </c>
      <c r="AJ62" s="70">
        <v>10211.771178352999</v>
      </c>
      <c r="AK62" s="70">
        <v>0</v>
      </c>
      <c r="AL62" s="70">
        <v>0</v>
      </c>
      <c r="AM62" s="70">
        <v>-2.4461343633036499E-8</v>
      </c>
      <c r="AN62" s="70">
        <v>0</v>
      </c>
      <c r="AO62" s="70">
        <v>0</v>
      </c>
      <c r="AP62" s="70">
        <v>10211.771178328499</v>
      </c>
      <c r="AQ62" s="70">
        <v>0</v>
      </c>
      <c r="AR62" s="70">
        <v>5742.1148433251401</v>
      </c>
      <c r="AS62" s="70">
        <v>0</v>
      </c>
      <c r="AT62" s="70">
        <v>0</v>
      </c>
      <c r="AU62" s="70">
        <v>-88.715849114605305</v>
      </c>
      <c r="AV62" s="70">
        <v>0</v>
      </c>
      <c r="AW62" s="70">
        <v>0</v>
      </c>
      <c r="AX62" s="70">
        <v>5653.39899421053</v>
      </c>
      <c r="AY62" s="70">
        <v>0</v>
      </c>
      <c r="AZ62" s="70">
        <v>19974.0659404992</v>
      </c>
      <c r="BA62" s="70">
        <v>0</v>
      </c>
      <c r="BB62" s="70">
        <v>0</v>
      </c>
      <c r="BC62" s="70">
        <v>8.4584523808704795</v>
      </c>
      <c r="BD62" s="70">
        <v>0</v>
      </c>
      <c r="BE62" s="70">
        <v>0</v>
      </c>
      <c r="BF62" s="70">
        <v>19982.524392880001</v>
      </c>
      <c r="BG62" s="70">
        <v>0</v>
      </c>
      <c r="BH62" s="70">
        <v>44162.776667136997</v>
      </c>
      <c r="BI62" s="70">
        <v>0</v>
      </c>
      <c r="BJ62" s="70">
        <v>0</v>
      </c>
      <c r="BK62" s="70">
        <v>-426.90134181869701</v>
      </c>
      <c r="BL62" s="70">
        <v>0</v>
      </c>
      <c r="BM62" s="70">
        <v>0</v>
      </c>
      <c r="BN62" s="70">
        <v>43735.875325318302</v>
      </c>
      <c r="BO62" s="70">
        <v>0</v>
      </c>
      <c r="BP62" s="70">
        <v>27338.136141871601</v>
      </c>
      <c r="BQ62" s="70">
        <v>0</v>
      </c>
      <c r="BR62" s="70">
        <v>0</v>
      </c>
      <c r="BS62" s="70">
        <v>-172.52420044329099</v>
      </c>
      <c r="BT62" s="70">
        <v>0</v>
      </c>
      <c r="BU62" s="70">
        <v>0</v>
      </c>
      <c r="BV62" s="70">
        <v>27165.6119414284</v>
      </c>
      <c r="BW62" s="70">
        <v>0</v>
      </c>
    </row>
    <row r="63" spans="12:75" x14ac:dyDescent="0.25">
      <c r="O63" s="36"/>
      <c r="W63" s="36"/>
      <c r="AE63" s="36"/>
      <c r="AM63" s="36"/>
    </row>
  </sheetData>
  <mergeCells count="8">
    <mergeCell ref="BH3:BO3"/>
    <mergeCell ref="BP3:BW3"/>
    <mergeCell ref="L3:S3"/>
    <mergeCell ref="T3:AA3"/>
    <mergeCell ref="AB3:AI3"/>
    <mergeCell ref="AJ3:AQ3"/>
    <mergeCell ref="AR3:AY3"/>
    <mergeCell ref="AZ3:BG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3606-4E3F-42E2-8154-CCF3791D9449}">
  <sheetPr>
    <tabColor theme="9" tint="0.39997558519241921"/>
  </sheetPr>
  <dimension ref="A1:AN239"/>
  <sheetViews>
    <sheetView workbookViewId="0">
      <selection activeCell="Q7" sqref="Q7:Q11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Data_None!C3</f>
        <v>1</v>
      </c>
      <c r="F3" s="7" t="s">
        <v>0</v>
      </c>
      <c r="G3" s="10">
        <f>-D43</f>
        <v>515000</v>
      </c>
      <c r="I3" s="273"/>
      <c r="J3" s="273"/>
      <c r="K3" s="5">
        <f t="shared" ref="K3:R3" si="0">SUM(K4:K62)</f>
        <v>5458510.3698171237</v>
      </c>
      <c r="L3" s="5">
        <f t="shared" si="0"/>
        <v>3324390.5184685653</v>
      </c>
      <c r="M3" s="5">
        <f t="shared" si="0"/>
        <v>515000</v>
      </c>
      <c r="N3" s="5">
        <f t="shared" si="0"/>
        <v>2079.3396854167236</v>
      </c>
      <c r="O3" s="5">
        <f t="shared" si="0"/>
        <v>3326505.5971996104</v>
      </c>
      <c r="P3" s="5">
        <f t="shared" si="0"/>
        <v>515000</v>
      </c>
      <c r="Q3" s="45">
        <f t="shared" si="0"/>
        <v>1619084.1123029308</v>
      </c>
      <c r="R3" s="45">
        <f t="shared" si="0"/>
        <v>28.707346148768991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Data_None!C4</f>
        <v>0</v>
      </c>
      <c r="F4" s="11" t="s">
        <v>8</v>
      </c>
      <c r="G4" s="12">
        <f>-D50</f>
        <v>3326505.5971996104</v>
      </c>
      <c r="I4" s="272" t="s">
        <v>4</v>
      </c>
      <c r="J4" s="4">
        <v>1</v>
      </c>
      <c r="K4" s="21">
        <f>Data_None!L4</f>
        <v>927786.01466862601</v>
      </c>
      <c r="L4" s="21">
        <f>Data_None!M4</f>
        <v>641302.596000002</v>
      </c>
      <c r="M4" s="21">
        <f>Data_None!N4</f>
        <v>80000</v>
      </c>
      <c r="N4" s="21">
        <f>Data_None!O4</f>
        <v>-7899.3516782506604</v>
      </c>
      <c r="O4" s="21">
        <f>Data_None!P4</f>
        <v>633728.62398320995</v>
      </c>
      <c r="P4" s="21">
        <f>Data_None!Q4</f>
        <v>80000</v>
      </c>
      <c r="Q4" s="46">
        <f>K4+N4-O4-P4</f>
        <v>206158.03900716535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Data_None!C5</f>
        <v>5460618.4168482702</v>
      </c>
      <c r="F5" s="7" t="s">
        <v>13</v>
      </c>
      <c r="G5" s="10">
        <f>SUM(G3:G4)</f>
        <v>3841505.5971996104</v>
      </c>
      <c r="I5" s="272"/>
      <c r="J5" s="4">
        <v>2</v>
      </c>
      <c r="K5" s="21">
        <f>Data_None!L5</f>
        <v>292547.30015587597</v>
      </c>
      <c r="L5" s="21">
        <f>Data_None!M5</f>
        <v>172215</v>
      </c>
      <c r="M5" s="21">
        <f>Data_None!N5</f>
        <v>80000</v>
      </c>
      <c r="N5" s="21">
        <f>Data_None!O5</f>
        <v>-6.6075314430790397E-8</v>
      </c>
      <c r="O5" s="21">
        <f>Data_None!P5</f>
        <v>172214.99999995399</v>
      </c>
      <c r="P5" s="21">
        <f>Data_None!Q5</f>
        <v>80000</v>
      </c>
      <c r="Q5" s="46">
        <f t="shared" ref="Q5:Q62" si="1">K5+N5-O5-P5</f>
        <v>40332.300155855919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Data_None!C6</f>
        <v>5975618.4168486902</v>
      </c>
      <c r="I6" s="272"/>
      <c r="J6" s="4">
        <v>3</v>
      </c>
      <c r="K6" s="21">
        <f>Data_None!L6</f>
        <v>292547.30015587801</v>
      </c>
      <c r="L6" s="21">
        <f>Data_None!M6</f>
        <v>162540</v>
      </c>
      <c r="M6" s="21">
        <f>Data_None!N6</f>
        <v>80000</v>
      </c>
      <c r="N6" s="21">
        <f>Data_None!O6</f>
        <v>-6.4549467682802104E-8</v>
      </c>
      <c r="O6" s="21">
        <f>Data_None!P6</f>
        <v>162539.999999958</v>
      </c>
      <c r="P6" s="21">
        <f>Data_None!Q6</f>
        <v>80000</v>
      </c>
      <c r="Q6" s="46">
        <f t="shared" si="1"/>
        <v>50007.300155855453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Data_None!C7</f>
        <v>4206441.48111529</v>
      </c>
      <c r="F7" s="8" t="s">
        <v>20</v>
      </c>
      <c r="I7" s="272"/>
      <c r="J7" s="4">
        <v>4</v>
      </c>
      <c r="K7" s="21">
        <f>Data_None!L7</f>
        <v>372332.92747111298</v>
      </c>
      <c r="L7" s="21">
        <f>Data_None!M7</f>
        <v>297345</v>
      </c>
      <c r="M7" s="21">
        <f>Data_None!N7</f>
        <v>60000</v>
      </c>
      <c r="N7" s="21">
        <f>Data_None!O7</f>
        <v>-12.4179649101112</v>
      </c>
      <c r="O7" s="21">
        <f>Data_None!P7</f>
        <v>297332.574445109</v>
      </c>
      <c r="P7" s="21">
        <f>Data_None!Q7</f>
        <v>60000</v>
      </c>
      <c r="Q7" s="46">
        <f t="shared" si="1"/>
        <v>14987.935061093885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Data_None!C8</f>
        <v>-2.4101609596982602E-11</v>
      </c>
      <c r="F8" s="7" t="s">
        <v>0</v>
      </c>
      <c r="G8" s="10">
        <f>M3</f>
        <v>515000</v>
      </c>
      <c r="I8" s="272"/>
      <c r="J8" s="4">
        <v>5</v>
      </c>
      <c r="K8" s="21">
        <f>Data_None!L8</f>
        <v>0</v>
      </c>
      <c r="L8" s="21">
        <f>Data_None!M8</f>
        <v>0</v>
      </c>
      <c r="M8" s="21">
        <f>Data_None!N8</f>
        <v>0</v>
      </c>
      <c r="N8" s="21">
        <f>Data_None!O8</f>
        <v>0</v>
      </c>
      <c r="O8" s="21">
        <f>Data_None!P8</f>
        <v>0</v>
      </c>
      <c r="P8" s="21">
        <f>Data_None!Q8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Data_None!C9</f>
        <v>-3.31965566147119E-11</v>
      </c>
      <c r="F9" s="11" t="s">
        <v>8</v>
      </c>
      <c r="G9" s="12">
        <f>L3</f>
        <v>3324390.5184685653</v>
      </c>
      <c r="I9" s="272"/>
      <c r="J9" s="4">
        <v>6</v>
      </c>
      <c r="K9" s="21">
        <f>Data_None!L9</f>
        <v>652918.06048716104</v>
      </c>
      <c r="L9" s="21">
        <f>Data_None!M9</f>
        <v>527868.17922796705</v>
      </c>
      <c r="M9" s="21">
        <f>Data_None!N9</f>
        <v>60000</v>
      </c>
      <c r="N9" s="21">
        <f>Data_None!O9</f>
        <v>1860.9604043654799</v>
      </c>
      <c r="O9" s="21">
        <f>Data_None!P9</f>
        <v>529694.12864889798</v>
      </c>
      <c r="P9" s="21">
        <f>Data_None!Q9</f>
        <v>60000</v>
      </c>
      <c r="Q9" s="46">
        <f t="shared" si="1"/>
        <v>65084.892242628499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Data_None!C10</f>
        <v>-8.1286088970955494E-12</v>
      </c>
      <c r="F10" s="7" t="s">
        <v>13</v>
      </c>
      <c r="G10" s="10">
        <f>SUM(G8:G9)</f>
        <v>3839390.5184685653</v>
      </c>
      <c r="I10" s="272"/>
      <c r="J10" s="4">
        <v>7</v>
      </c>
      <c r="K10" s="21">
        <f>Data_None!L10</f>
        <v>454022.13893781701</v>
      </c>
      <c r="L10" s="21">
        <f>Data_None!M10</f>
        <v>393790.774230615</v>
      </c>
      <c r="M10" s="21">
        <f>Data_None!N10</f>
        <v>60000</v>
      </c>
      <c r="N10" s="21">
        <f>Data_None!O10</f>
        <v>2221.1298951586</v>
      </c>
      <c r="O10" s="21">
        <f>Data_None!P10</f>
        <v>395968.07471141301</v>
      </c>
      <c r="P10" s="21">
        <f>Data_None!Q10</f>
        <v>60000</v>
      </c>
      <c r="Q10" s="46">
        <f t="shared" si="1"/>
        <v>275.19412156258477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Data_None!C11</f>
        <v>-9.4739031434680004E-14</v>
      </c>
      <c r="I11" s="272"/>
      <c r="J11" s="4">
        <v>8</v>
      </c>
      <c r="K11" s="21">
        <f>Data_None!L11</f>
        <v>585760.79303824704</v>
      </c>
      <c r="L11" s="21">
        <f>Data_None!M11</f>
        <v>485011.92922796699</v>
      </c>
      <c r="M11" s="21">
        <f>Data_None!N11</f>
        <v>60000</v>
      </c>
      <c r="N11" s="21">
        <f>Data_None!O11</f>
        <v>1258.24244524867</v>
      </c>
      <c r="O11" s="21">
        <f>Data_None!P11</f>
        <v>486240.90765842597</v>
      </c>
      <c r="P11" s="21">
        <f>Data_None!Q11</f>
        <v>60000</v>
      </c>
      <c r="Q11" s="46">
        <f t="shared" si="1"/>
        <v>40778.127825069707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Data_None!C12</f>
        <v>4.0927261579781803E-12</v>
      </c>
      <c r="F12" s="8" t="s">
        <v>39</v>
      </c>
      <c r="I12" s="272"/>
      <c r="J12" s="4">
        <v>9</v>
      </c>
      <c r="K12" s="21">
        <f>Data_None!L12</f>
        <v>0</v>
      </c>
      <c r="L12" s="21">
        <f>Data_None!M12</f>
        <v>0</v>
      </c>
      <c r="M12" s="21">
        <f>Data_None!N12</f>
        <v>0</v>
      </c>
      <c r="N12" s="21">
        <f>Data_None!O12</f>
        <v>0</v>
      </c>
      <c r="O12" s="21">
        <f>Data_None!P12</f>
        <v>0</v>
      </c>
      <c r="P12" s="21">
        <f>Data_None!Q12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Data_None!C13</f>
        <v>1.40891103228569E-8</v>
      </c>
      <c r="F13" s="7" t="s">
        <v>40</v>
      </c>
      <c r="G13" s="35">
        <f>D7-G10</f>
        <v>367050.96264672466</v>
      </c>
      <c r="I13" s="272"/>
      <c r="J13" s="4">
        <v>10</v>
      </c>
      <c r="K13" s="21">
        <f>Data_None!L13</f>
        <v>387534.11617511697</v>
      </c>
      <c r="L13" s="21">
        <f>Data_None!M13</f>
        <v>348909.52423062001</v>
      </c>
      <c r="M13" s="21">
        <f>Data_None!N13</f>
        <v>15000</v>
      </c>
      <c r="N13" s="21">
        <f>Data_None!O13</f>
        <v>2440.4098346329502</v>
      </c>
      <c r="O13" s="21">
        <f>Data_None!P13</f>
        <v>351310.46600367699</v>
      </c>
      <c r="P13" s="21">
        <f>Data_None!Q13</f>
        <v>15000</v>
      </c>
      <c r="Q13" s="46">
        <f t="shared" si="1"/>
        <v>23664.060006072919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Data_None!L14</f>
        <v>321023.66215612501</v>
      </c>
      <c r="L14" s="21">
        <f>Data_None!M14</f>
        <v>295407.51555139502</v>
      </c>
      <c r="M14" s="21">
        <f>Data_None!N14</f>
        <v>20000</v>
      </c>
      <c r="N14" s="21">
        <f>Data_None!O14</f>
        <v>1796.4011853177001</v>
      </c>
      <c r="O14" s="21">
        <f>Data_None!P14</f>
        <v>297174.91411168798</v>
      </c>
      <c r="P14" s="21">
        <f>Data_None!Q14</f>
        <v>20000</v>
      </c>
      <c r="Q14" s="46">
        <f t="shared" si="1"/>
        <v>5645.149229754752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Data_None!L15</f>
        <v>0</v>
      </c>
      <c r="L15" s="21">
        <f>Data_None!M15</f>
        <v>0</v>
      </c>
      <c r="M15" s="21">
        <f>Data_None!N15</f>
        <v>0</v>
      </c>
      <c r="N15" s="21">
        <f>Data_None!O15</f>
        <v>148.91063984020499</v>
      </c>
      <c r="O15" s="21">
        <f>Data_None!P15</f>
        <v>161.25074883708999</v>
      </c>
      <c r="P15" s="21">
        <f>Data_None!Q15</f>
        <v>0</v>
      </c>
      <c r="Q15" s="46">
        <f t="shared" si="1"/>
        <v>-12.340108996884993</v>
      </c>
      <c r="R15" s="46">
        <f t="shared" si="2"/>
        <v>12.340108996884993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Data_None!L16</f>
        <v>0</v>
      </c>
      <c r="L16" s="21">
        <f>Data_None!M16</f>
        <v>0</v>
      </c>
      <c r="M16" s="21">
        <f>Data_None!N16</f>
        <v>0</v>
      </c>
      <c r="N16" s="21">
        <f>Data_None!O16</f>
        <v>123.28965128863599</v>
      </c>
      <c r="O16" s="21">
        <f>Data_None!P16</f>
        <v>139.65688844051999</v>
      </c>
      <c r="P16" s="21">
        <f>Data_None!Q16</f>
        <v>0</v>
      </c>
      <c r="Q16" s="46">
        <f t="shared" si="1"/>
        <v>-16.367237151883998</v>
      </c>
      <c r="R16" s="46">
        <f t="shared" si="2"/>
        <v>16.367237151883998</v>
      </c>
      <c r="S16" s="7"/>
    </row>
    <row r="17" spans="2:19" x14ac:dyDescent="0.25">
      <c r="B17" s="8" t="s">
        <v>5</v>
      </c>
      <c r="F17" s="7" t="s">
        <v>5</v>
      </c>
      <c r="G17" s="10">
        <f>D22</f>
        <v>5458510.3698171237</v>
      </c>
      <c r="I17" s="272"/>
      <c r="J17" s="4">
        <v>14</v>
      </c>
      <c r="K17" s="21">
        <f>Data_None!L17</f>
        <v>0</v>
      </c>
      <c r="L17" s="21">
        <f>Data_None!M17</f>
        <v>0</v>
      </c>
      <c r="M17" s="21">
        <f>Data_None!N17</f>
        <v>0</v>
      </c>
      <c r="N17" s="21">
        <f>Data_None!O17</f>
        <v>0</v>
      </c>
      <c r="O17" s="21">
        <f>Data_None!P17</f>
        <v>0</v>
      </c>
      <c r="P17" s="21">
        <f>Data_None!Q17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4286472.3132459596</v>
      </c>
      <c r="F18" s="7" t="s">
        <v>6</v>
      </c>
      <c r="G18" s="10">
        <f>D29</f>
        <v>2079.3396854167231</v>
      </c>
      <c r="I18" s="272" t="s">
        <v>3</v>
      </c>
      <c r="J18" s="4">
        <v>1</v>
      </c>
      <c r="K18" s="21">
        <f>Data_None!L19</f>
        <v>0</v>
      </c>
      <c r="L18" s="21">
        <f>Data_None!M19</f>
        <v>0</v>
      </c>
      <c r="M18" s="21">
        <f>Data_None!N19</f>
        <v>0</v>
      </c>
      <c r="N18" s="21">
        <f>Data_None!O19</f>
        <v>0</v>
      </c>
      <c r="O18" s="21">
        <f>Data_None!P19</f>
        <v>0</v>
      </c>
      <c r="P18" s="21">
        <f>Data_None!Q19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435182.2270201082</v>
      </c>
      <c r="F19" s="39" t="s">
        <v>7</v>
      </c>
      <c r="G19" s="40">
        <v>0</v>
      </c>
      <c r="I19" s="272"/>
      <c r="J19" s="4">
        <v>2</v>
      </c>
      <c r="K19" s="21">
        <f>Data_None!L20</f>
        <v>0</v>
      </c>
      <c r="L19" s="21">
        <f>Data_None!M20</f>
        <v>0</v>
      </c>
      <c r="M19" s="21">
        <f>Data_None!N20</f>
        <v>0</v>
      </c>
      <c r="N19" s="21">
        <f>Data_None!O20</f>
        <v>0</v>
      </c>
      <c r="O19" s="21">
        <f>Data_None!P20</f>
        <v>0</v>
      </c>
      <c r="P19" s="21">
        <f>Data_None!Q20</f>
        <v>0</v>
      </c>
      <c r="Q19" s="46">
        <f t="shared" si="1"/>
        <v>0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682981.602195199</v>
      </c>
      <c r="F20" s="11" t="s">
        <v>9</v>
      </c>
      <c r="G20" s="12">
        <f>D57</f>
        <v>28.707346148768991</v>
      </c>
      <c r="I20" s="272"/>
      <c r="J20" s="4">
        <v>3</v>
      </c>
      <c r="K20" s="21">
        <f>Data_None!L21</f>
        <v>0</v>
      </c>
      <c r="L20" s="21">
        <f>Data_None!M21</f>
        <v>0</v>
      </c>
      <c r="M20" s="21">
        <f>Data_None!N21</f>
        <v>0</v>
      </c>
      <c r="N20" s="21">
        <f>Data_None!O21</f>
        <v>0</v>
      </c>
      <c r="O20" s="21">
        <f>Data_None!P21</f>
        <v>0</v>
      </c>
      <c r="P20" s="21">
        <f>Data_None!Q21</f>
        <v>0</v>
      </c>
      <c r="Q20" s="46">
        <f t="shared" si="1"/>
        <v>0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53874.227355857198</v>
      </c>
      <c r="F21" s="7" t="s">
        <v>13</v>
      </c>
      <c r="G21" s="10">
        <f>SUM(G17:G20)</f>
        <v>5460618.4168486893</v>
      </c>
      <c r="I21" s="272"/>
      <c r="J21" s="4">
        <v>4</v>
      </c>
      <c r="K21" s="21">
        <f>Data_None!L22</f>
        <v>0</v>
      </c>
      <c r="L21" s="21">
        <f>Data_None!M22</f>
        <v>0</v>
      </c>
      <c r="M21" s="21">
        <f>Data_None!N22</f>
        <v>0</v>
      </c>
      <c r="N21" s="21">
        <f>Data_None!O22</f>
        <v>0</v>
      </c>
      <c r="O21" s="21">
        <f>Data_None!P22</f>
        <v>0</v>
      </c>
      <c r="P21" s="21">
        <f>Data_None!Q22</f>
        <v>0</v>
      </c>
      <c r="Q21" s="46">
        <f t="shared" si="1"/>
        <v>0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5458510.3698171237</v>
      </c>
      <c r="G22" s="10"/>
      <c r="I22" s="272"/>
      <c r="J22" s="4">
        <v>5</v>
      </c>
      <c r="K22" s="21">
        <f>Data_None!L23</f>
        <v>0</v>
      </c>
      <c r="L22" s="21">
        <f>Data_None!M23</f>
        <v>0</v>
      </c>
      <c r="M22" s="21">
        <f>Data_None!N23</f>
        <v>0</v>
      </c>
      <c r="N22" s="21">
        <f>Data_None!O23</f>
        <v>0</v>
      </c>
      <c r="O22" s="21">
        <f>Data_None!P23</f>
        <v>0</v>
      </c>
      <c r="P22" s="21">
        <f>Data_None!Q23</f>
        <v>0</v>
      </c>
      <c r="Q22" s="46">
        <f t="shared" si="1"/>
        <v>0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1">
        <f>Data_None!L24</f>
        <v>0</v>
      </c>
      <c r="L23" s="21">
        <f>Data_None!M24</f>
        <v>0</v>
      </c>
      <c r="M23" s="21">
        <f>Data_None!N24</f>
        <v>0</v>
      </c>
      <c r="N23" s="21">
        <f>Data_None!O24</f>
        <v>0</v>
      </c>
      <c r="O23" s="21">
        <f>Data_None!P24</f>
        <v>0</v>
      </c>
      <c r="P23" s="21">
        <f>Data_None!Q24</f>
        <v>0</v>
      </c>
      <c r="Q23" s="46">
        <f t="shared" si="1"/>
        <v>0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4286472.3132459596</v>
      </c>
      <c r="I24" s="272"/>
      <c r="J24" s="4">
        <v>7</v>
      </c>
      <c r="K24" s="21">
        <f>Data_None!L25</f>
        <v>0</v>
      </c>
      <c r="L24" s="21">
        <f>Data_None!M25</f>
        <v>0</v>
      </c>
      <c r="M24" s="21">
        <f>Data_None!N25</f>
        <v>0</v>
      </c>
      <c r="N24" s="21">
        <f>Data_None!O25</f>
        <v>0</v>
      </c>
      <c r="O24" s="21">
        <f>Data_None!P25</f>
        <v>0</v>
      </c>
      <c r="P24" s="21">
        <f>Data_None!Q25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1937.5744125608437</v>
      </c>
      <c r="F25" s="7" t="s">
        <v>6</v>
      </c>
      <c r="G25" s="10">
        <f>D25</f>
        <v>1937.5744125608437</v>
      </c>
      <c r="I25" s="272"/>
      <c r="J25" s="4">
        <v>8</v>
      </c>
      <c r="K25" s="21">
        <f>Data_None!L26</f>
        <v>0</v>
      </c>
      <c r="L25" s="21">
        <f>Data_None!M26</f>
        <v>0</v>
      </c>
      <c r="M25" s="21">
        <f>Data_None!N26</f>
        <v>0</v>
      </c>
      <c r="N25" s="21">
        <f>Data_None!O26</f>
        <v>0</v>
      </c>
      <c r="O25" s="21">
        <f>Data_None!P26</f>
        <v>0</v>
      </c>
      <c r="P25" s="21">
        <f>Data_None!Q26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107.54497419560691</v>
      </c>
      <c r="F26" s="39" t="s">
        <v>7</v>
      </c>
      <c r="G26" s="40">
        <v>0</v>
      </c>
      <c r="I26" s="272"/>
      <c r="J26" s="4">
        <v>9</v>
      </c>
      <c r="K26" s="21">
        <f>Data_None!L27</f>
        <v>0</v>
      </c>
      <c r="L26" s="21">
        <f>Data_None!M27</f>
        <v>0</v>
      </c>
      <c r="M26" s="21">
        <f>Data_None!N27</f>
        <v>0</v>
      </c>
      <c r="N26" s="21">
        <f>Data_None!O27</f>
        <v>0</v>
      </c>
      <c r="O26" s="21">
        <f>Data_None!P27</f>
        <v>0</v>
      </c>
      <c r="P26" s="21">
        <f>Data_None!Q27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34.220298827379509</v>
      </c>
      <c r="F27" s="7" t="s">
        <v>0</v>
      </c>
      <c r="G27" s="10">
        <f>D39</f>
        <v>-515000</v>
      </c>
      <c r="I27" s="272"/>
      <c r="J27" s="4">
        <v>10</v>
      </c>
      <c r="K27" s="21">
        <f>Data_None!L28</f>
        <v>87036.445404022204</v>
      </c>
      <c r="L27" s="21">
        <f>Data_None!M28</f>
        <v>0</v>
      </c>
      <c r="M27" s="21">
        <f>Data_None!N28</f>
        <v>0</v>
      </c>
      <c r="N27" s="21">
        <f>Data_None!O28</f>
        <v>21.508994839121701</v>
      </c>
      <c r="O27" s="21">
        <f>Data_None!P28</f>
        <v>0</v>
      </c>
      <c r="P27" s="21">
        <f>Data_None!Q28</f>
        <v>0</v>
      </c>
      <c r="Q27" s="46">
        <f t="shared" si="1"/>
        <v>87057.95439886133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-1.6710690054402671E-7</v>
      </c>
      <c r="F28" s="7" t="s">
        <v>8</v>
      </c>
      <c r="G28" s="10">
        <f>D46</f>
        <v>-3326505.5971996104</v>
      </c>
      <c r="I28" s="272"/>
      <c r="J28" s="4">
        <v>11</v>
      </c>
      <c r="K28" s="21">
        <f>Data_None!L29</f>
        <v>87036.445404022204</v>
      </c>
      <c r="L28" s="21">
        <f>Data_None!M29</f>
        <v>0</v>
      </c>
      <c r="M28" s="21">
        <f>Data_None!N29</f>
        <v>0</v>
      </c>
      <c r="N28" s="21">
        <f>Data_None!O29</f>
        <v>21.508994839121701</v>
      </c>
      <c r="O28" s="21">
        <f>Data_None!P29</f>
        <v>0</v>
      </c>
      <c r="P28" s="21">
        <f>Data_None!Q29</f>
        <v>0</v>
      </c>
      <c r="Q28" s="46">
        <f t="shared" si="1"/>
        <v>87057.95439886133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2079.3396854167231</v>
      </c>
      <c r="F29" s="11" t="s">
        <v>9</v>
      </c>
      <c r="G29" s="12">
        <f>D53</f>
        <v>28.707346148768991</v>
      </c>
      <c r="I29" s="272"/>
      <c r="J29" s="4">
        <v>12</v>
      </c>
      <c r="K29" s="21">
        <f>Data_None!L30</f>
        <v>87036.445404021797</v>
      </c>
      <c r="L29" s="21">
        <f>Data_None!M30</f>
        <v>0</v>
      </c>
      <c r="M29" s="21">
        <f>Data_None!N30</f>
        <v>0</v>
      </c>
      <c r="N29" s="21">
        <f>Data_None!O30</f>
        <v>21.5089948391212</v>
      </c>
      <c r="O29" s="21">
        <f>Data_None!P30</f>
        <v>0</v>
      </c>
      <c r="P29" s="21">
        <f>Data_None!Q30</f>
        <v>0</v>
      </c>
      <c r="Q29" s="46">
        <f t="shared" si="1"/>
        <v>87057.954398860922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446932.99780505896</v>
      </c>
      <c r="I30" s="272"/>
      <c r="J30" s="4">
        <v>13</v>
      </c>
      <c r="K30" s="21">
        <f>Data_None!L31</f>
        <v>87036.4454040212</v>
      </c>
      <c r="L30" s="21">
        <f>Data_None!M31</f>
        <v>0</v>
      </c>
      <c r="M30" s="21">
        <f>Data_None!N31</f>
        <v>0</v>
      </c>
      <c r="N30" s="21">
        <f>Data_None!O31</f>
        <v>21.5089948391212</v>
      </c>
      <c r="O30" s="21">
        <f>Data_None!P31</f>
        <v>0</v>
      </c>
      <c r="P30" s="21">
        <f>Data_None!Q31</f>
        <v>0</v>
      </c>
      <c r="Q30" s="46">
        <f t="shared" si="1"/>
        <v>87057.954398860325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1">
        <f>Data_None!L32</f>
        <v>87036.445404020793</v>
      </c>
      <c r="L31" s="21">
        <f>Data_None!M32</f>
        <v>0</v>
      </c>
      <c r="M31" s="21">
        <f>Data_None!N32</f>
        <v>0</v>
      </c>
      <c r="N31" s="21">
        <f>Data_None!O32</f>
        <v>21.508994839121101</v>
      </c>
      <c r="O31" s="21">
        <f>Data_None!P32</f>
        <v>0</v>
      </c>
      <c r="P31" s="21">
        <f>Data_None!Q32</f>
        <v>0</v>
      </c>
      <c r="Q31" s="46">
        <f t="shared" si="1"/>
        <v>87057.954398859918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1">
        <f>Data_None!L33</f>
        <v>0</v>
      </c>
      <c r="L32" s="21">
        <f>Data_None!M33</f>
        <v>0</v>
      </c>
      <c r="M32" s="21">
        <f>Data_None!N33</f>
        <v>0</v>
      </c>
      <c r="N32" s="21">
        <f>Data_None!O33</f>
        <v>0</v>
      </c>
      <c r="O32" s="21">
        <f>Data_None!P33</f>
        <v>0</v>
      </c>
      <c r="P32" s="21">
        <f>Data_None!Q33</f>
        <v>0</v>
      </c>
      <c r="Q32" s="46">
        <f t="shared" si="1"/>
        <v>0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435182.2270201082</v>
      </c>
      <c r="I33" s="272" t="s">
        <v>2</v>
      </c>
      <c r="J33" s="4">
        <v>1</v>
      </c>
      <c r="K33" s="21">
        <f>Data_None!L34</f>
        <v>0</v>
      </c>
      <c r="L33" s="21">
        <f>Data_None!M34</f>
        <v>0</v>
      </c>
      <c r="M33" s="21">
        <f>Data_None!N34</f>
        <v>0</v>
      </c>
      <c r="N33" s="21">
        <f>Data_None!O34</f>
        <v>0</v>
      </c>
      <c r="O33" s="21">
        <f>Data_None!P34</f>
        <v>0</v>
      </c>
      <c r="P33" s="21">
        <f>Data_None!Q34</f>
        <v>0</v>
      </c>
      <c r="Q33" s="46">
        <f t="shared" si="1"/>
        <v>0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107.54497419560691</v>
      </c>
      <c r="I34" s="272"/>
      <c r="J34" s="4">
        <v>2</v>
      </c>
      <c r="K34" s="21">
        <f>Data_None!L35</f>
        <v>0</v>
      </c>
      <c r="L34" s="21">
        <f>Data_None!M35</f>
        <v>0</v>
      </c>
      <c r="M34" s="21">
        <f>Data_None!N35</f>
        <v>0</v>
      </c>
      <c r="N34" s="21">
        <f>Data_None!O35</f>
        <v>0</v>
      </c>
      <c r="O34" s="21">
        <f>Data_None!P35</f>
        <v>0</v>
      </c>
      <c r="P34" s="21">
        <f>Data_None!Q35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1">
        <f>Data_None!L36</f>
        <v>0</v>
      </c>
      <c r="L35" s="21">
        <f>Data_None!M36</f>
        <v>0</v>
      </c>
      <c r="M35" s="21">
        <f>Data_None!N36</f>
        <v>0</v>
      </c>
      <c r="N35" s="21">
        <f>Data_None!O36</f>
        <v>0</v>
      </c>
      <c r="O35" s="21">
        <f>Data_None!P36</f>
        <v>0</v>
      </c>
      <c r="P35" s="21">
        <f>Data_None!Q36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1">
        <f>Data_None!L37</f>
        <v>0</v>
      </c>
      <c r="L36" s="21">
        <f>Data_None!M37</f>
        <v>0</v>
      </c>
      <c r="M36" s="21">
        <f>Data_None!N37</f>
        <v>0</v>
      </c>
      <c r="N36" s="21">
        <f>Data_None!O37</f>
        <v>0</v>
      </c>
      <c r="O36" s="21">
        <f>Data_None!P37</f>
        <v>0</v>
      </c>
      <c r="P36" s="21">
        <f>Data_None!Q37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1">
        <f>Data_None!L38</f>
        <v>0</v>
      </c>
      <c r="L37" s="21">
        <f>Data_None!M38</f>
        <v>0</v>
      </c>
      <c r="M37" s="21">
        <f>Data_None!N38</f>
        <v>0</v>
      </c>
      <c r="N37" s="21">
        <f>Data_None!O38</f>
        <v>0</v>
      </c>
      <c r="O37" s="21">
        <f>Data_None!P38</f>
        <v>0</v>
      </c>
      <c r="P37" s="21">
        <f>Data_None!Q38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1">
        <f>Data_None!L39</f>
        <v>0</v>
      </c>
      <c r="L38" s="21">
        <f>Data_None!M39</f>
        <v>0</v>
      </c>
      <c r="M38" s="21">
        <f>Data_None!N39</f>
        <v>0</v>
      </c>
      <c r="N38" s="21">
        <f>Data_None!O39</f>
        <v>0</v>
      </c>
      <c r="O38" s="21">
        <f>Data_None!P39</f>
        <v>0</v>
      </c>
      <c r="P38" s="21">
        <f>Data_None!Q39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-515000</v>
      </c>
      <c r="F39" s="7" t="s">
        <v>13</v>
      </c>
      <c r="G39" s="10">
        <f>SUM(G33:G38)</f>
        <v>435289.7719943038</v>
      </c>
      <c r="I39" s="272"/>
      <c r="J39" s="4">
        <v>7</v>
      </c>
      <c r="K39" s="21">
        <f>Data_None!L40</f>
        <v>0</v>
      </c>
      <c r="L39" s="21">
        <f>Data_None!M40</f>
        <v>0</v>
      </c>
      <c r="M39" s="21">
        <f>Data_None!N40</f>
        <v>0</v>
      </c>
      <c r="N39" s="21">
        <f>Data_None!O40</f>
        <v>0</v>
      </c>
      <c r="O39" s="21">
        <f>Data_None!P40</f>
        <v>0</v>
      </c>
      <c r="P39" s="21">
        <f>Data_None!Q40</f>
        <v>0</v>
      </c>
      <c r="Q39" s="46">
        <f t="shared" si="1"/>
        <v>0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1">
        <f>Data_None!L41</f>
        <v>0</v>
      </c>
      <c r="L40" s="21">
        <f>Data_None!M41</f>
        <v>0</v>
      </c>
      <c r="M40" s="21">
        <f>Data_None!N41</f>
        <v>0</v>
      </c>
      <c r="N40" s="21">
        <f>Data_None!O41</f>
        <v>0</v>
      </c>
      <c r="O40" s="21">
        <f>Data_None!P41</f>
        <v>0</v>
      </c>
      <c r="P40" s="21">
        <f>Data_None!Q41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1">
        <f>Data_None!L42</f>
        <v>0</v>
      </c>
      <c r="L41" s="21">
        <f>Data_None!M42</f>
        <v>0</v>
      </c>
      <c r="M41" s="21">
        <f>Data_None!N42</f>
        <v>0</v>
      </c>
      <c r="N41" s="21">
        <f>Data_None!O42</f>
        <v>0</v>
      </c>
      <c r="O41" s="21">
        <f>Data_None!P42</f>
        <v>0</v>
      </c>
      <c r="P41" s="21">
        <f>Data_None!Q42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682981.602195199</v>
      </c>
      <c r="I42" s="272"/>
      <c r="J42" s="4">
        <v>10</v>
      </c>
      <c r="K42" s="21">
        <f>Data_None!L43</f>
        <v>136596.32043904101</v>
      </c>
      <c r="L42" s="21">
        <f>Data_None!M43</f>
        <v>0</v>
      </c>
      <c r="M42" s="21">
        <f>Data_None!N43</f>
        <v>0</v>
      </c>
      <c r="N42" s="21">
        <f>Data_None!O43</f>
        <v>6.8440597654756203</v>
      </c>
      <c r="O42" s="21">
        <f>Data_None!P43</f>
        <v>0</v>
      </c>
      <c r="P42" s="21">
        <f>Data_None!Q43</f>
        <v>0</v>
      </c>
      <c r="Q42" s="46">
        <f t="shared" si="1"/>
        <v>136603.16449880649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-515000</v>
      </c>
      <c r="F43" s="7" t="s">
        <v>6</v>
      </c>
      <c r="G43" s="10">
        <f>D27</f>
        <v>34.220298827379509</v>
      </c>
      <c r="I43" s="272"/>
      <c r="J43" s="4">
        <v>11</v>
      </c>
      <c r="K43" s="21">
        <f>Data_None!L44</f>
        <v>136596.32043904101</v>
      </c>
      <c r="L43" s="21">
        <f>Data_None!M44</f>
        <v>0</v>
      </c>
      <c r="M43" s="21">
        <f>Data_None!N44</f>
        <v>0</v>
      </c>
      <c r="N43" s="21">
        <f>Data_None!O44</f>
        <v>6.8440597654756399</v>
      </c>
      <c r="O43" s="21">
        <f>Data_None!P44</f>
        <v>0</v>
      </c>
      <c r="P43" s="21">
        <f>Data_None!Q44</f>
        <v>0</v>
      </c>
      <c r="Q43" s="46">
        <f t="shared" si="1"/>
        <v>136603.16449880649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1">
        <f>Data_None!L45</f>
        <v>136596.32043903999</v>
      </c>
      <c r="L44" s="21">
        <f>Data_None!M45</f>
        <v>0</v>
      </c>
      <c r="M44" s="21">
        <f>Data_None!N45</f>
        <v>0</v>
      </c>
      <c r="N44" s="21">
        <f>Data_None!O45</f>
        <v>6.84405976547602</v>
      </c>
      <c r="O44" s="21">
        <f>Data_None!P45</f>
        <v>0</v>
      </c>
      <c r="P44" s="21">
        <f>Data_None!Q45</f>
        <v>0</v>
      </c>
      <c r="Q44" s="46">
        <f t="shared" si="1"/>
        <v>136603.16449880548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1">
        <f>Data_None!L46</f>
        <v>136596.320439039</v>
      </c>
      <c r="L45" s="21">
        <f>Data_None!M46</f>
        <v>0</v>
      </c>
      <c r="M45" s="21">
        <f>Data_None!N46</f>
        <v>0</v>
      </c>
      <c r="N45" s="21">
        <f>Data_None!O46</f>
        <v>6.8440597654760698</v>
      </c>
      <c r="O45" s="21">
        <f>Data_None!P46</f>
        <v>0</v>
      </c>
      <c r="P45" s="21">
        <f>Data_None!Q46</f>
        <v>0</v>
      </c>
      <c r="Q45" s="46">
        <f t="shared" si="1"/>
        <v>136603.16449880449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-3326505.5971996104</v>
      </c>
      <c r="F46" s="7" t="s">
        <v>8</v>
      </c>
      <c r="G46" s="10">
        <f>D48</f>
        <v>0</v>
      </c>
      <c r="I46" s="272"/>
      <c r="J46" s="4">
        <v>14</v>
      </c>
      <c r="K46" s="21">
        <f>Data_None!L47</f>
        <v>136596.32043903801</v>
      </c>
      <c r="L46" s="21">
        <f>Data_None!M47</f>
        <v>0</v>
      </c>
      <c r="M46" s="21">
        <f>Data_None!N47</f>
        <v>0</v>
      </c>
      <c r="N46" s="21">
        <f>Data_None!O47</f>
        <v>6.8440597654761604</v>
      </c>
      <c r="O46" s="21">
        <f>Data_None!P47</f>
        <v>0</v>
      </c>
      <c r="P46" s="21">
        <f>Data_None!Q47</f>
        <v>0</v>
      </c>
      <c r="Q46" s="46">
        <f t="shared" si="1"/>
        <v>136603.1644988035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1">
        <f>Data_None!L48</f>
        <v>0</v>
      </c>
      <c r="L47" s="21">
        <f>Data_None!M48</f>
        <v>0</v>
      </c>
      <c r="M47" s="21">
        <f>Data_None!N48</f>
        <v>0</v>
      </c>
      <c r="N47" s="21">
        <f>Data_None!O48</f>
        <v>0</v>
      </c>
      <c r="O47" s="21">
        <f>Data_None!P48</f>
        <v>0</v>
      </c>
      <c r="P47" s="21">
        <f>Data_None!Q48</f>
        <v>0</v>
      </c>
      <c r="Q47" s="46">
        <f t="shared" si="1"/>
        <v>0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683015.82249402639</v>
      </c>
      <c r="I48" s="272" t="s">
        <v>1</v>
      </c>
      <c r="J48" s="4">
        <v>1</v>
      </c>
      <c r="K48" s="21">
        <f>Data_None!L49</f>
        <v>0</v>
      </c>
      <c r="L48" s="21">
        <f>Data_None!M49</f>
        <v>0</v>
      </c>
      <c r="M48" s="21">
        <f>Data_None!N49</f>
        <v>0</v>
      </c>
      <c r="N48" s="21">
        <f>Data_None!O49</f>
        <v>0</v>
      </c>
      <c r="O48" s="21">
        <f>Data_None!P49</f>
        <v>0</v>
      </c>
      <c r="P48" s="21">
        <f>Data_None!Q49</f>
        <v>0</v>
      </c>
      <c r="Q48" s="46">
        <f t="shared" si="1"/>
        <v>0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1">
        <f>Data_None!L50</f>
        <v>0</v>
      </c>
      <c r="L49" s="21">
        <f>Data_None!M50</f>
        <v>0</v>
      </c>
      <c r="M49" s="21">
        <f>Data_None!N50</f>
        <v>0</v>
      </c>
      <c r="N49" s="21">
        <f>Data_None!O50</f>
        <v>0</v>
      </c>
      <c r="O49" s="21">
        <f>Data_None!P50</f>
        <v>0</v>
      </c>
      <c r="P49" s="21">
        <f>Data_None!Q50</f>
        <v>0</v>
      </c>
      <c r="Q49" s="46">
        <f t="shared" si="1"/>
        <v>0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-3326505.5971996104</v>
      </c>
      <c r="F50" s="8" t="s">
        <v>18</v>
      </c>
      <c r="I50" s="272"/>
      <c r="J50" s="4">
        <v>3</v>
      </c>
      <c r="K50" s="21">
        <f>Data_None!L51</f>
        <v>0</v>
      </c>
      <c r="L50" s="21">
        <f>Data_None!M51</f>
        <v>0</v>
      </c>
      <c r="M50" s="21">
        <f>Data_None!N51</f>
        <v>0</v>
      </c>
      <c r="N50" s="21">
        <f>Data_None!O51</f>
        <v>0</v>
      </c>
      <c r="O50" s="21">
        <f>Data_None!P51</f>
        <v>0</v>
      </c>
      <c r="P50" s="21">
        <f>Data_None!Q51</f>
        <v>0</v>
      </c>
      <c r="Q50" s="46">
        <f t="shared" si="1"/>
        <v>0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53874.227355857198</v>
      </c>
      <c r="I51" s="272"/>
      <c r="J51" s="4">
        <v>4</v>
      </c>
      <c r="K51" s="21">
        <f>Data_None!L52</f>
        <v>0</v>
      </c>
      <c r="L51" s="21">
        <f>Data_None!M52</f>
        <v>0</v>
      </c>
      <c r="M51" s="21">
        <f>Data_None!N52</f>
        <v>0</v>
      </c>
      <c r="N51" s="21">
        <f>Data_None!O52</f>
        <v>0</v>
      </c>
      <c r="O51" s="21">
        <f>Data_None!P52</f>
        <v>0</v>
      </c>
      <c r="P51" s="21">
        <f>Data_None!Q52</f>
        <v>0</v>
      </c>
      <c r="Q51" s="46">
        <f t="shared" si="1"/>
        <v>0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-1.6710690054402671E-7</v>
      </c>
      <c r="I52" s="272"/>
      <c r="J52" s="4">
        <v>5</v>
      </c>
      <c r="K52" s="21">
        <f>Data_None!L53</f>
        <v>0</v>
      </c>
      <c r="L52" s="21">
        <f>Data_None!M53</f>
        <v>0</v>
      </c>
      <c r="M52" s="21">
        <f>Data_None!N53</f>
        <v>0</v>
      </c>
      <c r="N52" s="21">
        <f>Data_None!O53</f>
        <v>0</v>
      </c>
      <c r="O52" s="21">
        <f>Data_None!P53</f>
        <v>0</v>
      </c>
      <c r="P52" s="21">
        <f>Data_None!Q53</f>
        <v>0</v>
      </c>
      <c r="Q52" s="46">
        <f t="shared" si="1"/>
        <v>0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28.707346148768991</v>
      </c>
      <c r="F53" s="7" t="s">
        <v>7</v>
      </c>
      <c r="G53" s="10">
        <f>D35</f>
        <v>0</v>
      </c>
      <c r="I53" s="272"/>
      <c r="J53" s="4">
        <v>6</v>
      </c>
      <c r="K53" s="21">
        <f>Data_None!L54</f>
        <v>0</v>
      </c>
      <c r="L53" s="21">
        <f>Data_None!M54</f>
        <v>0</v>
      </c>
      <c r="M53" s="21">
        <f>Data_None!N54</f>
        <v>0</v>
      </c>
      <c r="N53" s="21">
        <f>Data_None!O54</f>
        <v>0</v>
      </c>
      <c r="O53" s="21">
        <f>Data_None!P54</f>
        <v>0</v>
      </c>
      <c r="P53" s="21">
        <f>Data_None!Q54</f>
        <v>0</v>
      </c>
      <c r="Q53" s="46">
        <f t="shared" si="1"/>
        <v>0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1">
        <f>Data_None!L55</f>
        <v>0</v>
      </c>
      <c r="L54" s="21">
        <f>Data_None!M55</f>
        <v>0</v>
      </c>
      <c r="M54" s="21">
        <f>Data_None!N55</f>
        <v>0</v>
      </c>
      <c r="N54" s="21">
        <f>Data_None!O55</f>
        <v>0</v>
      </c>
      <c r="O54" s="21">
        <f>Data_None!P55</f>
        <v>0</v>
      </c>
      <c r="P54" s="21">
        <f>Data_None!Q55</f>
        <v>0</v>
      </c>
      <c r="Q54" s="46">
        <f t="shared" si="1"/>
        <v>0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1">
        <f>Data_None!L56</f>
        <v>0</v>
      </c>
      <c r="L55" s="21">
        <f>Data_None!M56</f>
        <v>0</v>
      </c>
      <c r="M55" s="21">
        <f>Data_None!N56</f>
        <v>0</v>
      </c>
      <c r="N55" s="21">
        <f>Data_None!O56</f>
        <v>0</v>
      </c>
      <c r="O55" s="21">
        <f>Data_None!P56</f>
        <v>0</v>
      </c>
      <c r="P55" s="21">
        <f>Data_None!Q56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1">
        <f>Data_None!L57</f>
        <v>0</v>
      </c>
      <c r="L56" s="21">
        <f>Data_None!M57</f>
        <v>0</v>
      </c>
      <c r="M56" s="21">
        <f>Data_None!N57</f>
        <v>0</v>
      </c>
      <c r="N56" s="21">
        <f>Data_None!O57</f>
        <v>0</v>
      </c>
      <c r="O56" s="21">
        <f>Data_None!P57</f>
        <v>0</v>
      </c>
      <c r="P56" s="21">
        <f>Data_None!Q57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28.707346148768991</v>
      </c>
      <c r="F57" s="7" t="s">
        <v>13</v>
      </c>
      <c r="G57" s="10">
        <f>SUM(G51:G56)</f>
        <v>53874.227355690091</v>
      </c>
      <c r="I57" s="272"/>
      <c r="J57" s="4">
        <v>10</v>
      </c>
      <c r="K57" s="21">
        <f>Data_None!L58</f>
        <v>10774.8454711715</v>
      </c>
      <c r="L57" s="21">
        <f>Data_None!M58</f>
        <v>0</v>
      </c>
      <c r="M57" s="21">
        <f>Data_None!N58</f>
        <v>0</v>
      </c>
      <c r="N57" s="21">
        <f>Data_None!O58</f>
        <v>-3.3321535255054299E-8</v>
      </c>
      <c r="O57" s="21">
        <f>Data_None!P58</f>
        <v>0</v>
      </c>
      <c r="P57" s="21">
        <f>Data_None!Q58</f>
        <v>0</v>
      </c>
      <c r="Q57" s="46">
        <f t="shared" si="1"/>
        <v>10774.845471138178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1">
        <f>Data_None!L59</f>
        <v>10774.8454711715</v>
      </c>
      <c r="L58" s="21">
        <f>Data_None!M59</f>
        <v>0</v>
      </c>
      <c r="M58" s="21">
        <f>Data_None!N59</f>
        <v>0</v>
      </c>
      <c r="N58" s="21">
        <f>Data_None!O59</f>
        <v>-3.3459674660532497E-8</v>
      </c>
      <c r="O58" s="21">
        <f>Data_None!P59</f>
        <v>0</v>
      </c>
      <c r="P58" s="21">
        <f>Data_None!Q59</f>
        <v>0</v>
      </c>
      <c r="Q58" s="46">
        <f t="shared" si="1"/>
        <v>10774.84547113804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1">
        <f>Data_None!L60</f>
        <v>10774.8454711715</v>
      </c>
      <c r="L59" s="21">
        <f>Data_None!M60</f>
        <v>0</v>
      </c>
      <c r="M59" s="21">
        <f>Data_None!N60</f>
        <v>0</v>
      </c>
      <c r="N59" s="21">
        <f>Data_None!O60</f>
        <v>-3.3442883199714801E-8</v>
      </c>
      <c r="O59" s="21">
        <f>Data_None!P60</f>
        <v>0</v>
      </c>
      <c r="P59" s="21">
        <f>Data_None!Q60</f>
        <v>0</v>
      </c>
      <c r="Q59" s="46">
        <f t="shared" si="1"/>
        <v>10774.845471138058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1">
        <f>Data_None!L61</f>
        <v>10774.8454711714</v>
      </c>
      <c r="L60" s="21">
        <f>Data_None!M61</f>
        <v>0</v>
      </c>
      <c r="M60" s="21">
        <f>Data_None!N61</f>
        <v>0</v>
      </c>
      <c r="N60" s="21">
        <f>Data_None!O61</f>
        <v>-3.3442003681641499E-8</v>
      </c>
      <c r="O60" s="21">
        <f>Data_None!P61</f>
        <v>0</v>
      </c>
      <c r="P60" s="21">
        <f>Data_None!Q61</f>
        <v>0</v>
      </c>
      <c r="Q60" s="46">
        <f t="shared" si="1"/>
        <v>10774.845471137958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1">
        <f>Data_None!L62</f>
        <v>10774.8454711713</v>
      </c>
      <c r="L61" s="21">
        <f>Data_None!M62</f>
        <v>0</v>
      </c>
      <c r="M61" s="21">
        <f>Data_None!N62</f>
        <v>0</v>
      </c>
      <c r="N61" s="21">
        <f>Data_None!O62</f>
        <v>-3.3440803747083597E-8</v>
      </c>
      <c r="O61" s="21">
        <f>Data_None!P62</f>
        <v>0</v>
      </c>
      <c r="P61" s="21">
        <f>Data_None!Q62</f>
        <v>0</v>
      </c>
      <c r="Q61" s="46">
        <f t="shared" si="1"/>
        <v>10774.84547113786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1">
        <f>Data_None!L63</f>
        <v>0</v>
      </c>
      <c r="L62" s="21">
        <f>Data_None!M63</f>
        <v>0</v>
      </c>
      <c r="M62" s="21">
        <f>Data_None!N63</f>
        <v>0</v>
      </c>
      <c r="N62" s="21">
        <f>Data_None!O63</f>
        <v>0</v>
      </c>
      <c r="O62" s="21">
        <f>Data_None!P63</f>
        <v>0</v>
      </c>
      <c r="P62" s="21">
        <f>Data_None!Q63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C3EB-F16E-4719-B274-D179F0249AA6}">
  <sheetPr>
    <tabColor theme="9" tint="0.39997558519241921"/>
  </sheetPr>
  <dimension ref="A1:AN239"/>
  <sheetViews>
    <sheetView workbookViewId="0">
      <selection activeCell="L3" sqref="L3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Data_2700!C3</f>
        <v>1</v>
      </c>
      <c r="F3" s="7" t="s">
        <v>0</v>
      </c>
      <c r="G3" s="10">
        <f>-D43</f>
        <v>515000</v>
      </c>
      <c r="I3" s="273"/>
      <c r="J3" s="273"/>
      <c r="K3" s="5">
        <f t="shared" ref="K3:R3" si="0">SUM(K4:K62)</f>
        <v>5458510.369379933</v>
      </c>
      <c r="L3" s="5">
        <f t="shared" si="0"/>
        <v>3324390.5184685616</v>
      </c>
      <c r="M3" s="5">
        <f t="shared" si="0"/>
        <v>515000</v>
      </c>
      <c r="N3" s="5">
        <f t="shared" si="0"/>
        <v>2079.3396924063181</v>
      </c>
      <c r="O3" s="5">
        <f t="shared" si="0"/>
        <v>3326505.597201779</v>
      </c>
      <c r="P3" s="5">
        <f t="shared" si="0"/>
        <v>515000</v>
      </c>
      <c r="Q3" s="45">
        <f t="shared" si="0"/>
        <v>1619084.1118705608</v>
      </c>
      <c r="R3" s="45">
        <f t="shared" si="0"/>
        <v>28.707345924934984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Data_2700!C4</f>
        <v>0</v>
      </c>
      <c r="F4" s="11" t="s">
        <v>8</v>
      </c>
      <c r="G4" s="12">
        <f>-D50</f>
        <v>3326505.597201779</v>
      </c>
      <c r="I4" s="272" t="s">
        <v>4</v>
      </c>
      <c r="J4" s="4">
        <v>1</v>
      </c>
      <c r="K4" s="21">
        <f>Data_2700!L4</f>
        <v>927786.01468340901</v>
      </c>
      <c r="L4" s="21">
        <f>Data_2700!M4</f>
        <v>641302.596000002</v>
      </c>
      <c r="M4" s="21">
        <f>Data_2700!N4</f>
        <v>80000</v>
      </c>
      <c r="N4" s="21">
        <f>Data_2700!O4</f>
        <v>-7899.3517017756403</v>
      </c>
      <c r="O4" s="21">
        <f>Data_2700!P4</f>
        <v>633728.62396083004</v>
      </c>
      <c r="P4" s="21">
        <f>Data_2700!Q4</f>
        <v>80000</v>
      </c>
      <c r="Q4" s="46">
        <f>K4+N4-O4-P4</f>
        <v>206158.03902080329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Data_2700!C5</f>
        <v>5460618.4164183</v>
      </c>
      <c r="F5" s="7" t="s">
        <v>13</v>
      </c>
      <c r="G5" s="10">
        <f>SUM(G3:G4)</f>
        <v>3841505.597201779</v>
      </c>
      <c r="I5" s="272"/>
      <c r="J5" s="4">
        <v>2</v>
      </c>
      <c r="K5" s="21">
        <f>Data_2700!L5</f>
        <v>292547.30016089801</v>
      </c>
      <c r="L5" s="21">
        <f>Data_2700!M5</f>
        <v>172215</v>
      </c>
      <c r="M5" s="21">
        <f>Data_2700!N5</f>
        <v>80000</v>
      </c>
      <c r="N5" s="21">
        <f>Data_2700!O5</f>
        <v>-6.4924274854904101E-8</v>
      </c>
      <c r="O5" s="21">
        <f>Data_2700!P5</f>
        <v>172214.999999956</v>
      </c>
      <c r="P5" s="21">
        <f>Data_2700!Q5</f>
        <v>80000</v>
      </c>
      <c r="Q5" s="46">
        <f t="shared" ref="Q5:Q62" si="1">K5+N5-O5-P5</f>
        <v>40332.300160877116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Data_2700!C6</f>
        <v>5975618.4164182702</v>
      </c>
      <c r="I6" s="272"/>
      <c r="J6" s="4">
        <v>3</v>
      </c>
      <c r="K6" s="21">
        <f>Data_2700!L6</f>
        <v>292547.30016089999</v>
      </c>
      <c r="L6" s="21">
        <f>Data_2700!M6</f>
        <v>162540</v>
      </c>
      <c r="M6" s="21">
        <f>Data_2700!N6</f>
        <v>80000</v>
      </c>
      <c r="N6" s="21">
        <f>Data_2700!O6</f>
        <v>-6.8576336438634999E-8</v>
      </c>
      <c r="O6" s="21">
        <f>Data_2700!P6</f>
        <v>162539.999999956</v>
      </c>
      <c r="P6" s="21">
        <f>Data_2700!Q6</f>
        <v>80000</v>
      </c>
      <c r="Q6" s="46">
        <f t="shared" si="1"/>
        <v>50007.300160875428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Data_2700!C7</f>
        <v>4206441.48111529</v>
      </c>
      <c r="F7" s="8" t="s">
        <v>20</v>
      </c>
      <c r="I7" s="272"/>
      <c r="J7" s="4">
        <v>4</v>
      </c>
      <c r="K7" s="21">
        <f>Data_2700!L7</f>
        <v>372332.92747748899</v>
      </c>
      <c r="L7" s="21">
        <f>Data_2700!M7</f>
        <v>297345</v>
      </c>
      <c r="M7" s="21">
        <f>Data_2700!N7</f>
        <v>60000</v>
      </c>
      <c r="N7" s="21">
        <f>Data_2700!O7</f>
        <v>-12.417964790985</v>
      </c>
      <c r="O7" s="21">
        <f>Data_2700!P7</f>
        <v>297332.57444521802</v>
      </c>
      <c r="P7" s="21">
        <f>Data_2700!Q7</f>
        <v>60000</v>
      </c>
      <c r="Q7" s="46">
        <f t="shared" si="1"/>
        <v>14987.935067479964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Data_2700!C8</f>
        <v>-2.4101609596982602E-11</v>
      </c>
      <c r="F8" s="7" t="s">
        <v>0</v>
      </c>
      <c r="G8" s="10">
        <f>M3</f>
        <v>515000</v>
      </c>
      <c r="I8" s="272"/>
      <c r="J8" s="4">
        <v>5</v>
      </c>
      <c r="K8" s="21">
        <f>Data_2700!L8</f>
        <v>0</v>
      </c>
      <c r="L8" s="21">
        <f>Data_2700!M8</f>
        <v>0</v>
      </c>
      <c r="M8" s="21">
        <f>Data_2700!N8</f>
        <v>0</v>
      </c>
      <c r="N8" s="21">
        <f>Data_2700!O8</f>
        <v>0</v>
      </c>
      <c r="O8" s="21">
        <f>Data_2700!P8</f>
        <v>0</v>
      </c>
      <c r="P8" s="21">
        <f>Data_2700!Q8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Data_2700!C9</f>
        <v>-3.31965566147119E-11</v>
      </c>
      <c r="F9" s="11" t="s">
        <v>8</v>
      </c>
      <c r="G9" s="12">
        <f>L3</f>
        <v>3324390.5184685616</v>
      </c>
      <c r="I9" s="272"/>
      <c r="J9" s="4">
        <v>6</v>
      </c>
      <c r="K9" s="21">
        <f>Data_2700!L9</f>
        <v>652918.06038802594</v>
      </c>
      <c r="L9" s="21">
        <f>Data_2700!M9</f>
        <v>527868.17922796903</v>
      </c>
      <c r="M9" s="21">
        <f>Data_2700!N9</f>
        <v>60000</v>
      </c>
      <c r="N9" s="21">
        <f>Data_2700!O9</f>
        <v>1860.96041112445</v>
      </c>
      <c r="O9" s="21">
        <f>Data_2700!P9</f>
        <v>529694.12865299801</v>
      </c>
      <c r="P9" s="21">
        <f>Data_2700!Q9</f>
        <v>60000</v>
      </c>
      <c r="Q9" s="46">
        <f t="shared" si="1"/>
        <v>65084.892146152328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Data_2700!C10</f>
        <v>-8.1286088970955494E-12</v>
      </c>
      <c r="F10" s="7" t="s">
        <v>13</v>
      </c>
      <c r="G10" s="10">
        <f>SUM(G8:G9)</f>
        <v>3839390.5184685616</v>
      </c>
      <c r="I10" s="272"/>
      <c r="J10" s="4">
        <v>7</v>
      </c>
      <c r="K10" s="21">
        <f>Data_2700!L10</f>
        <v>454022.13883525401</v>
      </c>
      <c r="L10" s="21">
        <f>Data_2700!M10</f>
        <v>393790.77423061198</v>
      </c>
      <c r="M10" s="21">
        <f>Data_2700!N10</f>
        <v>60000</v>
      </c>
      <c r="N10" s="21">
        <f>Data_2700!O10</f>
        <v>2221.1301242516902</v>
      </c>
      <c r="O10" s="21">
        <f>Data_2700!P10</f>
        <v>395968.07493788702</v>
      </c>
      <c r="P10" s="21">
        <f>Data_2700!Q10</f>
        <v>60000</v>
      </c>
      <c r="Q10" s="46">
        <f t="shared" si="1"/>
        <v>275.1940216186922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Data_2700!C11</f>
        <v>-9.4739031434680004E-14</v>
      </c>
      <c r="I11" s="272"/>
      <c r="J11" s="4">
        <v>8</v>
      </c>
      <c r="K11" s="21">
        <f>Data_2700!L11</f>
        <v>585760.79293796502</v>
      </c>
      <c r="L11" s="21">
        <f>Data_2700!M11</f>
        <v>485011.92922796501</v>
      </c>
      <c r="M11" s="21">
        <f>Data_2700!N11</f>
        <v>60000</v>
      </c>
      <c r="N11" s="21">
        <f>Data_2700!O11</f>
        <v>1258.2425829664101</v>
      </c>
      <c r="O11" s="21">
        <f>Data_2700!P11</f>
        <v>486240.907793889</v>
      </c>
      <c r="P11" s="21">
        <f>Data_2700!Q11</f>
        <v>60000</v>
      </c>
      <c r="Q11" s="46">
        <f t="shared" si="1"/>
        <v>40778.127727042476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Data_2700!C12</f>
        <v>2.0891851211975601E-10</v>
      </c>
      <c r="F12" s="8" t="s">
        <v>39</v>
      </c>
      <c r="I12" s="272"/>
      <c r="J12" s="4">
        <v>9</v>
      </c>
      <c r="K12" s="21">
        <f>Data_2700!L12</f>
        <v>0</v>
      </c>
      <c r="L12" s="21">
        <f>Data_2700!M12</f>
        <v>0</v>
      </c>
      <c r="M12" s="21">
        <f>Data_2700!N12</f>
        <v>0</v>
      </c>
      <c r="N12" s="21">
        <f>Data_2700!O12</f>
        <v>0</v>
      </c>
      <c r="O12" s="21">
        <f>Data_2700!P12</f>
        <v>0</v>
      </c>
      <c r="P12" s="21">
        <f>Data_2700!Q12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Data_2700!C13</f>
        <v>1.00304736368647E-8</v>
      </c>
      <c r="F13" s="7" t="s">
        <v>40</v>
      </c>
      <c r="G13" s="35">
        <f>D7-G10</f>
        <v>367050.96264672838</v>
      </c>
      <c r="I13" s="272"/>
      <c r="J13" s="4">
        <v>10</v>
      </c>
      <c r="K13" s="21">
        <f>Data_2700!L13</f>
        <v>387534.116071406</v>
      </c>
      <c r="L13" s="21">
        <f>Data_2700!M13</f>
        <v>348909.524230621</v>
      </c>
      <c r="M13" s="21">
        <f>Data_2700!N13</f>
        <v>15000</v>
      </c>
      <c r="N13" s="21">
        <f>Data_2700!O13</f>
        <v>2440.41016392961</v>
      </c>
      <c r="O13" s="21">
        <f>Data_2700!P13</f>
        <v>351310.46633034101</v>
      </c>
      <c r="P13" s="21">
        <f>Data_2700!Q13</f>
        <v>15000</v>
      </c>
      <c r="Q13" s="46">
        <f t="shared" si="1"/>
        <v>23664.059904994618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Data_2700!L14</f>
        <v>321023.66206787899</v>
      </c>
      <c r="L14" s="21">
        <f>Data_2700!M14</f>
        <v>295407.51555139298</v>
      </c>
      <c r="M14" s="21">
        <f>Data_2700!N14</f>
        <v>20000</v>
      </c>
      <c r="N14" s="21">
        <f>Data_2700!O14</f>
        <v>1796.4005142815599</v>
      </c>
      <c r="O14" s="21">
        <f>Data_2700!P14</f>
        <v>297174.91344450501</v>
      </c>
      <c r="P14" s="21">
        <f>Data_2700!Q14</f>
        <v>20000</v>
      </c>
      <c r="Q14" s="46">
        <f t="shared" si="1"/>
        <v>5645.1491376555641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Data_2700!L15</f>
        <v>0</v>
      </c>
      <c r="L15" s="21">
        <f>Data_2700!M15</f>
        <v>0</v>
      </c>
      <c r="M15" s="21">
        <f>Data_2700!N15</f>
        <v>0</v>
      </c>
      <c r="N15" s="21">
        <f>Data_2700!O15</f>
        <v>148.910638830735</v>
      </c>
      <c r="O15" s="21">
        <f>Data_2700!P15</f>
        <v>161.25074775691999</v>
      </c>
      <c r="P15" s="21">
        <f>Data_2700!Q15</f>
        <v>0</v>
      </c>
      <c r="Q15" s="46">
        <f t="shared" si="1"/>
        <v>-12.340108926184996</v>
      </c>
      <c r="R15" s="46">
        <f t="shared" si="2"/>
        <v>12.340108926184996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Data_2700!L16</f>
        <v>0</v>
      </c>
      <c r="L16" s="21">
        <f>Data_2700!M16</f>
        <v>0</v>
      </c>
      <c r="M16" s="21">
        <f>Data_2700!N16</f>
        <v>0</v>
      </c>
      <c r="N16" s="21">
        <f>Data_2700!O16</f>
        <v>123.28965144278401</v>
      </c>
      <c r="O16" s="21">
        <f>Data_2700!P16</f>
        <v>139.65688844153399</v>
      </c>
      <c r="P16" s="21">
        <f>Data_2700!Q16</f>
        <v>0</v>
      </c>
      <c r="Q16" s="46">
        <f t="shared" si="1"/>
        <v>-16.367236998749988</v>
      </c>
      <c r="R16" s="46">
        <f t="shared" si="2"/>
        <v>16.367236998749988</v>
      </c>
      <c r="S16" s="7"/>
    </row>
    <row r="17" spans="2:19" x14ac:dyDescent="0.25">
      <c r="B17" s="8" t="s">
        <v>5</v>
      </c>
      <c r="F17" s="7" t="s">
        <v>5</v>
      </c>
      <c r="G17" s="10">
        <f>D22</f>
        <v>5458510.369379933</v>
      </c>
      <c r="I17" s="272"/>
      <c r="J17" s="4">
        <v>14</v>
      </c>
      <c r="K17" s="21">
        <f>Data_2700!L17</f>
        <v>0</v>
      </c>
      <c r="L17" s="21">
        <f>Data_2700!M17</f>
        <v>0</v>
      </c>
      <c r="M17" s="21">
        <f>Data_2700!N17</f>
        <v>0</v>
      </c>
      <c r="N17" s="21">
        <f>Data_2700!O17</f>
        <v>0</v>
      </c>
      <c r="O17" s="21">
        <f>Data_2700!P17</f>
        <v>0</v>
      </c>
      <c r="P17" s="21">
        <f>Data_2700!Q17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4286472.3127832264</v>
      </c>
      <c r="F18" s="7" t="s">
        <v>6</v>
      </c>
      <c r="G18" s="10">
        <f>D29</f>
        <v>2079.3396924063186</v>
      </c>
      <c r="I18" s="272" t="s">
        <v>3</v>
      </c>
      <c r="J18" s="4">
        <v>1</v>
      </c>
      <c r="K18" s="22">
        <f>Data_2700!L19</f>
        <v>0</v>
      </c>
      <c r="L18" s="22">
        <f>Data_2700!M19</f>
        <v>0</v>
      </c>
      <c r="M18" s="22">
        <f>Data_2700!N19</f>
        <v>0</v>
      </c>
      <c r="N18" s="22">
        <f>Data_2700!O19</f>
        <v>0</v>
      </c>
      <c r="O18" s="22">
        <f>Data_2700!P19</f>
        <v>0</v>
      </c>
      <c r="P18" s="22">
        <f>Data_2700!Q19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435182.22702388203</v>
      </c>
      <c r="F19" s="39" t="s">
        <v>7</v>
      </c>
      <c r="G19" s="40">
        <v>0</v>
      </c>
      <c r="I19" s="272"/>
      <c r="J19" s="4">
        <v>2</v>
      </c>
      <c r="K19" s="22">
        <f>Data_2700!L20</f>
        <v>0</v>
      </c>
      <c r="L19" s="22">
        <f>Data_2700!M20</f>
        <v>0</v>
      </c>
      <c r="M19" s="22">
        <f>Data_2700!N20</f>
        <v>0</v>
      </c>
      <c r="N19" s="22">
        <f>Data_2700!O20</f>
        <v>0</v>
      </c>
      <c r="O19" s="22">
        <f>Data_2700!P20</f>
        <v>0</v>
      </c>
      <c r="P19" s="22">
        <f>Data_2700!Q20</f>
        <v>0</v>
      </c>
      <c r="Q19" s="46">
        <f t="shared" si="1"/>
        <v>0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682981.60221603897</v>
      </c>
      <c r="F20" s="11" t="s">
        <v>9</v>
      </c>
      <c r="G20" s="12">
        <f>D57</f>
        <v>28.707345924934984</v>
      </c>
      <c r="I20" s="272"/>
      <c r="J20" s="4">
        <v>3</v>
      </c>
      <c r="K20" s="22">
        <f>Data_2700!L21</f>
        <v>0</v>
      </c>
      <c r="L20" s="22">
        <f>Data_2700!M21</f>
        <v>0</v>
      </c>
      <c r="M20" s="22">
        <f>Data_2700!N21</f>
        <v>0</v>
      </c>
      <c r="N20" s="22">
        <f>Data_2700!O21</f>
        <v>0</v>
      </c>
      <c r="O20" s="22">
        <f>Data_2700!P21</f>
        <v>0</v>
      </c>
      <c r="P20" s="22">
        <f>Data_2700!Q21</f>
        <v>0</v>
      </c>
      <c r="Q20" s="46">
        <f t="shared" si="1"/>
        <v>0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53874.227356785901</v>
      </c>
      <c r="F21" s="7" t="s">
        <v>13</v>
      </c>
      <c r="G21" s="10">
        <f>SUM(G17:G20)</f>
        <v>5460618.4164182646</v>
      </c>
      <c r="I21" s="272"/>
      <c r="J21" s="4">
        <v>4</v>
      </c>
      <c r="K21" s="22">
        <f>Data_2700!L22</f>
        <v>0</v>
      </c>
      <c r="L21" s="22">
        <f>Data_2700!M22</f>
        <v>0</v>
      </c>
      <c r="M21" s="22">
        <f>Data_2700!N22</f>
        <v>0</v>
      </c>
      <c r="N21" s="22">
        <f>Data_2700!O22</f>
        <v>0</v>
      </c>
      <c r="O21" s="22">
        <f>Data_2700!P22</f>
        <v>0</v>
      </c>
      <c r="P21" s="22">
        <f>Data_2700!Q22</f>
        <v>0</v>
      </c>
      <c r="Q21" s="46">
        <f t="shared" si="1"/>
        <v>0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5458510.369379933</v>
      </c>
      <c r="G22" s="10"/>
      <c r="I22" s="272"/>
      <c r="J22" s="4">
        <v>5</v>
      </c>
      <c r="K22" s="22">
        <f>Data_2700!L23</f>
        <v>0</v>
      </c>
      <c r="L22" s="22">
        <f>Data_2700!M23</f>
        <v>0</v>
      </c>
      <c r="M22" s="22">
        <f>Data_2700!N23</f>
        <v>0</v>
      </c>
      <c r="N22" s="22">
        <f>Data_2700!O23</f>
        <v>0</v>
      </c>
      <c r="O22" s="22">
        <f>Data_2700!P23</f>
        <v>0</v>
      </c>
      <c r="P22" s="22">
        <f>Data_2700!Q23</f>
        <v>0</v>
      </c>
      <c r="Q22" s="46">
        <f t="shared" si="1"/>
        <v>0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Data_2700!L24</f>
        <v>0</v>
      </c>
      <c r="L23" s="22">
        <f>Data_2700!M24</f>
        <v>0</v>
      </c>
      <c r="M23" s="22">
        <f>Data_2700!N24</f>
        <v>0</v>
      </c>
      <c r="N23" s="22">
        <f>Data_2700!O24</f>
        <v>0</v>
      </c>
      <c r="O23" s="22">
        <f>Data_2700!P24</f>
        <v>0</v>
      </c>
      <c r="P23" s="22">
        <f>Data_2700!Q24</f>
        <v>0</v>
      </c>
      <c r="Q23" s="46">
        <f t="shared" si="1"/>
        <v>0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4286472.3127832264</v>
      </c>
      <c r="I24" s="272"/>
      <c r="J24" s="4">
        <v>7</v>
      </c>
      <c r="K24" s="22">
        <f>Data_2700!L25</f>
        <v>0</v>
      </c>
      <c r="L24" s="22">
        <f>Data_2700!M25</f>
        <v>0</v>
      </c>
      <c r="M24" s="22">
        <f>Data_2700!N25</f>
        <v>0</v>
      </c>
      <c r="N24" s="22">
        <f>Data_2700!O25</f>
        <v>0</v>
      </c>
      <c r="O24" s="22">
        <f>Data_2700!P25</f>
        <v>0</v>
      </c>
      <c r="P24" s="22">
        <f>Data_2700!Q25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1937.5744201271132</v>
      </c>
      <c r="F25" s="7" t="s">
        <v>6</v>
      </c>
      <c r="G25" s="10">
        <f>D25</f>
        <v>1937.5744201271132</v>
      </c>
      <c r="I25" s="272"/>
      <c r="J25" s="4">
        <v>8</v>
      </c>
      <c r="K25" s="22">
        <f>Data_2700!L26</f>
        <v>0</v>
      </c>
      <c r="L25" s="22">
        <f>Data_2700!M26</f>
        <v>0</v>
      </c>
      <c r="M25" s="22">
        <f>Data_2700!N26</f>
        <v>0</v>
      </c>
      <c r="N25" s="22">
        <f>Data_2700!O26</f>
        <v>0</v>
      </c>
      <c r="O25" s="22">
        <f>Data_2700!P26</f>
        <v>0</v>
      </c>
      <c r="P25" s="22">
        <f>Data_2700!Q26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107.54497414994401</v>
      </c>
      <c r="F26" s="39" t="s">
        <v>7</v>
      </c>
      <c r="G26" s="40">
        <v>0</v>
      </c>
      <c r="I26" s="272"/>
      <c r="J26" s="4">
        <v>9</v>
      </c>
      <c r="K26" s="22">
        <f>Data_2700!L27</f>
        <v>0</v>
      </c>
      <c r="L26" s="22">
        <f>Data_2700!M27</f>
        <v>0</v>
      </c>
      <c r="M26" s="22">
        <f>Data_2700!N27</f>
        <v>0</v>
      </c>
      <c r="N26" s="22">
        <f>Data_2700!O27</f>
        <v>0</v>
      </c>
      <c r="O26" s="22">
        <f>Data_2700!P27</f>
        <v>0</v>
      </c>
      <c r="P26" s="22">
        <f>Data_2700!Q27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34.220298249656061</v>
      </c>
      <c r="F27" s="7" t="s">
        <v>0</v>
      </c>
      <c r="G27" s="10">
        <f>D39</f>
        <v>-515000</v>
      </c>
      <c r="I27" s="272"/>
      <c r="J27" s="4">
        <v>10</v>
      </c>
      <c r="K27" s="22">
        <f>Data_2700!L28</f>
        <v>87036.445404775804</v>
      </c>
      <c r="L27" s="22">
        <f>Data_2700!M28</f>
        <v>0</v>
      </c>
      <c r="M27" s="22">
        <f>Data_2700!N28</f>
        <v>0</v>
      </c>
      <c r="N27" s="22">
        <f>Data_2700!O28</f>
        <v>21.508994829988801</v>
      </c>
      <c r="O27" s="22">
        <f>Data_2700!P28</f>
        <v>0</v>
      </c>
      <c r="P27" s="22">
        <f>Data_2700!Q28</f>
        <v>0</v>
      </c>
      <c r="Q27" s="46">
        <f t="shared" si="1"/>
        <v>87057.954399605791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-1.2039503119019751E-7</v>
      </c>
      <c r="F28" s="7" t="s">
        <v>8</v>
      </c>
      <c r="G28" s="10">
        <f>D46</f>
        <v>-3326505.597201779</v>
      </c>
      <c r="I28" s="272"/>
      <c r="J28" s="4">
        <v>11</v>
      </c>
      <c r="K28" s="22">
        <f>Data_2700!L29</f>
        <v>87036.445404775906</v>
      </c>
      <c r="L28" s="22">
        <f>Data_2700!M29</f>
        <v>0</v>
      </c>
      <c r="M28" s="22">
        <f>Data_2700!N29</f>
        <v>0</v>
      </c>
      <c r="N28" s="22">
        <f>Data_2700!O29</f>
        <v>21.508994829988801</v>
      </c>
      <c r="O28" s="22">
        <f>Data_2700!P29</f>
        <v>0</v>
      </c>
      <c r="P28" s="22">
        <f>Data_2700!Q29</f>
        <v>0</v>
      </c>
      <c r="Q28" s="46">
        <f t="shared" si="1"/>
        <v>87057.954399605893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2079.3396924063186</v>
      </c>
      <c r="F29" s="11" t="s">
        <v>9</v>
      </c>
      <c r="G29" s="12">
        <f>D53</f>
        <v>28.707345924934984</v>
      </c>
      <c r="I29" s="272"/>
      <c r="J29" s="4">
        <v>12</v>
      </c>
      <c r="K29" s="22">
        <f>Data_2700!L30</f>
        <v>87036.445404776896</v>
      </c>
      <c r="L29" s="22">
        <f>Data_2700!M30</f>
        <v>0</v>
      </c>
      <c r="M29" s="22">
        <f>Data_2700!N30</f>
        <v>0</v>
      </c>
      <c r="N29" s="22">
        <f>Data_2700!O30</f>
        <v>21.508994829988801</v>
      </c>
      <c r="O29" s="22">
        <f>Data_2700!P30</f>
        <v>0</v>
      </c>
      <c r="P29" s="22">
        <f>Data_2700!Q30</f>
        <v>0</v>
      </c>
      <c r="Q29" s="46">
        <f t="shared" si="1"/>
        <v>87057.954399606882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446932.99734749936</v>
      </c>
      <c r="I30" s="272"/>
      <c r="J30" s="4">
        <v>13</v>
      </c>
      <c r="K30" s="22">
        <f>Data_2700!L31</f>
        <v>87036.445404776707</v>
      </c>
      <c r="L30" s="22">
        <f>Data_2700!M31</f>
        <v>0</v>
      </c>
      <c r="M30" s="22">
        <f>Data_2700!N31</f>
        <v>0</v>
      </c>
      <c r="N30" s="22">
        <f>Data_2700!O31</f>
        <v>21.508994829988801</v>
      </c>
      <c r="O30" s="22">
        <f>Data_2700!P31</f>
        <v>0</v>
      </c>
      <c r="P30" s="22">
        <f>Data_2700!Q31</f>
        <v>0</v>
      </c>
      <c r="Q30" s="46">
        <f t="shared" si="1"/>
        <v>87057.954399606693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Data_2700!L32</f>
        <v>87036.445404776707</v>
      </c>
      <c r="L31" s="22">
        <f>Data_2700!M32</f>
        <v>0</v>
      </c>
      <c r="M31" s="22">
        <f>Data_2700!N32</f>
        <v>0</v>
      </c>
      <c r="N31" s="22">
        <f>Data_2700!O32</f>
        <v>21.508994829988801</v>
      </c>
      <c r="O31" s="22">
        <f>Data_2700!P32</f>
        <v>0</v>
      </c>
      <c r="P31" s="22">
        <f>Data_2700!Q32</f>
        <v>0</v>
      </c>
      <c r="Q31" s="46">
        <f t="shared" si="1"/>
        <v>87057.954399606693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Data_2700!L33</f>
        <v>0</v>
      </c>
      <c r="L32" s="22">
        <f>Data_2700!M33</f>
        <v>0</v>
      </c>
      <c r="M32" s="22">
        <f>Data_2700!N33</f>
        <v>0</v>
      </c>
      <c r="N32" s="22">
        <f>Data_2700!O33</f>
        <v>0</v>
      </c>
      <c r="O32" s="22">
        <f>Data_2700!P33</f>
        <v>0</v>
      </c>
      <c r="P32" s="22">
        <f>Data_2700!Q33</f>
        <v>0</v>
      </c>
      <c r="Q32" s="46">
        <f t="shared" si="1"/>
        <v>0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435182.22702388203</v>
      </c>
      <c r="I33" s="272" t="s">
        <v>2</v>
      </c>
      <c r="J33" s="4">
        <v>1</v>
      </c>
      <c r="K33" s="23">
        <f>Data_2700!L34</f>
        <v>0</v>
      </c>
      <c r="L33" s="23">
        <f>Data_2700!M34</f>
        <v>0</v>
      </c>
      <c r="M33" s="23">
        <f>Data_2700!N34</f>
        <v>0</v>
      </c>
      <c r="N33" s="23">
        <f>Data_2700!O34</f>
        <v>0</v>
      </c>
      <c r="O33" s="23">
        <f>Data_2700!P34</f>
        <v>0</v>
      </c>
      <c r="P33" s="23">
        <f>Data_2700!Q34</f>
        <v>0</v>
      </c>
      <c r="Q33" s="46">
        <f t="shared" si="1"/>
        <v>0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107.54497414994401</v>
      </c>
      <c r="I34" s="272"/>
      <c r="J34" s="4">
        <v>2</v>
      </c>
      <c r="K34" s="23">
        <f>Data_2700!L35</f>
        <v>0</v>
      </c>
      <c r="L34" s="23">
        <f>Data_2700!M35</f>
        <v>0</v>
      </c>
      <c r="M34" s="23">
        <f>Data_2700!N35</f>
        <v>0</v>
      </c>
      <c r="N34" s="23">
        <f>Data_2700!O35</f>
        <v>0</v>
      </c>
      <c r="O34" s="23">
        <f>Data_2700!P35</f>
        <v>0</v>
      </c>
      <c r="P34" s="23">
        <f>Data_2700!Q35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Data_2700!L36</f>
        <v>0</v>
      </c>
      <c r="L35" s="23">
        <f>Data_2700!M36</f>
        <v>0</v>
      </c>
      <c r="M35" s="23">
        <f>Data_2700!N36</f>
        <v>0</v>
      </c>
      <c r="N35" s="23">
        <f>Data_2700!O36</f>
        <v>0</v>
      </c>
      <c r="O35" s="23">
        <f>Data_2700!P36</f>
        <v>0</v>
      </c>
      <c r="P35" s="23">
        <f>Data_2700!Q36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Data_2700!L37</f>
        <v>0</v>
      </c>
      <c r="L36" s="23">
        <f>Data_2700!M37</f>
        <v>0</v>
      </c>
      <c r="M36" s="23">
        <f>Data_2700!N37</f>
        <v>0</v>
      </c>
      <c r="N36" s="23">
        <f>Data_2700!O37</f>
        <v>0</v>
      </c>
      <c r="O36" s="23">
        <f>Data_2700!P37</f>
        <v>0</v>
      </c>
      <c r="P36" s="23">
        <f>Data_2700!Q37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Data_2700!L38</f>
        <v>0</v>
      </c>
      <c r="L37" s="23">
        <f>Data_2700!M38</f>
        <v>0</v>
      </c>
      <c r="M37" s="23">
        <f>Data_2700!N38</f>
        <v>0</v>
      </c>
      <c r="N37" s="23">
        <f>Data_2700!O38</f>
        <v>0</v>
      </c>
      <c r="O37" s="23">
        <f>Data_2700!P38</f>
        <v>0</v>
      </c>
      <c r="P37" s="23">
        <f>Data_2700!Q38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Data_2700!L39</f>
        <v>0</v>
      </c>
      <c r="L38" s="23">
        <f>Data_2700!M39</f>
        <v>0</v>
      </c>
      <c r="M38" s="23">
        <f>Data_2700!N39</f>
        <v>0</v>
      </c>
      <c r="N38" s="23">
        <f>Data_2700!O39</f>
        <v>0</v>
      </c>
      <c r="O38" s="23">
        <f>Data_2700!P39</f>
        <v>0</v>
      </c>
      <c r="P38" s="23">
        <f>Data_2700!Q39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-515000</v>
      </c>
      <c r="F39" s="7" t="s">
        <v>13</v>
      </c>
      <c r="G39" s="10">
        <f>SUM(G33:G38)</f>
        <v>435289.771998032</v>
      </c>
      <c r="I39" s="272"/>
      <c r="J39" s="4">
        <v>7</v>
      </c>
      <c r="K39" s="23">
        <f>Data_2700!L40</f>
        <v>0</v>
      </c>
      <c r="L39" s="23">
        <f>Data_2700!M40</f>
        <v>0</v>
      </c>
      <c r="M39" s="23">
        <f>Data_2700!N40</f>
        <v>0</v>
      </c>
      <c r="N39" s="23">
        <f>Data_2700!O40</f>
        <v>0</v>
      </c>
      <c r="O39" s="23">
        <f>Data_2700!P40</f>
        <v>0</v>
      </c>
      <c r="P39" s="23">
        <f>Data_2700!Q40</f>
        <v>0</v>
      </c>
      <c r="Q39" s="46">
        <f t="shared" si="1"/>
        <v>0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Data_2700!L41</f>
        <v>0</v>
      </c>
      <c r="L40" s="23">
        <f>Data_2700!M41</f>
        <v>0</v>
      </c>
      <c r="M40" s="23">
        <f>Data_2700!N41</f>
        <v>0</v>
      </c>
      <c r="N40" s="23">
        <f>Data_2700!O41</f>
        <v>0</v>
      </c>
      <c r="O40" s="23">
        <f>Data_2700!P41</f>
        <v>0</v>
      </c>
      <c r="P40" s="23">
        <f>Data_2700!Q41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Data_2700!L42</f>
        <v>0</v>
      </c>
      <c r="L41" s="23">
        <f>Data_2700!M42</f>
        <v>0</v>
      </c>
      <c r="M41" s="23">
        <f>Data_2700!N42</f>
        <v>0</v>
      </c>
      <c r="N41" s="23">
        <f>Data_2700!O42</f>
        <v>0</v>
      </c>
      <c r="O41" s="23">
        <f>Data_2700!P42</f>
        <v>0</v>
      </c>
      <c r="P41" s="23">
        <f>Data_2700!Q42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682981.60221603897</v>
      </c>
      <c r="I42" s="272"/>
      <c r="J42" s="4">
        <v>10</v>
      </c>
      <c r="K42" s="23">
        <f>Data_2700!L43</f>
        <v>136596.32044320699</v>
      </c>
      <c r="L42" s="23">
        <f>Data_2700!M43</f>
        <v>0</v>
      </c>
      <c r="M42" s="23">
        <f>Data_2700!N43</f>
        <v>0</v>
      </c>
      <c r="N42" s="23">
        <f>Data_2700!O43</f>
        <v>6.8440596499312996</v>
      </c>
      <c r="O42" s="23">
        <f>Data_2700!P43</f>
        <v>0</v>
      </c>
      <c r="P42" s="23">
        <f>Data_2700!Q43</f>
        <v>0</v>
      </c>
      <c r="Q42" s="46">
        <f t="shared" si="1"/>
        <v>136603.16450285693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-515000</v>
      </c>
      <c r="F43" s="7" t="s">
        <v>6</v>
      </c>
      <c r="G43" s="10">
        <f>D27</f>
        <v>34.220298249656061</v>
      </c>
      <c r="I43" s="272"/>
      <c r="J43" s="4">
        <v>11</v>
      </c>
      <c r="K43" s="23">
        <f>Data_2700!L44</f>
        <v>136596.32044320699</v>
      </c>
      <c r="L43" s="23">
        <f>Data_2700!M44</f>
        <v>0</v>
      </c>
      <c r="M43" s="23">
        <f>Data_2700!N44</f>
        <v>0</v>
      </c>
      <c r="N43" s="23">
        <f>Data_2700!O44</f>
        <v>6.8440596499312596</v>
      </c>
      <c r="O43" s="23">
        <f>Data_2700!P44</f>
        <v>0</v>
      </c>
      <c r="P43" s="23">
        <f>Data_2700!Q44</f>
        <v>0</v>
      </c>
      <c r="Q43" s="46">
        <f t="shared" si="1"/>
        <v>136603.16450285693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Data_2700!L45</f>
        <v>136596.320443209</v>
      </c>
      <c r="L44" s="23">
        <f>Data_2700!M45</f>
        <v>0</v>
      </c>
      <c r="M44" s="23">
        <f>Data_2700!N45</f>
        <v>0</v>
      </c>
      <c r="N44" s="23">
        <f>Data_2700!O45</f>
        <v>6.8440596499311797</v>
      </c>
      <c r="O44" s="23">
        <f>Data_2700!P45</f>
        <v>0</v>
      </c>
      <c r="P44" s="23">
        <f>Data_2700!Q45</f>
        <v>0</v>
      </c>
      <c r="Q44" s="46">
        <f t="shared" si="1"/>
        <v>136603.16450285894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Data_2700!L46</f>
        <v>136596.32044320801</v>
      </c>
      <c r="L45" s="23">
        <f>Data_2700!M46</f>
        <v>0</v>
      </c>
      <c r="M45" s="23">
        <f>Data_2700!N46</f>
        <v>0</v>
      </c>
      <c r="N45" s="23">
        <f>Data_2700!O46</f>
        <v>6.8440596499311503</v>
      </c>
      <c r="O45" s="23">
        <f>Data_2700!P46</f>
        <v>0</v>
      </c>
      <c r="P45" s="23">
        <f>Data_2700!Q46</f>
        <v>0</v>
      </c>
      <c r="Q45" s="46">
        <f t="shared" si="1"/>
        <v>136603.16450285795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-3326505.597201779</v>
      </c>
      <c r="F46" s="7" t="s">
        <v>8</v>
      </c>
      <c r="G46" s="10">
        <f>D48</f>
        <v>0</v>
      </c>
      <c r="I46" s="272"/>
      <c r="J46" s="4">
        <v>14</v>
      </c>
      <c r="K46" s="23">
        <f>Data_2700!L47</f>
        <v>136596.32044320801</v>
      </c>
      <c r="L46" s="23">
        <f>Data_2700!M47</f>
        <v>0</v>
      </c>
      <c r="M46" s="23">
        <f>Data_2700!N47</f>
        <v>0</v>
      </c>
      <c r="N46" s="23">
        <f>Data_2700!O47</f>
        <v>6.8440596499311699</v>
      </c>
      <c r="O46" s="23">
        <f>Data_2700!P47</f>
        <v>0</v>
      </c>
      <c r="P46" s="23">
        <f>Data_2700!Q47</f>
        <v>0</v>
      </c>
      <c r="Q46" s="46">
        <f t="shared" si="1"/>
        <v>136603.16450285795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Data_2700!L48</f>
        <v>0</v>
      </c>
      <c r="L47" s="23">
        <f>Data_2700!M48</f>
        <v>0</v>
      </c>
      <c r="M47" s="23">
        <f>Data_2700!N48</f>
        <v>0</v>
      </c>
      <c r="N47" s="23">
        <f>Data_2700!O48</f>
        <v>0</v>
      </c>
      <c r="O47" s="23">
        <f>Data_2700!P48</f>
        <v>0</v>
      </c>
      <c r="P47" s="23">
        <f>Data_2700!Q48</f>
        <v>0</v>
      </c>
      <c r="Q47" s="46">
        <f t="shared" si="1"/>
        <v>0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683015.82251428859</v>
      </c>
      <c r="I48" s="272" t="s">
        <v>1</v>
      </c>
      <c r="J48" s="4">
        <v>1</v>
      </c>
      <c r="K48" s="24">
        <f>Data_2700!L49</f>
        <v>0</v>
      </c>
      <c r="L48" s="24">
        <f>Data_2700!M49</f>
        <v>0</v>
      </c>
      <c r="M48" s="24">
        <f>Data_2700!N49</f>
        <v>0</v>
      </c>
      <c r="N48" s="24">
        <f>Data_2700!O49</f>
        <v>0</v>
      </c>
      <c r="O48" s="24">
        <f>Data_2700!P49</f>
        <v>0</v>
      </c>
      <c r="P48" s="24">
        <f>Data_2700!Q49</f>
        <v>0</v>
      </c>
      <c r="Q48" s="46">
        <f t="shared" si="1"/>
        <v>0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Data_2700!L50</f>
        <v>0</v>
      </c>
      <c r="L49" s="24">
        <f>Data_2700!M50</f>
        <v>0</v>
      </c>
      <c r="M49" s="24">
        <f>Data_2700!N50</f>
        <v>0</v>
      </c>
      <c r="N49" s="24">
        <f>Data_2700!O50</f>
        <v>0</v>
      </c>
      <c r="O49" s="24">
        <f>Data_2700!P50</f>
        <v>0</v>
      </c>
      <c r="P49" s="24">
        <f>Data_2700!Q50</f>
        <v>0</v>
      </c>
      <c r="Q49" s="46">
        <f t="shared" si="1"/>
        <v>0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-3326505.597201779</v>
      </c>
      <c r="F50" s="8" t="s">
        <v>18</v>
      </c>
      <c r="I50" s="272"/>
      <c r="J50" s="4">
        <v>3</v>
      </c>
      <c r="K50" s="24">
        <f>Data_2700!L51</f>
        <v>0</v>
      </c>
      <c r="L50" s="24">
        <f>Data_2700!M51</f>
        <v>0</v>
      </c>
      <c r="M50" s="24">
        <f>Data_2700!N51</f>
        <v>0</v>
      </c>
      <c r="N50" s="24">
        <f>Data_2700!O51</f>
        <v>0</v>
      </c>
      <c r="O50" s="24">
        <f>Data_2700!P51</f>
        <v>0</v>
      </c>
      <c r="P50" s="24">
        <f>Data_2700!Q51</f>
        <v>0</v>
      </c>
      <c r="Q50" s="46">
        <f t="shared" si="1"/>
        <v>0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53874.227356785901</v>
      </c>
      <c r="I51" s="272"/>
      <c r="J51" s="4">
        <v>4</v>
      </c>
      <c r="K51" s="24">
        <f>Data_2700!L52</f>
        <v>0</v>
      </c>
      <c r="L51" s="24">
        <f>Data_2700!M52</f>
        <v>0</v>
      </c>
      <c r="M51" s="24">
        <f>Data_2700!N52</f>
        <v>0</v>
      </c>
      <c r="N51" s="24">
        <f>Data_2700!O52</f>
        <v>0</v>
      </c>
      <c r="O51" s="24">
        <f>Data_2700!P52</f>
        <v>0</v>
      </c>
      <c r="P51" s="24">
        <f>Data_2700!Q52</f>
        <v>0</v>
      </c>
      <c r="Q51" s="46">
        <f t="shared" si="1"/>
        <v>0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-1.2039503119019751E-7</v>
      </c>
      <c r="I52" s="272"/>
      <c r="J52" s="4">
        <v>5</v>
      </c>
      <c r="K52" s="24">
        <f>Data_2700!L53</f>
        <v>0</v>
      </c>
      <c r="L52" s="24">
        <f>Data_2700!M53</f>
        <v>0</v>
      </c>
      <c r="M52" s="24">
        <f>Data_2700!N53</f>
        <v>0</v>
      </c>
      <c r="N52" s="24">
        <f>Data_2700!O53</f>
        <v>0</v>
      </c>
      <c r="O52" s="24">
        <f>Data_2700!P53</f>
        <v>0</v>
      </c>
      <c r="P52" s="24">
        <f>Data_2700!Q53</f>
        <v>0</v>
      </c>
      <c r="Q52" s="46">
        <f t="shared" si="1"/>
        <v>0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28.707345924934984</v>
      </c>
      <c r="F53" s="7" t="s">
        <v>7</v>
      </c>
      <c r="G53" s="10">
        <f>D35</f>
        <v>0</v>
      </c>
      <c r="I53" s="272"/>
      <c r="J53" s="4">
        <v>6</v>
      </c>
      <c r="K53" s="24">
        <f>Data_2700!L54</f>
        <v>0</v>
      </c>
      <c r="L53" s="24">
        <f>Data_2700!M54</f>
        <v>0</v>
      </c>
      <c r="M53" s="24">
        <f>Data_2700!N54</f>
        <v>0</v>
      </c>
      <c r="N53" s="24">
        <f>Data_2700!O54</f>
        <v>0</v>
      </c>
      <c r="O53" s="24">
        <f>Data_2700!P54</f>
        <v>0</v>
      </c>
      <c r="P53" s="24">
        <f>Data_2700!Q54</f>
        <v>0</v>
      </c>
      <c r="Q53" s="46">
        <f t="shared" si="1"/>
        <v>0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Data_2700!L55</f>
        <v>0</v>
      </c>
      <c r="L54" s="24">
        <f>Data_2700!M55</f>
        <v>0</v>
      </c>
      <c r="M54" s="24">
        <f>Data_2700!N55</f>
        <v>0</v>
      </c>
      <c r="N54" s="24">
        <f>Data_2700!O55</f>
        <v>0</v>
      </c>
      <c r="O54" s="24">
        <f>Data_2700!P55</f>
        <v>0</v>
      </c>
      <c r="P54" s="24">
        <f>Data_2700!Q55</f>
        <v>0</v>
      </c>
      <c r="Q54" s="46">
        <f t="shared" si="1"/>
        <v>0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Data_2700!L56</f>
        <v>0</v>
      </c>
      <c r="L55" s="24">
        <f>Data_2700!M56</f>
        <v>0</v>
      </c>
      <c r="M55" s="24">
        <f>Data_2700!N56</f>
        <v>0</v>
      </c>
      <c r="N55" s="24">
        <f>Data_2700!O56</f>
        <v>0</v>
      </c>
      <c r="O55" s="24">
        <f>Data_2700!P56</f>
        <v>0</v>
      </c>
      <c r="P55" s="24">
        <f>Data_2700!Q56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Data_2700!L57</f>
        <v>0</v>
      </c>
      <c r="L56" s="24">
        <f>Data_2700!M57</f>
        <v>0</v>
      </c>
      <c r="M56" s="24">
        <f>Data_2700!N57</f>
        <v>0</v>
      </c>
      <c r="N56" s="24">
        <f>Data_2700!O57</f>
        <v>0</v>
      </c>
      <c r="O56" s="24">
        <f>Data_2700!P57</f>
        <v>0</v>
      </c>
      <c r="P56" s="24">
        <f>Data_2700!Q57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28.707345924934984</v>
      </c>
      <c r="F57" s="7" t="s">
        <v>13</v>
      </c>
      <c r="G57" s="10">
        <f>SUM(G51:G56)</f>
        <v>53874.227356665506</v>
      </c>
      <c r="I57" s="272"/>
      <c r="J57" s="4">
        <v>10</v>
      </c>
      <c r="K57" s="24">
        <f>Data_2700!L58</f>
        <v>10774.845471357101</v>
      </c>
      <c r="L57" s="24">
        <f>Data_2700!M58</f>
        <v>0</v>
      </c>
      <c r="M57" s="24">
        <f>Data_2700!N58</f>
        <v>0</v>
      </c>
      <c r="N57" s="24">
        <f>Data_2700!O58</f>
        <v>-2.40910932375585E-8</v>
      </c>
      <c r="O57" s="24">
        <f>Data_2700!P58</f>
        <v>0</v>
      </c>
      <c r="P57" s="24">
        <f>Data_2700!Q58</f>
        <v>0</v>
      </c>
      <c r="Q57" s="46">
        <f t="shared" si="1"/>
        <v>10774.84547133301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Data_2700!L59</f>
        <v>10774.845471357101</v>
      </c>
      <c r="L58" s="24">
        <f>Data_2700!M59</f>
        <v>0</v>
      </c>
      <c r="M58" s="24">
        <f>Data_2700!N59</f>
        <v>0</v>
      </c>
      <c r="N58" s="24">
        <f>Data_2700!O59</f>
        <v>-2.4089477294636002E-8</v>
      </c>
      <c r="O58" s="24">
        <f>Data_2700!P59</f>
        <v>0</v>
      </c>
      <c r="P58" s="24">
        <f>Data_2700!Q59</f>
        <v>0</v>
      </c>
      <c r="Q58" s="46">
        <f t="shared" si="1"/>
        <v>10774.845471333012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Data_2700!L60</f>
        <v>10774.845471357299</v>
      </c>
      <c r="L59" s="24">
        <f>Data_2700!M60</f>
        <v>0</v>
      </c>
      <c r="M59" s="24">
        <f>Data_2700!N60</f>
        <v>0</v>
      </c>
      <c r="N59" s="24">
        <f>Data_2700!O60</f>
        <v>-2.4106952991062201E-8</v>
      </c>
      <c r="O59" s="24">
        <f>Data_2700!P60</f>
        <v>0</v>
      </c>
      <c r="P59" s="24">
        <f>Data_2700!Q60</f>
        <v>0</v>
      </c>
      <c r="Q59" s="46">
        <f t="shared" si="1"/>
        <v>10774.845471333192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Data_2700!L61</f>
        <v>10774.845471357199</v>
      </c>
      <c r="L60" s="24">
        <f>Data_2700!M61</f>
        <v>0</v>
      </c>
      <c r="M60" s="24">
        <f>Data_2700!N61</f>
        <v>0</v>
      </c>
      <c r="N60" s="24">
        <f>Data_2700!O61</f>
        <v>-2.40459878381261E-8</v>
      </c>
      <c r="O60" s="24">
        <f>Data_2700!P61</f>
        <v>0</v>
      </c>
      <c r="P60" s="24">
        <f>Data_2700!Q61</f>
        <v>0</v>
      </c>
      <c r="Q60" s="46">
        <f t="shared" si="1"/>
        <v>10774.845471333154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Data_2700!L62</f>
        <v>10774.845471357199</v>
      </c>
      <c r="L61" s="24">
        <f>Data_2700!M62</f>
        <v>0</v>
      </c>
      <c r="M61" s="24">
        <f>Data_2700!N62</f>
        <v>0</v>
      </c>
      <c r="N61" s="24">
        <f>Data_2700!O62</f>
        <v>-2.4061519828814701E-8</v>
      </c>
      <c r="O61" s="24">
        <f>Data_2700!P62</f>
        <v>0</v>
      </c>
      <c r="P61" s="24">
        <f>Data_2700!Q62</f>
        <v>0</v>
      </c>
      <c r="Q61" s="46">
        <f t="shared" si="1"/>
        <v>10774.845471333138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Data_2700!L63</f>
        <v>0</v>
      </c>
      <c r="L62" s="24">
        <f>Data_2700!M63</f>
        <v>0</v>
      </c>
      <c r="M62" s="24">
        <f>Data_2700!N63</f>
        <v>0</v>
      </c>
      <c r="N62" s="24">
        <f>Data_2700!O63</f>
        <v>0</v>
      </c>
      <c r="O62" s="24">
        <f>Data_2700!P63</f>
        <v>0</v>
      </c>
      <c r="P62" s="24">
        <f>Data_2700!Q63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98B0-4998-4E4F-8B13-1A42F06A2ED0}">
  <sheetPr>
    <tabColor theme="5" tint="0.39997558519241921"/>
  </sheetPr>
  <dimension ref="A1:AN239"/>
  <sheetViews>
    <sheetView workbookViewId="0">
      <selection activeCell="R16" sqref="R16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Data_None!G3</f>
        <v>1</v>
      </c>
      <c r="F3" s="7" t="s">
        <v>0</v>
      </c>
      <c r="G3" s="10">
        <f>-D43</f>
        <v>382000</v>
      </c>
      <c r="I3" s="273"/>
      <c r="J3" s="273"/>
      <c r="K3" s="5">
        <f t="shared" ref="K3:R3" si="0">SUM(K4:K62)</f>
        <v>4907252.0655591032</v>
      </c>
      <c r="L3" s="5">
        <f t="shared" si="0"/>
        <v>1925043.9535829644</v>
      </c>
      <c r="M3" s="5">
        <f t="shared" si="0"/>
        <v>377000</v>
      </c>
      <c r="N3" s="5">
        <f t="shared" si="0"/>
        <v>3522.9906815090399</v>
      </c>
      <c r="O3" s="5">
        <f t="shared" si="0"/>
        <v>1931700.4319951374</v>
      </c>
      <c r="P3" s="5">
        <f t="shared" si="0"/>
        <v>382000</v>
      </c>
      <c r="Q3" s="45">
        <f t="shared" si="0"/>
        <v>2597074.6242454741</v>
      </c>
      <c r="R3" s="45">
        <f t="shared" si="0"/>
        <v>6842.8662527466213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Data_None!G4</f>
        <v>1</v>
      </c>
      <c r="F4" s="11" t="s">
        <v>8</v>
      </c>
      <c r="G4" s="12">
        <f>-D50</f>
        <v>1931700.4319951374</v>
      </c>
      <c r="I4" s="272" t="s">
        <v>4</v>
      </c>
      <c r="J4" s="4">
        <v>1</v>
      </c>
      <c r="K4" s="21">
        <f>Data_None!AR4</f>
        <v>793795.49921790196</v>
      </c>
      <c r="L4" s="21">
        <f>Data_None!AS4</f>
        <v>575799.362629988</v>
      </c>
      <c r="M4" s="21">
        <f>Data_None!AT4</f>
        <v>80000</v>
      </c>
      <c r="N4" s="21">
        <f>Data_None!AU4</f>
        <v>-12925.032163207001</v>
      </c>
      <c r="O4" s="21">
        <f>Data_None!AV4</f>
        <v>562714.16091369803</v>
      </c>
      <c r="P4" s="21">
        <f>Data_None!AW4</f>
        <v>80000</v>
      </c>
      <c r="Q4" s="46">
        <f>K4+N4-O4-P4</f>
        <v>138156.30614099698</v>
      </c>
      <c r="R4" s="46">
        <f>IF(Q4&lt;0,-Q4,0)</f>
        <v>0</v>
      </c>
      <c r="S4" s="7"/>
    </row>
    <row r="5" spans="2:23" ht="15.75" thickTop="1" x14ac:dyDescent="0.25">
      <c r="C5" s="25" t="s">
        <v>23</v>
      </c>
      <c r="D5" s="31">
        <f>Data_None!G5</f>
        <v>4917617.92251202</v>
      </c>
      <c r="F5" s="7" t="s">
        <v>13</v>
      </c>
      <c r="G5" s="10">
        <f>SUM(G3:G4)</f>
        <v>2313700.4319951376</v>
      </c>
      <c r="I5" s="272"/>
      <c r="J5" s="4">
        <v>2</v>
      </c>
      <c r="K5" s="21">
        <f>Data_None!AR5</f>
        <v>270411.666085959</v>
      </c>
      <c r="L5" s="21">
        <f>Data_None!AS5</f>
        <v>172215</v>
      </c>
      <c r="M5" s="21">
        <f>Data_None!AT5</f>
        <v>80000</v>
      </c>
      <c r="N5" s="21">
        <f>Data_None!AU5</f>
        <v>-5.7625728203084003</v>
      </c>
      <c r="O5" s="21">
        <f>Data_None!AV5</f>
        <v>172199.96293988201</v>
      </c>
      <c r="P5" s="21">
        <f>Data_None!AW5</f>
        <v>80000</v>
      </c>
      <c r="Q5" s="46">
        <f t="shared" ref="Q5:Q62" si="1">K5+N5-O5-P5</f>
        <v>18205.940573256696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Data_None!G6</f>
        <v>5299617.92249336</v>
      </c>
      <c r="I6" s="272"/>
      <c r="J6" s="4">
        <v>3</v>
      </c>
      <c r="K6" s="21">
        <f>Data_None!AR6</f>
        <v>270411.66608596197</v>
      </c>
      <c r="L6" s="21">
        <f>Data_None!AS6</f>
        <v>162540</v>
      </c>
      <c r="M6" s="21">
        <f>Data_None!AT6</f>
        <v>80000</v>
      </c>
      <c r="N6" s="21">
        <f>Data_None!AU6</f>
        <v>-5.1439316305515499</v>
      </c>
      <c r="O6" s="21">
        <f>Data_None!AV6</f>
        <v>162526.74005552501</v>
      </c>
      <c r="P6" s="21">
        <f>Data_None!AW6</f>
        <v>80000</v>
      </c>
      <c r="Q6" s="46">
        <f t="shared" si="1"/>
        <v>27879.782098806434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Data_None!G7</f>
        <v>2539275.2502504098</v>
      </c>
      <c r="F7" s="8" t="s">
        <v>20</v>
      </c>
      <c r="I7" s="272"/>
      <c r="J7" s="4">
        <v>4</v>
      </c>
      <c r="K7" s="21">
        <f>Data_None!AR7</f>
        <v>0</v>
      </c>
      <c r="L7" s="21">
        <f>Data_None!AS7</f>
        <v>0</v>
      </c>
      <c r="M7" s="21">
        <f>Data_None!AT7</f>
        <v>0</v>
      </c>
      <c r="N7" s="21">
        <f>Data_None!AU7</f>
        <v>0</v>
      </c>
      <c r="O7" s="21">
        <f>Data_None!AV7</f>
        <v>0</v>
      </c>
      <c r="P7" s="21">
        <f>Data_None!AW7</f>
        <v>0</v>
      </c>
      <c r="Q7" s="46">
        <f t="shared" si="1"/>
        <v>0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Data_None!G8</f>
        <v>-8.6401996668428196E-11</v>
      </c>
      <c r="F8" s="7" t="s">
        <v>0</v>
      </c>
      <c r="G8" s="10">
        <f>M3</f>
        <v>377000</v>
      </c>
      <c r="I8" s="272"/>
      <c r="J8" s="4">
        <v>5</v>
      </c>
      <c r="K8" s="21">
        <f>Data_None!AR8</f>
        <v>0</v>
      </c>
      <c r="L8" s="21">
        <f>Data_None!AS8</f>
        <v>0</v>
      </c>
      <c r="M8" s="21">
        <f>Data_None!AT8</f>
        <v>0</v>
      </c>
      <c r="N8" s="21">
        <f>Data_None!AU8</f>
        <v>0</v>
      </c>
      <c r="O8" s="21">
        <f>Data_None!AV8</f>
        <v>0</v>
      </c>
      <c r="P8" s="21">
        <f>Data_None!AW8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Data_None!G9</f>
        <v>-4.3200998334214098E-11</v>
      </c>
      <c r="F9" s="11" t="s">
        <v>8</v>
      </c>
      <c r="G9" s="12">
        <f>L3</f>
        <v>1925043.9535829644</v>
      </c>
      <c r="I9" s="272"/>
      <c r="J9" s="4">
        <v>6</v>
      </c>
      <c r="K9" s="21">
        <f>Data_None!AR9</f>
        <v>497387.59522413299</v>
      </c>
      <c r="L9" s="21">
        <f>Data_None!AS9</f>
        <v>409741.62278166501</v>
      </c>
      <c r="M9" s="21">
        <f>Data_None!AT9</f>
        <v>60000</v>
      </c>
      <c r="N9" s="21">
        <f>Data_None!AU9</f>
        <v>17496.9596623908</v>
      </c>
      <c r="O9" s="21">
        <f>Data_None!AV9</f>
        <v>426208.04424904502</v>
      </c>
      <c r="P9" s="21">
        <f>Data_None!AW9</f>
        <v>60000</v>
      </c>
      <c r="Q9" s="46">
        <f t="shared" si="1"/>
        <v>28676.510637478787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Data_None!G10</f>
        <v>-2.8990143619012101E-11</v>
      </c>
      <c r="F10" s="7" t="s">
        <v>13</v>
      </c>
      <c r="G10" s="10">
        <f>SUM(G8:G9)</f>
        <v>2302043.9535829644</v>
      </c>
      <c r="I10" s="272"/>
      <c r="J10" s="4">
        <v>7</v>
      </c>
      <c r="K10" s="21">
        <f>Data_None!AR10</f>
        <v>0</v>
      </c>
      <c r="L10" s="21">
        <f>Data_None!AS10</f>
        <v>0</v>
      </c>
      <c r="M10" s="21">
        <f>Data_None!AT10</f>
        <v>0</v>
      </c>
      <c r="N10" s="21">
        <f>Data_None!AU10</f>
        <v>0</v>
      </c>
      <c r="O10" s="21">
        <f>Data_None!AV10</f>
        <v>0</v>
      </c>
      <c r="P10" s="21">
        <f>Data_None!AW10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Data_None!G11</f>
        <v>17.71090226978</v>
      </c>
      <c r="I11" s="272"/>
      <c r="J11" s="4">
        <v>8</v>
      </c>
      <c r="K11" s="21">
        <f>Data_None!AR11</f>
        <v>433972.699307164</v>
      </c>
      <c r="L11" s="21">
        <f>Data_None!AS11</f>
        <v>365891.87249787798</v>
      </c>
      <c r="M11" s="21">
        <f>Data_None!AT11</f>
        <v>60000</v>
      </c>
      <c r="N11" s="21">
        <f>Data_None!AU11</f>
        <v>12580.6052602484</v>
      </c>
      <c r="O11" s="21">
        <f>Data_None!AV11</f>
        <v>378130.26112087502</v>
      </c>
      <c r="P11" s="21">
        <f>Data_None!AW11</f>
        <v>60000</v>
      </c>
      <c r="Q11" s="46">
        <f t="shared" si="1"/>
        <v>8423.0434465373983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Data_None!G12</f>
        <v>14.260798919146</v>
      </c>
      <c r="F12" s="8" t="s">
        <v>39</v>
      </c>
      <c r="I12" s="272"/>
      <c r="J12" s="4">
        <v>9</v>
      </c>
      <c r="K12" s="21">
        <f>Data_None!AR12</f>
        <v>0</v>
      </c>
      <c r="L12" s="21">
        <f>Data_None!AS12</f>
        <v>0</v>
      </c>
      <c r="M12" s="21">
        <f>Data_None!AT12</f>
        <v>0</v>
      </c>
      <c r="N12" s="21">
        <f>Data_None!AU12</f>
        <v>0</v>
      </c>
      <c r="O12" s="21">
        <f>Data_None!AV12</f>
        <v>0</v>
      </c>
      <c r="P12" s="21">
        <f>Data_None!AW12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Data_None!G13</f>
        <v>38.683417371740703</v>
      </c>
      <c r="F13" s="7" t="s">
        <v>40</v>
      </c>
      <c r="G13" s="35">
        <f>D7-G10</f>
        <v>237231.29666744545</v>
      </c>
      <c r="I13" s="272"/>
      <c r="J13" s="4">
        <v>10</v>
      </c>
      <c r="K13" s="21">
        <f>Data_None!AR13</f>
        <v>238721.20495525599</v>
      </c>
      <c r="L13" s="21">
        <f>Data_None!AS13</f>
        <v>217394.14586887701</v>
      </c>
      <c r="M13" s="21">
        <f>Data_None!AT13</f>
        <v>15000</v>
      </c>
      <c r="N13" s="21">
        <f>Data_None!AU13</f>
        <v>-25910.353445183999</v>
      </c>
      <c r="O13" s="21">
        <f>Data_None!AV13</f>
        <v>195393.29342008199</v>
      </c>
      <c r="P13" s="21">
        <f>Data_None!AW13</f>
        <v>15000</v>
      </c>
      <c r="Q13" s="46">
        <f t="shared" si="1"/>
        <v>2417.5580899899942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Data_None!AR14</f>
        <v>0</v>
      </c>
      <c r="L14" s="21">
        <f>Data_None!AS14</f>
        <v>0</v>
      </c>
      <c r="M14" s="21">
        <f>Data_None!AT14</f>
        <v>0</v>
      </c>
      <c r="N14" s="21">
        <f>Data_None!AU14</f>
        <v>0</v>
      </c>
      <c r="O14" s="21">
        <f>Data_None!AV14</f>
        <v>0</v>
      </c>
      <c r="P14" s="21">
        <f>Data_None!AW14</f>
        <v>0</v>
      </c>
      <c r="Q14" s="46">
        <f t="shared" si="1"/>
        <v>0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Data_None!AR15</f>
        <v>21593.796090574699</v>
      </c>
      <c r="L15" s="21">
        <f>Data_None!AS15</f>
        <v>21461.949804556301</v>
      </c>
      <c r="M15" s="21">
        <f>Data_None!AT15</f>
        <v>2000</v>
      </c>
      <c r="N15" s="21">
        <f>Data_None!AU15</f>
        <v>7509.4595356584996</v>
      </c>
      <c r="O15" s="21">
        <f>Data_None!AV15</f>
        <v>28811.790582739501</v>
      </c>
      <c r="P15" s="21">
        <f>Data_None!AW15</f>
        <v>5000</v>
      </c>
      <c r="Q15" s="46">
        <f t="shared" si="1"/>
        <v>-4708.5349565063007</v>
      </c>
      <c r="R15" s="46">
        <f t="shared" si="2"/>
        <v>4708.5349565063007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Data_None!AR16</f>
        <v>0</v>
      </c>
      <c r="L16" s="21">
        <f>Data_None!AS16</f>
        <v>0</v>
      </c>
      <c r="M16" s="21">
        <f>Data_None!AT16</f>
        <v>0</v>
      </c>
      <c r="N16" s="21">
        <f>Data_None!AU16</f>
        <v>5581.8474170506497</v>
      </c>
      <c r="O16" s="21">
        <f>Data_None!AV16</f>
        <v>5716.1787132909703</v>
      </c>
      <c r="P16" s="21">
        <f>Data_None!AW16</f>
        <v>2000</v>
      </c>
      <c r="Q16" s="46">
        <f t="shared" si="1"/>
        <v>-2134.3312962403206</v>
      </c>
      <c r="R16" s="46">
        <f t="shared" si="2"/>
        <v>2134.3312962403206</v>
      </c>
      <c r="S16" s="7"/>
    </row>
    <row r="17" spans="2:19" x14ac:dyDescent="0.25">
      <c r="B17" s="8" t="s">
        <v>5</v>
      </c>
      <c r="F17" s="7" t="s">
        <v>5</v>
      </c>
      <c r="G17" s="10">
        <f>D22</f>
        <v>4907252.0655591041</v>
      </c>
      <c r="I17" s="272"/>
      <c r="J17" s="4">
        <v>14</v>
      </c>
      <c r="K17" s="21">
        <f>Data_None!AR17</f>
        <v>0</v>
      </c>
      <c r="L17" s="21">
        <f>Data_None!AS17</f>
        <v>0</v>
      </c>
      <c r="M17" s="21">
        <f>Data_None!AT17</f>
        <v>0</v>
      </c>
      <c r="N17" s="21">
        <f>Data_None!AU17</f>
        <v>0</v>
      </c>
      <c r="O17" s="21">
        <f>Data_None!AV17</f>
        <v>0</v>
      </c>
      <c r="P17" s="21">
        <f>Data_None!AW17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2526294.1269669505</v>
      </c>
      <c r="F18" s="7" t="s">
        <v>6</v>
      </c>
      <c r="G18" s="10">
        <f>D29</f>
        <v>3522.9906815090394</v>
      </c>
      <c r="I18" s="272" t="s">
        <v>3</v>
      </c>
      <c r="J18" s="4">
        <v>1</v>
      </c>
      <c r="K18" s="22">
        <f>Data_None!AR19</f>
        <v>0</v>
      </c>
      <c r="L18" s="22">
        <f>Data_None!AS19</f>
        <v>0</v>
      </c>
      <c r="M18" s="22">
        <f>Data_None!AT19</f>
        <v>0</v>
      </c>
      <c r="N18" s="22">
        <f>Data_None!AU19</f>
        <v>0</v>
      </c>
      <c r="O18" s="22">
        <f>Data_None!AV19</f>
        <v>0</v>
      </c>
      <c r="P18" s="22">
        <f>Data_None!AW19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1508867.1101199917</v>
      </c>
      <c r="F19" s="39" t="s">
        <v>7</v>
      </c>
      <c r="G19" s="40">
        <v>0</v>
      </c>
      <c r="I19" s="272"/>
      <c r="J19" s="4">
        <v>2</v>
      </c>
      <c r="K19" s="22">
        <f>Data_None!AR20</f>
        <v>12891.288904200401</v>
      </c>
      <c r="L19" s="22">
        <f>Data_None!AS20</f>
        <v>0</v>
      </c>
      <c r="M19" s="22">
        <f>Data_None!AT20</f>
        <v>0</v>
      </c>
      <c r="N19" s="22">
        <f>Data_None!AU20</f>
        <v>-55.9798724507611</v>
      </c>
      <c r="O19" s="22">
        <f>Data_None!AV20</f>
        <v>0</v>
      </c>
      <c r="P19" s="22">
        <f>Data_None!AW20</f>
        <v>0</v>
      </c>
      <c r="Q19" s="46">
        <f t="shared" si="1"/>
        <v>12835.309031749639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702605.32487317058</v>
      </c>
      <c r="F20" s="11" t="s">
        <v>9</v>
      </c>
      <c r="G20" s="12">
        <f>D57</f>
        <v>6842.8662527466213</v>
      </c>
      <c r="I20" s="272"/>
      <c r="J20" s="4">
        <v>3</v>
      </c>
      <c r="K20" s="22">
        <f>Data_None!AR21</f>
        <v>12891.288904200501</v>
      </c>
      <c r="L20" s="22">
        <f>Data_None!AS21</f>
        <v>0</v>
      </c>
      <c r="M20" s="22">
        <f>Data_None!AT21</f>
        <v>0</v>
      </c>
      <c r="N20" s="22">
        <f>Data_None!AU21</f>
        <v>-55.979872470780201</v>
      </c>
      <c r="O20" s="22">
        <f>Data_None!AV21</f>
        <v>0</v>
      </c>
      <c r="P20" s="22">
        <f>Data_None!AW21</f>
        <v>0</v>
      </c>
      <c r="Q20" s="46">
        <f t="shared" si="1"/>
        <v>12835.309031729721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169485.50359899073</v>
      </c>
      <c r="F21" s="7" t="s">
        <v>13</v>
      </c>
      <c r="G21" s="10">
        <f>SUM(G17:G20)</f>
        <v>4917617.92249336</v>
      </c>
      <c r="I21" s="272"/>
      <c r="J21" s="4">
        <v>4</v>
      </c>
      <c r="K21" s="22">
        <f>Data_None!AR22</f>
        <v>12891.288904200501</v>
      </c>
      <c r="L21" s="22">
        <f>Data_None!AS22</f>
        <v>0</v>
      </c>
      <c r="M21" s="22">
        <f>Data_None!AT22</f>
        <v>0</v>
      </c>
      <c r="N21" s="22">
        <f>Data_None!AU22</f>
        <v>-55.979872450734597</v>
      </c>
      <c r="O21" s="22">
        <f>Data_None!AV22</f>
        <v>0</v>
      </c>
      <c r="P21" s="22">
        <f>Data_None!AW22</f>
        <v>0</v>
      </c>
      <c r="Q21" s="46">
        <f t="shared" si="1"/>
        <v>12835.309031749766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4907252.0655591041</v>
      </c>
      <c r="G22" s="10"/>
      <c r="I22" s="272"/>
      <c r="J22" s="4">
        <v>5</v>
      </c>
      <c r="K22" s="22">
        <f>Data_None!AR23</f>
        <v>54741.750309445</v>
      </c>
      <c r="L22" s="22">
        <f>Data_None!AS23</f>
        <v>0</v>
      </c>
      <c r="M22" s="22">
        <f>Data_None!AT23</f>
        <v>0</v>
      </c>
      <c r="N22" s="22">
        <f>Data_None!AU23</f>
        <v>-114.009495637551</v>
      </c>
      <c r="O22" s="22">
        <f>Data_None!AV23</f>
        <v>0</v>
      </c>
      <c r="P22" s="22">
        <f>Data_None!AW23</f>
        <v>0</v>
      </c>
      <c r="Q22" s="46">
        <f t="shared" si="1"/>
        <v>54627.740813807446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Data_None!AR24</f>
        <v>54741.750309445</v>
      </c>
      <c r="L23" s="22">
        <f>Data_None!AS24</f>
        <v>0</v>
      </c>
      <c r="M23" s="22">
        <f>Data_None!AT24</f>
        <v>0</v>
      </c>
      <c r="N23" s="22">
        <f>Data_None!AU24</f>
        <v>-114.00949563676301</v>
      </c>
      <c r="O23" s="22">
        <f>Data_None!AV24</f>
        <v>0</v>
      </c>
      <c r="P23" s="22">
        <f>Data_None!AW24</f>
        <v>0</v>
      </c>
      <c r="Q23" s="46">
        <f t="shared" si="1"/>
        <v>54627.740813808239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2526294.1269669505</v>
      </c>
      <c r="I24" s="272"/>
      <c r="J24" s="4">
        <v>7</v>
      </c>
      <c r="K24" s="22">
        <f>Data_None!AR25</f>
        <v>0</v>
      </c>
      <c r="L24" s="22">
        <f>Data_None!AS25</f>
        <v>0</v>
      </c>
      <c r="M24" s="22">
        <f>Data_None!AT25</f>
        <v>0</v>
      </c>
      <c r="N24" s="22">
        <f>Data_None!AU25</f>
        <v>0</v>
      </c>
      <c r="O24" s="22">
        <f>Data_None!AV25</f>
        <v>0</v>
      </c>
      <c r="P24" s="22">
        <f>Data_None!AW25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4322.5797625064906</v>
      </c>
      <c r="F25" s="7" t="s">
        <v>6</v>
      </c>
      <c r="G25" s="10">
        <f>D25</f>
        <v>4322.5797625064906</v>
      </c>
      <c r="I25" s="272"/>
      <c r="J25" s="4">
        <v>8</v>
      </c>
      <c r="K25" s="22">
        <f>Data_None!AR26</f>
        <v>0</v>
      </c>
      <c r="L25" s="22">
        <f>Data_None!AS26</f>
        <v>0</v>
      </c>
      <c r="M25" s="22">
        <f>Data_None!AT26</f>
        <v>0</v>
      </c>
      <c r="N25" s="22">
        <f>Data_None!AU26</f>
        <v>0</v>
      </c>
      <c r="O25" s="22">
        <f>Data_None!AV26</f>
        <v>0</v>
      </c>
      <c r="P25" s="22">
        <f>Data_None!AW26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-588.14949327797899</v>
      </c>
      <c r="F26" s="39" t="s">
        <v>7</v>
      </c>
      <c r="G26" s="40">
        <v>0</v>
      </c>
      <c r="I26" s="272"/>
      <c r="J26" s="4">
        <v>9</v>
      </c>
      <c r="K26" s="22">
        <f>Data_None!AR27</f>
        <v>0</v>
      </c>
      <c r="L26" s="22">
        <f>Data_None!AS27</f>
        <v>0</v>
      </c>
      <c r="M26" s="22">
        <f>Data_None!AT27</f>
        <v>0</v>
      </c>
      <c r="N26" s="22">
        <f>Data_None!AU27</f>
        <v>0</v>
      </c>
      <c r="O26" s="22">
        <f>Data_None!AV27</f>
        <v>0</v>
      </c>
      <c r="P26" s="22">
        <f>Data_None!AW27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34.765165454110928</v>
      </c>
      <c r="F27" s="7" t="s">
        <v>0</v>
      </c>
      <c r="G27" s="10">
        <f>D39</f>
        <v>-382000</v>
      </c>
      <c r="I27" s="272"/>
      <c r="J27" s="4">
        <v>10</v>
      </c>
      <c r="K27" s="22">
        <f>Data_None!AR28</f>
        <v>271961.98209170299</v>
      </c>
      <c r="L27" s="22">
        <f>Data_None!AS28</f>
        <v>0</v>
      </c>
      <c r="M27" s="22">
        <f>Data_None!AT28</f>
        <v>0</v>
      </c>
      <c r="N27" s="22">
        <f>Data_None!AU28</f>
        <v>-38.605841130804897</v>
      </c>
      <c r="O27" s="22">
        <f>Data_None!AV28</f>
        <v>0</v>
      </c>
      <c r="P27" s="22">
        <f>Data_None!AW28</f>
        <v>0</v>
      </c>
      <c r="Q27" s="46">
        <f t="shared" si="1"/>
        <v>271923.37625057215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-246.20475317358347</v>
      </c>
      <c r="F28" s="7" t="s">
        <v>8</v>
      </c>
      <c r="G28" s="10">
        <f>D46</f>
        <v>-1931700.4319951374</v>
      </c>
      <c r="I28" s="272"/>
      <c r="J28" s="4">
        <v>11</v>
      </c>
      <c r="K28" s="22">
        <f>Data_None!AR29</f>
        <v>271961.98209170299</v>
      </c>
      <c r="L28" s="22">
        <f>Data_None!AS29</f>
        <v>0</v>
      </c>
      <c r="M28" s="22">
        <f>Data_None!AT29</f>
        <v>0</v>
      </c>
      <c r="N28" s="22">
        <f>Data_None!AU29</f>
        <v>-38.605841132370998</v>
      </c>
      <c r="O28" s="22">
        <f>Data_None!AV29</f>
        <v>0</v>
      </c>
      <c r="P28" s="22">
        <f>Data_None!AW29</f>
        <v>0</v>
      </c>
      <c r="Q28" s="46">
        <f t="shared" si="1"/>
        <v>271923.37625057064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3522.9906815090394</v>
      </c>
      <c r="F29" s="11" t="s">
        <v>9</v>
      </c>
      <c r="G29" s="12">
        <f>D53</f>
        <v>6842.8662527466213</v>
      </c>
      <c r="I29" s="272"/>
      <c r="J29" s="4">
        <v>12</v>
      </c>
      <c r="K29" s="22">
        <f>Data_None!AR30</f>
        <v>271961.98209170002</v>
      </c>
      <c r="L29" s="22">
        <f>Data_None!AS30</f>
        <v>0</v>
      </c>
      <c r="M29" s="22">
        <f>Data_None!AT30</f>
        <v>0</v>
      </c>
      <c r="N29" s="22">
        <f>Data_None!AU30</f>
        <v>-38.605841151015497</v>
      </c>
      <c r="O29" s="22">
        <f>Data_None!AV30</f>
        <v>0</v>
      </c>
      <c r="P29" s="22">
        <f>Data_None!AW30</f>
        <v>0</v>
      </c>
      <c r="Q29" s="46">
        <f t="shared" si="1"/>
        <v>271923.37625054899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223759.14098706603</v>
      </c>
      <c r="I30" s="272"/>
      <c r="J30" s="4">
        <v>13</v>
      </c>
      <c r="K30" s="22">
        <f>Data_None!AR31</f>
        <v>271961.98209169798</v>
      </c>
      <c r="L30" s="22">
        <f>Data_None!AS31</f>
        <v>0</v>
      </c>
      <c r="M30" s="22">
        <f>Data_None!AT31</f>
        <v>0</v>
      </c>
      <c r="N30" s="22">
        <f>Data_None!AU31</f>
        <v>-38.605841130812202</v>
      </c>
      <c r="O30" s="22">
        <f>Data_None!AV31</f>
        <v>0</v>
      </c>
      <c r="P30" s="22">
        <f>Data_None!AW31</f>
        <v>0</v>
      </c>
      <c r="Q30" s="46">
        <f t="shared" si="1"/>
        <v>271923.37625056715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Data_None!AR32</f>
        <v>271961.982091696</v>
      </c>
      <c r="L31" s="22">
        <f>Data_None!AS32</f>
        <v>0</v>
      </c>
      <c r="M31" s="22">
        <f>Data_None!AT32</f>
        <v>0</v>
      </c>
      <c r="N31" s="22">
        <f>Data_None!AU32</f>
        <v>-38.605841130811498</v>
      </c>
      <c r="O31" s="22">
        <f>Data_None!AV32</f>
        <v>0</v>
      </c>
      <c r="P31" s="22">
        <f>Data_None!AW32</f>
        <v>0</v>
      </c>
      <c r="Q31" s="46">
        <f t="shared" si="1"/>
        <v>271923.37625056517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Data_None!AR33</f>
        <v>899.83233000039604</v>
      </c>
      <c r="L32" s="22">
        <f>Data_None!AS33</f>
        <v>0</v>
      </c>
      <c r="M32" s="22">
        <f>Data_None!AT33</f>
        <v>0</v>
      </c>
      <c r="N32" s="22">
        <f>Data_None!AU33</f>
        <v>0.83832104442609401</v>
      </c>
      <c r="O32" s="22">
        <f>Data_None!AV33</f>
        <v>0</v>
      </c>
      <c r="P32" s="22">
        <f>Data_None!AW33</f>
        <v>0</v>
      </c>
      <c r="Q32" s="46">
        <f t="shared" si="1"/>
        <v>900.67065104482208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1508867.1101199917</v>
      </c>
      <c r="I33" s="272" t="s">
        <v>2</v>
      </c>
      <c r="J33" s="4">
        <v>1</v>
      </c>
      <c r="K33" s="23">
        <f>Data_None!AR34</f>
        <v>899.83233000038604</v>
      </c>
      <c r="L33" s="23">
        <f>Data_None!AS34</f>
        <v>0</v>
      </c>
      <c r="M33" s="23">
        <f>Data_None!AT34</f>
        <v>0</v>
      </c>
      <c r="N33" s="23">
        <f>Data_None!AU34</f>
        <v>0.83832102712492995</v>
      </c>
      <c r="O33" s="23">
        <f>Data_None!AV34</f>
        <v>0</v>
      </c>
      <c r="P33" s="23">
        <f>Data_None!AW34</f>
        <v>0</v>
      </c>
      <c r="Q33" s="46">
        <f t="shared" si="1"/>
        <v>900.67065102751098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-588.14949327797899</v>
      </c>
      <c r="I34" s="272"/>
      <c r="J34" s="4">
        <v>2</v>
      </c>
      <c r="K34" s="23">
        <f>Data_None!AR35</f>
        <v>0</v>
      </c>
      <c r="L34" s="23">
        <f>Data_None!AS35</f>
        <v>0</v>
      </c>
      <c r="M34" s="23">
        <f>Data_None!AT35</f>
        <v>0</v>
      </c>
      <c r="N34" s="23">
        <f>Data_None!AU35</f>
        <v>0</v>
      </c>
      <c r="O34" s="23">
        <f>Data_None!AV35</f>
        <v>0</v>
      </c>
      <c r="P34" s="23">
        <f>Data_None!AW35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Data_None!AR36</f>
        <v>0</v>
      </c>
      <c r="L35" s="23">
        <f>Data_None!AS36</f>
        <v>0</v>
      </c>
      <c r="M35" s="23">
        <f>Data_None!AT36</f>
        <v>0</v>
      </c>
      <c r="N35" s="23">
        <f>Data_None!AU36</f>
        <v>0</v>
      </c>
      <c r="O35" s="23">
        <f>Data_None!AV36</f>
        <v>0</v>
      </c>
      <c r="P35" s="23">
        <f>Data_None!AW36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Data_None!AR37</f>
        <v>0</v>
      </c>
      <c r="L36" s="23">
        <f>Data_None!AS37</f>
        <v>0</v>
      </c>
      <c r="M36" s="23">
        <f>Data_None!AT37</f>
        <v>0</v>
      </c>
      <c r="N36" s="23">
        <f>Data_None!AU37</f>
        <v>0</v>
      </c>
      <c r="O36" s="23">
        <f>Data_None!AV37</f>
        <v>0</v>
      </c>
      <c r="P36" s="23">
        <f>Data_None!AW37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Data_None!AR38</f>
        <v>0</v>
      </c>
      <c r="L37" s="23">
        <f>Data_None!AS38</f>
        <v>0</v>
      </c>
      <c r="M37" s="23">
        <f>Data_None!AT38</f>
        <v>0</v>
      </c>
      <c r="N37" s="23">
        <f>Data_None!AU38</f>
        <v>0</v>
      </c>
      <c r="O37" s="23">
        <f>Data_None!AV38</f>
        <v>0</v>
      </c>
      <c r="P37" s="23">
        <f>Data_None!AW38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Data_None!AR39</f>
        <v>0</v>
      </c>
      <c r="L38" s="23">
        <f>Data_None!AS39</f>
        <v>0</v>
      </c>
      <c r="M38" s="23">
        <f>Data_None!AT39</f>
        <v>0</v>
      </c>
      <c r="N38" s="23">
        <f>Data_None!AU39</f>
        <v>0</v>
      </c>
      <c r="O38" s="23">
        <f>Data_None!AV39</f>
        <v>0</v>
      </c>
      <c r="P38" s="23">
        <f>Data_None!AW39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-382000</v>
      </c>
      <c r="F39" s="7" t="s">
        <v>13</v>
      </c>
      <c r="G39" s="10">
        <f>SUM(G33:G38)</f>
        <v>1508278.9606267137</v>
      </c>
      <c r="I39" s="272"/>
      <c r="J39" s="4">
        <v>7</v>
      </c>
      <c r="K39" s="23">
        <f>Data_None!AR40</f>
        <v>899.83233000039604</v>
      </c>
      <c r="L39" s="23">
        <f>Data_None!AS40</f>
        <v>0</v>
      </c>
      <c r="M39" s="23">
        <f>Data_None!AT40</f>
        <v>0</v>
      </c>
      <c r="N39" s="23">
        <f>Data_None!AU40</f>
        <v>0.83832102249364204</v>
      </c>
      <c r="O39" s="23">
        <f>Data_None!AV40</f>
        <v>0</v>
      </c>
      <c r="P39" s="23">
        <f>Data_None!AW40</f>
        <v>0</v>
      </c>
      <c r="Q39" s="46">
        <f t="shared" si="1"/>
        <v>900.67065102288973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Data_None!AR41</f>
        <v>0</v>
      </c>
      <c r="L40" s="23">
        <f>Data_None!AS41</f>
        <v>0</v>
      </c>
      <c r="M40" s="23">
        <f>Data_None!AT41</f>
        <v>0</v>
      </c>
      <c r="N40" s="23">
        <f>Data_None!AU41</f>
        <v>0</v>
      </c>
      <c r="O40" s="23">
        <f>Data_None!AV41</f>
        <v>0</v>
      </c>
      <c r="P40" s="23">
        <f>Data_None!AW41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Data_None!AR42</f>
        <v>0</v>
      </c>
      <c r="L41" s="23">
        <f>Data_None!AS42</f>
        <v>0</v>
      </c>
      <c r="M41" s="23">
        <f>Data_None!AT42</f>
        <v>0</v>
      </c>
      <c r="N41" s="23">
        <f>Data_None!AU42</f>
        <v>0</v>
      </c>
      <c r="O41" s="23">
        <f>Data_None!AV42</f>
        <v>0</v>
      </c>
      <c r="P41" s="23">
        <f>Data_None!AW42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702605.32487317058</v>
      </c>
      <c r="I42" s="272"/>
      <c r="J42" s="4">
        <v>10</v>
      </c>
      <c r="K42" s="23">
        <f>Data_None!AR43</f>
        <v>139150.814838814</v>
      </c>
      <c r="L42" s="23">
        <f>Data_None!AS43</f>
        <v>0</v>
      </c>
      <c r="M42" s="23">
        <f>Data_None!AT43</f>
        <v>0</v>
      </c>
      <c r="N42" s="23">
        <f>Data_None!AU43</f>
        <v>8.9128539053143303</v>
      </c>
      <c r="O42" s="23">
        <f>Data_None!AV43</f>
        <v>0</v>
      </c>
      <c r="P42" s="23">
        <f>Data_None!AW43</f>
        <v>0</v>
      </c>
      <c r="Q42" s="46">
        <f t="shared" si="1"/>
        <v>139159.72769271932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-382000</v>
      </c>
      <c r="F43" s="7" t="s">
        <v>6</v>
      </c>
      <c r="G43" s="10">
        <f>D27</f>
        <v>34.765165454110928</v>
      </c>
      <c r="I43" s="272"/>
      <c r="J43" s="4">
        <v>11</v>
      </c>
      <c r="K43" s="23">
        <f>Data_None!AR44</f>
        <v>139150.814838814</v>
      </c>
      <c r="L43" s="23">
        <f>Data_None!AS44</f>
        <v>0</v>
      </c>
      <c r="M43" s="23">
        <f>Data_None!AT44</f>
        <v>0</v>
      </c>
      <c r="N43" s="23">
        <f>Data_None!AU44</f>
        <v>8.9128539068794392</v>
      </c>
      <c r="O43" s="23">
        <f>Data_None!AV44</f>
        <v>0</v>
      </c>
      <c r="P43" s="23">
        <f>Data_None!AW44</f>
        <v>0</v>
      </c>
      <c r="Q43" s="46">
        <f t="shared" si="1"/>
        <v>139159.72769272089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Data_None!AR45</f>
        <v>139150.81483881199</v>
      </c>
      <c r="L44" s="23">
        <f>Data_None!AS45</f>
        <v>0</v>
      </c>
      <c r="M44" s="23">
        <f>Data_None!AT45</f>
        <v>0</v>
      </c>
      <c r="N44" s="23">
        <f>Data_None!AU45</f>
        <v>8.9128539053047504</v>
      </c>
      <c r="O44" s="23">
        <f>Data_None!AV45</f>
        <v>0</v>
      </c>
      <c r="P44" s="23">
        <f>Data_None!AW45</f>
        <v>0</v>
      </c>
      <c r="Q44" s="46">
        <f t="shared" si="1"/>
        <v>139159.72769271728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Data_None!AR46</f>
        <v>139150.814838811</v>
      </c>
      <c r="L45" s="23">
        <f>Data_None!AS46</f>
        <v>0</v>
      </c>
      <c r="M45" s="23">
        <f>Data_None!AT46</f>
        <v>0</v>
      </c>
      <c r="N45" s="23">
        <f>Data_None!AU46</f>
        <v>8.9128538852538899</v>
      </c>
      <c r="O45" s="23">
        <f>Data_None!AV46</f>
        <v>0</v>
      </c>
      <c r="P45" s="23">
        <f>Data_None!AW46</f>
        <v>0</v>
      </c>
      <c r="Q45" s="46">
        <f t="shared" si="1"/>
        <v>139159.72769269627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-1931700.4319951374</v>
      </c>
      <c r="F46" s="7" t="s">
        <v>8</v>
      </c>
      <c r="G46" s="10">
        <f>D48</f>
        <v>0</v>
      </c>
      <c r="I46" s="272"/>
      <c r="J46" s="4">
        <v>14</v>
      </c>
      <c r="K46" s="23">
        <f>Data_None!AR47</f>
        <v>139150.81483881001</v>
      </c>
      <c r="L46" s="23">
        <f>Data_None!AS47</f>
        <v>0</v>
      </c>
      <c r="M46" s="23">
        <f>Data_None!AT47</f>
        <v>0</v>
      </c>
      <c r="N46" s="23">
        <f>Data_None!AU47</f>
        <v>8.9128539068687491</v>
      </c>
      <c r="O46" s="23">
        <f>Data_None!AV47</f>
        <v>0</v>
      </c>
      <c r="P46" s="23">
        <f>Data_None!AW47</f>
        <v>0</v>
      </c>
      <c r="Q46" s="46">
        <f t="shared" si="1"/>
        <v>139159.72769271687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Data_None!AR48</f>
        <v>5051.5860191089096</v>
      </c>
      <c r="L47" s="23">
        <f>Data_None!AS48</f>
        <v>0</v>
      </c>
      <c r="M47" s="23">
        <f>Data_None!AT48</f>
        <v>0</v>
      </c>
      <c r="N47" s="23">
        <f>Data_None!AU48</f>
        <v>-11.475746105128801</v>
      </c>
      <c r="O47" s="23">
        <f>Data_None!AV48</f>
        <v>0</v>
      </c>
      <c r="P47" s="23">
        <f>Data_None!AW48</f>
        <v>0</v>
      </c>
      <c r="Q47" s="46">
        <f t="shared" si="1"/>
        <v>5040.110273003781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702640.09003862471</v>
      </c>
      <c r="I48" s="272" t="s">
        <v>1</v>
      </c>
      <c r="J48" s="4">
        <v>1</v>
      </c>
      <c r="K48" s="24">
        <f>Data_None!AR49</f>
        <v>5051.5860191089196</v>
      </c>
      <c r="L48" s="24">
        <f>Data_None!AS49</f>
        <v>0</v>
      </c>
      <c r="M48" s="24">
        <f>Data_None!AT49</f>
        <v>0</v>
      </c>
      <c r="N48" s="24">
        <f>Data_None!AU49</f>
        <v>-11.475746084825699</v>
      </c>
      <c r="O48" s="24">
        <f>Data_None!AV49</f>
        <v>0</v>
      </c>
      <c r="P48" s="24">
        <f>Data_None!AW49</f>
        <v>0</v>
      </c>
      <c r="Q48" s="46">
        <f t="shared" si="1"/>
        <v>5040.1102730240937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Data_None!AR50</f>
        <v>1950.2417129836001</v>
      </c>
      <c r="L49" s="24">
        <f>Data_None!AS50</f>
        <v>0</v>
      </c>
      <c r="M49" s="24">
        <f>Data_None!AT50</f>
        <v>0</v>
      </c>
      <c r="N49" s="24">
        <f>Data_None!AU50</f>
        <v>-2.02701401916791E-8</v>
      </c>
      <c r="O49" s="24">
        <f>Data_None!AV50</f>
        <v>0</v>
      </c>
      <c r="P49" s="24">
        <f>Data_None!AW50</f>
        <v>0</v>
      </c>
      <c r="Q49" s="46">
        <f t="shared" si="1"/>
        <v>1950.24171296333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-1931700.4319951374</v>
      </c>
      <c r="F50" s="8" t="s">
        <v>18</v>
      </c>
      <c r="I50" s="272"/>
      <c r="J50" s="4">
        <v>3</v>
      </c>
      <c r="K50" s="24">
        <f>Data_None!AR51</f>
        <v>1950.2417129836099</v>
      </c>
      <c r="L50" s="24">
        <f>Data_None!AS51</f>
        <v>0</v>
      </c>
      <c r="M50" s="24">
        <f>Data_None!AT51</f>
        <v>0</v>
      </c>
      <c r="N50" s="24">
        <f>Data_None!AU51</f>
        <v>-1.60094258631449E-9</v>
      </c>
      <c r="O50" s="24">
        <f>Data_None!AV51</f>
        <v>0</v>
      </c>
      <c r="P50" s="24">
        <f>Data_None!AW51</f>
        <v>0</v>
      </c>
      <c r="Q50" s="46">
        <f t="shared" si="1"/>
        <v>1950.2417129820089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169485.50359899073</v>
      </c>
      <c r="I51" s="272"/>
      <c r="J51" s="4">
        <v>4</v>
      </c>
      <c r="K51" s="24">
        <f>Data_None!AR52</f>
        <v>1950.2417129836099</v>
      </c>
      <c r="L51" s="24">
        <f>Data_None!AS52</f>
        <v>0</v>
      </c>
      <c r="M51" s="24">
        <f>Data_None!AT52</f>
        <v>0</v>
      </c>
      <c r="N51" s="24">
        <f>Data_None!AU52</f>
        <v>-1.43073145566696E-11</v>
      </c>
      <c r="O51" s="24">
        <f>Data_None!AV52</f>
        <v>0</v>
      </c>
      <c r="P51" s="24">
        <f>Data_None!AW52</f>
        <v>0</v>
      </c>
      <c r="Q51" s="46">
        <f t="shared" si="1"/>
        <v>1950.2417129835956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-246.20475317358347</v>
      </c>
      <c r="I52" s="272"/>
      <c r="J52" s="4">
        <v>5</v>
      </c>
      <c r="K52" s="24">
        <f>Data_None!AR53</f>
        <v>7419.5968536336904</v>
      </c>
      <c r="L52" s="24">
        <f>Data_None!AS53</f>
        <v>0</v>
      </c>
      <c r="M52" s="24">
        <f>Data_None!AT53</f>
        <v>0</v>
      </c>
      <c r="N52" s="24">
        <f>Data_None!AU53</f>
        <v>-14.8598935635474</v>
      </c>
      <c r="O52" s="24">
        <f>Data_None!AV53</f>
        <v>0</v>
      </c>
      <c r="P52" s="24">
        <f>Data_None!AW53</f>
        <v>0</v>
      </c>
      <c r="Q52" s="46">
        <f t="shared" si="1"/>
        <v>7404.7369600701431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6842.8662527466213</v>
      </c>
      <c r="F53" s="7" t="s">
        <v>7</v>
      </c>
      <c r="G53" s="10">
        <f>D35</f>
        <v>0</v>
      </c>
      <c r="I53" s="272"/>
      <c r="J53" s="4">
        <v>6</v>
      </c>
      <c r="K53" s="24">
        <f>Data_None!AR54</f>
        <v>7419.5968536336904</v>
      </c>
      <c r="L53" s="24">
        <f>Data_None!AS54</f>
        <v>0</v>
      </c>
      <c r="M53" s="24">
        <f>Data_None!AT54</f>
        <v>0</v>
      </c>
      <c r="N53" s="24">
        <f>Data_None!AU54</f>
        <v>-14.859893563548299</v>
      </c>
      <c r="O53" s="24">
        <f>Data_None!AV54</f>
        <v>0</v>
      </c>
      <c r="P53" s="24">
        <f>Data_None!AW54</f>
        <v>0</v>
      </c>
      <c r="Q53" s="46">
        <f t="shared" si="1"/>
        <v>7404.7369600701422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Data_None!AR55</f>
        <v>5051.5860191089096</v>
      </c>
      <c r="L54" s="24">
        <f>Data_None!AS55</f>
        <v>0</v>
      </c>
      <c r="M54" s="24">
        <f>Data_None!AT55</f>
        <v>0</v>
      </c>
      <c r="N54" s="24">
        <f>Data_None!AU55</f>
        <v>-11.4757460832659</v>
      </c>
      <c r="O54" s="24">
        <f>Data_None!AV55</f>
        <v>0</v>
      </c>
      <c r="P54" s="24">
        <f>Data_None!AW55</f>
        <v>0</v>
      </c>
      <c r="Q54" s="46">
        <f t="shared" si="1"/>
        <v>5040.1102730256434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Data_None!AR56</f>
        <v>0</v>
      </c>
      <c r="L55" s="24">
        <f>Data_None!AS56</f>
        <v>0</v>
      </c>
      <c r="M55" s="24">
        <f>Data_None!AT56</f>
        <v>0</v>
      </c>
      <c r="N55" s="24">
        <f>Data_None!AU56</f>
        <v>0</v>
      </c>
      <c r="O55" s="24">
        <f>Data_None!AV56</f>
        <v>0</v>
      </c>
      <c r="P55" s="24">
        <f>Data_None!AW56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Data_None!AR57</f>
        <v>0</v>
      </c>
      <c r="L56" s="24">
        <f>Data_None!AS57</f>
        <v>0</v>
      </c>
      <c r="M56" s="24">
        <f>Data_None!AT57</f>
        <v>0</v>
      </c>
      <c r="N56" s="24">
        <f>Data_None!AU57</f>
        <v>0</v>
      </c>
      <c r="O56" s="24">
        <f>Data_None!AV57</f>
        <v>0</v>
      </c>
      <c r="P56" s="24">
        <f>Data_None!AW57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6842.8662527466213</v>
      </c>
      <c r="F57" s="7" t="s">
        <v>13</v>
      </c>
      <c r="G57" s="10">
        <f>SUM(G51:G56)</f>
        <v>169239.29884581716</v>
      </c>
      <c r="I57" s="272"/>
      <c r="J57" s="4">
        <v>10</v>
      </c>
      <c r="K57" s="24">
        <f>Data_None!AR58</f>
        <v>27738.482542911501</v>
      </c>
      <c r="L57" s="24">
        <f>Data_None!AS58</f>
        <v>0</v>
      </c>
      <c r="M57" s="24">
        <f>Data_None!AT58</f>
        <v>0</v>
      </c>
      <c r="N57" s="24">
        <f>Data_None!AU58</f>
        <v>-38.706694778975702</v>
      </c>
      <c r="O57" s="24">
        <f>Data_None!AV58</f>
        <v>0</v>
      </c>
      <c r="P57" s="24">
        <f>Data_None!AW58</f>
        <v>0</v>
      </c>
      <c r="Q57" s="46">
        <f t="shared" si="1"/>
        <v>27699.775848132525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Data_None!AR59</f>
        <v>27738.482542911399</v>
      </c>
      <c r="L58" s="24">
        <f>Data_None!AS59</f>
        <v>0</v>
      </c>
      <c r="M58" s="24">
        <f>Data_None!AT59</f>
        <v>0</v>
      </c>
      <c r="N58" s="24">
        <f>Data_None!AU59</f>
        <v>-38.706694778191199</v>
      </c>
      <c r="O58" s="24">
        <f>Data_None!AV59</f>
        <v>0</v>
      </c>
      <c r="P58" s="24">
        <f>Data_None!AW59</f>
        <v>0</v>
      </c>
      <c r="Q58" s="46">
        <f t="shared" si="1"/>
        <v>27699.775848133209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Data_None!AR60</f>
        <v>27738.482542910799</v>
      </c>
      <c r="L59" s="24">
        <f>Data_None!AS60</f>
        <v>0</v>
      </c>
      <c r="M59" s="24">
        <f>Data_None!AT60</f>
        <v>0</v>
      </c>
      <c r="N59" s="24">
        <f>Data_None!AU60</f>
        <v>-38.706694758193102</v>
      </c>
      <c r="O59" s="24">
        <f>Data_None!AV60</f>
        <v>0</v>
      </c>
      <c r="P59" s="24">
        <f>Data_None!AW60</f>
        <v>0</v>
      </c>
      <c r="Q59" s="46">
        <f t="shared" si="1"/>
        <v>27699.775848152607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Data_None!AR61</f>
        <v>27738.482542910599</v>
      </c>
      <c r="L60" s="24">
        <f>Data_None!AS61</f>
        <v>0</v>
      </c>
      <c r="M60" s="24">
        <f>Data_None!AT61</f>
        <v>0</v>
      </c>
      <c r="N60" s="24">
        <f>Data_None!AU61</f>
        <v>-38.706694759758498</v>
      </c>
      <c r="O60" s="24">
        <f>Data_None!AV61</f>
        <v>0</v>
      </c>
      <c r="P60" s="24">
        <f>Data_None!AW61</f>
        <v>0</v>
      </c>
      <c r="Q60" s="46">
        <f t="shared" si="1"/>
        <v>27699.775848150839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Data_None!AR62</f>
        <v>27738.482542910398</v>
      </c>
      <c r="L61" s="24">
        <f>Data_None!AS62</f>
        <v>0</v>
      </c>
      <c r="M61" s="24">
        <f>Data_None!AT62</f>
        <v>0</v>
      </c>
      <c r="N61" s="24">
        <f>Data_None!AU62</f>
        <v>-38.706694781392301</v>
      </c>
      <c r="O61" s="24">
        <f>Data_None!AV62</f>
        <v>0</v>
      </c>
      <c r="P61" s="24">
        <f>Data_None!AW62</f>
        <v>0</v>
      </c>
      <c r="Q61" s="46">
        <f t="shared" si="1"/>
        <v>27699.775848129007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Data_None!AR63</f>
        <v>0</v>
      </c>
      <c r="L62" s="24">
        <f>Data_None!AS63</f>
        <v>0</v>
      </c>
      <c r="M62" s="24">
        <f>Data_None!AT63</f>
        <v>0</v>
      </c>
      <c r="N62" s="24">
        <f>Data_None!AU63</f>
        <v>0</v>
      </c>
      <c r="O62" s="24">
        <f>Data_None!AV63</f>
        <v>0</v>
      </c>
      <c r="P62" s="24">
        <f>Data_None!AW63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9040-2BC3-4BB9-B8E0-2FDFD4AF4C73}">
  <sheetPr>
    <tabColor theme="5" tint="0.39997558519241921"/>
  </sheetPr>
  <dimension ref="A1:AN239"/>
  <sheetViews>
    <sheetView topLeftCell="A26" workbookViewId="0">
      <selection activeCell="K61" sqref="K57:K61"/>
    </sheetView>
  </sheetViews>
  <sheetFormatPr defaultRowHeight="15" x14ac:dyDescent="0.25"/>
  <cols>
    <col min="1" max="1" width="2.140625" style="7" customWidth="1"/>
    <col min="2" max="2" width="3.140625" style="8" customWidth="1"/>
    <col min="3" max="3" width="20.140625" style="7" customWidth="1"/>
    <col min="4" max="4" width="14.28515625" style="9" bestFit="1" customWidth="1"/>
    <col min="5" max="5" width="9.140625" style="7"/>
    <col min="6" max="6" width="16.85546875" style="7" customWidth="1"/>
    <col min="7" max="7" width="16.85546875" style="7" bestFit="1" customWidth="1"/>
    <col min="8" max="8" width="9.140625" style="7"/>
    <col min="9" max="9" width="9.140625" style="2"/>
    <col min="10" max="10" width="4.5703125" style="3" bestFit="1" customWidth="1"/>
    <col min="11" max="11" width="15.140625" style="1" customWidth="1"/>
    <col min="12" max="12" width="11.7109375" bestFit="1" customWidth="1"/>
    <col min="13" max="13" width="12.42578125" bestFit="1" customWidth="1"/>
    <col min="14" max="14" width="10.7109375" style="1" bestFit="1" customWidth="1"/>
    <col min="15" max="15" width="12.28515625" bestFit="1" customWidth="1"/>
    <col min="16" max="16" width="10.28515625" customWidth="1"/>
    <col min="17" max="17" width="11.5703125" style="47" bestFit="1" customWidth="1"/>
    <col min="18" max="18" width="10.28515625" style="47" customWidth="1"/>
    <col min="19" max="19" width="11.85546875" bestFit="1" customWidth="1"/>
    <col min="20" max="20" width="10" style="7" bestFit="1" customWidth="1"/>
    <col min="21" max="21" width="13.42578125" style="7" bestFit="1" customWidth="1"/>
    <col min="22" max="22" width="11.28515625" style="7" bestFit="1" customWidth="1"/>
    <col min="23" max="40" width="9.140625" style="7"/>
  </cols>
  <sheetData>
    <row r="1" spans="2:23" ht="8.25" customHeight="1" x14ac:dyDescent="0.25">
      <c r="I1" s="16"/>
      <c r="J1" s="17"/>
      <c r="K1" s="9"/>
      <c r="L1" s="7"/>
      <c r="M1" s="7"/>
      <c r="N1" s="9"/>
      <c r="O1" s="7"/>
      <c r="P1" s="7"/>
      <c r="Q1" s="38"/>
      <c r="R1" s="38"/>
      <c r="S1" s="7"/>
    </row>
    <row r="2" spans="2:23" ht="36" customHeight="1" x14ac:dyDescent="0.25">
      <c r="B2" s="8" t="s">
        <v>36</v>
      </c>
      <c r="F2" s="8" t="s">
        <v>19</v>
      </c>
      <c r="I2" s="273" t="s">
        <v>27</v>
      </c>
      <c r="J2" s="273" t="s">
        <v>26</v>
      </c>
      <c r="K2" s="18" t="s">
        <v>29</v>
      </c>
      <c r="L2" s="19" t="s">
        <v>30</v>
      </c>
      <c r="M2" s="19" t="s">
        <v>31</v>
      </c>
      <c r="N2" s="18" t="s">
        <v>32</v>
      </c>
      <c r="O2" s="19" t="s">
        <v>33</v>
      </c>
      <c r="P2" s="19" t="s">
        <v>34</v>
      </c>
      <c r="Q2" s="44" t="s">
        <v>35</v>
      </c>
      <c r="R2" s="44" t="s">
        <v>9</v>
      </c>
      <c r="S2" s="7"/>
    </row>
    <row r="3" spans="2:23" x14ac:dyDescent="0.25">
      <c r="C3" s="25" t="s">
        <v>21</v>
      </c>
      <c r="D3" s="31">
        <f>Data_2700!G3</f>
        <v>1</v>
      </c>
      <c r="F3" s="7" t="s">
        <v>0</v>
      </c>
      <c r="G3" s="10">
        <f>-D43</f>
        <v>385000</v>
      </c>
      <c r="I3" s="273"/>
      <c r="J3" s="273"/>
      <c r="K3" s="5">
        <f t="shared" ref="K3:R3" si="0">SUM(K4:K62)</f>
        <v>4443833.1410432057</v>
      </c>
      <c r="L3" s="5">
        <f t="shared" si="0"/>
        <v>2004138.6209500534</v>
      </c>
      <c r="M3" s="5">
        <f t="shared" si="0"/>
        <v>382000</v>
      </c>
      <c r="N3" s="5">
        <f t="shared" si="0"/>
        <v>3207.6393559247222</v>
      </c>
      <c r="O3" s="5">
        <f t="shared" si="0"/>
        <v>2011199.0875771001</v>
      </c>
      <c r="P3" s="5">
        <f t="shared" si="0"/>
        <v>385000</v>
      </c>
      <c r="Q3" s="45">
        <f t="shared" si="0"/>
        <v>2050841.6928220286</v>
      </c>
      <c r="R3" s="45">
        <f t="shared" si="0"/>
        <v>9586.3096924821075</v>
      </c>
      <c r="S3" s="6" t="s">
        <v>28</v>
      </c>
      <c r="T3" s="9"/>
      <c r="U3" s="9"/>
      <c r="V3" s="9"/>
      <c r="W3" s="9"/>
    </row>
    <row r="4" spans="2:23" ht="15.75" thickBot="1" x14ac:dyDescent="0.3">
      <c r="C4" s="29" t="s">
        <v>22</v>
      </c>
      <c r="D4" s="32">
        <f>Data_2700!G4</f>
        <v>1</v>
      </c>
      <c r="F4" s="11" t="s">
        <v>8</v>
      </c>
      <c r="G4" s="12">
        <f>-D50</f>
        <v>2011199.0875771001</v>
      </c>
      <c r="I4" s="272" t="s">
        <v>4</v>
      </c>
      <c r="J4" s="4">
        <v>1</v>
      </c>
      <c r="K4" s="21">
        <f>Data_2700!AR4</f>
        <v>515411.62687172898</v>
      </c>
      <c r="L4" s="21">
        <f>Data_2700!AS4</f>
        <v>439202.28549999697</v>
      </c>
      <c r="M4" s="21">
        <f>Data_2700!AT4</f>
        <v>80000</v>
      </c>
      <c r="N4" s="21">
        <f>Data_2700!AU4</f>
        <v>5299.7387047805996</v>
      </c>
      <c r="O4" s="21">
        <f>Data_2700!AV4</f>
        <v>447645.80054569</v>
      </c>
      <c r="P4" s="21">
        <f>Data_2700!AW4</f>
        <v>80000</v>
      </c>
      <c r="Q4" s="46">
        <f>K4+N4-O4-P4</f>
        <v>-6934.4349691804382</v>
      </c>
      <c r="R4" s="46">
        <f>IF(Q4&lt;0,-Q4,0)</f>
        <v>6934.4349691804382</v>
      </c>
      <c r="S4" s="7"/>
    </row>
    <row r="5" spans="2:23" ht="15.75" thickTop="1" x14ac:dyDescent="0.25">
      <c r="C5" s="25" t="s">
        <v>23</v>
      </c>
      <c r="D5" s="31">
        <f>Data_2700!G5</f>
        <v>4659530.9664012101</v>
      </c>
      <c r="F5" s="7" t="s">
        <v>13</v>
      </c>
      <c r="G5" s="10">
        <f>SUM(G3:G4)</f>
        <v>2396199.0875770999</v>
      </c>
      <c r="I5" s="272"/>
      <c r="J5" s="4">
        <v>2</v>
      </c>
      <c r="K5" s="21">
        <f>Data_2700!AR5</f>
        <v>291831.021010925</v>
      </c>
      <c r="L5" s="21">
        <f>Data_2700!AS5</f>
        <v>172215</v>
      </c>
      <c r="M5" s="21">
        <f>Data_2700!AT5</f>
        <v>80000</v>
      </c>
      <c r="N5" s="21">
        <f>Data_2700!AU5</f>
        <v>-11.042283630114101</v>
      </c>
      <c r="O5" s="21">
        <f>Data_2700!AV5</f>
        <v>172195.87016661401</v>
      </c>
      <c r="P5" s="21">
        <f>Data_2700!AW5</f>
        <v>80000</v>
      </c>
      <c r="Q5" s="46">
        <f t="shared" ref="Q5:Q62" si="1">K5+N5-O5-P5</f>
        <v>39624.108560680877</v>
      </c>
      <c r="R5" s="46">
        <f t="shared" ref="R5:R62" si="2">IF(Q5&lt;0,-Q5,0)</f>
        <v>0</v>
      </c>
      <c r="S5" s="7"/>
    </row>
    <row r="6" spans="2:23" x14ac:dyDescent="0.25">
      <c r="C6" s="29" t="s">
        <v>24</v>
      </c>
      <c r="D6" s="32">
        <f>Data_2700!G6</f>
        <v>4841627.0900916103</v>
      </c>
      <c r="I6" s="272"/>
      <c r="J6" s="4">
        <v>3</v>
      </c>
      <c r="K6" s="21">
        <f>Data_2700!AR6</f>
        <v>290420.95479105302</v>
      </c>
      <c r="L6" s="21">
        <f>Data_2700!AS6</f>
        <v>162540</v>
      </c>
      <c r="M6" s="21">
        <f>Data_2700!AT6</f>
        <v>80000</v>
      </c>
      <c r="N6" s="21">
        <f>Data_2700!AU6</f>
        <v>-10.870672719872999</v>
      </c>
      <c r="O6" s="21">
        <f>Data_2700!AV6</f>
        <v>162522.036833291</v>
      </c>
      <c r="P6" s="21">
        <f>Data_2700!AW6</f>
        <v>80000</v>
      </c>
      <c r="Q6" s="46">
        <f t="shared" si="1"/>
        <v>47888.047285042179</v>
      </c>
      <c r="R6" s="46">
        <f t="shared" si="2"/>
        <v>0</v>
      </c>
      <c r="S6" s="7"/>
    </row>
    <row r="7" spans="2:23" x14ac:dyDescent="0.25">
      <c r="C7" s="33" t="s">
        <v>25</v>
      </c>
      <c r="D7" s="34">
        <f>Data_2700!G7</f>
        <v>2626492.3951937398</v>
      </c>
      <c r="F7" s="8" t="s">
        <v>20</v>
      </c>
      <c r="I7" s="272"/>
      <c r="J7" s="4">
        <v>4</v>
      </c>
      <c r="K7" s="21">
        <f>Data_2700!AR7</f>
        <v>0</v>
      </c>
      <c r="L7" s="21">
        <f>Data_2700!AS7</f>
        <v>0</v>
      </c>
      <c r="M7" s="21">
        <f>Data_2700!AT7</f>
        <v>0</v>
      </c>
      <c r="N7" s="21">
        <f>Data_2700!AU7</f>
        <v>0</v>
      </c>
      <c r="O7" s="21">
        <f>Data_2700!AV7</f>
        <v>0</v>
      </c>
      <c r="P7" s="21">
        <f>Data_2700!AW7</f>
        <v>0</v>
      </c>
      <c r="Q7" s="46">
        <f t="shared" si="1"/>
        <v>0</v>
      </c>
      <c r="R7" s="46">
        <f t="shared" si="2"/>
        <v>0</v>
      </c>
      <c r="S7" s="7"/>
    </row>
    <row r="8" spans="2:23" x14ac:dyDescent="0.25">
      <c r="C8" s="25" t="s">
        <v>42</v>
      </c>
      <c r="D8" s="26">
        <f>Data_2700!G8</f>
        <v>1818.7083693899301</v>
      </c>
      <c r="F8" s="7" t="s">
        <v>0</v>
      </c>
      <c r="G8" s="10">
        <f>M3</f>
        <v>382000</v>
      </c>
      <c r="I8" s="272"/>
      <c r="J8" s="4">
        <v>5</v>
      </c>
      <c r="K8" s="21">
        <f>Data_2700!AR8</f>
        <v>0</v>
      </c>
      <c r="L8" s="21">
        <f>Data_2700!AS8</f>
        <v>0</v>
      </c>
      <c r="M8" s="21">
        <f>Data_2700!AT8</f>
        <v>0</v>
      </c>
      <c r="N8" s="21">
        <f>Data_2700!AU8</f>
        <v>0</v>
      </c>
      <c r="O8" s="21">
        <f>Data_2700!AV8</f>
        <v>0</v>
      </c>
      <c r="P8" s="21">
        <f>Data_2700!AW8</f>
        <v>0</v>
      </c>
      <c r="Q8" s="46">
        <f t="shared" si="1"/>
        <v>0</v>
      </c>
      <c r="R8" s="46">
        <f t="shared" si="2"/>
        <v>0</v>
      </c>
      <c r="S8" s="7"/>
    </row>
    <row r="9" spans="2:23" ht="15.75" thickBot="1" x14ac:dyDescent="0.3">
      <c r="C9" s="27" t="s">
        <v>43</v>
      </c>
      <c r="D9" s="28">
        <f>Data_2700!G9</f>
        <v>2362.4585491426101</v>
      </c>
      <c r="F9" s="11" t="s">
        <v>8</v>
      </c>
      <c r="G9" s="12">
        <f>L3</f>
        <v>2004138.6209500534</v>
      </c>
      <c r="I9" s="272"/>
      <c r="J9" s="4">
        <v>6</v>
      </c>
      <c r="K9" s="21">
        <f>Data_2700!AR9</f>
        <v>623682.39423266996</v>
      </c>
      <c r="L9" s="21">
        <f>Data_2700!AS9</f>
        <v>497814.17650716699</v>
      </c>
      <c r="M9" s="21">
        <f>Data_2700!AT9</f>
        <v>60000</v>
      </c>
      <c r="N9" s="21">
        <f>Data_2700!AU9</f>
        <v>10931.981497607099</v>
      </c>
      <c r="O9" s="21">
        <f>Data_2700!AV9</f>
        <v>507533.222083456</v>
      </c>
      <c r="P9" s="21">
        <f>Data_2700!AW9</f>
        <v>60000</v>
      </c>
      <c r="Q9" s="46">
        <f t="shared" si="1"/>
        <v>67081.15364682104</v>
      </c>
      <c r="R9" s="46">
        <f t="shared" si="2"/>
        <v>0</v>
      </c>
      <c r="S9" s="7"/>
    </row>
    <row r="10" spans="2:23" ht="15.75" thickTop="1" x14ac:dyDescent="0.25">
      <c r="C10" s="29" t="s">
        <v>44</v>
      </c>
      <c r="D10" s="30">
        <f>Data_2700!G10</f>
        <v>1052.67930195132</v>
      </c>
      <c r="F10" s="7" t="s">
        <v>13</v>
      </c>
      <c r="G10" s="10">
        <f>SUM(G8:G9)</f>
        <v>2386138.6209500534</v>
      </c>
      <c r="I10" s="272"/>
      <c r="J10" s="4">
        <v>7</v>
      </c>
      <c r="K10" s="21">
        <f>Data_2700!AR10</f>
        <v>0</v>
      </c>
      <c r="L10" s="21">
        <f>Data_2700!AS10</f>
        <v>0</v>
      </c>
      <c r="M10" s="21">
        <f>Data_2700!AT10</f>
        <v>0</v>
      </c>
      <c r="N10" s="21">
        <f>Data_2700!AU10</f>
        <v>0</v>
      </c>
      <c r="O10" s="21">
        <f>Data_2700!AV10</f>
        <v>0</v>
      </c>
      <c r="P10" s="21">
        <f>Data_2700!AW10</f>
        <v>0</v>
      </c>
      <c r="Q10" s="46">
        <f t="shared" si="1"/>
        <v>0</v>
      </c>
      <c r="R10" s="46">
        <f t="shared" si="2"/>
        <v>0</v>
      </c>
      <c r="S10" s="7"/>
    </row>
    <row r="11" spans="2:23" x14ac:dyDescent="0.25">
      <c r="C11" s="25" t="s">
        <v>45</v>
      </c>
      <c r="D11" s="26">
        <f>Data_2700!G11</f>
        <v>1239.2426030133299</v>
      </c>
      <c r="I11" s="272"/>
      <c r="J11" s="4">
        <v>8</v>
      </c>
      <c r="K11" s="21">
        <f>Data_2700!AR11</f>
        <v>540230.54322838399</v>
      </c>
      <c r="L11" s="21">
        <f>Data_2700!AS11</f>
        <v>441960.97664889198</v>
      </c>
      <c r="M11" s="21">
        <f>Data_2700!AT11</f>
        <v>60000</v>
      </c>
      <c r="N11" s="21">
        <f>Data_2700!AU11</f>
        <v>6564.6754502879003</v>
      </c>
      <c r="O11" s="21">
        <f>Data_2700!AV11</f>
        <v>447708.50311815803</v>
      </c>
      <c r="P11" s="21">
        <f>Data_2700!AW11</f>
        <v>60000</v>
      </c>
      <c r="Q11" s="46">
        <f t="shared" si="1"/>
        <v>39086.71556051384</v>
      </c>
      <c r="R11" s="46">
        <f t="shared" si="2"/>
        <v>0</v>
      </c>
      <c r="S11" s="7"/>
    </row>
    <row r="12" spans="2:23" x14ac:dyDescent="0.25">
      <c r="C12" s="27" t="s">
        <v>46</v>
      </c>
      <c r="D12" s="28">
        <f>Data_2700!G12</f>
        <v>2952.9019759488701</v>
      </c>
      <c r="F12" s="8" t="s">
        <v>39</v>
      </c>
      <c r="I12" s="272"/>
      <c r="J12" s="4">
        <v>9</v>
      </c>
      <c r="K12" s="21">
        <f>Data_2700!AR12</f>
        <v>0</v>
      </c>
      <c r="L12" s="21">
        <f>Data_2700!AS12</f>
        <v>0</v>
      </c>
      <c r="M12" s="21">
        <f>Data_2700!AT12</f>
        <v>0</v>
      </c>
      <c r="N12" s="21">
        <f>Data_2700!AU12</f>
        <v>0</v>
      </c>
      <c r="O12" s="21">
        <f>Data_2700!AV12</f>
        <v>0</v>
      </c>
      <c r="P12" s="21">
        <f>Data_2700!AW12</f>
        <v>0</v>
      </c>
      <c r="Q12" s="46">
        <f t="shared" si="1"/>
        <v>0</v>
      </c>
      <c r="R12" s="46">
        <f t="shared" si="2"/>
        <v>0</v>
      </c>
      <c r="S12" s="7"/>
    </row>
    <row r="13" spans="2:23" x14ac:dyDescent="0.25">
      <c r="C13" s="29" t="s">
        <v>47</v>
      </c>
      <c r="D13" s="30">
        <f>Data_2700!G13</f>
        <v>1473.18129348659</v>
      </c>
      <c r="F13" s="7" t="s">
        <v>40</v>
      </c>
      <c r="G13" s="35">
        <f>D7-G10</f>
        <v>240353.77424368635</v>
      </c>
      <c r="I13" s="272"/>
      <c r="J13" s="4">
        <v>10</v>
      </c>
      <c r="K13" s="21">
        <f>Data_2700!AR13</f>
        <v>0</v>
      </c>
      <c r="L13" s="21">
        <f>Data_2700!AS13</f>
        <v>0</v>
      </c>
      <c r="M13" s="21">
        <f>Data_2700!AT13</f>
        <v>0</v>
      </c>
      <c r="N13" s="21">
        <f>Data_2700!AU13</f>
        <v>0</v>
      </c>
      <c r="O13" s="21">
        <f>Data_2700!AV13</f>
        <v>0</v>
      </c>
      <c r="P13" s="21">
        <f>Data_2700!AW13</f>
        <v>0</v>
      </c>
      <c r="Q13" s="46">
        <f t="shared" si="1"/>
        <v>0</v>
      </c>
      <c r="R13" s="46">
        <f t="shared" si="2"/>
        <v>0</v>
      </c>
      <c r="S13" s="7"/>
    </row>
    <row r="14" spans="2:23" x14ac:dyDescent="0.25">
      <c r="G14" s="10" t="s">
        <v>41</v>
      </c>
      <c r="I14" s="272"/>
      <c r="J14" s="4">
        <v>11</v>
      </c>
      <c r="K14" s="21">
        <f>Data_2700!AR14</f>
        <v>270605.31037052901</v>
      </c>
      <c r="L14" s="21">
        <f>Data_2700!AS14</f>
        <v>243717.04754799401</v>
      </c>
      <c r="M14" s="21">
        <f>Data_2700!AT14</f>
        <v>20000</v>
      </c>
      <c r="N14" s="21">
        <f>Data_2700!AU14</f>
        <v>-35417.105918914203</v>
      </c>
      <c r="O14" s="21">
        <f>Data_2700!AV14</f>
        <v>210150.66607931201</v>
      </c>
      <c r="P14" s="21">
        <f>Data_2700!AW14</f>
        <v>20000</v>
      </c>
      <c r="Q14" s="46">
        <f t="shared" si="1"/>
        <v>5037.5383723028062</v>
      </c>
      <c r="R14" s="46">
        <f t="shared" si="2"/>
        <v>0</v>
      </c>
      <c r="S14" s="7"/>
    </row>
    <row r="15" spans="2:23" x14ac:dyDescent="0.25">
      <c r="G15" s="10"/>
      <c r="I15" s="272"/>
      <c r="J15" s="4">
        <v>12</v>
      </c>
      <c r="K15" s="21">
        <f>Data_2700!AR15</f>
        <v>48476.542123545798</v>
      </c>
      <c r="L15" s="21">
        <f>Data_2700!AS15</f>
        <v>46689.134746003401</v>
      </c>
      <c r="M15" s="21">
        <f>Data_2700!AT15</f>
        <v>2000</v>
      </c>
      <c r="N15" s="21">
        <f>Data_2700!AU15</f>
        <v>-8862.6190732047708</v>
      </c>
      <c r="O15" s="21">
        <f>Data_2700!AV15</f>
        <v>37407.077062098397</v>
      </c>
      <c r="P15" s="21">
        <f>Data_2700!AW15</f>
        <v>3000</v>
      </c>
      <c r="Q15" s="46">
        <f t="shared" si="1"/>
        <v>-793.1540117573677</v>
      </c>
      <c r="R15" s="46">
        <f t="shared" si="2"/>
        <v>793.1540117573677</v>
      </c>
      <c r="S15" s="7"/>
    </row>
    <row r="16" spans="2:23" x14ac:dyDescent="0.25">
      <c r="F16" s="8" t="s">
        <v>14</v>
      </c>
      <c r="I16" s="272"/>
      <c r="J16" s="4">
        <v>13</v>
      </c>
      <c r="K16" s="21">
        <f>Data_2700!AR16</f>
        <v>0</v>
      </c>
      <c r="L16" s="21">
        <f>Data_2700!AS16</f>
        <v>0</v>
      </c>
      <c r="M16" s="21">
        <f>Data_2700!AT16</f>
        <v>0</v>
      </c>
      <c r="N16" s="21">
        <f>Data_2700!AU16</f>
        <v>26177.190976936199</v>
      </c>
      <c r="O16" s="21">
        <f>Data_2700!AV16</f>
        <v>26035.911688480501</v>
      </c>
      <c r="P16" s="21">
        <f>Data_2700!AW16</f>
        <v>2000</v>
      </c>
      <c r="Q16" s="46">
        <f t="shared" si="1"/>
        <v>-1858.7207115443016</v>
      </c>
      <c r="R16" s="46">
        <f t="shared" si="2"/>
        <v>1858.7207115443016</v>
      </c>
      <c r="S16" s="7"/>
    </row>
    <row r="17" spans="2:19" x14ac:dyDescent="0.25">
      <c r="B17" s="8" t="s">
        <v>5</v>
      </c>
      <c r="F17" s="7" t="s">
        <v>5</v>
      </c>
      <c r="G17" s="10">
        <f>D22</f>
        <v>4443833.1410432039</v>
      </c>
      <c r="I17" s="272"/>
      <c r="J17" s="4">
        <v>14</v>
      </c>
      <c r="K17" s="21">
        <f>Data_2700!AR17</f>
        <v>0</v>
      </c>
      <c r="L17" s="21">
        <f>Data_2700!AS17</f>
        <v>0</v>
      </c>
      <c r="M17" s="21">
        <f>Data_2700!AT17</f>
        <v>0</v>
      </c>
      <c r="N17" s="21">
        <f>Data_2700!AU17</f>
        <v>0</v>
      </c>
      <c r="O17" s="21">
        <f>Data_2700!AV17</f>
        <v>0</v>
      </c>
      <c r="P17" s="21">
        <f>Data_2700!AW17</f>
        <v>0</v>
      </c>
      <c r="Q17" s="46">
        <f t="shared" si="1"/>
        <v>0</v>
      </c>
      <c r="R17" s="46">
        <f t="shared" si="2"/>
        <v>0</v>
      </c>
      <c r="S17" s="7"/>
    </row>
    <row r="18" spans="2:19" x14ac:dyDescent="0.25">
      <c r="C18" s="7" t="s">
        <v>4</v>
      </c>
      <c r="D18" s="9">
        <f>SUM(K4:K17)</f>
        <v>2580658.392628836</v>
      </c>
      <c r="F18" s="7" t="s">
        <v>6</v>
      </c>
      <c r="G18" s="10">
        <f>D29</f>
        <v>3207.6393559247217</v>
      </c>
      <c r="I18" s="272" t="s">
        <v>3</v>
      </c>
      <c r="J18" s="4">
        <v>1</v>
      </c>
      <c r="K18" s="22">
        <f>Data_2700!AR19</f>
        <v>0</v>
      </c>
      <c r="L18" s="22">
        <f>Data_2700!AS19</f>
        <v>0</v>
      </c>
      <c r="M18" s="22">
        <f>Data_2700!AT19</f>
        <v>0</v>
      </c>
      <c r="N18" s="22">
        <f>Data_2700!AU19</f>
        <v>0</v>
      </c>
      <c r="O18" s="22">
        <f>Data_2700!AV19</f>
        <v>0</v>
      </c>
      <c r="P18" s="22">
        <f>Data_2700!AW19</f>
        <v>0</v>
      </c>
      <c r="Q18" s="46">
        <f t="shared" si="1"/>
        <v>0</v>
      </c>
      <c r="R18" s="46">
        <f t="shared" si="2"/>
        <v>0</v>
      </c>
      <c r="S18" s="7"/>
    </row>
    <row r="19" spans="2:19" x14ac:dyDescent="0.25">
      <c r="C19" s="7" t="s">
        <v>3</v>
      </c>
      <c r="D19" s="9">
        <f>SUM(K18:K32)</f>
        <v>1215522.6527686957</v>
      </c>
      <c r="F19" s="39" t="s">
        <v>7</v>
      </c>
      <c r="G19" s="40">
        <v>0</v>
      </c>
      <c r="I19" s="272"/>
      <c r="J19" s="4">
        <v>2</v>
      </c>
      <c r="K19" s="22">
        <f>Data_2700!AR20</f>
        <v>13661.328110872601</v>
      </c>
      <c r="L19" s="22">
        <f>Data_2700!AS20</f>
        <v>0</v>
      </c>
      <c r="M19" s="22">
        <f>Data_2700!AT20</f>
        <v>0</v>
      </c>
      <c r="N19" s="22">
        <f>Data_2700!AU20</f>
        <v>-79.631079670254394</v>
      </c>
      <c r="O19" s="22">
        <f>Data_2700!AV20</f>
        <v>0</v>
      </c>
      <c r="P19" s="22">
        <f>Data_2700!AW20</f>
        <v>0</v>
      </c>
      <c r="Q19" s="46">
        <f t="shared" si="1"/>
        <v>13581.697031202346</v>
      </c>
      <c r="R19" s="46">
        <f t="shared" si="2"/>
        <v>0</v>
      </c>
      <c r="S19" s="7"/>
    </row>
    <row r="20" spans="2:19" ht="15.75" thickBot="1" x14ac:dyDescent="0.3">
      <c r="C20" s="7" t="s">
        <v>2</v>
      </c>
      <c r="D20" s="9">
        <f>SUM(K33:K47)</f>
        <v>544442.81403657596</v>
      </c>
      <c r="F20" s="11" t="s">
        <v>9</v>
      </c>
      <c r="G20" s="12">
        <f>D57</f>
        <v>9586.3096924821075</v>
      </c>
      <c r="I20" s="272"/>
      <c r="J20" s="4">
        <v>3</v>
      </c>
      <c r="K20" s="22">
        <f>Data_2700!AR21</f>
        <v>13606.5098336315</v>
      </c>
      <c r="L20" s="22">
        <f>Data_2700!AS21</f>
        <v>0</v>
      </c>
      <c r="M20" s="22">
        <f>Data_2700!AT21</f>
        <v>0</v>
      </c>
      <c r="N20" s="22">
        <f>Data_2700!AU21</f>
        <v>-78.888544447546096</v>
      </c>
      <c r="O20" s="22">
        <f>Data_2700!AV21</f>
        <v>0</v>
      </c>
      <c r="P20" s="22">
        <f>Data_2700!AW21</f>
        <v>0</v>
      </c>
      <c r="Q20" s="46">
        <f t="shared" si="1"/>
        <v>13527.621289183955</v>
      </c>
      <c r="R20" s="46">
        <f t="shared" si="2"/>
        <v>0</v>
      </c>
      <c r="S20" s="7"/>
    </row>
    <row r="21" spans="2:19" ht="15.75" thickTop="1" x14ac:dyDescent="0.25">
      <c r="C21" s="13" t="s">
        <v>1</v>
      </c>
      <c r="D21" s="14">
        <f>SUM(K48:K62)</f>
        <v>103209.28160909652</v>
      </c>
      <c r="F21" s="7" t="s">
        <v>13</v>
      </c>
      <c r="G21" s="10">
        <f>SUM(G17:G20)</f>
        <v>4456627.0900916113</v>
      </c>
      <c r="I21" s="272"/>
      <c r="J21" s="4">
        <v>4</v>
      </c>
      <c r="K21" s="22">
        <f>Data_2700!AR22</f>
        <v>13606.5098336315</v>
      </c>
      <c r="L21" s="22">
        <f>Data_2700!AS22</f>
        <v>0</v>
      </c>
      <c r="M21" s="22">
        <f>Data_2700!AT22</f>
        <v>0</v>
      </c>
      <c r="N21" s="22">
        <f>Data_2700!AU22</f>
        <v>-78.888544430970299</v>
      </c>
      <c r="O21" s="22">
        <f>Data_2700!AV22</f>
        <v>0</v>
      </c>
      <c r="P21" s="22">
        <f>Data_2700!AW22</f>
        <v>0</v>
      </c>
      <c r="Q21" s="46">
        <f t="shared" si="1"/>
        <v>13527.62128920053</v>
      </c>
      <c r="R21" s="46">
        <f t="shared" si="2"/>
        <v>0</v>
      </c>
      <c r="S21" s="7"/>
    </row>
    <row r="22" spans="2:19" x14ac:dyDescent="0.25">
      <c r="C22" s="7" t="s">
        <v>10</v>
      </c>
      <c r="D22" s="9">
        <f>SUM(D18:D21)</f>
        <v>4443833.1410432039</v>
      </c>
      <c r="G22" s="10"/>
      <c r="I22" s="272"/>
      <c r="J22" s="4">
        <v>5</v>
      </c>
      <c r="K22" s="22">
        <f>Data_2700!AR23</f>
        <v>58210.624792840201</v>
      </c>
      <c r="L22" s="22">
        <f>Data_2700!AS23</f>
        <v>0</v>
      </c>
      <c r="M22" s="22">
        <f>Data_2700!AT23</f>
        <v>0</v>
      </c>
      <c r="N22" s="22">
        <f>Data_2700!AU23</f>
        <v>-225.929387704688</v>
      </c>
      <c r="O22" s="22">
        <f>Data_2700!AV23</f>
        <v>0</v>
      </c>
      <c r="P22" s="22">
        <f>Data_2700!AW23</f>
        <v>0</v>
      </c>
      <c r="Q22" s="46">
        <f t="shared" si="1"/>
        <v>57984.695405135513</v>
      </c>
      <c r="R22" s="46">
        <f t="shared" si="2"/>
        <v>0</v>
      </c>
      <c r="S22" s="7"/>
    </row>
    <row r="23" spans="2:19" x14ac:dyDescent="0.25">
      <c r="F23" s="8" t="s">
        <v>15</v>
      </c>
      <c r="I23" s="272"/>
      <c r="J23" s="4">
        <v>6</v>
      </c>
      <c r="K23" s="22">
        <f>Data_2700!AR24</f>
        <v>58210.624792840201</v>
      </c>
      <c r="L23" s="22">
        <f>Data_2700!AS24</f>
        <v>0</v>
      </c>
      <c r="M23" s="22">
        <f>Data_2700!AT24</f>
        <v>0</v>
      </c>
      <c r="N23" s="22">
        <f>Data_2700!AU24</f>
        <v>-225.929387704687</v>
      </c>
      <c r="O23" s="22">
        <f>Data_2700!AV24</f>
        <v>0</v>
      </c>
      <c r="P23" s="22">
        <f>Data_2700!AW24</f>
        <v>0</v>
      </c>
      <c r="Q23" s="46">
        <f t="shared" si="1"/>
        <v>57984.695405135513</v>
      </c>
      <c r="R23" s="46">
        <f t="shared" si="2"/>
        <v>0</v>
      </c>
      <c r="S23" s="7"/>
    </row>
    <row r="24" spans="2:19" x14ac:dyDescent="0.25">
      <c r="B24" s="8" t="s">
        <v>6</v>
      </c>
      <c r="F24" s="7" t="s">
        <v>5</v>
      </c>
      <c r="G24" s="10">
        <f>D18</f>
        <v>2580658.392628836</v>
      </c>
      <c r="I24" s="272"/>
      <c r="J24" s="4">
        <v>7</v>
      </c>
      <c r="K24" s="22">
        <f>Data_2700!AR25</f>
        <v>0</v>
      </c>
      <c r="L24" s="22">
        <f>Data_2700!AS25</f>
        <v>0</v>
      </c>
      <c r="M24" s="22">
        <f>Data_2700!AT25</f>
        <v>0</v>
      </c>
      <c r="N24" s="22">
        <f>Data_2700!AU25</f>
        <v>0</v>
      </c>
      <c r="O24" s="22">
        <f>Data_2700!AV25</f>
        <v>0</v>
      </c>
      <c r="P24" s="22">
        <f>Data_2700!AW25</f>
        <v>0</v>
      </c>
      <c r="Q24" s="46">
        <f t="shared" si="1"/>
        <v>0</v>
      </c>
      <c r="R24" s="46">
        <f t="shared" si="2"/>
        <v>0</v>
      </c>
      <c r="S24" s="7"/>
    </row>
    <row r="25" spans="2:19" x14ac:dyDescent="0.25">
      <c r="C25" s="7" t="s">
        <v>4</v>
      </c>
      <c r="D25" s="9">
        <f>SUM(N4:N17)</f>
        <v>4671.9486811428396</v>
      </c>
      <c r="F25" s="7" t="s">
        <v>6</v>
      </c>
      <c r="G25" s="10">
        <f>D25</f>
        <v>4671.9486811428396</v>
      </c>
      <c r="I25" s="272"/>
      <c r="J25" s="4">
        <v>8</v>
      </c>
      <c r="K25" s="22">
        <f>Data_2700!AR26</f>
        <v>0</v>
      </c>
      <c r="L25" s="22">
        <f>Data_2700!AS26</f>
        <v>0</v>
      </c>
      <c r="M25" s="22">
        <f>Data_2700!AT26</f>
        <v>0</v>
      </c>
      <c r="N25" s="22">
        <f>Data_2700!AU26</f>
        <v>0</v>
      </c>
      <c r="O25" s="22">
        <f>Data_2700!AV26</f>
        <v>0</v>
      </c>
      <c r="P25" s="22">
        <f>Data_2700!AW26</f>
        <v>0</v>
      </c>
      <c r="Q25" s="46">
        <f t="shared" si="1"/>
        <v>0</v>
      </c>
      <c r="R25" s="46">
        <f t="shared" si="2"/>
        <v>0</v>
      </c>
      <c r="S25" s="7"/>
    </row>
    <row r="26" spans="2:19" x14ac:dyDescent="0.25">
      <c r="C26" s="7" t="s">
        <v>3</v>
      </c>
      <c r="D26" s="9">
        <f>SUM(N18:N32)</f>
        <v>-713.01631362802721</v>
      </c>
      <c r="F26" s="39" t="s">
        <v>7</v>
      </c>
      <c r="G26" s="40">
        <v>0</v>
      </c>
      <c r="I26" s="272"/>
      <c r="J26" s="4">
        <v>9</v>
      </c>
      <c r="K26" s="22">
        <f>Data_2700!AR27</f>
        <v>0</v>
      </c>
      <c r="L26" s="22">
        <f>Data_2700!AS27</f>
        <v>0</v>
      </c>
      <c r="M26" s="22">
        <f>Data_2700!AT27</f>
        <v>0</v>
      </c>
      <c r="N26" s="22">
        <f>Data_2700!AU27</f>
        <v>0</v>
      </c>
      <c r="O26" s="22">
        <f>Data_2700!AV27</f>
        <v>0</v>
      </c>
      <c r="P26" s="22">
        <f>Data_2700!AW27</f>
        <v>0</v>
      </c>
      <c r="Q26" s="46">
        <f t="shared" si="1"/>
        <v>0</v>
      </c>
      <c r="R26" s="46">
        <f t="shared" si="2"/>
        <v>0</v>
      </c>
      <c r="S26" s="7"/>
    </row>
    <row r="27" spans="2:19" x14ac:dyDescent="0.25">
      <c r="C27" s="7" t="s">
        <v>2</v>
      </c>
      <c r="D27" s="9">
        <f>SUM(N33:N47)</f>
        <v>-31.59228695480013</v>
      </c>
      <c r="F27" s="7" t="s">
        <v>0</v>
      </c>
      <c r="G27" s="10">
        <f>D39</f>
        <v>-385000</v>
      </c>
      <c r="I27" s="272"/>
      <c r="J27" s="4">
        <v>10</v>
      </c>
      <c r="K27" s="22">
        <f>Data_2700!AR28</f>
        <v>211102.347188527</v>
      </c>
      <c r="L27" s="22">
        <f>Data_2700!AS28</f>
        <v>0</v>
      </c>
      <c r="M27" s="22">
        <f>Data_2700!AT28</f>
        <v>0</v>
      </c>
      <c r="N27" s="22">
        <f>Data_2700!AU28</f>
        <v>-4.98533279677787</v>
      </c>
      <c r="O27" s="22">
        <f>Data_2700!AV28</f>
        <v>0</v>
      </c>
      <c r="P27" s="22">
        <f>Data_2700!AW28</f>
        <v>0</v>
      </c>
      <c r="Q27" s="46">
        <f t="shared" si="1"/>
        <v>211097.36185573021</v>
      </c>
      <c r="R27" s="46">
        <f t="shared" si="2"/>
        <v>0</v>
      </c>
      <c r="S27" s="7"/>
    </row>
    <row r="28" spans="2:19" x14ac:dyDescent="0.25">
      <c r="C28" s="13" t="s">
        <v>1</v>
      </c>
      <c r="D28" s="14">
        <f>SUM(N48:N62)</f>
        <v>-719.70072463529038</v>
      </c>
      <c r="F28" s="7" t="s">
        <v>8</v>
      </c>
      <c r="G28" s="10">
        <f>D46</f>
        <v>-2011199.0875771001</v>
      </c>
      <c r="I28" s="272"/>
      <c r="J28" s="4">
        <v>11</v>
      </c>
      <c r="K28" s="22">
        <f>Data_2700!AR29</f>
        <v>211113.028858056</v>
      </c>
      <c r="L28" s="22">
        <f>Data_2700!AS29</f>
        <v>0</v>
      </c>
      <c r="M28" s="22">
        <f>Data_2700!AT29</f>
        <v>0</v>
      </c>
      <c r="N28" s="22">
        <f>Data_2700!AU29</f>
        <v>-4.9872026096205797</v>
      </c>
      <c r="O28" s="22">
        <f>Data_2700!AV29</f>
        <v>0</v>
      </c>
      <c r="P28" s="22">
        <f>Data_2700!AW29</f>
        <v>0</v>
      </c>
      <c r="Q28" s="46">
        <f t="shared" si="1"/>
        <v>211108.04165544637</v>
      </c>
      <c r="R28" s="46">
        <f t="shared" si="2"/>
        <v>0</v>
      </c>
      <c r="S28" s="7"/>
    </row>
    <row r="29" spans="2:19" ht="15.75" thickBot="1" x14ac:dyDescent="0.3">
      <c r="C29" s="7" t="s">
        <v>10</v>
      </c>
      <c r="D29" s="9">
        <f>SUM(D25:D28)</f>
        <v>3207.6393559247217</v>
      </c>
      <c r="F29" s="11" t="s">
        <v>9</v>
      </c>
      <c r="G29" s="12">
        <f>D53</f>
        <v>9586.3096924821075</v>
      </c>
      <c r="I29" s="272"/>
      <c r="J29" s="4">
        <v>12</v>
      </c>
      <c r="K29" s="22">
        <f>Data_2700!AR30</f>
        <v>211833.003195339</v>
      </c>
      <c r="L29" s="22">
        <f>Data_2700!AS30</f>
        <v>0</v>
      </c>
      <c r="M29" s="22">
        <f>Data_2700!AT30</f>
        <v>0</v>
      </c>
      <c r="N29" s="22">
        <f>Data_2700!AU30</f>
        <v>-5.1132332631154203</v>
      </c>
      <c r="O29" s="22">
        <f>Data_2700!AV30</f>
        <v>0</v>
      </c>
      <c r="P29" s="22">
        <f>Data_2700!AW30</f>
        <v>0</v>
      </c>
      <c r="Q29" s="46">
        <f t="shared" si="1"/>
        <v>211827.88996207589</v>
      </c>
      <c r="R29" s="46">
        <f t="shared" si="2"/>
        <v>0</v>
      </c>
      <c r="S29" s="7"/>
    </row>
    <row r="30" spans="2:19" ht="15.75" thickTop="1" x14ac:dyDescent="0.25">
      <c r="F30" s="7" t="s">
        <v>13</v>
      </c>
      <c r="G30" s="10">
        <f>SUM(G24:G29)</f>
        <v>198717.5634253606</v>
      </c>
      <c r="I30" s="272"/>
      <c r="J30" s="4">
        <v>13</v>
      </c>
      <c r="K30" s="22">
        <f>Data_2700!AR31</f>
        <v>211680.04264053699</v>
      </c>
      <c r="L30" s="22">
        <f>Data_2700!AS31</f>
        <v>0</v>
      </c>
      <c r="M30" s="22">
        <f>Data_2700!AT31</f>
        <v>0</v>
      </c>
      <c r="N30" s="22">
        <f>Data_2700!AU31</f>
        <v>-5.0864576881542103</v>
      </c>
      <c r="O30" s="22">
        <f>Data_2700!AV31</f>
        <v>0</v>
      </c>
      <c r="P30" s="22">
        <f>Data_2700!AW31</f>
        <v>0</v>
      </c>
      <c r="Q30" s="46">
        <f t="shared" si="1"/>
        <v>211674.95618284884</v>
      </c>
      <c r="R30" s="46">
        <f t="shared" si="2"/>
        <v>0</v>
      </c>
      <c r="S30" s="7"/>
    </row>
    <row r="31" spans="2:19" x14ac:dyDescent="0.25">
      <c r="B31" s="8" t="s">
        <v>7</v>
      </c>
      <c r="I31" s="272"/>
      <c r="J31" s="4">
        <v>14</v>
      </c>
      <c r="K31" s="22">
        <f>Data_2700!AR32</f>
        <v>211527.08208573601</v>
      </c>
      <c r="L31" s="22">
        <f>Data_2700!AS32</f>
        <v>0</v>
      </c>
      <c r="M31" s="22">
        <f>Data_2700!AT32</f>
        <v>0</v>
      </c>
      <c r="N31" s="22">
        <f>Data_2700!AU32</f>
        <v>-5.0596821275721702</v>
      </c>
      <c r="O31" s="22">
        <f>Data_2700!AV32</f>
        <v>0</v>
      </c>
      <c r="P31" s="22">
        <f>Data_2700!AW32</f>
        <v>0</v>
      </c>
      <c r="Q31" s="46">
        <f t="shared" si="1"/>
        <v>211522.02240360843</v>
      </c>
      <c r="R31" s="46">
        <f t="shared" si="2"/>
        <v>0</v>
      </c>
      <c r="S31" s="7"/>
    </row>
    <row r="32" spans="2:19" x14ac:dyDescent="0.25">
      <c r="C32" s="39" t="s">
        <v>4</v>
      </c>
      <c r="D32" s="41">
        <v>0</v>
      </c>
      <c r="F32" s="8" t="s">
        <v>16</v>
      </c>
      <c r="I32" s="272"/>
      <c r="J32" s="4">
        <v>15</v>
      </c>
      <c r="K32" s="22">
        <f>Data_2700!AR33</f>
        <v>971.55143668481696</v>
      </c>
      <c r="L32" s="22">
        <f>Data_2700!AS33</f>
        <v>0</v>
      </c>
      <c r="M32" s="22">
        <f>Data_2700!AT33</f>
        <v>0</v>
      </c>
      <c r="N32" s="22">
        <f>Data_2700!AU33</f>
        <v>1.4825388153588399</v>
      </c>
      <c r="O32" s="22">
        <f>Data_2700!AV33</f>
        <v>0</v>
      </c>
      <c r="P32" s="22">
        <f>Data_2700!AW33</f>
        <v>0</v>
      </c>
      <c r="Q32" s="46">
        <f t="shared" si="1"/>
        <v>973.03397550017576</v>
      </c>
      <c r="R32" s="46">
        <f t="shared" si="2"/>
        <v>0</v>
      </c>
      <c r="S32" s="7"/>
    </row>
    <row r="33" spans="2:19" x14ac:dyDescent="0.25">
      <c r="C33" s="39" t="s">
        <v>3</v>
      </c>
      <c r="D33" s="41">
        <v>0</v>
      </c>
      <c r="F33" s="7" t="s">
        <v>5</v>
      </c>
      <c r="G33" s="10">
        <f>D19</f>
        <v>1215522.6527686957</v>
      </c>
      <c r="I33" s="272" t="s">
        <v>2</v>
      </c>
      <c r="J33" s="4">
        <v>1</v>
      </c>
      <c r="K33" s="23">
        <f>Data_2700!AR34</f>
        <v>973.93918604778401</v>
      </c>
      <c r="L33" s="23">
        <f>Data_2700!AS34</f>
        <v>0</v>
      </c>
      <c r="M33" s="23">
        <f>Data_2700!AT34</f>
        <v>0</v>
      </c>
      <c r="N33" s="23">
        <f>Data_2700!AU34</f>
        <v>1.4784246886816299</v>
      </c>
      <c r="O33" s="23">
        <f>Data_2700!AV34</f>
        <v>0</v>
      </c>
      <c r="P33" s="23">
        <f>Data_2700!AW34</f>
        <v>0</v>
      </c>
      <c r="Q33" s="46">
        <f t="shared" si="1"/>
        <v>975.41761073646569</v>
      </c>
      <c r="R33" s="46">
        <f t="shared" si="2"/>
        <v>0</v>
      </c>
      <c r="S33" s="7"/>
    </row>
    <row r="34" spans="2:19" x14ac:dyDescent="0.25">
      <c r="C34" s="39" t="s">
        <v>2</v>
      </c>
      <c r="D34" s="41">
        <v>0</v>
      </c>
      <c r="F34" s="7" t="s">
        <v>6</v>
      </c>
      <c r="G34" s="10">
        <f>D26</f>
        <v>-713.01631362802721</v>
      </c>
      <c r="I34" s="272"/>
      <c r="J34" s="4">
        <v>2</v>
      </c>
      <c r="K34" s="23">
        <f>Data_2700!AR35</f>
        <v>0</v>
      </c>
      <c r="L34" s="23">
        <f>Data_2700!AS35</f>
        <v>0</v>
      </c>
      <c r="M34" s="23">
        <f>Data_2700!AT35</f>
        <v>0</v>
      </c>
      <c r="N34" s="23">
        <f>Data_2700!AU35</f>
        <v>0</v>
      </c>
      <c r="O34" s="23">
        <f>Data_2700!AV35</f>
        <v>0</v>
      </c>
      <c r="P34" s="23">
        <f>Data_2700!AW35</f>
        <v>0</v>
      </c>
      <c r="Q34" s="46">
        <f t="shared" si="1"/>
        <v>0</v>
      </c>
      <c r="R34" s="46">
        <f t="shared" si="2"/>
        <v>0</v>
      </c>
      <c r="S34" s="7"/>
    </row>
    <row r="35" spans="2:19" x14ac:dyDescent="0.25">
      <c r="C35" s="42" t="s">
        <v>1</v>
      </c>
      <c r="D35" s="43">
        <v>0</v>
      </c>
      <c r="F35" s="7" t="s">
        <v>7</v>
      </c>
      <c r="G35" s="10">
        <f>D33</f>
        <v>0</v>
      </c>
      <c r="I35" s="272"/>
      <c r="J35" s="4">
        <v>3</v>
      </c>
      <c r="K35" s="23">
        <f>Data_2700!AR36</f>
        <v>0</v>
      </c>
      <c r="L35" s="23">
        <f>Data_2700!AS36</f>
        <v>0</v>
      </c>
      <c r="M35" s="23">
        <f>Data_2700!AT36</f>
        <v>0</v>
      </c>
      <c r="N35" s="23">
        <f>Data_2700!AU36</f>
        <v>0</v>
      </c>
      <c r="O35" s="23">
        <f>Data_2700!AV36</f>
        <v>0</v>
      </c>
      <c r="P35" s="23">
        <f>Data_2700!AW36</f>
        <v>0</v>
      </c>
      <c r="Q35" s="46">
        <f t="shared" si="1"/>
        <v>0</v>
      </c>
      <c r="R35" s="46">
        <f t="shared" si="2"/>
        <v>0</v>
      </c>
      <c r="S35" s="7"/>
    </row>
    <row r="36" spans="2:19" x14ac:dyDescent="0.25">
      <c r="C36" s="7" t="s">
        <v>10</v>
      </c>
      <c r="D36" s="9">
        <f>SUM(D32:D35)</f>
        <v>0</v>
      </c>
      <c r="F36" s="7" t="s">
        <v>0</v>
      </c>
      <c r="G36" s="10">
        <f>D40</f>
        <v>0</v>
      </c>
      <c r="I36" s="272"/>
      <c r="J36" s="4">
        <v>4</v>
      </c>
      <c r="K36" s="23">
        <f>Data_2700!AR37</f>
        <v>0</v>
      </c>
      <c r="L36" s="23">
        <f>Data_2700!AS37</f>
        <v>0</v>
      </c>
      <c r="M36" s="23">
        <f>Data_2700!AT37</f>
        <v>0</v>
      </c>
      <c r="N36" s="23">
        <f>Data_2700!AU37</f>
        <v>0</v>
      </c>
      <c r="O36" s="23">
        <f>Data_2700!AV37</f>
        <v>0</v>
      </c>
      <c r="P36" s="23">
        <f>Data_2700!AW37</f>
        <v>0</v>
      </c>
      <c r="Q36" s="46">
        <f t="shared" si="1"/>
        <v>0</v>
      </c>
      <c r="R36" s="46">
        <f t="shared" si="2"/>
        <v>0</v>
      </c>
      <c r="S36" s="7"/>
    </row>
    <row r="37" spans="2:19" x14ac:dyDescent="0.25">
      <c r="F37" s="7" t="s">
        <v>8</v>
      </c>
      <c r="G37" s="10">
        <f>D47</f>
        <v>0</v>
      </c>
      <c r="I37" s="272"/>
      <c r="J37" s="4">
        <v>5</v>
      </c>
      <c r="K37" s="23">
        <f>Data_2700!AR38</f>
        <v>0</v>
      </c>
      <c r="L37" s="23">
        <f>Data_2700!AS38</f>
        <v>0</v>
      </c>
      <c r="M37" s="23">
        <f>Data_2700!AT38</f>
        <v>0</v>
      </c>
      <c r="N37" s="23">
        <f>Data_2700!AU38</f>
        <v>0</v>
      </c>
      <c r="O37" s="23">
        <f>Data_2700!AV38</f>
        <v>0</v>
      </c>
      <c r="P37" s="23">
        <f>Data_2700!AW38</f>
        <v>0</v>
      </c>
      <c r="Q37" s="46">
        <f t="shared" si="1"/>
        <v>0</v>
      </c>
      <c r="R37" s="46">
        <f t="shared" si="2"/>
        <v>0</v>
      </c>
      <c r="S37" s="7"/>
    </row>
    <row r="38" spans="2:19" ht="15.75" thickBot="1" x14ac:dyDescent="0.3">
      <c r="B38" s="8" t="s">
        <v>12</v>
      </c>
      <c r="F38" s="11" t="s">
        <v>9</v>
      </c>
      <c r="G38" s="12">
        <f>D54</f>
        <v>0</v>
      </c>
      <c r="I38" s="272"/>
      <c r="J38" s="4">
        <v>6</v>
      </c>
      <c r="K38" s="23">
        <f>Data_2700!AR39</f>
        <v>0</v>
      </c>
      <c r="L38" s="23">
        <f>Data_2700!AS39</f>
        <v>0</v>
      </c>
      <c r="M38" s="23">
        <f>Data_2700!AT39</f>
        <v>0</v>
      </c>
      <c r="N38" s="23">
        <f>Data_2700!AU39</f>
        <v>0</v>
      </c>
      <c r="O38" s="23">
        <f>Data_2700!AV39</f>
        <v>0</v>
      </c>
      <c r="P38" s="23">
        <f>Data_2700!AW39</f>
        <v>0</v>
      </c>
      <c r="Q38" s="46">
        <f t="shared" si="1"/>
        <v>0</v>
      </c>
      <c r="R38" s="46">
        <f t="shared" si="2"/>
        <v>0</v>
      </c>
      <c r="S38" s="7"/>
    </row>
    <row r="39" spans="2:19" ht="15.75" thickTop="1" x14ac:dyDescent="0.25">
      <c r="C39" s="7" t="s">
        <v>4</v>
      </c>
      <c r="D39" s="9">
        <f>-SUM(P4:P17)</f>
        <v>-385000</v>
      </c>
      <c r="F39" s="7" t="s">
        <v>13</v>
      </c>
      <c r="G39" s="10">
        <f>SUM(G33:G38)</f>
        <v>1214809.6364550677</v>
      </c>
      <c r="I39" s="272"/>
      <c r="J39" s="4">
        <v>7</v>
      </c>
      <c r="K39" s="23">
        <f>Data_2700!AR40</f>
        <v>968.82777346552405</v>
      </c>
      <c r="L39" s="23">
        <f>Data_2700!AS40</f>
        <v>0</v>
      </c>
      <c r="M39" s="23">
        <f>Data_2700!AT40</f>
        <v>0</v>
      </c>
      <c r="N39" s="23">
        <f>Data_2700!AU40</f>
        <v>1.48723169566413</v>
      </c>
      <c r="O39" s="23">
        <f>Data_2700!AV40</f>
        <v>0</v>
      </c>
      <c r="P39" s="23">
        <f>Data_2700!AW40</f>
        <v>0</v>
      </c>
      <c r="Q39" s="46">
        <f t="shared" si="1"/>
        <v>970.3150051611882</v>
      </c>
      <c r="R39" s="46">
        <f t="shared" si="2"/>
        <v>0</v>
      </c>
      <c r="S39" s="7"/>
    </row>
    <row r="40" spans="2:19" x14ac:dyDescent="0.25">
      <c r="C40" s="7" t="s">
        <v>3</v>
      </c>
      <c r="D40" s="9">
        <v>0</v>
      </c>
      <c r="I40" s="272"/>
      <c r="J40" s="4">
        <v>8</v>
      </c>
      <c r="K40" s="23">
        <f>Data_2700!AR41</f>
        <v>0</v>
      </c>
      <c r="L40" s="23">
        <f>Data_2700!AS41</f>
        <v>0</v>
      </c>
      <c r="M40" s="23">
        <f>Data_2700!AT41</f>
        <v>0</v>
      </c>
      <c r="N40" s="23">
        <f>Data_2700!AU41</f>
        <v>0</v>
      </c>
      <c r="O40" s="23">
        <f>Data_2700!AV41</f>
        <v>0</v>
      </c>
      <c r="P40" s="23">
        <f>Data_2700!AW41</f>
        <v>0</v>
      </c>
      <c r="Q40" s="46">
        <f t="shared" si="1"/>
        <v>0</v>
      </c>
      <c r="R40" s="46">
        <f t="shared" si="2"/>
        <v>0</v>
      </c>
      <c r="S40" s="7"/>
    </row>
    <row r="41" spans="2:19" x14ac:dyDescent="0.25">
      <c r="C41" s="7" t="s">
        <v>2</v>
      </c>
      <c r="D41" s="9">
        <v>0</v>
      </c>
      <c r="F41" s="8" t="s">
        <v>17</v>
      </c>
      <c r="I41" s="272"/>
      <c r="J41" s="4">
        <v>9</v>
      </c>
      <c r="K41" s="23">
        <f>Data_2700!AR42</f>
        <v>0</v>
      </c>
      <c r="L41" s="23">
        <f>Data_2700!AS42</f>
        <v>0</v>
      </c>
      <c r="M41" s="23">
        <f>Data_2700!AT42</f>
        <v>0</v>
      </c>
      <c r="N41" s="23">
        <f>Data_2700!AU42</f>
        <v>0</v>
      </c>
      <c r="O41" s="23">
        <f>Data_2700!AV42</f>
        <v>0</v>
      </c>
      <c r="P41" s="23">
        <f>Data_2700!AW42</f>
        <v>0</v>
      </c>
      <c r="Q41" s="46">
        <f t="shared" si="1"/>
        <v>0</v>
      </c>
      <c r="R41" s="46">
        <f t="shared" si="2"/>
        <v>0</v>
      </c>
      <c r="S41" s="7"/>
    </row>
    <row r="42" spans="2:19" x14ac:dyDescent="0.25">
      <c r="C42" s="13" t="s">
        <v>1</v>
      </c>
      <c r="D42" s="14">
        <v>0</v>
      </c>
      <c r="F42" s="7" t="s">
        <v>5</v>
      </c>
      <c r="G42" s="10">
        <f>D20</f>
        <v>544442.81403657596</v>
      </c>
      <c r="I42" s="272"/>
      <c r="J42" s="4">
        <v>10</v>
      </c>
      <c r="K42" s="23">
        <f>Data_2700!AR43</f>
        <v>107153.658743532</v>
      </c>
      <c r="L42" s="23">
        <f>Data_2700!AS43</f>
        <v>0</v>
      </c>
      <c r="M42" s="23">
        <f>Data_2700!AT43</f>
        <v>0</v>
      </c>
      <c r="N42" s="23">
        <f>Data_2700!AU43</f>
        <v>-7.9429085085819997</v>
      </c>
      <c r="O42" s="23">
        <f>Data_2700!AV43</f>
        <v>0</v>
      </c>
      <c r="P42" s="23">
        <f>Data_2700!AW43</f>
        <v>0</v>
      </c>
      <c r="Q42" s="46">
        <f t="shared" si="1"/>
        <v>107145.71583502341</v>
      </c>
      <c r="R42" s="46">
        <f t="shared" si="2"/>
        <v>0</v>
      </c>
      <c r="S42" s="7"/>
    </row>
    <row r="43" spans="2:19" x14ac:dyDescent="0.25">
      <c r="C43" s="7" t="s">
        <v>10</v>
      </c>
      <c r="D43" s="9">
        <f>SUM(D39:D42)</f>
        <v>-385000</v>
      </c>
      <c r="F43" s="7" t="s">
        <v>6</v>
      </c>
      <c r="G43" s="10">
        <f>D27</f>
        <v>-31.59228695480013</v>
      </c>
      <c r="I43" s="272"/>
      <c r="J43" s="4">
        <v>11</v>
      </c>
      <c r="K43" s="23">
        <f>Data_2700!AR44</f>
        <v>107159.261517684</v>
      </c>
      <c r="L43" s="23">
        <f>Data_2700!AS44</f>
        <v>0</v>
      </c>
      <c r="M43" s="23">
        <f>Data_2700!AT44</f>
        <v>0</v>
      </c>
      <c r="N43" s="23">
        <f>Data_2700!AU44</f>
        <v>-7.9414294961762302</v>
      </c>
      <c r="O43" s="23">
        <f>Data_2700!AV44</f>
        <v>0</v>
      </c>
      <c r="P43" s="23">
        <f>Data_2700!AW44</f>
        <v>0</v>
      </c>
      <c r="Q43" s="46">
        <f t="shared" si="1"/>
        <v>107151.32008818783</v>
      </c>
      <c r="R43" s="46">
        <f t="shared" si="2"/>
        <v>0</v>
      </c>
      <c r="S43" s="7"/>
    </row>
    <row r="44" spans="2:19" x14ac:dyDescent="0.25">
      <c r="F44" s="7" t="s">
        <v>7</v>
      </c>
      <c r="G44" s="10">
        <f>D34</f>
        <v>0</v>
      </c>
      <c r="I44" s="272"/>
      <c r="J44" s="4">
        <v>12</v>
      </c>
      <c r="K44" s="23">
        <f>Data_2700!AR45</f>
        <v>107536.90413217399</v>
      </c>
      <c r="L44" s="23">
        <f>Data_2700!AS45</f>
        <v>0</v>
      </c>
      <c r="M44" s="23">
        <f>Data_2700!AT45</f>
        <v>0</v>
      </c>
      <c r="N44" s="23">
        <f>Data_2700!AU45</f>
        <v>-7.8417398798587996</v>
      </c>
      <c r="O44" s="23">
        <f>Data_2700!AV45</f>
        <v>0</v>
      </c>
      <c r="P44" s="23">
        <f>Data_2700!AW45</f>
        <v>0</v>
      </c>
      <c r="Q44" s="46">
        <f t="shared" si="1"/>
        <v>107529.06239229413</v>
      </c>
      <c r="R44" s="46">
        <f t="shared" si="2"/>
        <v>0</v>
      </c>
      <c r="S44" s="7"/>
    </row>
    <row r="45" spans="2:19" x14ac:dyDescent="0.25">
      <c r="B45" s="8" t="s">
        <v>11</v>
      </c>
      <c r="F45" s="7" t="s">
        <v>0</v>
      </c>
      <c r="G45" s="10">
        <f>D41</f>
        <v>0</v>
      </c>
      <c r="I45" s="272"/>
      <c r="J45" s="4">
        <v>13</v>
      </c>
      <c r="K45" s="23">
        <f>Data_2700!AR46</f>
        <v>107456.672906091</v>
      </c>
      <c r="L45" s="23">
        <f>Data_2700!AS46</f>
        <v>0</v>
      </c>
      <c r="M45" s="23">
        <f>Data_2700!AT46</f>
        <v>0</v>
      </c>
      <c r="N45" s="23">
        <f>Data_2700!AU46</f>
        <v>-7.8629192311472904</v>
      </c>
      <c r="O45" s="23">
        <f>Data_2700!AV46</f>
        <v>0</v>
      </c>
      <c r="P45" s="23">
        <f>Data_2700!AW46</f>
        <v>0</v>
      </c>
      <c r="Q45" s="46">
        <f t="shared" si="1"/>
        <v>107448.80998685985</v>
      </c>
      <c r="R45" s="46">
        <f t="shared" si="2"/>
        <v>0</v>
      </c>
      <c r="S45" s="7"/>
    </row>
    <row r="46" spans="2:19" x14ac:dyDescent="0.25">
      <c r="C46" s="7" t="s">
        <v>4</v>
      </c>
      <c r="D46" s="9">
        <f>-SUM(O4:O17)</f>
        <v>-2011199.0875771001</v>
      </c>
      <c r="F46" s="7" t="s">
        <v>8</v>
      </c>
      <c r="G46" s="10">
        <f>D48</f>
        <v>0</v>
      </c>
      <c r="I46" s="272"/>
      <c r="J46" s="4">
        <v>14</v>
      </c>
      <c r="K46" s="23">
        <f>Data_2700!AR47</f>
        <v>107376.441680007</v>
      </c>
      <c r="L46" s="23">
        <f>Data_2700!AS47</f>
        <v>0</v>
      </c>
      <c r="M46" s="23">
        <f>Data_2700!AT47</f>
        <v>0</v>
      </c>
      <c r="N46" s="23">
        <f>Data_2700!AU47</f>
        <v>-7.8840985535627297</v>
      </c>
      <c r="O46" s="23">
        <f>Data_2700!AV47</f>
        <v>0</v>
      </c>
      <c r="P46" s="23">
        <f>Data_2700!AW47</f>
        <v>0</v>
      </c>
      <c r="Q46" s="46">
        <f t="shared" si="1"/>
        <v>107368.55758145344</v>
      </c>
      <c r="R46" s="46">
        <f t="shared" si="2"/>
        <v>0</v>
      </c>
      <c r="S46" s="7"/>
    </row>
    <row r="47" spans="2:19" ht="15.75" thickBot="1" x14ac:dyDescent="0.3">
      <c r="C47" s="7" t="s">
        <v>3</v>
      </c>
      <c r="D47" s="9">
        <f>SUM(O18:O32)</f>
        <v>0</v>
      </c>
      <c r="F47" s="11" t="s">
        <v>9</v>
      </c>
      <c r="G47" s="12">
        <f>D55</f>
        <v>0</v>
      </c>
      <c r="I47" s="272"/>
      <c r="J47" s="4">
        <v>15</v>
      </c>
      <c r="K47" s="23">
        <f>Data_2700!AR48</f>
        <v>5817.1080975746499</v>
      </c>
      <c r="L47" s="23">
        <f>Data_2700!AS48</f>
        <v>0</v>
      </c>
      <c r="M47" s="23">
        <f>Data_2700!AT48</f>
        <v>0</v>
      </c>
      <c r="N47" s="23">
        <f>Data_2700!AU48</f>
        <v>4.9151523301811597</v>
      </c>
      <c r="O47" s="23">
        <f>Data_2700!AV48</f>
        <v>0</v>
      </c>
      <c r="P47" s="23">
        <f>Data_2700!AW48</f>
        <v>0</v>
      </c>
      <c r="Q47" s="46">
        <f t="shared" si="1"/>
        <v>5822.0232499048307</v>
      </c>
      <c r="R47" s="46">
        <f t="shared" si="2"/>
        <v>0</v>
      </c>
      <c r="S47" s="7"/>
    </row>
    <row r="48" spans="2:19" ht="15.75" thickTop="1" x14ac:dyDescent="0.25">
      <c r="C48" s="7" t="s">
        <v>2</v>
      </c>
      <c r="D48" s="9">
        <f>SUM(O33:O47)</f>
        <v>0</v>
      </c>
      <c r="F48" s="7" t="s">
        <v>13</v>
      </c>
      <c r="G48" s="10">
        <f>SUM(G42:G47)</f>
        <v>544411.22174962121</v>
      </c>
      <c r="I48" s="272" t="s">
        <v>1</v>
      </c>
      <c r="J48" s="4">
        <v>1</v>
      </c>
      <c r="K48" s="24">
        <f>Data_2700!AR49</f>
        <v>5858.0058436918898</v>
      </c>
      <c r="L48" s="24">
        <f>Data_2700!AS49</f>
        <v>0</v>
      </c>
      <c r="M48" s="24">
        <f>Data_2700!AT49</f>
        <v>0</v>
      </c>
      <c r="N48" s="24">
        <f>Data_2700!AU49</f>
        <v>5.4299681722222699</v>
      </c>
      <c r="O48" s="24">
        <f>Data_2700!AV49</f>
        <v>0</v>
      </c>
      <c r="P48" s="24">
        <f>Data_2700!AW49</f>
        <v>0</v>
      </c>
      <c r="Q48" s="46">
        <f t="shared" si="1"/>
        <v>5863.4358118641121</v>
      </c>
      <c r="R48" s="46">
        <f t="shared" si="2"/>
        <v>0</v>
      </c>
      <c r="S48" s="7"/>
    </row>
    <row r="49" spans="2:19" x14ac:dyDescent="0.25">
      <c r="C49" s="13" t="s">
        <v>1</v>
      </c>
      <c r="D49" s="14">
        <f>SUM(O48:O62)</f>
        <v>0</v>
      </c>
      <c r="I49" s="272"/>
      <c r="J49" s="4">
        <v>2</v>
      </c>
      <c r="K49" s="24">
        <f>Data_2700!AR50</f>
        <v>2101.5915168366801</v>
      </c>
      <c r="L49" s="24">
        <f>Data_2700!AS50</f>
        <v>0</v>
      </c>
      <c r="M49" s="24">
        <f>Data_2700!AT50</f>
        <v>0</v>
      </c>
      <c r="N49" s="24">
        <f>Data_2700!AU50</f>
        <v>-1.7122003541545701E-8</v>
      </c>
      <c r="O49" s="24">
        <f>Data_2700!AV50</f>
        <v>0</v>
      </c>
      <c r="P49" s="24">
        <f>Data_2700!AW50</f>
        <v>0</v>
      </c>
      <c r="Q49" s="46">
        <f t="shared" si="1"/>
        <v>2101.5915168195579</v>
      </c>
      <c r="R49" s="46">
        <f t="shared" si="2"/>
        <v>0</v>
      </c>
      <c r="S49" s="7"/>
    </row>
    <row r="50" spans="2:19" x14ac:dyDescent="0.25">
      <c r="C50" s="7" t="s">
        <v>10</v>
      </c>
      <c r="D50" s="9">
        <f>SUM(D46:D49)</f>
        <v>-2011199.0875771001</v>
      </c>
      <c r="F50" s="8" t="s">
        <v>18</v>
      </c>
      <c r="I50" s="272"/>
      <c r="J50" s="4">
        <v>3</v>
      </c>
      <c r="K50" s="24">
        <f>Data_2700!AR51</f>
        <v>2085.57286685695</v>
      </c>
      <c r="L50" s="24">
        <f>Data_2700!AS51</f>
        <v>0</v>
      </c>
      <c r="M50" s="24">
        <f>Data_2700!AT51</f>
        <v>0</v>
      </c>
      <c r="N50" s="24">
        <f>Data_2700!AU51</f>
        <v>-1.81685485703205E-10</v>
      </c>
      <c r="O50" s="24">
        <f>Data_2700!AV51</f>
        <v>0</v>
      </c>
      <c r="P50" s="24">
        <f>Data_2700!AW51</f>
        <v>0</v>
      </c>
      <c r="Q50" s="46">
        <f t="shared" si="1"/>
        <v>2085.5728668567681</v>
      </c>
      <c r="R50" s="46">
        <f t="shared" si="2"/>
        <v>0</v>
      </c>
      <c r="S50" s="7"/>
    </row>
    <row r="51" spans="2:19" x14ac:dyDescent="0.25">
      <c r="F51" s="7" t="s">
        <v>5</v>
      </c>
      <c r="G51" s="10">
        <f>D21</f>
        <v>103209.28160909652</v>
      </c>
      <c r="I51" s="272"/>
      <c r="J51" s="4">
        <v>4</v>
      </c>
      <c r="K51" s="24">
        <f>Data_2700!AR52</f>
        <v>2085.57286685695</v>
      </c>
      <c r="L51" s="24">
        <f>Data_2700!AS52</f>
        <v>0</v>
      </c>
      <c r="M51" s="24">
        <f>Data_2700!AT52</f>
        <v>0</v>
      </c>
      <c r="N51" s="24">
        <f>Data_2700!AU52</f>
        <v>-1.5532815569408499E-11</v>
      </c>
      <c r="O51" s="24">
        <f>Data_2700!AV52</f>
        <v>0</v>
      </c>
      <c r="P51" s="24">
        <f>Data_2700!AW52</f>
        <v>0</v>
      </c>
      <c r="Q51" s="46">
        <f t="shared" si="1"/>
        <v>2085.5728668569345</v>
      </c>
      <c r="R51" s="46">
        <f t="shared" si="2"/>
        <v>0</v>
      </c>
      <c r="S51" s="7"/>
    </row>
    <row r="52" spans="2:19" x14ac:dyDescent="0.25">
      <c r="B52" s="8" t="s">
        <v>9</v>
      </c>
      <c r="F52" s="7" t="s">
        <v>6</v>
      </c>
      <c r="G52" s="10">
        <f>D28</f>
        <v>-719.70072463529038</v>
      </c>
      <c r="I52" s="272"/>
      <c r="J52" s="4">
        <v>5</v>
      </c>
      <c r="K52" s="24">
        <f>Data_2700!AR53</f>
        <v>8365.3976837141709</v>
      </c>
      <c r="L52" s="24">
        <f>Data_2700!AS53</f>
        <v>0</v>
      </c>
      <c r="M52" s="24">
        <f>Data_2700!AT53</f>
        <v>0</v>
      </c>
      <c r="N52" s="24">
        <f>Data_2700!AU53</f>
        <v>0.63755466984726805</v>
      </c>
      <c r="O52" s="24">
        <f>Data_2700!AV53</f>
        <v>0</v>
      </c>
      <c r="P52" s="24">
        <f>Data_2700!AW53</f>
        <v>0</v>
      </c>
      <c r="Q52" s="46">
        <f t="shared" si="1"/>
        <v>8366.0352383840182</v>
      </c>
      <c r="R52" s="46">
        <f t="shared" si="2"/>
        <v>0</v>
      </c>
      <c r="S52" s="7"/>
    </row>
    <row r="53" spans="2:19" x14ac:dyDescent="0.25">
      <c r="C53" s="7" t="s">
        <v>4</v>
      </c>
      <c r="D53" s="9">
        <f>SUM(R4:R17)</f>
        <v>9586.3096924821075</v>
      </c>
      <c r="F53" s="7" t="s">
        <v>7</v>
      </c>
      <c r="G53" s="10">
        <f>D35</f>
        <v>0</v>
      </c>
      <c r="I53" s="272"/>
      <c r="J53" s="4">
        <v>6</v>
      </c>
      <c r="K53" s="24">
        <f>Data_2700!AR54</f>
        <v>8365.3976837141709</v>
      </c>
      <c r="L53" s="24">
        <f>Data_2700!AS54</f>
        <v>0</v>
      </c>
      <c r="M53" s="24">
        <f>Data_2700!AT54</f>
        <v>0</v>
      </c>
      <c r="N53" s="24">
        <f>Data_2700!AU54</f>
        <v>0.63755466984632403</v>
      </c>
      <c r="O53" s="24">
        <f>Data_2700!AV54</f>
        <v>0</v>
      </c>
      <c r="P53" s="24">
        <f>Data_2700!AW54</f>
        <v>0</v>
      </c>
      <c r="Q53" s="46">
        <f t="shared" si="1"/>
        <v>8366.0352383840163</v>
      </c>
      <c r="R53" s="46">
        <f t="shared" si="2"/>
        <v>0</v>
      </c>
      <c r="S53" s="7"/>
    </row>
    <row r="54" spans="2:19" x14ac:dyDescent="0.25">
      <c r="C54" s="7" t="s">
        <v>3</v>
      </c>
      <c r="D54" s="9">
        <f>SUM(R18:R32)</f>
        <v>0</v>
      </c>
      <c r="F54" s="7" t="s">
        <v>0</v>
      </c>
      <c r="G54" s="10">
        <f>D42</f>
        <v>0</v>
      </c>
      <c r="I54" s="272"/>
      <c r="J54" s="4">
        <v>7</v>
      </c>
      <c r="K54" s="24">
        <f>Data_2700!AR55</f>
        <v>5770.4567661665196</v>
      </c>
      <c r="L54" s="24">
        <f>Data_2700!AS55</f>
        <v>0</v>
      </c>
      <c r="M54" s="24">
        <f>Data_2700!AT55</f>
        <v>0</v>
      </c>
      <c r="N54" s="24">
        <f>Data_2700!AU55</f>
        <v>4.3279110891379204</v>
      </c>
      <c r="O54" s="24">
        <f>Data_2700!AV55</f>
        <v>0</v>
      </c>
      <c r="P54" s="24">
        <f>Data_2700!AW55</f>
        <v>0</v>
      </c>
      <c r="Q54" s="46">
        <f t="shared" si="1"/>
        <v>5774.7846772556577</v>
      </c>
      <c r="R54" s="46">
        <f t="shared" si="2"/>
        <v>0</v>
      </c>
      <c r="S54" s="7"/>
    </row>
    <row r="55" spans="2:19" x14ac:dyDescent="0.25">
      <c r="C55" s="7" t="s">
        <v>2</v>
      </c>
      <c r="D55" s="9">
        <f>SUM(R33:R47)</f>
        <v>0</v>
      </c>
      <c r="F55" s="7" t="s">
        <v>8</v>
      </c>
      <c r="G55" s="10">
        <f>D49</f>
        <v>0</v>
      </c>
      <c r="I55" s="272"/>
      <c r="J55" s="4">
        <v>8</v>
      </c>
      <c r="K55" s="24">
        <f>Data_2700!AR56</f>
        <v>0</v>
      </c>
      <c r="L55" s="24">
        <f>Data_2700!AS56</f>
        <v>0</v>
      </c>
      <c r="M55" s="24">
        <f>Data_2700!AT56</f>
        <v>0</v>
      </c>
      <c r="N55" s="24">
        <f>Data_2700!AU56</f>
        <v>0</v>
      </c>
      <c r="O55" s="24">
        <f>Data_2700!AV56</f>
        <v>0</v>
      </c>
      <c r="P55" s="24">
        <f>Data_2700!AW56</f>
        <v>0</v>
      </c>
      <c r="Q55" s="46">
        <f t="shared" si="1"/>
        <v>0</v>
      </c>
      <c r="R55" s="46">
        <f t="shared" si="2"/>
        <v>0</v>
      </c>
      <c r="S55" s="7"/>
    </row>
    <row r="56" spans="2:19" ht="15.75" thickBot="1" x14ac:dyDescent="0.3">
      <c r="C56" s="13" t="s">
        <v>1</v>
      </c>
      <c r="D56" s="14">
        <f>SUM(R48:R62)</f>
        <v>0</v>
      </c>
      <c r="F56" s="11" t="s">
        <v>9</v>
      </c>
      <c r="G56" s="12">
        <f>D56</f>
        <v>0</v>
      </c>
      <c r="I56" s="272"/>
      <c r="J56" s="4">
        <v>9</v>
      </c>
      <c r="K56" s="24">
        <f>Data_2700!AR57</f>
        <v>0</v>
      </c>
      <c r="L56" s="24">
        <f>Data_2700!AS57</f>
        <v>0</v>
      </c>
      <c r="M56" s="24">
        <f>Data_2700!AT57</f>
        <v>0</v>
      </c>
      <c r="N56" s="24">
        <f>Data_2700!AU57</f>
        <v>0</v>
      </c>
      <c r="O56" s="24">
        <f>Data_2700!AV57</f>
        <v>0</v>
      </c>
      <c r="P56" s="24">
        <f>Data_2700!AW57</f>
        <v>0</v>
      </c>
      <c r="Q56" s="46">
        <f t="shared" si="1"/>
        <v>0</v>
      </c>
      <c r="R56" s="46">
        <f t="shared" si="2"/>
        <v>0</v>
      </c>
      <c r="S56" s="7"/>
    </row>
    <row r="57" spans="2:19" ht="15.75" thickTop="1" x14ac:dyDescent="0.25">
      <c r="C57" s="7" t="s">
        <v>10</v>
      </c>
      <c r="D57" s="9">
        <f>SUM(D53:D56)</f>
        <v>9586.3096924821075</v>
      </c>
      <c r="F57" s="7" t="s">
        <v>13</v>
      </c>
      <c r="G57" s="10">
        <f>SUM(G51:G56)</f>
        <v>102489.58088446123</v>
      </c>
      <c r="I57" s="272"/>
      <c r="J57" s="4">
        <v>10</v>
      </c>
      <c r="K57" s="24">
        <f>Data_2700!AR58</f>
        <v>13642.138826111501</v>
      </c>
      <c r="L57" s="24">
        <f>Data_2700!AS58</f>
        <v>0</v>
      </c>
      <c r="M57" s="24">
        <f>Data_2700!AT58</f>
        <v>0</v>
      </c>
      <c r="N57" s="24">
        <f>Data_2700!AU58</f>
        <v>-146.68944294408001</v>
      </c>
      <c r="O57" s="24">
        <f>Data_2700!AV58</f>
        <v>0</v>
      </c>
      <c r="P57" s="24">
        <f>Data_2700!AW58</f>
        <v>0</v>
      </c>
      <c r="Q57" s="46">
        <f t="shared" si="1"/>
        <v>13495.449383167421</v>
      </c>
      <c r="R57" s="46">
        <f t="shared" si="2"/>
        <v>0</v>
      </c>
      <c r="S57" s="7"/>
    </row>
    <row r="58" spans="2:19" x14ac:dyDescent="0.25">
      <c r="I58" s="272"/>
      <c r="J58" s="4">
        <v>11</v>
      </c>
      <c r="K58" s="24">
        <f>Data_2700!AR59</f>
        <v>13644.3844328755</v>
      </c>
      <c r="L58" s="24">
        <f>Data_2700!AS59</f>
        <v>0</v>
      </c>
      <c r="M58" s="24">
        <f>Data_2700!AT59</f>
        <v>0</v>
      </c>
      <c r="N58" s="24">
        <f>Data_2700!AU59</f>
        <v>-146.67282105769399</v>
      </c>
      <c r="O58" s="24">
        <f>Data_2700!AV59</f>
        <v>0</v>
      </c>
      <c r="P58" s="24">
        <f>Data_2700!AW59</f>
        <v>0</v>
      </c>
      <c r="Q58" s="46">
        <f t="shared" si="1"/>
        <v>13497.711611817806</v>
      </c>
      <c r="R58" s="46">
        <f t="shared" si="2"/>
        <v>0</v>
      </c>
      <c r="S58" s="7"/>
    </row>
    <row r="59" spans="2:19" x14ac:dyDescent="0.25">
      <c r="I59" s="272"/>
      <c r="J59" s="4">
        <v>12</v>
      </c>
      <c r="K59" s="24">
        <f>Data_2700!AR60</f>
        <v>13795.744595973199</v>
      </c>
      <c r="L59" s="24">
        <f>Data_2700!AS60</f>
        <v>0</v>
      </c>
      <c r="M59" s="24">
        <f>Data_2700!AT60</f>
        <v>0</v>
      </c>
      <c r="N59" s="24">
        <f>Data_2700!AU60</f>
        <v>-145.55245903740899</v>
      </c>
      <c r="O59" s="24">
        <f>Data_2700!AV60</f>
        <v>0</v>
      </c>
      <c r="P59" s="24">
        <f>Data_2700!AW60</f>
        <v>0</v>
      </c>
      <c r="Q59" s="46">
        <f t="shared" si="1"/>
        <v>13650.19213693579</v>
      </c>
      <c r="R59" s="46">
        <f t="shared" si="2"/>
        <v>0</v>
      </c>
      <c r="S59" s="7"/>
    </row>
    <row r="60" spans="2:19" x14ac:dyDescent="0.25">
      <c r="I60" s="272"/>
      <c r="J60" s="4">
        <v>13</v>
      </c>
      <c r="K60" s="24">
        <f>Data_2700!AR61</f>
        <v>13763.5877074241</v>
      </c>
      <c r="L60" s="24">
        <f>Data_2700!AS61</f>
        <v>0</v>
      </c>
      <c r="M60" s="24">
        <f>Data_2700!AT61</f>
        <v>0</v>
      </c>
      <c r="N60" s="24">
        <f>Data_2700!AU61</f>
        <v>-145.79048306757599</v>
      </c>
      <c r="O60" s="24">
        <f>Data_2700!AV61</f>
        <v>0</v>
      </c>
      <c r="P60" s="24">
        <f>Data_2700!AW61</f>
        <v>0</v>
      </c>
      <c r="Q60" s="46">
        <f t="shared" si="1"/>
        <v>13617.797224356524</v>
      </c>
      <c r="R60" s="46">
        <f t="shared" si="2"/>
        <v>0</v>
      </c>
      <c r="S60" s="7"/>
    </row>
    <row r="61" spans="2:19" x14ac:dyDescent="0.25">
      <c r="I61" s="272"/>
      <c r="J61" s="4">
        <v>14</v>
      </c>
      <c r="K61" s="24">
        <f>Data_2700!AR62</f>
        <v>13731.4308188749</v>
      </c>
      <c r="L61" s="24">
        <f>Data_2700!AS62</f>
        <v>0</v>
      </c>
      <c r="M61" s="24">
        <f>Data_2700!AT62</f>
        <v>0</v>
      </c>
      <c r="N61" s="24">
        <f>Data_2700!AU62</f>
        <v>-146.028507112266</v>
      </c>
      <c r="O61" s="24">
        <f>Data_2700!AV62</f>
        <v>0</v>
      </c>
      <c r="P61" s="24">
        <f>Data_2700!AW62</f>
        <v>0</v>
      </c>
      <c r="Q61" s="46">
        <f t="shared" si="1"/>
        <v>13585.402311762635</v>
      </c>
      <c r="R61" s="46">
        <f t="shared" si="2"/>
        <v>0</v>
      </c>
      <c r="S61" s="7"/>
    </row>
    <row r="62" spans="2:19" x14ac:dyDescent="0.25">
      <c r="G62" s="15"/>
      <c r="I62" s="272"/>
      <c r="J62" s="4">
        <v>15</v>
      </c>
      <c r="K62" s="24">
        <f>Data_2700!AR63</f>
        <v>0</v>
      </c>
      <c r="L62" s="24">
        <f>Data_2700!AS63</f>
        <v>0</v>
      </c>
      <c r="M62" s="24">
        <f>Data_2700!AT63</f>
        <v>0</v>
      </c>
      <c r="N62" s="24">
        <f>Data_2700!AU63</f>
        <v>0</v>
      </c>
      <c r="O62" s="24">
        <f>Data_2700!AV63</f>
        <v>0</v>
      </c>
      <c r="P62" s="24">
        <f>Data_2700!AW63</f>
        <v>0</v>
      </c>
      <c r="Q62" s="46">
        <f t="shared" si="1"/>
        <v>0</v>
      </c>
      <c r="R62" s="46">
        <f t="shared" si="2"/>
        <v>0</v>
      </c>
      <c r="S62" s="7"/>
    </row>
    <row r="63" spans="2:19" s="7" customFormat="1" x14ac:dyDescent="0.25">
      <c r="B63" s="8"/>
      <c r="D63" s="9"/>
      <c r="I63" s="16"/>
      <c r="J63" s="17"/>
      <c r="K63" s="9"/>
      <c r="N63" s="9"/>
      <c r="Q63" s="38"/>
      <c r="R63" s="38"/>
    </row>
    <row r="64" spans="2:19" s="7" customFormat="1" x14ac:dyDescent="0.25">
      <c r="B64" s="8"/>
      <c r="D64" s="9"/>
      <c r="I64" s="16"/>
      <c r="J64" s="17"/>
      <c r="K64" s="9"/>
      <c r="N64" s="9"/>
      <c r="Q64" s="38"/>
      <c r="R64" s="38"/>
    </row>
    <row r="65" spans="2:18" s="7" customFormat="1" x14ac:dyDescent="0.25">
      <c r="B65" s="8"/>
      <c r="D65" s="9"/>
      <c r="I65" s="16"/>
      <c r="J65" s="17"/>
      <c r="K65" s="9"/>
      <c r="N65" s="9"/>
      <c r="Q65" s="38"/>
      <c r="R65" s="38"/>
    </row>
    <row r="66" spans="2:18" s="7" customFormat="1" x14ac:dyDescent="0.25">
      <c r="B66" s="8"/>
      <c r="D66" s="9"/>
      <c r="I66" s="16"/>
      <c r="J66" s="17"/>
      <c r="K66" s="9"/>
      <c r="N66" s="9"/>
      <c r="Q66" s="38"/>
      <c r="R66" s="38"/>
    </row>
    <row r="67" spans="2:18" s="7" customFormat="1" x14ac:dyDescent="0.25">
      <c r="B67" s="8"/>
      <c r="D67" s="9"/>
      <c r="I67" s="16"/>
      <c r="J67" s="17"/>
      <c r="K67" s="9"/>
      <c r="N67" s="9"/>
      <c r="Q67" s="38"/>
      <c r="R67" s="38"/>
    </row>
    <row r="68" spans="2:18" s="7" customFormat="1" x14ac:dyDescent="0.25">
      <c r="B68" s="8"/>
      <c r="C68" s="7" t="s">
        <v>38</v>
      </c>
      <c r="D68" s="9"/>
      <c r="I68" s="16"/>
      <c r="J68" s="17"/>
      <c r="K68" s="9"/>
      <c r="N68" s="9"/>
      <c r="Q68" s="38"/>
      <c r="R68" s="38"/>
    </row>
    <row r="69" spans="2:18" s="7" customFormat="1" x14ac:dyDescent="0.25">
      <c r="B69" s="8"/>
      <c r="C69" s="20" t="s">
        <v>37</v>
      </c>
      <c r="D69" s="9"/>
      <c r="I69" s="16"/>
      <c r="J69" s="17"/>
      <c r="K69" s="9"/>
      <c r="N69" s="9"/>
      <c r="Q69" s="38"/>
      <c r="R69" s="38"/>
    </row>
    <row r="70" spans="2:18" s="7" customFormat="1" x14ac:dyDescent="0.25">
      <c r="B70" s="8"/>
      <c r="D70" s="9"/>
      <c r="I70" s="16"/>
      <c r="J70" s="17"/>
      <c r="K70" s="9"/>
      <c r="N70" s="9"/>
      <c r="Q70" s="38"/>
      <c r="R70" s="38"/>
    </row>
    <row r="71" spans="2:18" s="7" customFormat="1" x14ac:dyDescent="0.25">
      <c r="B71" s="8"/>
      <c r="D71" s="9"/>
      <c r="I71" s="16"/>
      <c r="J71" s="17"/>
      <c r="K71" s="9"/>
      <c r="N71" s="9"/>
      <c r="Q71" s="38"/>
      <c r="R71" s="38"/>
    </row>
    <row r="72" spans="2:18" s="7" customFormat="1" x14ac:dyDescent="0.25">
      <c r="B72" s="8"/>
      <c r="D72" s="9"/>
      <c r="I72" s="16"/>
      <c r="J72" s="17"/>
      <c r="K72" s="9"/>
      <c r="N72" s="9"/>
      <c r="Q72" s="38"/>
      <c r="R72" s="38"/>
    </row>
    <row r="73" spans="2:18" s="7" customFormat="1" x14ac:dyDescent="0.25">
      <c r="B73" s="8"/>
      <c r="D73" s="9"/>
      <c r="I73" s="16"/>
      <c r="J73" s="17"/>
      <c r="K73" s="9"/>
      <c r="N73" s="9"/>
      <c r="Q73" s="38"/>
      <c r="R73" s="38"/>
    </row>
    <row r="74" spans="2:18" s="7" customFormat="1" x14ac:dyDescent="0.25">
      <c r="B74" s="8"/>
      <c r="D74" s="9"/>
      <c r="I74" s="16"/>
      <c r="J74" s="17"/>
      <c r="K74" s="9"/>
      <c r="N74" s="9"/>
      <c r="Q74" s="38"/>
      <c r="R74" s="38"/>
    </row>
    <row r="75" spans="2:18" s="7" customFormat="1" x14ac:dyDescent="0.25">
      <c r="B75" s="8"/>
      <c r="D75" s="9"/>
      <c r="I75" s="16"/>
      <c r="J75" s="17"/>
      <c r="K75" s="9"/>
      <c r="N75" s="9"/>
      <c r="Q75" s="38"/>
      <c r="R75" s="38"/>
    </row>
    <row r="76" spans="2:18" s="7" customFormat="1" x14ac:dyDescent="0.25">
      <c r="B76" s="8"/>
      <c r="D76" s="9"/>
      <c r="I76" s="16"/>
      <c r="J76" s="17"/>
      <c r="K76" s="9"/>
      <c r="N76" s="9"/>
      <c r="Q76" s="38"/>
      <c r="R76" s="38"/>
    </row>
    <row r="77" spans="2:18" s="7" customFormat="1" x14ac:dyDescent="0.25">
      <c r="B77" s="8"/>
      <c r="D77" s="9"/>
      <c r="I77" s="16"/>
      <c r="J77" s="17"/>
      <c r="K77" s="9"/>
      <c r="N77" s="9"/>
      <c r="Q77" s="38"/>
      <c r="R77" s="38"/>
    </row>
    <row r="78" spans="2:18" s="7" customFormat="1" x14ac:dyDescent="0.25">
      <c r="B78" s="8"/>
      <c r="D78" s="9"/>
      <c r="I78" s="16"/>
      <c r="J78" s="17"/>
      <c r="K78" s="9"/>
      <c r="N78" s="9"/>
      <c r="Q78" s="38"/>
      <c r="R78" s="38"/>
    </row>
    <row r="79" spans="2:18" s="7" customFormat="1" x14ac:dyDescent="0.25">
      <c r="B79" s="8"/>
      <c r="D79" s="9"/>
      <c r="I79" s="16"/>
      <c r="J79" s="17"/>
      <c r="K79" s="9"/>
      <c r="N79" s="9"/>
      <c r="Q79" s="38"/>
      <c r="R79" s="38"/>
    </row>
    <row r="80" spans="2:18" s="7" customFormat="1" x14ac:dyDescent="0.25">
      <c r="B80" s="8"/>
      <c r="D80" s="9"/>
      <c r="I80" s="16"/>
      <c r="J80" s="17"/>
      <c r="K80" s="9"/>
      <c r="N80" s="9"/>
      <c r="Q80" s="38"/>
      <c r="R80" s="38"/>
    </row>
    <row r="81" spans="2:18" s="7" customFormat="1" x14ac:dyDescent="0.25">
      <c r="B81" s="8"/>
      <c r="D81" s="9"/>
      <c r="I81" s="16"/>
      <c r="J81" s="17"/>
      <c r="K81" s="9"/>
      <c r="N81" s="9"/>
      <c r="Q81" s="38"/>
      <c r="R81" s="38"/>
    </row>
    <row r="82" spans="2:18" s="7" customFormat="1" x14ac:dyDescent="0.25">
      <c r="B82" s="8"/>
      <c r="D82" s="9"/>
      <c r="I82" s="16"/>
      <c r="J82" s="17"/>
      <c r="K82" s="9"/>
      <c r="N82" s="9"/>
      <c r="Q82" s="38"/>
      <c r="R82" s="38"/>
    </row>
    <row r="83" spans="2:18" s="7" customFormat="1" x14ac:dyDescent="0.25">
      <c r="B83" s="8"/>
      <c r="D83" s="9"/>
      <c r="I83" s="16"/>
      <c r="J83" s="17"/>
      <c r="K83" s="9"/>
      <c r="N83" s="9"/>
      <c r="Q83" s="38"/>
      <c r="R83" s="38"/>
    </row>
    <row r="84" spans="2:18" s="7" customFormat="1" x14ac:dyDescent="0.25">
      <c r="B84" s="8"/>
      <c r="D84" s="9"/>
      <c r="I84" s="16"/>
      <c r="J84" s="17"/>
      <c r="K84" s="9"/>
      <c r="N84" s="9"/>
      <c r="Q84" s="38"/>
      <c r="R84" s="38"/>
    </row>
    <row r="85" spans="2:18" s="7" customFormat="1" x14ac:dyDescent="0.25">
      <c r="B85" s="8"/>
      <c r="D85" s="9"/>
      <c r="I85" s="16"/>
      <c r="J85" s="17"/>
      <c r="K85" s="9"/>
      <c r="N85" s="9"/>
      <c r="Q85" s="38"/>
      <c r="R85" s="38"/>
    </row>
    <row r="86" spans="2:18" s="7" customFormat="1" x14ac:dyDescent="0.25">
      <c r="B86" s="8"/>
      <c r="D86" s="9"/>
      <c r="I86" s="16"/>
      <c r="J86" s="17"/>
      <c r="K86" s="9"/>
      <c r="N86" s="9"/>
      <c r="Q86" s="38"/>
      <c r="R86" s="38"/>
    </row>
    <row r="87" spans="2:18" s="7" customFormat="1" x14ac:dyDescent="0.25">
      <c r="B87" s="8"/>
      <c r="D87" s="9"/>
      <c r="I87" s="16"/>
      <c r="J87" s="17"/>
      <c r="K87" s="9"/>
      <c r="N87" s="9"/>
      <c r="Q87" s="38"/>
      <c r="R87" s="38"/>
    </row>
    <row r="88" spans="2:18" s="7" customFormat="1" x14ac:dyDescent="0.25">
      <c r="B88" s="8"/>
      <c r="D88" s="9"/>
      <c r="I88" s="16"/>
      <c r="J88" s="17"/>
      <c r="K88" s="9"/>
      <c r="N88" s="9"/>
      <c r="Q88" s="38"/>
      <c r="R88" s="38"/>
    </row>
    <row r="89" spans="2:18" s="7" customFormat="1" x14ac:dyDescent="0.25">
      <c r="B89" s="8"/>
      <c r="D89" s="9"/>
      <c r="I89" s="16"/>
      <c r="J89" s="17"/>
      <c r="K89" s="9"/>
      <c r="N89" s="9"/>
      <c r="Q89" s="38"/>
      <c r="R89" s="38"/>
    </row>
    <row r="90" spans="2:18" s="7" customFormat="1" x14ac:dyDescent="0.25">
      <c r="B90" s="8"/>
      <c r="D90" s="9"/>
      <c r="I90" s="16"/>
      <c r="J90" s="17"/>
      <c r="K90" s="9"/>
      <c r="N90" s="9"/>
      <c r="Q90" s="38"/>
      <c r="R90" s="38"/>
    </row>
    <row r="91" spans="2:18" s="7" customFormat="1" x14ac:dyDescent="0.25">
      <c r="B91" s="8"/>
      <c r="D91" s="9"/>
      <c r="I91" s="16"/>
      <c r="J91" s="17"/>
      <c r="K91" s="9"/>
      <c r="N91" s="9"/>
      <c r="Q91" s="38"/>
      <c r="R91" s="38"/>
    </row>
    <row r="92" spans="2:18" s="7" customFormat="1" x14ac:dyDescent="0.25">
      <c r="B92" s="8"/>
      <c r="D92" s="9"/>
      <c r="I92" s="16"/>
      <c r="J92" s="17"/>
      <c r="K92" s="9"/>
      <c r="N92" s="9"/>
      <c r="Q92" s="38"/>
      <c r="R92" s="38"/>
    </row>
    <row r="93" spans="2:18" s="7" customFormat="1" x14ac:dyDescent="0.25">
      <c r="B93" s="8"/>
      <c r="D93" s="9"/>
      <c r="I93" s="16"/>
      <c r="J93" s="17"/>
      <c r="K93" s="9"/>
      <c r="N93" s="9"/>
      <c r="Q93" s="38"/>
      <c r="R93" s="38"/>
    </row>
    <row r="94" spans="2:18" s="7" customFormat="1" x14ac:dyDescent="0.25">
      <c r="B94" s="8"/>
      <c r="D94" s="9"/>
      <c r="I94" s="16"/>
      <c r="J94" s="17"/>
      <c r="K94" s="9"/>
      <c r="N94" s="9"/>
      <c r="Q94" s="38"/>
      <c r="R94" s="38"/>
    </row>
    <row r="95" spans="2:18" s="7" customFormat="1" x14ac:dyDescent="0.25">
      <c r="B95" s="8"/>
      <c r="D95" s="9"/>
      <c r="I95" s="16"/>
      <c r="J95" s="17"/>
      <c r="K95" s="9"/>
      <c r="N95" s="9"/>
      <c r="Q95" s="38"/>
      <c r="R95" s="38"/>
    </row>
    <row r="96" spans="2:18" s="7" customFormat="1" x14ac:dyDescent="0.25">
      <c r="B96" s="8"/>
      <c r="D96" s="9"/>
      <c r="I96" s="16"/>
      <c r="J96" s="17"/>
      <c r="K96" s="9"/>
      <c r="N96" s="9"/>
      <c r="Q96" s="38"/>
      <c r="R96" s="38"/>
    </row>
    <row r="97" spans="2:18" s="7" customFormat="1" x14ac:dyDescent="0.25">
      <c r="B97" s="8"/>
      <c r="D97" s="9"/>
      <c r="I97" s="16"/>
      <c r="J97" s="17"/>
      <c r="K97" s="9"/>
      <c r="N97" s="9"/>
      <c r="Q97" s="38"/>
      <c r="R97" s="38"/>
    </row>
    <row r="98" spans="2:18" s="7" customFormat="1" x14ac:dyDescent="0.25">
      <c r="B98" s="8"/>
      <c r="D98" s="9"/>
      <c r="I98" s="16"/>
      <c r="J98" s="17"/>
      <c r="K98" s="9"/>
      <c r="N98" s="9"/>
      <c r="Q98" s="38"/>
      <c r="R98" s="38"/>
    </row>
    <row r="99" spans="2:18" s="7" customFormat="1" x14ac:dyDescent="0.25">
      <c r="B99" s="8"/>
      <c r="D99" s="9"/>
      <c r="I99" s="16"/>
      <c r="J99" s="17"/>
      <c r="K99" s="9"/>
      <c r="N99" s="9"/>
      <c r="Q99" s="38"/>
      <c r="R99" s="38"/>
    </row>
    <row r="100" spans="2:18" s="7" customFormat="1" x14ac:dyDescent="0.25">
      <c r="B100" s="8"/>
      <c r="D100" s="9"/>
      <c r="I100" s="16"/>
      <c r="J100" s="17"/>
      <c r="K100" s="9"/>
      <c r="N100" s="9"/>
      <c r="Q100" s="38"/>
      <c r="R100" s="38"/>
    </row>
    <row r="101" spans="2:18" s="7" customFormat="1" x14ac:dyDescent="0.25">
      <c r="B101" s="8"/>
      <c r="D101" s="9"/>
      <c r="I101" s="16"/>
      <c r="J101" s="17"/>
      <c r="K101" s="9"/>
      <c r="N101" s="9"/>
      <c r="Q101" s="38"/>
      <c r="R101" s="38"/>
    </row>
    <row r="102" spans="2:18" s="7" customFormat="1" x14ac:dyDescent="0.25">
      <c r="B102" s="8"/>
      <c r="D102" s="9"/>
      <c r="I102" s="16"/>
      <c r="J102" s="17"/>
      <c r="K102" s="9"/>
      <c r="N102" s="9"/>
      <c r="Q102" s="38"/>
      <c r="R102" s="38"/>
    </row>
    <row r="103" spans="2:18" s="7" customFormat="1" x14ac:dyDescent="0.25">
      <c r="B103" s="8"/>
      <c r="D103" s="9"/>
      <c r="I103" s="16"/>
      <c r="J103" s="17"/>
      <c r="K103" s="9"/>
      <c r="N103" s="9"/>
      <c r="Q103" s="38"/>
      <c r="R103" s="38"/>
    </row>
    <row r="104" spans="2:18" s="7" customFormat="1" x14ac:dyDescent="0.25">
      <c r="B104" s="8"/>
      <c r="D104" s="9"/>
      <c r="I104" s="16"/>
      <c r="J104" s="17"/>
      <c r="K104" s="9"/>
      <c r="N104" s="9"/>
      <c r="Q104" s="38"/>
      <c r="R104" s="38"/>
    </row>
    <row r="105" spans="2:18" s="7" customFormat="1" x14ac:dyDescent="0.25">
      <c r="B105" s="8"/>
      <c r="D105" s="9"/>
      <c r="I105" s="16"/>
      <c r="J105" s="17"/>
      <c r="K105" s="9"/>
      <c r="N105" s="9"/>
      <c r="Q105" s="38"/>
      <c r="R105" s="38"/>
    </row>
    <row r="106" spans="2:18" s="7" customFormat="1" x14ac:dyDescent="0.25">
      <c r="B106" s="8"/>
      <c r="D106" s="9"/>
      <c r="I106" s="16"/>
      <c r="J106" s="17"/>
      <c r="K106" s="9"/>
      <c r="N106" s="9"/>
      <c r="Q106" s="38"/>
      <c r="R106" s="38"/>
    </row>
    <row r="107" spans="2:18" s="7" customFormat="1" x14ac:dyDescent="0.25">
      <c r="B107" s="8"/>
      <c r="D107" s="9"/>
      <c r="I107" s="16"/>
      <c r="J107" s="17"/>
      <c r="K107" s="9"/>
      <c r="N107" s="9"/>
      <c r="Q107" s="38"/>
      <c r="R107" s="38"/>
    </row>
    <row r="108" spans="2:18" s="7" customFormat="1" x14ac:dyDescent="0.25">
      <c r="B108" s="8"/>
      <c r="D108" s="9"/>
      <c r="I108" s="16"/>
      <c r="J108" s="17"/>
      <c r="K108" s="9"/>
      <c r="N108" s="9"/>
      <c r="Q108" s="38"/>
      <c r="R108" s="38"/>
    </row>
    <row r="109" spans="2:18" s="7" customFormat="1" x14ac:dyDescent="0.25">
      <c r="B109" s="8"/>
      <c r="D109" s="9"/>
      <c r="I109" s="16"/>
      <c r="J109" s="17"/>
      <c r="K109" s="9"/>
      <c r="N109" s="9"/>
      <c r="Q109" s="38"/>
      <c r="R109" s="38"/>
    </row>
    <row r="110" spans="2:18" s="7" customFormat="1" x14ac:dyDescent="0.25">
      <c r="B110" s="8"/>
      <c r="D110" s="9"/>
      <c r="I110" s="16"/>
      <c r="J110" s="17"/>
      <c r="K110" s="9"/>
      <c r="N110" s="9"/>
      <c r="Q110" s="38"/>
      <c r="R110" s="38"/>
    </row>
    <row r="111" spans="2:18" s="7" customFormat="1" x14ac:dyDescent="0.25">
      <c r="B111" s="8"/>
      <c r="D111" s="9"/>
      <c r="I111" s="16"/>
      <c r="J111" s="17"/>
      <c r="K111" s="9"/>
      <c r="N111" s="9"/>
      <c r="Q111" s="38"/>
      <c r="R111" s="38"/>
    </row>
    <row r="112" spans="2:18" s="7" customFormat="1" x14ac:dyDescent="0.25">
      <c r="B112" s="8"/>
      <c r="D112" s="9"/>
      <c r="I112" s="16"/>
      <c r="J112" s="17"/>
      <c r="K112" s="9"/>
      <c r="N112" s="9"/>
      <c r="Q112" s="38"/>
      <c r="R112" s="38"/>
    </row>
    <row r="113" spans="2:18" s="7" customFormat="1" x14ac:dyDescent="0.25">
      <c r="B113" s="8"/>
      <c r="D113" s="9"/>
      <c r="I113" s="16"/>
      <c r="J113" s="17"/>
      <c r="K113" s="9"/>
      <c r="N113" s="9"/>
      <c r="Q113" s="38"/>
      <c r="R113" s="38"/>
    </row>
    <row r="114" spans="2:18" s="7" customFormat="1" x14ac:dyDescent="0.25">
      <c r="B114" s="8"/>
      <c r="D114" s="9"/>
      <c r="I114" s="16"/>
      <c r="J114" s="17"/>
      <c r="K114" s="9"/>
      <c r="N114" s="9"/>
      <c r="Q114" s="38"/>
      <c r="R114" s="38"/>
    </row>
    <row r="115" spans="2:18" s="7" customFormat="1" x14ac:dyDescent="0.25">
      <c r="B115" s="8"/>
      <c r="D115" s="9"/>
      <c r="I115" s="16"/>
      <c r="J115" s="17"/>
      <c r="K115" s="9"/>
      <c r="N115" s="9"/>
      <c r="Q115" s="38"/>
      <c r="R115" s="38"/>
    </row>
    <row r="116" spans="2:18" s="7" customFormat="1" x14ac:dyDescent="0.25">
      <c r="B116" s="8"/>
      <c r="D116" s="9"/>
      <c r="I116" s="16"/>
      <c r="J116" s="17"/>
      <c r="K116" s="9"/>
      <c r="N116" s="9"/>
      <c r="Q116" s="38"/>
      <c r="R116" s="38"/>
    </row>
    <row r="117" spans="2:18" s="7" customFormat="1" x14ac:dyDescent="0.25">
      <c r="B117" s="8"/>
      <c r="D117" s="9"/>
      <c r="I117" s="16"/>
      <c r="J117" s="17"/>
      <c r="K117" s="9"/>
      <c r="N117" s="9"/>
      <c r="Q117" s="38"/>
      <c r="R117" s="38"/>
    </row>
    <row r="118" spans="2:18" s="7" customFormat="1" x14ac:dyDescent="0.25">
      <c r="B118" s="8"/>
      <c r="D118" s="9"/>
      <c r="I118" s="16"/>
      <c r="J118" s="17"/>
      <c r="K118" s="9"/>
      <c r="N118" s="9"/>
      <c r="Q118" s="38"/>
      <c r="R118" s="38"/>
    </row>
    <row r="119" spans="2:18" s="7" customFormat="1" x14ac:dyDescent="0.25">
      <c r="B119" s="8"/>
      <c r="D119" s="9"/>
      <c r="I119" s="16"/>
      <c r="J119" s="17"/>
      <c r="K119" s="9"/>
      <c r="N119" s="9"/>
      <c r="Q119" s="38"/>
      <c r="R119" s="38"/>
    </row>
    <row r="120" spans="2:18" s="7" customFormat="1" x14ac:dyDescent="0.25">
      <c r="B120" s="8"/>
      <c r="D120" s="9"/>
      <c r="I120" s="16"/>
      <c r="J120" s="17"/>
      <c r="K120" s="9"/>
      <c r="N120" s="9"/>
      <c r="Q120" s="38"/>
      <c r="R120" s="38"/>
    </row>
    <row r="121" spans="2:18" s="7" customFormat="1" x14ac:dyDescent="0.25">
      <c r="B121" s="8"/>
      <c r="D121" s="9"/>
      <c r="I121" s="16"/>
      <c r="J121" s="17"/>
      <c r="K121" s="9"/>
      <c r="N121" s="9"/>
      <c r="Q121" s="38"/>
      <c r="R121" s="38"/>
    </row>
    <row r="122" spans="2:18" s="7" customFormat="1" x14ac:dyDescent="0.25">
      <c r="B122" s="8"/>
      <c r="D122" s="9"/>
      <c r="I122" s="16"/>
      <c r="J122" s="17"/>
      <c r="K122" s="9"/>
      <c r="N122" s="9"/>
      <c r="Q122" s="38"/>
      <c r="R122" s="38"/>
    </row>
    <row r="123" spans="2:18" s="7" customFormat="1" x14ac:dyDescent="0.25">
      <c r="B123" s="8"/>
      <c r="D123" s="9"/>
      <c r="I123" s="16"/>
      <c r="J123" s="17"/>
      <c r="K123" s="9"/>
      <c r="N123" s="9"/>
      <c r="Q123" s="38"/>
      <c r="R123" s="38"/>
    </row>
    <row r="124" spans="2:18" s="7" customFormat="1" x14ac:dyDescent="0.25">
      <c r="B124" s="8"/>
      <c r="D124" s="9"/>
      <c r="I124" s="16"/>
      <c r="J124" s="17"/>
      <c r="K124" s="9"/>
      <c r="N124" s="9"/>
      <c r="Q124" s="38"/>
      <c r="R124" s="38"/>
    </row>
    <row r="125" spans="2:18" s="7" customFormat="1" x14ac:dyDescent="0.25">
      <c r="B125" s="8"/>
      <c r="D125" s="9"/>
      <c r="I125" s="16"/>
      <c r="J125" s="17"/>
      <c r="K125" s="9"/>
      <c r="N125" s="9"/>
      <c r="Q125" s="38"/>
      <c r="R125" s="38"/>
    </row>
    <row r="126" spans="2:18" s="7" customFormat="1" x14ac:dyDescent="0.25">
      <c r="B126" s="8"/>
      <c r="D126" s="9"/>
      <c r="I126" s="16"/>
      <c r="J126" s="17"/>
      <c r="K126" s="9"/>
      <c r="N126" s="9"/>
      <c r="Q126" s="38"/>
      <c r="R126" s="38"/>
    </row>
    <row r="127" spans="2:18" s="7" customFormat="1" x14ac:dyDescent="0.25">
      <c r="B127" s="8"/>
      <c r="D127" s="9"/>
      <c r="I127" s="16"/>
      <c r="J127" s="17"/>
      <c r="K127" s="9"/>
      <c r="N127" s="9"/>
      <c r="Q127" s="38"/>
      <c r="R127" s="38"/>
    </row>
    <row r="128" spans="2:18" s="7" customFormat="1" x14ac:dyDescent="0.25">
      <c r="B128" s="8"/>
      <c r="D128" s="9"/>
      <c r="I128" s="16"/>
      <c r="J128" s="17"/>
      <c r="K128" s="9"/>
      <c r="N128" s="9"/>
      <c r="Q128" s="38"/>
      <c r="R128" s="38"/>
    </row>
    <row r="129" spans="2:18" s="7" customFormat="1" x14ac:dyDescent="0.25">
      <c r="B129" s="8"/>
      <c r="D129" s="9"/>
      <c r="I129" s="16"/>
      <c r="J129" s="17"/>
      <c r="K129" s="9"/>
      <c r="N129" s="9"/>
      <c r="Q129" s="38"/>
      <c r="R129" s="38"/>
    </row>
    <row r="130" spans="2:18" s="7" customFormat="1" x14ac:dyDescent="0.25">
      <c r="B130" s="8"/>
      <c r="D130" s="9"/>
      <c r="I130" s="16"/>
      <c r="J130" s="17"/>
      <c r="K130" s="9"/>
      <c r="N130" s="9"/>
      <c r="Q130" s="38"/>
      <c r="R130" s="38"/>
    </row>
    <row r="131" spans="2:18" s="7" customFormat="1" x14ac:dyDescent="0.25">
      <c r="B131" s="8"/>
      <c r="D131" s="9"/>
      <c r="I131" s="16"/>
      <c r="J131" s="17"/>
      <c r="K131" s="9"/>
      <c r="N131" s="9"/>
      <c r="Q131" s="38"/>
      <c r="R131" s="38"/>
    </row>
    <row r="132" spans="2:18" s="7" customFormat="1" x14ac:dyDescent="0.25">
      <c r="B132" s="8"/>
      <c r="D132" s="9"/>
      <c r="I132" s="16"/>
      <c r="J132" s="17"/>
      <c r="K132" s="9"/>
      <c r="N132" s="9"/>
      <c r="Q132" s="38"/>
      <c r="R132" s="38"/>
    </row>
    <row r="133" spans="2:18" s="7" customFormat="1" x14ac:dyDescent="0.25">
      <c r="B133" s="8"/>
      <c r="D133" s="9"/>
      <c r="I133" s="16"/>
      <c r="J133" s="17"/>
      <c r="K133" s="9"/>
      <c r="N133" s="9"/>
      <c r="Q133" s="38"/>
      <c r="R133" s="38"/>
    </row>
    <row r="134" spans="2:18" s="7" customFormat="1" x14ac:dyDescent="0.25">
      <c r="B134" s="8"/>
      <c r="D134" s="9"/>
      <c r="I134" s="16"/>
      <c r="J134" s="17"/>
      <c r="K134" s="9"/>
      <c r="N134" s="9"/>
      <c r="Q134" s="38"/>
      <c r="R134" s="38"/>
    </row>
    <row r="135" spans="2:18" s="7" customFormat="1" x14ac:dyDescent="0.25">
      <c r="B135" s="8"/>
      <c r="D135" s="9"/>
      <c r="I135" s="16"/>
      <c r="J135" s="17"/>
      <c r="K135" s="9"/>
      <c r="N135" s="9"/>
      <c r="Q135" s="38"/>
      <c r="R135" s="38"/>
    </row>
    <row r="136" spans="2:18" s="7" customFormat="1" x14ac:dyDescent="0.25">
      <c r="B136" s="8"/>
      <c r="D136" s="9"/>
      <c r="I136" s="16"/>
      <c r="J136" s="17"/>
      <c r="K136" s="9"/>
      <c r="N136" s="9"/>
      <c r="Q136" s="38"/>
      <c r="R136" s="38"/>
    </row>
    <row r="137" spans="2:18" s="7" customFormat="1" x14ac:dyDescent="0.25">
      <c r="B137" s="8"/>
      <c r="D137" s="9"/>
      <c r="I137" s="16"/>
      <c r="J137" s="17"/>
      <c r="K137" s="9"/>
      <c r="N137" s="9"/>
      <c r="Q137" s="38"/>
      <c r="R137" s="38"/>
    </row>
    <row r="138" spans="2:18" s="7" customFormat="1" x14ac:dyDescent="0.25">
      <c r="B138" s="8"/>
      <c r="D138" s="9"/>
      <c r="I138" s="16"/>
      <c r="J138" s="17"/>
      <c r="K138" s="9"/>
      <c r="N138" s="9"/>
      <c r="Q138" s="38"/>
      <c r="R138" s="38"/>
    </row>
    <row r="139" spans="2:18" s="7" customFormat="1" x14ac:dyDescent="0.25">
      <c r="B139" s="8"/>
      <c r="D139" s="9"/>
      <c r="I139" s="16"/>
      <c r="J139" s="17"/>
      <c r="K139" s="9"/>
      <c r="N139" s="9"/>
      <c r="Q139" s="38"/>
      <c r="R139" s="38"/>
    </row>
    <row r="140" spans="2:18" s="7" customFormat="1" x14ac:dyDescent="0.25">
      <c r="B140" s="8"/>
      <c r="D140" s="9"/>
      <c r="I140" s="16"/>
      <c r="J140" s="17"/>
      <c r="K140" s="9"/>
      <c r="N140" s="9"/>
      <c r="Q140" s="38"/>
      <c r="R140" s="38"/>
    </row>
    <row r="141" spans="2:18" s="7" customFormat="1" x14ac:dyDescent="0.25">
      <c r="B141" s="8"/>
      <c r="D141" s="9"/>
      <c r="I141" s="16"/>
      <c r="J141" s="17"/>
      <c r="K141" s="9"/>
      <c r="N141" s="9"/>
      <c r="Q141" s="38"/>
      <c r="R141" s="38"/>
    </row>
    <row r="142" spans="2:18" s="7" customFormat="1" x14ac:dyDescent="0.25">
      <c r="B142" s="8"/>
      <c r="D142" s="9"/>
      <c r="I142" s="16"/>
      <c r="J142" s="17"/>
      <c r="K142" s="9"/>
      <c r="N142" s="9"/>
      <c r="Q142" s="38"/>
      <c r="R142" s="38"/>
    </row>
    <row r="143" spans="2:18" s="7" customFormat="1" x14ac:dyDescent="0.25">
      <c r="B143" s="8"/>
      <c r="D143" s="9"/>
      <c r="I143" s="16"/>
      <c r="J143" s="17"/>
      <c r="K143" s="9"/>
      <c r="N143" s="9"/>
      <c r="Q143" s="38"/>
      <c r="R143" s="38"/>
    </row>
    <row r="144" spans="2:18" s="7" customFormat="1" x14ac:dyDescent="0.25">
      <c r="B144" s="8"/>
      <c r="D144" s="9"/>
      <c r="I144" s="16"/>
      <c r="J144" s="17"/>
      <c r="K144" s="9"/>
      <c r="N144" s="9"/>
      <c r="Q144" s="38"/>
      <c r="R144" s="38"/>
    </row>
    <row r="145" spans="2:18" s="7" customFormat="1" x14ac:dyDescent="0.25">
      <c r="B145" s="8"/>
      <c r="D145" s="9"/>
      <c r="I145" s="16"/>
      <c r="J145" s="17"/>
      <c r="K145" s="9"/>
      <c r="N145" s="9"/>
      <c r="Q145" s="38"/>
      <c r="R145" s="38"/>
    </row>
    <row r="146" spans="2:18" s="7" customFormat="1" x14ac:dyDescent="0.25">
      <c r="B146" s="8"/>
      <c r="D146" s="9"/>
      <c r="I146" s="16"/>
      <c r="J146" s="17"/>
      <c r="K146" s="9"/>
      <c r="N146" s="9"/>
      <c r="Q146" s="38"/>
      <c r="R146" s="38"/>
    </row>
    <row r="147" spans="2:18" s="7" customFormat="1" x14ac:dyDescent="0.25">
      <c r="B147" s="8"/>
      <c r="D147" s="9"/>
      <c r="I147" s="16"/>
      <c r="J147" s="17"/>
      <c r="K147" s="9"/>
      <c r="N147" s="9"/>
      <c r="Q147" s="38"/>
      <c r="R147" s="38"/>
    </row>
    <row r="148" spans="2:18" s="7" customFormat="1" x14ac:dyDescent="0.25">
      <c r="B148" s="8"/>
      <c r="D148" s="9"/>
      <c r="I148" s="16"/>
      <c r="J148" s="17"/>
      <c r="K148" s="9"/>
      <c r="N148" s="9"/>
      <c r="Q148" s="38"/>
      <c r="R148" s="38"/>
    </row>
    <row r="149" spans="2:18" s="7" customFormat="1" x14ac:dyDescent="0.25">
      <c r="B149" s="8"/>
      <c r="D149" s="9"/>
      <c r="I149" s="16"/>
      <c r="J149" s="17"/>
      <c r="K149" s="9"/>
      <c r="N149" s="9"/>
      <c r="Q149" s="38"/>
      <c r="R149" s="38"/>
    </row>
    <row r="150" spans="2:18" s="7" customFormat="1" x14ac:dyDescent="0.25">
      <c r="B150" s="8"/>
      <c r="D150" s="9"/>
      <c r="I150" s="16"/>
      <c r="J150" s="17"/>
      <c r="K150" s="9"/>
      <c r="N150" s="9"/>
      <c r="Q150" s="38"/>
      <c r="R150" s="38"/>
    </row>
    <row r="151" spans="2:18" s="7" customFormat="1" x14ac:dyDescent="0.25">
      <c r="B151" s="8"/>
      <c r="D151" s="9"/>
      <c r="I151" s="16"/>
      <c r="J151" s="17"/>
      <c r="K151" s="9"/>
      <c r="N151" s="9"/>
      <c r="Q151" s="38"/>
      <c r="R151" s="38"/>
    </row>
    <row r="152" spans="2:18" s="7" customFormat="1" x14ac:dyDescent="0.25">
      <c r="B152" s="8"/>
      <c r="D152" s="9"/>
      <c r="I152" s="16"/>
      <c r="J152" s="17"/>
      <c r="K152" s="9"/>
      <c r="N152" s="9"/>
      <c r="Q152" s="38"/>
      <c r="R152" s="38"/>
    </row>
    <row r="153" spans="2:18" s="7" customFormat="1" x14ac:dyDescent="0.25">
      <c r="B153" s="8"/>
      <c r="D153" s="9"/>
      <c r="I153" s="16"/>
      <c r="J153" s="17"/>
      <c r="K153" s="9"/>
      <c r="N153" s="9"/>
      <c r="Q153" s="38"/>
      <c r="R153" s="38"/>
    </row>
    <row r="154" spans="2:18" s="7" customFormat="1" x14ac:dyDescent="0.25">
      <c r="B154" s="8"/>
      <c r="D154" s="9"/>
      <c r="I154" s="16"/>
      <c r="J154" s="17"/>
      <c r="K154" s="9"/>
      <c r="N154" s="9"/>
      <c r="Q154" s="38"/>
      <c r="R154" s="38"/>
    </row>
    <row r="155" spans="2:18" s="7" customFormat="1" x14ac:dyDescent="0.25">
      <c r="B155" s="8"/>
      <c r="D155" s="9"/>
      <c r="I155" s="16"/>
      <c r="J155" s="17"/>
      <c r="K155" s="9"/>
      <c r="N155" s="9"/>
      <c r="Q155" s="38"/>
      <c r="R155" s="38"/>
    </row>
    <row r="156" spans="2:18" s="7" customFormat="1" x14ac:dyDescent="0.25">
      <c r="B156" s="8"/>
      <c r="D156" s="9"/>
      <c r="I156" s="16"/>
      <c r="J156" s="17"/>
      <c r="K156" s="9"/>
      <c r="N156" s="9"/>
      <c r="Q156" s="38"/>
      <c r="R156" s="38"/>
    </row>
    <row r="157" spans="2:18" s="7" customFormat="1" x14ac:dyDescent="0.25">
      <c r="B157" s="8"/>
      <c r="D157" s="9"/>
      <c r="I157" s="16"/>
      <c r="J157" s="17"/>
      <c r="K157" s="9"/>
      <c r="N157" s="9"/>
      <c r="Q157" s="38"/>
      <c r="R157" s="38"/>
    </row>
    <row r="158" spans="2:18" s="7" customFormat="1" x14ac:dyDescent="0.25">
      <c r="B158" s="8"/>
      <c r="D158" s="9"/>
      <c r="I158" s="16"/>
      <c r="J158" s="17"/>
      <c r="K158" s="9"/>
      <c r="N158" s="9"/>
      <c r="Q158" s="38"/>
      <c r="R158" s="38"/>
    </row>
    <row r="159" spans="2:18" s="7" customFormat="1" x14ac:dyDescent="0.25">
      <c r="B159" s="8"/>
      <c r="D159" s="9"/>
      <c r="I159" s="16"/>
      <c r="J159" s="17"/>
      <c r="K159" s="9"/>
      <c r="N159" s="9"/>
      <c r="Q159" s="38"/>
      <c r="R159" s="38"/>
    </row>
    <row r="160" spans="2:18" s="7" customFormat="1" x14ac:dyDescent="0.25">
      <c r="B160" s="8"/>
      <c r="D160" s="9"/>
      <c r="I160" s="16"/>
      <c r="J160" s="17"/>
      <c r="K160" s="9"/>
      <c r="N160" s="9"/>
      <c r="Q160" s="38"/>
      <c r="R160" s="38"/>
    </row>
    <row r="161" spans="2:18" s="7" customFormat="1" x14ac:dyDescent="0.25">
      <c r="B161" s="8"/>
      <c r="D161" s="9"/>
      <c r="I161" s="16"/>
      <c r="J161" s="17"/>
      <c r="K161" s="9"/>
      <c r="N161" s="9"/>
      <c r="Q161" s="38"/>
      <c r="R161" s="38"/>
    </row>
    <row r="162" spans="2:18" s="7" customFormat="1" x14ac:dyDescent="0.25">
      <c r="B162" s="8"/>
      <c r="D162" s="9"/>
      <c r="I162" s="16"/>
      <c r="J162" s="17"/>
      <c r="K162" s="9"/>
      <c r="N162" s="9"/>
      <c r="Q162" s="38"/>
      <c r="R162" s="38"/>
    </row>
    <row r="163" spans="2:18" s="7" customFormat="1" x14ac:dyDescent="0.25">
      <c r="B163" s="8"/>
      <c r="D163" s="9"/>
      <c r="I163" s="16"/>
      <c r="J163" s="17"/>
      <c r="K163" s="9"/>
      <c r="N163" s="9"/>
      <c r="Q163" s="38"/>
      <c r="R163" s="38"/>
    </row>
    <row r="164" spans="2:18" s="7" customFormat="1" x14ac:dyDescent="0.25">
      <c r="B164" s="8"/>
      <c r="D164" s="9"/>
      <c r="I164" s="16"/>
      <c r="J164" s="17"/>
      <c r="K164" s="9"/>
      <c r="N164" s="9"/>
      <c r="Q164" s="38"/>
      <c r="R164" s="38"/>
    </row>
    <row r="165" spans="2:18" s="7" customFormat="1" x14ac:dyDescent="0.25">
      <c r="B165" s="8"/>
      <c r="D165" s="9"/>
      <c r="I165" s="16"/>
      <c r="J165" s="17"/>
      <c r="K165" s="9"/>
      <c r="N165" s="9"/>
      <c r="Q165" s="38"/>
      <c r="R165" s="38"/>
    </row>
    <row r="166" spans="2:18" s="7" customFormat="1" x14ac:dyDescent="0.25">
      <c r="B166" s="8"/>
      <c r="D166" s="9"/>
      <c r="I166" s="16"/>
      <c r="J166" s="17"/>
      <c r="K166" s="9"/>
      <c r="N166" s="9"/>
      <c r="Q166" s="38"/>
      <c r="R166" s="38"/>
    </row>
    <row r="167" spans="2:18" s="7" customFormat="1" x14ac:dyDescent="0.25">
      <c r="B167" s="8"/>
      <c r="D167" s="9"/>
      <c r="I167" s="16"/>
      <c r="J167" s="17"/>
      <c r="K167" s="9"/>
      <c r="N167" s="9"/>
      <c r="Q167" s="38"/>
      <c r="R167" s="38"/>
    </row>
    <row r="168" spans="2:18" s="7" customFormat="1" x14ac:dyDescent="0.25">
      <c r="B168" s="8"/>
      <c r="D168" s="9"/>
      <c r="I168" s="16"/>
      <c r="J168" s="17"/>
      <c r="K168" s="9"/>
      <c r="N168" s="9"/>
      <c r="Q168" s="38"/>
      <c r="R168" s="38"/>
    </row>
    <row r="169" spans="2:18" s="7" customFormat="1" x14ac:dyDescent="0.25">
      <c r="B169" s="8"/>
      <c r="D169" s="9"/>
      <c r="I169" s="16"/>
      <c r="J169" s="17"/>
      <c r="K169" s="9"/>
      <c r="N169" s="9"/>
      <c r="Q169" s="38"/>
      <c r="R169" s="38"/>
    </row>
    <row r="170" spans="2:18" s="7" customFormat="1" x14ac:dyDescent="0.25">
      <c r="B170" s="8"/>
      <c r="D170" s="9"/>
      <c r="I170" s="16"/>
      <c r="J170" s="17"/>
      <c r="K170" s="9"/>
      <c r="N170" s="9"/>
      <c r="Q170" s="38"/>
      <c r="R170" s="38"/>
    </row>
    <row r="171" spans="2:18" s="7" customFormat="1" x14ac:dyDescent="0.25">
      <c r="B171" s="8"/>
      <c r="D171" s="9"/>
      <c r="I171" s="16"/>
      <c r="J171" s="17"/>
      <c r="K171" s="9"/>
      <c r="N171" s="9"/>
      <c r="Q171" s="38"/>
      <c r="R171" s="38"/>
    </row>
    <row r="172" spans="2:18" s="7" customFormat="1" x14ac:dyDescent="0.25">
      <c r="B172" s="8"/>
      <c r="D172" s="9"/>
      <c r="I172" s="16"/>
      <c r="J172" s="17"/>
      <c r="K172" s="9"/>
      <c r="N172" s="9"/>
      <c r="Q172" s="38"/>
      <c r="R172" s="38"/>
    </row>
    <row r="173" spans="2:18" s="7" customFormat="1" x14ac:dyDescent="0.25">
      <c r="B173" s="8"/>
      <c r="D173" s="9"/>
      <c r="I173" s="16"/>
      <c r="J173" s="17"/>
      <c r="K173" s="9"/>
      <c r="N173" s="9"/>
      <c r="Q173" s="38"/>
      <c r="R173" s="38"/>
    </row>
    <row r="174" spans="2:18" s="7" customFormat="1" x14ac:dyDescent="0.25">
      <c r="B174" s="8"/>
      <c r="D174" s="9"/>
      <c r="I174" s="16"/>
      <c r="J174" s="17"/>
      <c r="K174" s="9"/>
      <c r="N174" s="9"/>
      <c r="Q174" s="38"/>
      <c r="R174" s="38"/>
    </row>
    <row r="175" spans="2:18" s="7" customFormat="1" x14ac:dyDescent="0.25">
      <c r="B175" s="8"/>
      <c r="D175" s="9"/>
      <c r="I175" s="16"/>
      <c r="J175" s="17"/>
      <c r="K175" s="9"/>
      <c r="N175" s="9"/>
      <c r="Q175" s="38"/>
      <c r="R175" s="38"/>
    </row>
    <row r="176" spans="2:18" s="7" customFormat="1" x14ac:dyDescent="0.25">
      <c r="B176" s="8"/>
      <c r="D176" s="9"/>
      <c r="I176" s="16"/>
      <c r="J176" s="17"/>
      <c r="K176" s="9"/>
      <c r="N176" s="9"/>
      <c r="Q176" s="38"/>
      <c r="R176" s="38"/>
    </row>
    <row r="177" spans="2:18" s="7" customFormat="1" x14ac:dyDescent="0.25">
      <c r="B177" s="8"/>
      <c r="D177" s="9"/>
      <c r="I177" s="16"/>
      <c r="J177" s="17"/>
      <c r="K177" s="9"/>
      <c r="N177" s="9"/>
      <c r="Q177" s="38"/>
      <c r="R177" s="38"/>
    </row>
    <row r="178" spans="2:18" s="7" customFormat="1" x14ac:dyDescent="0.25">
      <c r="B178" s="8"/>
      <c r="D178" s="9"/>
      <c r="I178" s="16"/>
      <c r="J178" s="17"/>
      <c r="K178" s="9"/>
      <c r="N178" s="9"/>
      <c r="Q178" s="38"/>
      <c r="R178" s="38"/>
    </row>
    <row r="179" spans="2:18" s="7" customFormat="1" x14ac:dyDescent="0.25">
      <c r="B179" s="8"/>
      <c r="D179" s="9"/>
      <c r="I179" s="16"/>
      <c r="J179" s="17"/>
      <c r="K179" s="9"/>
      <c r="N179" s="9"/>
      <c r="Q179" s="38"/>
      <c r="R179" s="38"/>
    </row>
    <row r="180" spans="2:18" s="7" customFormat="1" x14ac:dyDescent="0.25">
      <c r="B180" s="8"/>
      <c r="D180" s="9"/>
      <c r="I180" s="16"/>
      <c r="J180" s="17"/>
      <c r="K180" s="9"/>
      <c r="N180" s="9"/>
      <c r="Q180" s="38"/>
      <c r="R180" s="38"/>
    </row>
    <row r="181" spans="2:18" s="7" customFormat="1" x14ac:dyDescent="0.25">
      <c r="B181" s="8"/>
      <c r="D181" s="9"/>
      <c r="I181" s="16"/>
      <c r="J181" s="17"/>
      <c r="K181" s="9"/>
      <c r="N181" s="9"/>
      <c r="Q181" s="38"/>
      <c r="R181" s="38"/>
    </row>
    <row r="182" spans="2:18" s="7" customFormat="1" x14ac:dyDescent="0.25">
      <c r="B182" s="8"/>
      <c r="D182" s="9"/>
      <c r="I182" s="16"/>
      <c r="J182" s="17"/>
      <c r="K182" s="9"/>
      <c r="N182" s="9"/>
      <c r="Q182" s="38"/>
      <c r="R182" s="38"/>
    </row>
    <row r="183" spans="2:18" s="7" customFormat="1" x14ac:dyDescent="0.25">
      <c r="B183" s="8"/>
      <c r="D183" s="9"/>
      <c r="I183" s="16"/>
      <c r="J183" s="17"/>
      <c r="K183" s="9"/>
      <c r="N183" s="9"/>
      <c r="Q183" s="38"/>
      <c r="R183" s="38"/>
    </row>
    <row r="184" spans="2:18" s="7" customFormat="1" x14ac:dyDescent="0.25">
      <c r="B184" s="8"/>
      <c r="D184" s="9"/>
      <c r="I184" s="16"/>
      <c r="J184" s="17"/>
      <c r="K184" s="9"/>
      <c r="N184" s="9"/>
      <c r="Q184" s="38"/>
      <c r="R184" s="38"/>
    </row>
    <row r="185" spans="2:18" s="7" customFormat="1" x14ac:dyDescent="0.25">
      <c r="B185" s="8"/>
      <c r="D185" s="9"/>
      <c r="I185" s="16"/>
      <c r="J185" s="17"/>
      <c r="K185" s="9"/>
      <c r="N185" s="9"/>
      <c r="Q185" s="38"/>
      <c r="R185" s="38"/>
    </row>
    <row r="186" spans="2:18" s="7" customFormat="1" x14ac:dyDescent="0.25">
      <c r="B186" s="8"/>
      <c r="D186" s="9"/>
      <c r="I186" s="16"/>
      <c r="J186" s="17"/>
      <c r="K186" s="9"/>
      <c r="N186" s="9"/>
      <c r="Q186" s="38"/>
      <c r="R186" s="38"/>
    </row>
    <row r="187" spans="2:18" s="7" customFormat="1" x14ac:dyDescent="0.25">
      <c r="B187" s="8"/>
      <c r="D187" s="9"/>
      <c r="I187" s="16"/>
      <c r="J187" s="17"/>
      <c r="K187" s="9"/>
      <c r="N187" s="9"/>
      <c r="Q187" s="38"/>
      <c r="R187" s="38"/>
    </row>
    <row r="188" spans="2:18" s="7" customFormat="1" x14ac:dyDescent="0.25">
      <c r="B188" s="8"/>
      <c r="D188" s="9"/>
      <c r="I188" s="16"/>
      <c r="J188" s="17"/>
      <c r="K188" s="9"/>
      <c r="N188" s="9"/>
      <c r="Q188" s="38"/>
      <c r="R188" s="38"/>
    </row>
    <row r="189" spans="2:18" s="7" customFormat="1" x14ac:dyDescent="0.25">
      <c r="B189" s="8"/>
      <c r="D189" s="9"/>
      <c r="I189" s="16"/>
      <c r="J189" s="17"/>
      <c r="K189" s="9"/>
      <c r="N189" s="9"/>
      <c r="Q189" s="38"/>
      <c r="R189" s="38"/>
    </row>
    <row r="190" spans="2:18" s="7" customFormat="1" x14ac:dyDescent="0.25">
      <c r="B190" s="8"/>
      <c r="D190" s="9"/>
      <c r="I190" s="16"/>
      <c r="J190" s="17"/>
      <c r="K190" s="9"/>
      <c r="N190" s="9"/>
      <c r="Q190" s="38"/>
      <c r="R190" s="38"/>
    </row>
    <row r="191" spans="2:18" s="7" customFormat="1" x14ac:dyDescent="0.25">
      <c r="B191" s="8"/>
      <c r="D191" s="9"/>
      <c r="I191" s="16"/>
      <c r="J191" s="17"/>
      <c r="K191" s="9"/>
      <c r="N191" s="9"/>
      <c r="Q191" s="38"/>
      <c r="R191" s="38"/>
    </row>
    <row r="192" spans="2:18" s="7" customFormat="1" x14ac:dyDescent="0.25">
      <c r="B192" s="8"/>
      <c r="D192" s="9"/>
      <c r="I192" s="16"/>
      <c r="J192" s="17"/>
      <c r="K192" s="9"/>
      <c r="N192" s="9"/>
      <c r="Q192" s="38"/>
      <c r="R192" s="38"/>
    </row>
    <row r="193" spans="2:18" s="7" customFormat="1" x14ac:dyDescent="0.25">
      <c r="B193" s="8"/>
      <c r="D193" s="9"/>
      <c r="I193" s="16"/>
      <c r="J193" s="17"/>
      <c r="K193" s="9"/>
      <c r="N193" s="9"/>
      <c r="Q193" s="38"/>
      <c r="R193" s="38"/>
    </row>
    <row r="194" spans="2:18" s="7" customFormat="1" x14ac:dyDescent="0.25">
      <c r="B194" s="8"/>
      <c r="D194" s="9"/>
      <c r="I194" s="16"/>
      <c r="J194" s="17"/>
      <c r="K194" s="9"/>
      <c r="N194" s="9"/>
      <c r="Q194" s="38"/>
      <c r="R194" s="38"/>
    </row>
    <row r="195" spans="2:18" s="7" customFormat="1" x14ac:dyDescent="0.25">
      <c r="B195" s="8"/>
      <c r="D195" s="9"/>
      <c r="I195" s="16"/>
      <c r="J195" s="17"/>
      <c r="K195" s="9"/>
      <c r="N195" s="9"/>
      <c r="Q195" s="38"/>
      <c r="R195" s="38"/>
    </row>
    <row r="196" spans="2:18" s="7" customFormat="1" x14ac:dyDescent="0.25">
      <c r="B196" s="8"/>
      <c r="D196" s="9"/>
      <c r="I196" s="16"/>
      <c r="J196" s="17"/>
      <c r="K196" s="9"/>
      <c r="N196" s="9"/>
      <c r="Q196" s="38"/>
      <c r="R196" s="38"/>
    </row>
    <row r="197" spans="2:18" s="7" customFormat="1" x14ac:dyDescent="0.25">
      <c r="B197" s="8"/>
      <c r="D197" s="9"/>
      <c r="I197" s="16"/>
      <c r="J197" s="17"/>
      <c r="K197" s="9"/>
      <c r="N197" s="9"/>
      <c r="Q197" s="38"/>
      <c r="R197" s="38"/>
    </row>
    <row r="198" spans="2:18" s="7" customFormat="1" x14ac:dyDescent="0.25">
      <c r="B198" s="8"/>
      <c r="D198" s="9"/>
      <c r="I198" s="16"/>
      <c r="J198" s="17"/>
      <c r="K198" s="9"/>
      <c r="N198" s="9"/>
      <c r="Q198" s="38"/>
      <c r="R198" s="38"/>
    </row>
    <row r="199" spans="2:18" s="7" customFormat="1" x14ac:dyDescent="0.25">
      <c r="B199" s="8"/>
      <c r="D199" s="9"/>
      <c r="I199" s="16"/>
      <c r="J199" s="17"/>
      <c r="K199" s="9"/>
      <c r="N199" s="9"/>
      <c r="Q199" s="38"/>
      <c r="R199" s="38"/>
    </row>
    <row r="200" spans="2:18" s="7" customFormat="1" x14ac:dyDescent="0.25">
      <c r="B200" s="8"/>
      <c r="D200" s="9"/>
      <c r="I200" s="16"/>
      <c r="J200" s="17"/>
      <c r="K200" s="9"/>
      <c r="N200" s="9"/>
      <c r="Q200" s="38"/>
      <c r="R200" s="38"/>
    </row>
    <row r="201" spans="2:18" s="7" customFormat="1" x14ac:dyDescent="0.25">
      <c r="B201" s="8"/>
      <c r="D201" s="9"/>
      <c r="I201" s="16"/>
      <c r="J201" s="17"/>
      <c r="K201" s="9"/>
      <c r="N201" s="9"/>
      <c r="Q201" s="38"/>
      <c r="R201" s="38"/>
    </row>
    <row r="202" spans="2:18" s="7" customFormat="1" x14ac:dyDescent="0.25">
      <c r="B202" s="8"/>
      <c r="D202" s="9"/>
      <c r="I202" s="16"/>
      <c r="J202" s="17"/>
      <c r="K202" s="9"/>
      <c r="N202" s="9"/>
      <c r="Q202" s="38"/>
      <c r="R202" s="38"/>
    </row>
    <row r="203" spans="2:18" s="7" customFormat="1" x14ac:dyDescent="0.25">
      <c r="B203" s="8"/>
      <c r="D203" s="9"/>
      <c r="I203" s="16"/>
      <c r="J203" s="17"/>
      <c r="K203" s="9"/>
      <c r="N203" s="9"/>
      <c r="Q203" s="38"/>
      <c r="R203" s="38"/>
    </row>
    <row r="204" spans="2:18" s="7" customFormat="1" x14ac:dyDescent="0.25">
      <c r="B204" s="8"/>
      <c r="D204" s="9"/>
      <c r="I204" s="16"/>
      <c r="J204" s="17"/>
      <c r="K204" s="9"/>
      <c r="N204" s="9"/>
      <c r="Q204" s="38"/>
      <c r="R204" s="38"/>
    </row>
    <row r="205" spans="2:18" s="7" customFormat="1" x14ac:dyDescent="0.25">
      <c r="B205" s="8"/>
      <c r="D205" s="9"/>
      <c r="I205" s="16"/>
      <c r="J205" s="17"/>
      <c r="K205" s="9"/>
      <c r="N205" s="9"/>
      <c r="Q205" s="38"/>
      <c r="R205" s="38"/>
    </row>
    <row r="206" spans="2:18" s="7" customFormat="1" x14ac:dyDescent="0.25">
      <c r="B206" s="8"/>
      <c r="D206" s="9"/>
      <c r="I206" s="16"/>
      <c r="J206" s="17"/>
      <c r="K206" s="9"/>
      <c r="N206" s="9"/>
      <c r="Q206" s="38"/>
      <c r="R206" s="38"/>
    </row>
    <row r="207" spans="2:18" s="7" customFormat="1" x14ac:dyDescent="0.25">
      <c r="B207" s="8"/>
      <c r="D207" s="9"/>
      <c r="I207" s="16"/>
      <c r="J207" s="17"/>
      <c r="K207" s="9"/>
      <c r="N207" s="9"/>
      <c r="Q207" s="38"/>
      <c r="R207" s="38"/>
    </row>
    <row r="208" spans="2:18" s="7" customFormat="1" x14ac:dyDescent="0.25">
      <c r="B208" s="8"/>
      <c r="D208" s="9"/>
      <c r="I208" s="16"/>
      <c r="J208" s="17"/>
      <c r="K208" s="9"/>
      <c r="N208" s="9"/>
      <c r="Q208" s="38"/>
      <c r="R208" s="38"/>
    </row>
    <row r="209" spans="2:18" s="7" customFormat="1" x14ac:dyDescent="0.25">
      <c r="B209" s="8"/>
      <c r="D209" s="9"/>
      <c r="I209" s="16"/>
      <c r="J209" s="17"/>
      <c r="K209" s="9"/>
      <c r="N209" s="9"/>
      <c r="Q209" s="38"/>
      <c r="R209" s="38"/>
    </row>
    <row r="210" spans="2:18" s="7" customFormat="1" x14ac:dyDescent="0.25">
      <c r="B210" s="8"/>
      <c r="D210" s="9"/>
      <c r="I210" s="16"/>
      <c r="J210" s="17"/>
      <c r="K210" s="9"/>
      <c r="N210" s="9"/>
      <c r="Q210" s="38"/>
      <c r="R210" s="38"/>
    </row>
    <row r="211" spans="2:18" s="7" customFormat="1" x14ac:dyDescent="0.25">
      <c r="B211" s="8"/>
      <c r="D211" s="9"/>
      <c r="I211" s="16"/>
      <c r="J211" s="17"/>
      <c r="K211" s="9"/>
      <c r="N211" s="9"/>
      <c r="Q211" s="38"/>
      <c r="R211" s="38"/>
    </row>
    <row r="212" spans="2:18" s="7" customFormat="1" x14ac:dyDescent="0.25">
      <c r="B212" s="8"/>
      <c r="D212" s="9"/>
      <c r="I212" s="16"/>
      <c r="J212" s="17"/>
      <c r="K212" s="9"/>
      <c r="N212" s="9"/>
      <c r="Q212" s="38"/>
      <c r="R212" s="38"/>
    </row>
    <row r="213" spans="2:18" s="7" customFormat="1" x14ac:dyDescent="0.25">
      <c r="B213" s="8"/>
      <c r="D213" s="9"/>
      <c r="I213" s="16"/>
      <c r="J213" s="17"/>
      <c r="K213" s="9"/>
      <c r="N213" s="9"/>
      <c r="Q213" s="38"/>
      <c r="R213" s="38"/>
    </row>
    <row r="214" spans="2:18" s="7" customFormat="1" x14ac:dyDescent="0.25">
      <c r="B214" s="8"/>
      <c r="D214" s="9"/>
      <c r="I214" s="16"/>
      <c r="J214" s="17"/>
      <c r="K214" s="9"/>
      <c r="N214" s="9"/>
      <c r="Q214" s="38"/>
      <c r="R214" s="38"/>
    </row>
    <row r="215" spans="2:18" s="7" customFormat="1" x14ac:dyDescent="0.25">
      <c r="B215" s="8"/>
      <c r="D215" s="9"/>
      <c r="I215" s="16"/>
      <c r="J215" s="17"/>
      <c r="K215" s="9"/>
      <c r="N215" s="9"/>
      <c r="Q215" s="38"/>
      <c r="R215" s="38"/>
    </row>
    <row r="216" spans="2:18" s="7" customFormat="1" x14ac:dyDescent="0.25">
      <c r="B216" s="8"/>
      <c r="D216" s="9"/>
      <c r="I216" s="16"/>
      <c r="J216" s="17"/>
      <c r="K216" s="9"/>
      <c r="N216" s="9"/>
      <c r="Q216" s="38"/>
      <c r="R216" s="38"/>
    </row>
    <row r="217" spans="2:18" s="7" customFormat="1" x14ac:dyDescent="0.25">
      <c r="B217" s="8"/>
      <c r="D217" s="9"/>
      <c r="I217" s="16"/>
      <c r="J217" s="17"/>
      <c r="K217" s="9"/>
      <c r="N217" s="9"/>
      <c r="Q217" s="38"/>
      <c r="R217" s="38"/>
    </row>
    <row r="218" spans="2:18" s="7" customFormat="1" x14ac:dyDescent="0.25">
      <c r="B218" s="8"/>
      <c r="D218" s="9"/>
      <c r="I218" s="16"/>
      <c r="J218" s="17"/>
      <c r="K218" s="9"/>
      <c r="N218" s="9"/>
      <c r="Q218" s="38"/>
      <c r="R218" s="38"/>
    </row>
    <row r="219" spans="2:18" s="7" customFormat="1" x14ac:dyDescent="0.25">
      <c r="B219" s="8"/>
      <c r="D219" s="9"/>
      <c r="I219" s="16"/>
      <c r="J219" s="17"/>
      <c r="K219" s="9"/>
      <c r="N219" s="9"/>
      <c r="Q219" s="38"/>
      <c r="R219" s="38"/>
    </row>
    <row r="220" spans="2:18" s="7" customFormat="1" x14ac:dyDescent="0.25">
      <c r="B220" s="8"/>
      <c r="D220" s="9"/>
      <c r="I220" s="16"/>
      <c r="J220" s="17"/>
      <c r="K220" s="9"/>
      <c r="N220" s="9"/>
      <c r="Q220" s="38"/>
      <c r="R220" s="38"/>
    </row>
    <row r="221" spans="2:18" s="7" customFormat="1" x14ac:dyDescent="0.25">
      <c r="B221" s="8"/>
      <c r="D221" s="9"/>
      <c r="I221" s="16"/>
      <c r="J221" s="17"/>
      <c r="K221" s="9"/>
      <c r="N221" s="9"/>
      <c r="Q221" s="38"/>
      <c r="R221" s="38"/>
    </row>
    <row r="222" spans="2:18" s="7" customFormat="1" x14ac:dyDescent="0.25">
      <c r="B222" s="8"/>
      <c r="D222" s="9"/>
      <c r="I222" s="16"/>
      <c r="J222" s="17"/>
      <c r="K222" s="9"/>
      <c r="N222" s="9"/>
      <c r="Q222" s="38"/>
      <c r="R222" s="38"/>
    </row>
    <row r="223" spans="2:18" s="7" customFormat="1" x14ac:dyDescent="0.25">
      <c r="B223" s="8"/>
      <c r="D223" s="9"/>
      <c r="I223" s="16"/>
      <c r="J223" s="17"/>
      <c r="K223" s="9"/>
      <c r="N223" s="9"/>
      <c r="Q223" s="38"/>
      <c r="R223" s="38"/>
    </row>
    <row r="224" spans="2:18" s="7" customFormat="1" x14ac:dyDescent="0.25">
      <c r="B224" s="8"/>
      <c r="D224" s="9"/>
      <c r="I224" s="16"/>
      <c r="J224" s="17"/>
      <c r="K224" s="9"/>
      <c r="N224" s="9"/>
      <c r="Q224" s="38"/>
      <c r="R224" s="38"/>
    </row>
    <row r="225" spans="2:18" s="7" customFormat="1" x14ac:dyDescent="0.25">
      <c r="B225" s="8"/>
      <c r="D225" s="9"/>
      <c r="I225" s="16"/>
      <c r="J225" s="17"/>
      <c r="K225" s="9"/>
      <c r="N225" s="9"/>
      <c r="Q225" s="38"/>
      <c r="R225" s="38"/>
    </row>
    <row r="226" spans="2:18" s="7" customFormat="1" x14ac:dyDescent="0.25">
      <c r="B226" s="8"/>
      <c r="D226" s="9"/>
      <c r="I226" s="16"/>
      <c r="J226" s="17"/>
      <c r="K226" s="9"/>
      <c r="N226" s="9"/>
      <c r="Q226" s="38"/>
      <c r="R226" s="38"/>
    </row>
    <row r="227" spans="2:18" s="7" customFormat="1" x14ac:dyDescent="0.25">
      <c r="B227" s="8"/>
      <c r="D227" s="9"/>
      <c r="I227" s="16"/>
      <c r="J227" s="17"/>
      <c r="K227" s="9"/>
      <c r="N227" s="9"/>
      <c r="Q227" s="38"/>
      <c r="R227" s="38"/>
    </row>
    <row r="228" spans="2:18" s="7" customFormat="1" x14ac:dyDescent="0.25">
      <c r="B228" s="8"/>
      <c r="D228" s="9"/>
      <c r="I228" s="16"/>
      <c r="J228" s="17"/>
      <c r="K228" s="9"/>
      <c r="N228" s="9"/>
      <c r="Q228" s="38"/>
      <c r="R228" s="38"/>
    </row>
    <row r="229" spans="2:18" s="7" customFormat="1" x14ac:dyDescent="0.25">
      <c r="B229" s="8"/>
      <c r="D229" s="9"/>
      <c r="I229" s="16"/>
      <c r="J229" s="17"/>
      <c r="K229" s="9"/>
      <c r="N229" s="9"/>
      <c r="Q229" s="38"/>
      <c r="R229" s="38"/>
    </row>
    <row r="230" spans="2:18" s="7" customFormat="1" x14ac:dyDescent="0.25">
      <c r="B230" s="8"/>
      <c r="D230" s="9"/>
      <c r="I230" s="16"/>
      <c r="J230" s="17"/>
      <c r="K230" s="9"/>
      <c r="N230" s="9"/>
      <c r="Q230" s="38"/>
      <c r="R230" s="38"/>
    </row>
    <row r="231" spans="2:18" s="7" customFormat="1" x14ac:dyDescent="0.25">
      <c r="B231" s="8"/>
      <c r="D231" s="9"/>
      <c r="I231" s="16"/>
      <c r="J231" s="17"/>
      <c r="K231" s="9"/>
      <c r="N231" s="9"/>
      <c r="Q231" s="38"/>
      <c r="R231" s="38"/>
    </row>
    <row r="232" spans="2:18" s="7" customFormat="1" x14ac:dyDescent="0.25">
      <c r="B232" s="8"/>
      <c r="D232" s="9"/>
      <c r="I232" s="16"/>
      <c r="J232" s="17"/>
      <c r="K232" s="9"/>
      <c r="N232" s="9"/>
      <c r="Q232" s="38"/>
      <c r="R232" s="38"/>
    </row>
    <row r="233" spans="2:18" s="7" customFormat="1" x14ac:dyDescent="0.25">
      <c r="B233" s="8"/>
      <c r="D233" s="9"/>
      <c r="I233" s="16"/>
      <c r="J233" s="17"/>
      <c r="K233" s="9"/>
      <c r="N233" s="9"/>
      <c r="Q233" s="38"/>
      <c r="R233" s="38"/>
    </row>
    <row r="234" spans="2:18" s="7" customFormat="1" x14ac:dyDescent="0.25">
      <c r="B234" s="8"/>
      <c r="D234" s="9"/>
      <c r="I234" s="16"/>
      <c r="J234" s="17"/>
      <c r="K234" s="9"/>
      <c r="N234" s="9"/>
      <c r="Q234" s="38"/>
      <c r="R234" s="38"/>
    </row>
    <row r="235" spans="2:18" s="7" customFormat="1" x14ac:dyDescent="0.25">
      <c r="B235" s="8"/>
      <c r="D235" s="9"/>
      <c r="I235" s="16"/>
      <c r="J235" s="17"/>
      <c r="K235" s="9"/>
      <c r="N235" s="9"/>
      <c r="Q235" s="38"/>
      <c r="R235" s="38"/>
    </row>
    <row r="236" spans="2:18" s="7" customFormat="1" x14ac:dyDescent="0.25">
      <c r="B236" s="8"/>
      <c r="D236" s="9"/>
      <c r="I236" s="16"/>
      <c r="J236" s="17"/>
      <c r="K236" s="9"/>
      <c r="N236" s="9"/>
      <c r="Q236" s="38"/>
      <c r="R236" s="38"/>
    </row>
    <row r="237" spans="2:18" s="7" customFormat="1" x14ac:dyDescent="0.25">
      <c r="B237" s="8"/>
      <c r="D237" s="9"/>
      <c r="I237" s="16"/>
      <c r="J237" s="17"/>
      <c r="K237" s="9"/>
      <c r="N237" s="9"/>
      <c r="Q237" s="38"/>
      <c r="R237" s="38"/>
    </row>
    <row r="238" spans="2:18" s="7" customFormat="1" x14ac:dyDescent="0.25">
      <c r="B238" s="8"/>
      <c r="D238" s="9"/>
      <c r="I238" s="16"/>
      <c r="J238" s="17"/>
      <c r="K238" s="9"/>
      <c r="N238" s="9"/>
      <c r="Q238" s="38"/>
      <c r="R238" s="38"/>
    </row>
    <row r="239" spans="2:18" s="7" customFormat="1" x14ac:dyDescent="0.25">
      <c r="B239" s="8"/>
      <c r="D239" s="9"/>
      <c r="I239" s="16"/>
      <c r="J239" s="17"/>
      <c r="K239" s="9"/>
      <c r="N239" s="9"/>
      <c r="Q239" s="38"/>
      <c r="R239" s="38"/>
    </row>
  </sheetData>
  <mergeCells count="6">
    <mergeCell ref="I48:I62"/>
    <mergeCell ref="I2:I3"/>
    <mergeCell ref="J2:J3"/>
    <mergeCell ref="I4:I17"/>
    <mergeCell ref="I18:I32"/>
    <mergeCell ref="I33:I4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Steam Units</vt:lpstr>
      <vt:lpstr>Summary_k</vt:lpstr>
      <vt:lpstr>Data_None</vt:lpstr>
      <vt:lpstr>Data_2700</vt:lpstr>
      <vt:lpstr>Data_2000</vt:lpstr>
      <vt:lpstr>Base_D1_L</vt:lpstr>
      <vt:lpstr>Base_D1_H</vt:lpstr>
      <vt:lpstr>2030_D1_L</vt:lpstr>
      <vt:lpstr>2030_D1_H</vt:lpstr>
      <vt:lpstr>Base_D2_L</vt:lpstr>
      <vt:lpstr>Base_D2_H</vt:lpstr>
      <vt:lpstr>2030_D2_L</vt:lpstr>
      <vt:lpstr>2030_D2_H</vt:lpstr>
      <vt:lpstr>Base_D3_L</vt:lpstr>
      <vt:lpstr>Base_D3_H</vt:lpstr>
      <vt:lpstr>2030_D3_L</vt:lpstr>
      <vt:lpstr>2030_D3_H</vt:lpstr>
      <vt:lpstr>Base_D4_L</vt:lpstr>
      <vt:lpstr>Base_D4_H</vt:lpstr>
      <vt:lpstr>2030_D4_L</vt:lpstr>
      <vt:lpstr>2030_D4_H</vt:lpstr>
      <vt:lpstr>Summary_k!Print_Area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Burchett</dc:creator>
  <cp:lastModifiedBy>Stephen Burchett</cp:lastModifiedBy>
  <cp:lastPrinted>2018-11-10T16:24:12Z</cp:lastPrinted>
  <dcterms:created xsi:type="dcterms:W3CDTF">2017-12-28T12:56:45Z</dcterms:created>
  <dcterms:modified xsi:type="dcterms:W3CDTF">2018-11-10T21:08:20Z</dcterms:modified>
</cp:coreProperties>
</file>