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u\Desktop\"/>
    </mc:Choice>
  </mc:AlternateContent>
  <bookViews>
    <workbookView xWindow="0" yWindow="0" windowWidth="28800" windowHeight="13020" activeTab="1"/>
  </bookViews>
  <sheets>
    <sheet name="Config" sheetId="1" r:id="rId1"/>
    <sheet name="Sheet2" sheetId="2" r:id="rId2"/>
  </sheets>
  <definedNames>
    <definedName name="DS">Config!$B$1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2" l="1"/>
  <c r="I17" i="2"/>
  <c r="I27" i="2"/>
  <c r="B7" i="2"/>
  <c r="D7" i="2"/>
  <c r="D4" i="2"/>
  <c r="D5" i="2"/>
  <c r="D6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I23" i="2" s="1"/>
  <c r="D24" i="2"/>
  <c r="D25" i="2"/>
  <c r="D26" i="2"/>
  <c r="D27" i="2"/>
  <c r="D28" i="2"/>
  <c r="D29" i="2"/>
  <c r="D30" i="2"/>
  <c r="D3" i="2"/>
  <c r="B4" i="2"/>
  <c r="B5" i="2"/>
  <c r="B6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" i="2"/>
  <c r="F30" i="2"/>
  <c r="F29" i="2"/>
  <c r="F26" i="2"/>
  <c r="F25" i="2"/>
  <c r="F28" i="2"/>
  <c r="F24" i="2"/>
  <c r="F22" i="2"/>
  <c r="F21" i="2"/>
  <c r="F20" i="2"/>
  <c r="F19" i="2"/>
  <c r="F18" i="2"/>
  <c r="F16" i="2"/>
  <c r="F15" i="2"/>
  <c r="F14" i="2"/>
  <c r="F13" i="2"/>
  <c r="F12" i="2"/>
  <c r="F11" i="2"/>
  <c r="F10" i="2"/>
  <c r="F9" i="2"/>
  <c r="F8" i="2"/>
  <c r="F6" i="2"/>
  <c r="F5" i="2"/>
  <c r="C7" i="2"/>
  <c r="F4" i="2"/>
  <c r="F3" i="2"/>
  <c r="C4" i="2"/>
  <c r="C13" i="2"/>
  <c r="C21" i="2"/>
  <c r="C29" i="2"/>
  <c r="C9" i="2"/>
  <c r="C11" i="2"/>
  <c r="C20" i="2"/>
  <c r="C5" i="2"/>
  <c r="C14" i="2"/>
  <c r="C22" i="2"/>
  <c r="C30" i="2"/>
  <c r="C6" i="2"/>
  <c r="C15" i="2"/>
  <c r="C23" i="2"/>
  <c r="C24" i="2"/>
  <c r="C17" i="2"/>
  <c r="C10" i="2"/>
  <c r="C26" i="2"/>
  <c r="C27" i="2"/>
  <c r="C28" i="2"/>
  <c r="C8" i="2"/>
  <c r="C16" i="2"/>
  <c r="C25" i="2"/>
  <c r="C18" i="2"/>
  <c r="C19" i="2"/>
  <c r="C12" i="2"/>
  <c r="C3" i="2"/>
  <c r="I30" i="2" l="1"/>
  <c r="J30" i="2" s="1"/>
  <c r="K30" i="2" s="1"/>
  <c r="I29" i="2"/>
  <c r="J29" i="2" s="1"/>
  <c r="K29" i="2" s="1"/>
  <c r="I26" i="2"/>
  <c r="J26" i="2" s="1"/>
  <c r="K26" i="2" s="1"/>
  <c r="I25" i="2"/>
  <c r="J25" i="2" s="1"/>
  <c r="K25" i="2" s="1"/>
  <c r="I24" i="2"/>
  <c r="J24" i="2" s="1"/>
  <c r="K24" i="2" s="1"/>
  <c r="I22" i="2"/>
  <c r="J22" i="2" s="1"/>
  <c r="K22" i="2" s="1"/>
  <c r="I21" i="2"/>
  <c r="J21" i="2" s="1"/>
  <c r="K21" i="2" s="1"/>
  <c r="I20" i="2"/>
  <c r="J20" i="2" s="1"/>
  <c r="K20" i="2" s="1"/>
  <c r="I19" i="2"/>
  <c r="J19" i="2" s="1"/>
  <c r="K19" i="2" s="1"/>
  <c r="I18" i="2"/>
  <c r="J18" i="2" s="1"/>
  <c r="K18" i="2" s="1"/>
  <c r="I16" i="2"/>
  <c r="J16" i="2" s="1"/>
  <c r="K16" i="2" s="1"/>
  <c r="I15" i="2"/>
  <c r="J15" i="2" s="1"/>
  <c r="K15" i="2" s="1"/>
  <c r="I14" i="2"/>
  <c r="J14" i="2" s="1"/>
  <c r="K14" i="2" s="1"/>
  <c r="I13" i="2"/>
  <c r="J13" i="2" s="1"/>
  <c r="K13" i="2" s="1"/>
  <c r="I12" i="2"/>
  <c r="J12" i="2" s="1"/>
  <c r="K12" i="2" s="1"/>
  <c r="I11" i="2"/>
  <c r="J11" i="2" s="1"/>
  <c r="K11" i="2" s="1"/>
  <c r="I10" i="2"/>
  <c r="J10" i="2" s="1"/>
  <c r="K10" i="2" s="1"/>
  <c r="I28" i="2"/>
  <c r="J28" i="2" s="1"/>
  <c r="K28" i="2" s="1"/>
  <c r="I9" i="2"/>
  <c r="J9" i="2" s="1"/>
  <c r="K9" i="2" s="1"/>
  <c r="I8" i="2"/>
  <c r="J8" i="2" s="1"/>
  <c r="K8" i="2" s="1"/>
  <c r="I6" i="2"/>
  <c r="J6" i="2" s="1"/>
  <c r="K6" i="2" s="1"/>
  <c r="I3" i="2"/>
  <c r="I4" i="2"/>
  <c r="I5" i="2"/>
  <c r="J5" i="2" s="1"/>
  <c r="K5" i="2" s="1"/>
  <c r="J23" i="2"/>
  <c r="K23" i="2" s="1"/>
  <c r="J17" i="2"/>
  <c r="K17" i="2" s="1"/>
  <c r="J7" i="2"/>
  <c r="K7" i="2" s="1"/>
  <c r="J27" i="2"/>
  <c r="K27" i="2" s="1"/>
  <c r="J4" i="2" l="1"/>
  <c r="K4" i="2" s="1"/>
  <c r="J3" i="2"/>
  <c r="K3" i="2" s="1"/>
</calcChain>
</file>

<file path=xl/sharedStrings.xml><?xml version="1.0" encoding="utf-8"?>
<sst xmlns="http://schemas.openxmlformats.org/spreadsheetml/2006/main" count="71" uniqueCount="47">
  <si>
    <t>DATASOURCE</t>
  </si>
  <si>
    <t>IQFEED</t>
  </si>
  <si>
    <t>TICKER</t>
  </si>
  <si>
    <t>Portfolio</t>
  </si>
  <si>
    <t>Initial Risk</t>
  </si>
  <si>
    <t>AUDCAD</t>
  </si>
  <si>
    <t>AUDCHF</t>
  </si>
  <si>
    <t>AUDJPY</t>
  </si>
  <si>
    <t>AUDNZD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</si>
  <si>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</si>
  <si>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</si>
  <si>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</si>
  <si>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</si>
  <si>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</si>
  <si>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</si>
  <si>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</si>
  <si>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</si>
  <si>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</si>
  <si>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</si>
  <si>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</si>
  <si>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</si>
  <si>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</si>
  <si>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</si>
  <si>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</si>
  <si>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</si>
  <si>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</si>
  <si>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</si>
  <si>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NZDJPY</t>
  </si>
  <si>
    <t>NZDUSD</t>
  </si>
  <si>
    <t>USDCAD</t>
  </si>
  <si>
    <t>USDCHF</t>
  </si>
  <si>
    <t>USDJPY</t>
  </si>
  <si>
    <t>Last</t>
  </si>
  <si>
    <t>Dollar R USD</t>
  </si>
  <si>
    <t>Conversion Currency</t>
  </si>
  <si>
    <t>Stop loss pips</t>
  </si>
  <si>
    <t>LOT UNITS</t>
  </si>
  <si>
    <t>iqfeed ticker</t>
  </si>
  <si>
    <t>ConvertToUSD</t>
  </si>
  <si>
    <t>1/4 LOT</t>
  </si>
  <si>
    <t>Remaining</t>
  </si>
  <si>
    <t>USDUSD</t>
  </si>
  <si>
    <t>AUDUSD</t>
  </si>
  <si>
    <t>Pip Multiplier</t>
  </si>
  <si>
    <t>USDNZD</t>
  </si>
  <si>
    <t>USDAUD</t>
  </si>
  <si>
    <t>USDGBP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</si>
</sst>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9" fontId="0" fillId="2" borderId="0" xfId="0" applyNumberFormat="1" applyFill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xlq2bridge.bridge">
      <tp>
        <v>83.346000000000004</v>
        <stp/>
        <stp>100</stp>
        <stp>AUDJPY.FXCM</stp>
        <stp>IQFEED</stp>
        <stp>0</stp>
        <stp>0</stp>
        <stp>0</stp>
        <stp>0</stp>
        <stp>0</stp>
        <tr r="C5" s="2"/>
      </tp>
      <tp>
        <v>132.589</v>
        <stp/>
        <stp>100</stp>
        <stp>EURJPY.FXCM</stp>
        <stp>IQFEED</stp>
        <stp>0</stp>
        <stp>0</stp>
        <stp>0</stp>
        <stp>0</stp>
        <stp>0</stp>
        <tr r="C15" s="2"/>
      </tp>
      <tp>
        <v>107.099</v>
        <stp/>
        <stp>100</stp>
        <stp>USDJPY.FXCM</stp>
        <stp>IQFEED</stp>
        <stp>0</stp>
        <stp>0</stp>
        <stp>0</stp>
        <stp>0</stp>
        <stp>0</stp>
        <tr r="C30" s="2"/>
        <tr r="F5" s="2"/>
        <tr r="F9" s="2"/>
        <tr r="F10" s="2"/>
        <tr r="F15" s="2"/>
        <tr r="F21" s="2"/>
        <tr r="F26" s="2"/>
        <tr r="F30" s="2"/>
      </tp>
      <tp>
        <v>1.37626</v>
        <stp/>
        <stp>100</stp>
        <stp>GBPCHF.FXCM</stp>
        <stp>IQFEED</stp>
        <stp>0</stp>
        <stp>0</stp>
        <stp>0</stp>
        <stp>0</stp>
        <stp>0</stp>
        <tr r="C20" s="2"/>
      </tp>
      <tp>
        <v>0.86336000000000002</v>
        <stp/>
        <stp>100</stp>
        <stp>EURGBP.FXCM</stp>
        <stp>IQFEED</stp>
        <stp>0</stp>
        <stp>0</stp>
        <stp>0</stp>
        <stp>0</stp>
        <stp>0</stp>
        <tr r="C14" s="2"/>
      </tp>
      <tp>
        <v>1.9483999999999999</v>
        <stp/>
        <stp>100</stp>
        <stp>GBPNZD.FXCM</stp>
        <stp>IQFEED</stp>
        <stp>0</stp>
        <stp>0</stp>
        <stp>0</stp>
        <stp>0</stp>
        <stp>0</stp>
        <tr r="C22" s="2"/>
      </tp>
      <tp>
        <v>1.8019499999999999</v>
        <stp/>
        <stp>100</stp>
        <stp>GBPCAD.FXCM</stp>
        <stp>IQFEED</stp>
        <stp>0</stp>
        <stp>0</stp>
        <stp>0</stp>
        <stp>0</stp>
        <stp>0</stp>
        <tr r="C19" s="2"/>
      </tp>
      <tp>
        <v>1.8424100000000001</v>
        <stp/>
        <stp>100</stp>
        <stp>GBPAUD.FXCM</stp>
        <stp>IQFEED</stp>
        <stp>0</stp>
        <stp>0</stp>
        <stp>0</stp>
        <stp>0</stp>
        <stp>0</stp>
        <tr r="C18" s="2"/>
      </tp>
      <tp>
        <v>1.4338900000000001</v>
        <stp/>
        <stp>100</stp>
        <stp>GBPUSD.FXCM</stp>
        <stp>IQFEED</stp>
        <stp>0</stp>
        <stp>0</stp>
        <stp>0</stp>
        <stp>0</stp>
        <stp>0</stp>
        <tr r="C23" s="2"/>
        <tr r="F14" s="2"/>
      </tp>
      <tp>
        <v>0.76373000000000002</v>
        <stp/>
        <stp>100</stp>
        <stp>CADCHF.FXCM</stp>
        <stp>IQFEED</stp>
        <stp>0</stp>
        <stp>0</stp>
        <stp>0</stp>
        <stp>0</stp>
        <stp>0</stp>
        <tr r="C8" s="2"/>
      </tp>
      <tp>
        <v>78.811000000000007</v>
        <stp/>
        <stp>100</stp>
        <stp>NZDJPY.FXCM</stp>
        <stp>IQFEED</stp>
        <stp>0</stp>
        <stp>0</stp>
        <stp>0</stp>
        <stp>0</stp>
        <stp>0</stp>
        <tr r="C26" s="2"/>
      </tp>
      <tp>
        <v>0.70630000000000004</v>
        <stp/>
        <stp>100</stp>
        <stp>NZDCHF.FXCM</stp>
        <stp>IQFEED</stp>
        <stp>0</stp>
        <stp>0</stp>
        <stp>0</stp>
        <stp>0</stp>
        <stp>0</stp>
        <tr r="C25" s="2"/>
      </tp>
      <tp>
        <v>0.92481000000000002</v>
        <stp/>
        <stp>100</stp>
        <stp>NZDCAD.FXCM</stp>
        <stp>IQFEED</stp>
        <stp>0</stp>
        <stp>0</stp>
        <stp>0</stp>
        <stp>0</stp>
        <stp>0</stp>
        <tr r="C24" s="2"/>
      </tp>
      <tp>
        <v>0.73589000000000004</v>
        <stp/>
        <stp>100</stp>
        <stp>NZDUSD.FXCM</stp>
        <stp>IQFEED</stp>
        <stp>0</stp>
        <stp>0</stp>
        <stp>0</stp>
        <stp>0</stp>
        <stp>0</stp>
        <tr r="C27" s="2"/>
        <tr r="F6" s="2"/>
        <tr r="F16" s="2"/>
        <tr r="F22" s="2"/>
      </tp>
      <tp>
        <v>85.216999999999999</v>
        <stp/>
        <stp>100</stp>
        <stp>CADJPY.FXCM</stp>
        <stp>IQFEED</stp>
        <stp>0</stp>
        <stp>0</stp>
        <stp>0</stp>
        <stp>0</stp>
        <stp>0</stp>
        <tr r="C9" s="2"/>
      </tp>
      <tp>
        <v>153.566</v>
        <stp/>
        <stp>100</stp>
        <stp>GBPJPY.FXCM</stp>
        <stp>IQFEED</stp>
        <stp>0</stp>
        <stp>0</stp>
        <stp>0</stp>
        <stp>0</stp>
        <stp>0</stp>
        <tr r="C21" s="2"/>
      </tp>
      <tp>
        <v>0.95984000000000003</v>
        <stp/>
        <stp>100</stp>
        <stp>USDCHF.FXCM</stp>
        <stp>IQFEED</stp>
        <stp>0</stp>
        <stp>0</stp>
        <stp>0</stp>
        <stp>0</stp>
        <stp>0</stp>
        <tr r="C29" s="2"/>
        <tr r="F4" s="2"/>
        <tr r="F8" s="2"/>
        <tr r="F13" s="2"/>
        <tr r="F20" s="2"/>
        <tr r="F25" s="2"/>
        <tr r="F29" s="2"/>
      </tp>
      <tp>
        <v>1.2567699999999999</v>
        <stp/>
        <stp>100</stp>
        <stp>USDCAD.FXCM</stp>
        <stp>IQFEED</stp>
        <stp>0</stp>
        <stp>0</stp>
        <stp>0</stp>
        <stp>0</stp>
        <stp>0</stp>
        <tr r="C28" s="2"/>
        <tr r="F3" s="2"/>
        <tr r="F12" s="2"/>
        <tr r="F19" s="2"/>
        <tr r="F24" s="2"/>
        <tr r="F28" s="2"/>
      </tp>
      <tp>
        <v>111.574</v>
        <stp/>
        <stp>100</stp>
        <stp>CHFJPY.FXCM</stp>
        <stp>IQFEED</stp>
        <stp>0</stp>
        <stp>0</stp>
        <stp>0</stp>
        <stp>0</stp>
        <stp>0</stp>
        <tr r="C10" s="2"/>
      </tp>
      <tp>
        <v>1.0575000000000001</v>
        <stp/>
        <stp>100</stp>
        <stp>AUDNZD.FXCM</stp>
        <stp>IQFEED</stp>
        <stp>0</stp>
        <stp>0</stp>
        <stp>0</stp>
        <stp>0</stp>
        <stp>0</stp>
        <tr r="C6" s="2"/>
      </tp>
      <tp>
        <v>0.97799999999999998</v>
        <stp/>
        <stp>100</stp>
        <stp>AUDCAD.FXCM</stp>
        <stp>IQFEED</stp>
        <stp>0</stp>
        <stp>0</stp>
        <stp>0</stp>
        <stp>0</stp>
        <stp>0</stp>
        <tr r="C3" s="2"/>
      </tp>
      <tp>
        <v>0.77824000000000004</v>
        <stp/>
        <stp>100</stp>
        <stp>AUDUSD.FXCM</stp>
        <stp>IQFEED</stp>
        <stp>0</stp>
        <stp>0</stp>
        <stp>0</stp>
        <stp>0</stp>
        <stp>0</stp>
        <tr r="C7" s="2"/>
        <tr r="F11" s="2"/>
        <tr r="F18" s="2"/>
      </tp>
      <tp>
        <v>1.6822999999999999</v>
        <stp/>
        <stp>100</stp>
        <stp>EURNZD.FXCM</stp>
        <stp>IQFEED</stp>
        <stp>0</stp>
        <stp>0</stp>
        <stp>0</stp>
        <stp>0</stp>
        <stp>0</stp>
        <tr r="C16" s="2"/>
      </tp>
      <tp>
        <v>1.5558399999999999</v>
        <stp/>
        <stp>100</stp>
        <stp>EURCAD.FXCM</stp>
        <stp>IQFEED</stp>
        <stp>0</stp>
        <stp>0</stp>
        <stp>0</stp>
        <stp>0</stp>
        <stp>0</stp>
        <tr r="C12" s="2"/>
      </tp>
      <tp>
        <v>1.59074</v>
        <stp/>
        <stp>100</stp>
        <stp>EURAUD.FXCM</stp>
        <stp>IQFEED</stp>
        <stp>0</stp>
        <stp>0</stp>
        <stp>0</stp>
        <stp>0</stp>
        <stp>0</stp>
        <tr r="C11" s="2"/>
      </tp>
      <tp>
        <v>1.2380100000000001</v>
        <stp/>
        <stp>100</stp>
        <stp>EURUSD.FXCM</stp>
        <stp>IQFEED</stp>
        <stp>0</stp>
        <stp>0</stp>
        <stp>0</stp>
        <stp>0</stp>
        <stp>0</stp>
        <tr r="C17" s="2"/>
      </tp>
      <tp>
        <v>0.74697000000000002</v>
        <stp/>
        <stp>100</stp>
        <stp>AUDCHF.FXCM</stp>
        <stp>IQFEED</stp>
        <stp>0</stp>
        <stp>0</stp>
        <stp>0</stp>
        <stp>0</stp>
        <stp>0</stp>
        <tr r="C4" s="2"/>
      </tp>
      <tp>
        <v>1.1882699999999999</v>
        <stp/>
        <stp>100</stp>
        <stp>EURCHF.FXCM</stp>
        <stp>IQFEED</stp>
        <stp>0</stp>
        <stp>0</stp>
        <stp>0</stp>
        <stp>0</stp>
        <stp>0</stp>
        <tr r="C1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K30" totalsRowShown="0">
  <autoFilter ref="A2:K30"/>
  <tableColumns count="11">
    <tableColumn id="1" name="TICKER"/>
    <tableColumn id="2" name="iqfeed ticker">
      <calculatedColumnFormula>CONCATENATE(A3, ".FXCM")</calculatedColumnFormula>
    </tableColumn>
    <tableColumn id="3" name="Last">
      <calculatedColumnFormula>_xll.xlqPrice(B3, DS)</calculatedColumnFormula>
    </tableColumn>
    <tableColumn id="4" name="Dollar R USD">
      <calculatedColumnFormula>$B$1*$E$1</calculatedColumnFormula>
    </tableColumn>
    <tableColumn id="5" name="Conversion Currency"/>
    <tableColumn id="6" name="ConvertToUSD"/>
    <tableColumn id="7" name="Stop loss pips"/>
    <tableColumn id="11" name="Pip Multiplier"/>
    <tableColumn id="8" name="LOT UNITS" dataDxfId="0">
      <calculatedColumnFormula>ROUND(Table1[[#This Row],[Dollar R USD]]/Table1[[#This Row],[Stop loss pips]]*Table1[[#This Row],[ConvertToUSD]]*Table1[[#This Row],[Pip Multiplier]], -3)</calculatedColumnFormula>
    </tableColumn>
    <tableColumn id="9" name="1/4 LOT" dataDxfId="2">
      <calculatedColumnFormula>ROUND(Table1[[#This Row],[LOT UNITS]]*0.25, -3)</calculatedColumnFormula>
    </tableColumn>
    <tableColumn id="10" name="Remaining" dataDxfId="1">
      <calculatedColumnFormula>Table1[[#This Row],[LOT UNITS]]-Table1[[#This Row],[1/4 LOT]]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F34" sqref="F34"/>
    </sheetView>
  </sheetViews>
  <sheetFormatPr defaultRowHeight="15" x14ac:dyDescent="0.25"/>
  <cols>
    <col min="2" max="2" width="14.28515625" bestFit="1" customWidth="1"/>
    <col min="4" max="4" width="14" customWidth="1"/>
    <col min="5" max="5" width="21.42578125" customWidth="1"/>
    <col min="6" max="6" width="11" customWidth="1"/>
    <col min="7" max="7" width="15.140625" customWidth="1"/>
    <col min="8" max="8" width="12.140625" customWidth="1"/>
    <col min="9" max="9" width="12.42578125" bestFit="1" customWidth="1"/>
  </cols>
  <sheetData>
    <row r="1" spans="1:11" x14ac:dyDescent="0.25">
      <c r="A1" t="s">
        <v>3</v>
      </c>
      <c r="B1" s="1">
        <v>25000</v>
      </c>
      <c r="D1" t="s">
        <v>4</v>
      </c>
      <c r="E1" s="5">
        <v>0.01</v>
      </c>
    </row>
    <row r="2" spans="1:11" ht="51" customHeight="1" x14ac:dyDescent="0.25">
      <c r="A2" t="s">
        <v>2</v>
      </c>
      <c r="B2" s="4" t="s">
        <v>37</v>
      </c>
      <c r="C2" t="s">
        <v>32</v>
      </c>
      <c r="D2" t="s">
        <v>33</v>
      </c>
      <c r="E2" s="2" t="s">
        <v>34</v>
      </c>
      <c r="F2" t="s">
        <v>38</v>
      </c>
      <c r="G2" s="2" t="s">
        <v>35</v>
      </c>
      <c r="H2" s="2" t="s">
        <v>43</v>
      </c>
      <c r="I2" t="s">
        <v>36</v>
      </c>
      <c r="J2" t="s">
        <v>39</v>
      </c>
      <c r="K2" t="s">
        <v>40</v>
      </c>
    </row>
    <row r="3" spans="1:11" x14ac:dyDescent="0.25">
      <c r="A3" t="s">
        <v>5</v>
      </c>
      <c r="B3" t="str">
        <f>CONCATENATE(A3, ".FXCM")</f>
        <v>AUDCAD.FXCM</v>
      </c>
      <c r="C3">
        <f>_xll.xlqPrice(B3, DS)</f>
        <v>0.97799999999999998</v>
      </c>
      <c r="D3">
        <f>$B$1*$E$1</f>
        <v>250</v>
      </c>
      <c r="E3" t="s">
        <v>29</v>
      </c>
      <c r="F3">
        <f>_xll.xlqPrice($B$28, DS)</f>
        <v>1.2567699999999999</v>
      </c>
      <c r="G3">
        <v>20</v>
      </c>
      <c r="H3">
        <v>10000</v>
      </c>
      <c r="I3" s="3">
        <f>ROUND(Table1[[#This Row],[Dollar R USD]]/Table1[[#This Row],[Stop loss pips]]*Table1[[#This Row],[ConvertToUSD]]*Table1[[#This Row],[Pip Multiplier]], -3)</f>
        <v>157000</v>
      </c>
      <c r="J3" s="3">
        <f>ROUND(Table1[[#This Row],[LOT UNITS]]*0.25, -3)</f>
        <v>39000</v>
      </c>
      <c r="K3" s="3">
        <f>Table1[[#This Row],[LOT UNITS]]-Table1[[#This Row],[1/4 LOT]]</f>
        <v>118000</v>
      </c>
    </row>
    <row r="4" spans="1:11" x14ac:dyDescent="0.25">
      <c r="A4" t="s">
        <v>6</v>
      </c>
      <c r="B4" t="str">
        <f t="shared" ref="B4:B30" si="0">CONCATENATE(A4, ".FXCM")</f>
        <v>AUDCHF.FXCM</v>
      </c>
      <c r="C4">
        <f>_xll.xlqPrice(B4, DS)</f>
        <v>0.74697000000000002</v>
      </c>
      <c r="D4">
        <f t="shared" ref="D4:D30" si="1">$B$1*$E$1</f>
        <v>250</v>
      </c>
      <c r="E4" t="s">
        <v>30</v>
      </c>
      <c r="F4">
        <f>_xll.xlqPrice($B$29,DS)</f>
        <v>0.95984000000000003</v>
      </c>
      <c r="G4">
        <v>20</v>
      </c>
      <c r="H4">
        <v>10000</v>
      </c>
      <c r="I4" s="3">
        <f>ROUND(Table1[[#This Row],[Dollar R USD]]/Table1[[#This Row],[Stop loss pips]]*Table1[[#This Row],[ConvertToUSD]]*Table1[[#This Row],[Pip Multiplier]], -3)</f>
        <v>120000</v>
      </c>
      <c r="J4" s="3">
        <f>ROUND(Table1[[#This Row],[LOT UNITS]]*0.25, -3)</f>
        <v>30000</v>
      </c>
      <c r="K4" s="3">
        <f>Table1[[#This Row],[LOT UNITS]]-Table1[[#This Row],[1/4 LOT]]</f>
        <v>90000</v>
      </c>
    </row>
    <row r="5" spans="1:11" x14ac:dyDescent="0.25">
      <c r="A5" t="s">
        <v>7</v>
      </c>
      <c r="B5" t="str">
        <f t="shared" si="0"/>
        <v>AUDJPY.FXCM</v>
      </c>
      <c r="C5">
        <f>_xll.xlqPrice(B5, DS)</f>
        <v>83.346000000000004</v>
      </c>
      <c r="D5">
        <f t="shared" si="1"/>
        <v>250</v>
      </c>
      <c r="E5" t="s">
        <v>31</v>
      </c>
      <c r="F5">
        <f>_xll.xlqPrice($B$30,DS)</f>
        <v>107.099</v>
      </c>
      <c r="G5">
        <v>20</v>
      </c>
      <c r="H5">
        <v>100</v>
      </c>
      <c r="I5" s="3">
        <f>ROUND(Table1[[#This Row],[Dollar R USD]]/Table1[[#This Row],[Stop loss pips]]*Table1[[#This Row],[ConvertToUSD]]*Table1[[#This Row],[Pip Multiplier]], -3)</f>
        <v>134000</v>
      </c>
      <c r="J5" s="3">
        <f>ROUND(Table1[[#This Row],[LOT UNITS]]*0.25, -3)</f>
        <v>34000</v>
      </c>
      <c r="K5" s="3">
        <f>Table1[[#This Row],[LOT UNITS]]-Table1[[#This Row],[1/4 LOT]]</f>
        <v>100000</v>
      </c>
    </row>
    <row r="6" spans="1:11" x14ac:dyDescent="0.25">
      <c r="A6" t="s">
        <v>8</v>
      </c>
      <c r="B6" t="str">
        <f t="shared" si="0"/>
        <v>AUDNZD.FXCM</v>
      </c>
      <c r="C6">
        <f>_xll.xlqPrice(B6, DS)</f>
        <v>1.0575000000000001</v>
      </c>
      <c r="D6">
        <f t="shared" si="1"/>
        <v>250</v>
      </c>
      <c r="E6" t="s">
        <v>44</v>
      </c>
      <c r="F6">
        <f>1 / _xll.xlqPrice($B$27,DS)</f>
        <v>1.3588987484542525</v>
      </c>
      <c r="G6">
        <v>20</v>
      </c>
      <c r="H6">
        <v>10000</v>
      </c>
      <c r="I6" s="3">
        <f>ROUND(Table1[[#This Row],[Dollar R USD]]/Table1[[#This Row],[Stop loss pips]]*Table1[[#This Row],[ConvertToUSD]]*Table1[[#This Row],[Pip Multiplier]], -3)</f>
        <v>170000</v>
      </c>
      <c r="J6" s="3">
        <f>ROUND(Table1[[#This Row],[LOT UNITS]]*0.25, -3)</f>
        <v>43000</v>
      </c>
      <c r="K6" s="3">
        <f>Table1[[#This Row],[LOT UNITS]]-Table1[[#This Row],[1/4 LOT]]</f>
        <v>127000</v>
      </c>
    </row>
    <row r="7" spans="1:11" x14ac:dyDescent="0.25">
      <c r="A7" t="s">
        <v>42</v>
      </c>
      <c r="B7" t="str">
        <f>CONCATENATE(A7, ".FXCM")</f>
        <v>AUDUSD.FXCM</v>
      </c>
      <c r="C7">
        <f>_xll.xlqPrice(B7, DS)</f>
        <v>0.77824000000000004</v>
      </c>
      <c r="D7">
        <f>$B$1*$E$1</f>
        <v>250</v>
      </c>
      <c r="E7" t="s">
        <v>41</v>
      </c>
      <c r="F7">
        <v>1</v>
      </c>
      <c r="G7">
        <v>20</v>
      </c>
      <c r="H7">
        <v>10000</v>
      </c>
      <c r="I7" s="3">
        <f>ROUND(Table1[[#This Row],[Dollar R USD]]/Table1[[#This Row],[Stop loss pips]]*Table1[[#This Row],[ConvertToUSD]]*Table1[[#This Row],[Pip Multiplier]], -3)</f>
        <v>125000</v>
      </c>
      <c r="J7" s="3">
        <f>ROUND(Table1[[#This Row],[LOT UNITS]]*0.25, -3)</f>
        <v>31000</v>
      </c>
      <c r="K7" s="3">
        <f>Table1[[#This Row],[LOT UNITS]]-Table1[[#This Row],[1/4 LOT]]</f>
        <v>94000</v>
      </c>
    </row>
    <row r="8" spans="1:11" x14ac:dyDescent="0.25">
      <c r="A8" t="s">
        <v>9</v>
      </c>
      <c r="B8" t="str">
        <f t="shared" si="0"/>
        <v>CADCHF.FXCM</v>
      </c>
      <c r="C8">
        <f>_xll.xlqPrice(B8, DS)</f>
        <v>0.76373000000000002</v>
      </c>
      <c r="D8">
        <f t="shared" si="1"/>
        <v>250</v>
      </c>
      <c r="E8" t="s">
        <v>30</v>
      </c>
      <c r="F8">
        <f>_xll.xlqPrice($B$29,DS)</f>
        <v>0.95984000000000003</v>
      </c>
      <c r="G8">
        <v>20</v>
      </c>
      <c r="H8">
        <v>10000</v>
      </c>
      <c r="I8" s="3">
        <f>ROUND(Table1[[#This Row],[Dollar R USD]]/Table1[[#This Row],[Stop loss pips]]*Table1[[#This Row],[ConvertToUSD]]*Table1[[#This Row],[Pip Multiplier]], -3)</f>
        <v>120000</v>
      </c>
      <c r="J8" s="3">
        <f>ROUND(Table1[[#This Row],[LOT UNITS]]*0.25, -3)</f>
        <v>30000</v>
      </c>
      <c r="K8" s="3">
        <f>Table1[[#This Row],[LOT UNITS]]-Table1[[#This Row],[1/4 LOT]]</f>
        <v>90000</v>
      </c>
    </row>
    <row r="9" spans="1:11" x14ac:dyDescent="0.25">
      <c r="A9" t="s">
        <v>10</v>
      </c>
      <c r="B9" t="str">
        <f t="shared" si="0"/>
        <v>CADJPY.FXCM</v>
      </c>
      <c r="C9">
        <f>_xll.xlqPrice(B9, DS)</f>
        <v>85.216999999999999</v>
      </c>
      <c r="D9">
        <f t="shared" si="1"/>
        <v>250</v>
      </c>
      <c r="E9" t="s">
        <v>31</v>
      </c>
      <c r="F9">
        <f>_xll.xlqPrice($B$30,DS)</f>
        <v>107.099</v>
      </c>
      <c r="G9">
        <v>20</v>
      </c>
      <c r="H9">
        <v>100</v>
      </c>
      <c r="I9" s="3">
        <f>ROUND(Table1[[#This Row],[Dollar R USD]]/Table1[[#This Row],[Stop loss pips]]*Table1[[#This Row],[ConvertToUSD]]*Table1[[#This Row],[Pip Multiplier]], -3)</f>
        <v>134000</v>
      </c>
      <c r="J9" s="3">
        <f>ROUND(Table1[[#This Row],[LOT UNITS]]*0.25, -3)</f>
        <v>34000</v>
      </c>
      <c r="K9" s="3">
        <f>Table1[[#This Row],[LOT UNITS]]-Table1[[#This Row],[1/4 LOT]]</f>
        <v>100000</v>
      </c>
    </row>
    <row r="10" spans="1:11" x14ac:dyDescent="0.25">
      <c r="A10" t="s">
        <v>11</v>
      </c>
      <c r="B10" t="str">
        <f t="shared" si="0"/>
        <v>CHFJPY.FXCM</v>
      </c>
      <c r="C10">
        <f>_xll.xlqPrice(B10, DS)</f>
        <v>111.574</v>
      </c>
      <c r="D10">
        <f t="shared" si="1"/>
        <v>250</v>
      </c>
      <c r="E10" t="s">
        <v>31</v>
      </c>
      <c r="F10">
        <f>_xll.xlqPrice($B$30,DS)</f>
        <v>107.099</v>
      </c>
      <c r="G10">
        <v>20</v>
      </c>
      <c r="H10">
        <v>100</v>
      </c>
      <c r="I10" s="3">
        <f>ROUND(Table1[[#This Row],[Dollar R USD]]/Table1[[#This Row],[Stop loss pips]]*Table1[[#This Row],[ConvertToUSD]]*Table1[[#This Row],[Pip Multiplier]], -3)</f>
        <v>134000</v>
      </c>
      <c r="J10" s="3">
        <f>ROUND(Table1[[#This Row],[LOT UNITS]]*0.25, -3)</f>
        <v>34000</v>
      </c>
      <c r="K10" s="3">
        <f>Table1[[#This Row],[LOT UNITS]]-Table1[[#This Row],[1/4 LOT]]</f>
        <v>100000</v>
      </c>
    </row>
    <row r="11" spans="1:11" x14ac:dyDescent="0.25">
      <c r="A11" t="s">
        <v>12</v>
      </c>
      <c r="B11" t="str">
        <f t="shared" si="0"/>
        <v>EURAUD.FXCM</v>
      </c>
      <c r="C11">
        <f>_xll.xlqPrice(B11, DS)</f>
        <v>1.59074</v>
      </c>
      <c r="D11">
        <f t="shared" si="1"/>
        <v>250</v>
      </c>
      <c r="E11" t="s">
        <v>45</v>
      </c>
      <c r="F11">
        <f>1 / _xll.xlqPrice($B$7, DS)</f>
        <v>1.2849506578947367</v>
      </c>
      <c r="G11">
        <v>20</v>
      </c>
      <c r="H11">
        <v>10000</v>
      </c>
      <c r="I11" s="3">
        <f>ROUND(Table1[[#This Row],[Dollar R USD]]/Table1[[#This Row],[Stop loss pips]]*Table1[[#This Row],[ConvertToUSD]]*Table1[[#This Row],[Pip Multiplier]], -3)</f>
        <v>161000</v>
      </c>
      <c r="J11" s="3">
        <f>ROUND(Table1[[#This Row],[LOT UNITS]]*0.25, -3)</f>
        <v>40000</v>
      </c>
      <c r="K11" s="3">
        <f>Table1[[#This Row],[LOT UNITS]]-Table1[[#This Row],[1/4 LOT]]</f>
        <v>121000</v>
      </c>
    </row>
    <row r="12" spans="1:11" x14ac:dyDescent="0.25">
      <c r="A12" t="s">
        <v>13</v>
      </c>
      <c r="B12" t="str">
        <f t="shared" si="0"/>
        <v>EURCAD.FXCM</v>
      </c>
      <c r="C12">
        <f>_xll.xlqPrice(B12, DS)</f>
        <v>1.5558399999999999</v>
      </c>
      <c r="D12">
        <f t="shared" si="1"/>
        <v>250</v>
      </c>
      <c r="E12" t="s">
        <v>29</v>
      </c>
      <c r="F12">
        <f>_xll.xlqPrice($B$28, DS)</f>
        <v>1.2567699999999999</v>
      </c>
      <c r="G12">
        <v>20</v>
      </c>
      <c r="H12">
        <v>10000</v>
      </c>
      <c r="I12" s="3">
        <f>ROUND(Table1[[#This Row],[Dollar R USD]]/Table1[[#This Row],[Stop loss pips]]*Table1[[#This Row],[ConvertToUSD]]*Table1[[#This Row],[Pip Multiplier]], -3)</f>
        <v>157000</v>
      </c>
      <c r="J12" s="3">
        <f>ROUND(Table1[[#This Row],[LOT UNITS]]*0.25, -3)</f>
        <v>39000</v>
      </c>
      <c r="K12" s="3">
        <f>Table1[[#This Row],[LOT UNITS]]-Table1[[#This Row],[1/4 LOT]]</f>
        <v>118000</v>
      </c>
    </row>
    <row r="13" spans="1:11" x14ac:dyDescent="0.25">
      <c r="A13" t="s">
        <v>14</v>
      </c>
      <c r="B13" t="str">
        <f t="shared" si="0"/>
        <v>EURCHF.FXCM</v>
      </c>
      <c r="C13">
        <f>_xll.xlqPrice(B13, DS)</f>
        <v>1.1882699999999999</v>
      </c>
      <c r="D13">
        <f t="shared" si="1"/>
        <v>250</v>
      </c>
      <c r="E13" t="s">
        <v>30</v>
      </c>
      <c r="F13">
        <f>_xll.xlqPrice($B$29,DS)</f>
        <v>0.95984000000000003</v>
      </c>
      <c r="G13">
        <v>20</v>
      </c>
      <c r="H13">
        <v>10000</v>
      </c>
      <c r="I13" s="3">
        <f>ROUND(Table1[[#This Row],[Dollar R USD]]/Table1[[#This Row],[Stop loss pips]]*Table1[[#This Row],[ConvertToUSD]]*Table1[[#This Row],[Pip Multiplier]], -3)</f>
        <v>120000</v>
      </c>
      <c r="J13" s="3">
        <f>ROUND(Table1[[#This Row],[LOT UNITS]]*0.25, -3)</f>
        <v>30000</v>
      </c>
      <c r="K13" s="3">
        <f>Table1[[#This Row],[LOT UNITS]]-Table1[[#This Row],[1/4 LOT]]</f>
        <v>90000</v>
      </c>
    </row>
    <row r="14" spans="1:11" x14ac:dyDescent="0.25">
      <c r="A14" t="s">
        <v>15</v>
      </c>
      <c r="B14" t="str">
        <f t="shared" si="0"/>
        <v>EURGBP.FXCM</v>
      </c>
      <c r="C14">
        <f>_xll.xlqPrice(B14, DS)</f>
        <v>0.86336000000000002</v>
      </c>
      <c r="D14">
        <f t="shared" si="1"/>
        <v>250</v>
      </c>
      <c r="E14" t="s">
        <v>46</v>
      </c>
      <c r="F14">
        <f>1 / _xll.xlqPrice($B$23,DS)</f>
        <v>0.6974035665218391</v>
      </c>
      <c r="G14">
        <v>20</v>
      </c>
      <c r="H14">
        <v>10000</v>
      </c>
      <c r="I14" s="3">
        <f>ROUND(Table1[[#This Row],[Dollar R USD]]/Table1[[#This Row],[Stop loss pips]]*Table1[[#This Row],[ConvertToUSD]]*Table1[[#This Row],[Pip Multiplier]], -3)</f>
        <v>87000</v>
      </c>
      <c r="J14" s="3">
        <f>ROUND(Table1[[#This Row],[LOT UNITS]]*0.25, -3)</f>
        <v>22000</v>
      </c>
      <c r="K14" s="3">
        <f>Table1[[#This Row],[LOT UNITS]]-Table1[[#This Row],[1/4 LOT]]</f>
        <v>65000</v>
      </c>
    </row>
    <row r="15" spans="1:11" x14ac:dyDescent="0.25">
      <c r="A15" t="s">
        <v>16</v>
      </c>
      <c r="B15" t="str">
        <f t="shared" si="0"/>
        <v>EURJPY.FXCM</v>
      </c>
      <c r="C15">
        <f>_xll.xlqPrice(B15, DS)</f>
        <v>132.589</v>
      </c>
      <c r="D15">
        <f t="shared" si="1"/>
        <v>250</v>
      </c>
      <c r="E15" t="s">
        <v>31</v>
      </c>
      <c r="F15">
        <f>_xll.xlqPrice($B$30,DS)</f>
        <v>107.099</v>
      </c>
      <c r="G15">
        <v>20</v>
      </c>
      <c r="H15">
        <v>100</v>
      </c>
      <c r="I15" s="3">
        <f>ROUND(Table1[[#This Row],[Dollar R USD]]/Table1[[#This Row],[Stop loss pips]]*Table1[[#This Row],[ConvertToUSD]]*Table1[[#This Row],[Pip Multiplier]], -3)</f>
        <v>134000</v>
      </c>
      <c r="J15" s="3">
        <f>ROUND(Table1[[#This Row],[LOT UNITS]]*0.25, -3)</f>
        <v>34000</v>
      </c>
      <c r="K15" s="3">
        <f>Table1[[#This Row],[LOT UNITS]]-Table1[[#This Row],[1/4 LOT]]</f>
        <v>100000</v>
      </c>
    </row>
    <row r="16" spans="1:11" x14ac:dyDescent="0.25">
      <c r="A16" t="s">
        <v>17</v>
      </c>
      <c r="B16" t="str">
        <f t="shared" si="0"/>
        <v>EURNZD.FXCM</v>
      </c>
      <c r="C16">
        <f>_xll.xlqPrice(B16, DS)</f>
        <v>1.6822999999999999</v>
      </c>
      <c r="D16">
        <f t="shared" si="1"/>
        <v>250</v>
      </c>
      <c r="E16" t="s">
        <v>44</v>
      </c>
      <c r="F16">
        <f>1 / _xll.xlqPrice($B$27,DS)</f>
        <v>1.3588987484542525</v>
      </c>
      <c r="G16">
        <v>20</v>
      </c>
      <c r="H16">
        <v>10000</v>
      </c>
      <c r="I16" s="3">
        <f>ROUND(Table1[[#This Row],[Dollar R USD]]/Table1[[#This Row],[Stop loss pips]]*Table1[[#This Row],[ConvertToUSD]]*Table1[[#This Row],[Pip Multiplier]], -3)</f>
        <v>170000</v>
      </c>
      <c r="J16" s="3">
        <f>ROUND(Table1[[#This Row],[LOT UNITS]]*0.25, -3)</f>
        <v>43000</v>
      </c>
      <c r="K16" s="3">
        <f>Table1[[#This Row],[LOT UNITS]]-Table1[[#This Row],[1/4 LOT]]</f>
        <v>127000</v>
      </c>
    </row>
    <row r="17" spans="1:26" x14ac:dyDescent="0.25">
      <c r="A17" t="s">
        <v>18</v>
      </c>
      <c r="B17" t="str">
        <f t="shared" si="0"/>
        <v>EURUSD.FXCM</v>
      </c>
      <c r="C17">
        <f>_xll.xlqPrice(B17, DS)</f>
        <v>1.2380100000000001</v>
      </c>
      <c r="D17">
        <f t="shared" si="1"/>
        <v>250</v>
      </c>
      <c r="E17" t="s">
        <v>41</v>
      </c>
      <c r="F17">
        <v>1</v>
      </c>
      <c r="G17">
        <v>20</v>
      </c>
      <c r="H17">
        <v>10000</v>
      </c>
      <c r="I17" s="3">
        <f>ROUND(Table1[[#This Row],[Dollar R USD]]/Table1[[#This Row],[Stop loss pips]]*Table1[[#This Row],[ConvertToUSD]]*Table1[[#This Row],[Pip Multiplier]], -3)</f>
        <v>125000</v>
      </c>
      <c r="J17" s="3">
        <f>ROUND(Table1[[#This Row],[LOT UNITS]]*0.25, -3)</f>
        <v>31000</v>
      </c>
      <c r="K17" s="3">
        <f>Table1[[#This Row],[LOT UNITS]]-Table1[[#This Row],[1/4 LOT]]</f>
        <v>94000</v>
      </c>
    </row>
    <row r="18" spans="1:26" x14ac:dyDescent="0.25">
      <c r="A18" t="s">
        <v>19</v>
      </c>
      <c r="B18" t="str">
        <f t="shared" si="0"/>
        <v>GBPAUD.FXCM</v>
      </c>
      <c r="C18">
        <f>_xll.xlqPrice(B18, DS)</f>
        <v>1.8424100000000001</v>
      </c>
      <c r="D18">
        <f t="shared" si="1"/>
        <v>250</v>
      </c>
      <c r="E18" t="s">
        <v>45</v>
      </c>
      <c r="F18">
        <f>1 / _xll.xlqPrice($B$7, DS)</f>
        <v>1.2849506578947367</v>
      </c>
      <c r="G18">
        <v>20</v>
      </c>
      <c r="H18">
        <v>10000</v>
      </c>
      <c r="I18" s="3">
        <f>ROUND(Table1[[#This Row],[Dollar R USD]]/Table1[[#This Row],[Stop loss pips]]*Table1[[#This Row],[ConvertToUSD]]*Table1[[#This Row],[Pip Multiplier]], -3)</f>
        <v>161000</v>
      </c>
      <c r="J18" s="3">
        <f>ROUND(Table1[[#This Row],[LOT UNITS]]*0.25, -3)</f>
        <v>40000</v>
      </c>
      <c r="K18" s="3">
        <f>Table1[[#This Row],[LOT UNITS]]-Table1[[#This Row],[1/4 LOT]]</f>
        <v>121000</v>
      </c>
    </row>
    <row r="19" spans="1:26" x14ac:dyDescent="0.25">
      <c r="A19" t="s">
        <v>20</v>
      </c>
      <c r="B19" t="str">
        <f t="shared" si="0"/>
        <v>GBPCAD.FXCM</v>
      </c>
      <c r="C19">
        <f>_xll.xlqPrice(B19, DS)</f>
        <v>1.8019499999999999</v>
      </c>
      <c r="D19">
        <f t="shared" si="1"/>
        <v>250</v>
      </c>
      <c r="E19" t="s">
        <v>29</v>
      </c>
      <c r="F19">
        <f>_xll.xlqPrice($B$28, DS)</f>
        <v>1.2567699999999999</v>
      </c>
      <c r="G19">
        <v>20</v>
      </c>
      <c r="H19">
        <v>10000</v>
      </c>
      <c r="I19" s="3">
        <f>ROUND(Table1[[#This Row],[Dollar R USD]]/Table1[[#This Row],[Stop loss pips]]*Table1[[#This Row],[ConvertToUSD]]*Table1[[#This Row],[Pip Multiplier]], -3)</f>
        <v>157000</v>
      </c>
      <c r="J19" s="3">
        <f>ROUND(Table1[[#This Row],[LOT UNITS]]*0.25, -3)</f>
        <v>39000</v>
      </c>
      <c r="K19" s="3">
        <f>Table1[[#This Row],[LOT UNITS]]-Table1[[#This Row],[1/4 LOT]]</f>
        <v>118000</v>
      </c>
    </row>
    <row r="20" spans="1:26" x14ac:dyDescent="0.25">
      <c r="A20" t="s">
        <v>21</v>
      </c>
      <c r="B20" t="str">
        <f t="shared" si="0"/>
        <v>GBPCHF.FXCM</v>
      </c>
      <c r="C20">
        <f>_xll.xlqPrice(B20, DS)</f>
        <v>1.37626</v>
      </c>
      <c r="D20">
        <f t="shared" si="1"/>
        <v>250</v>
      </c>
      <c r="E20" t="s">
        <v>30</v>
      </c>
      <c r="F20">
        <f>_xll.xlqPrice($B$29,DS)</f>
        <v>0.95984000000000003</v>
      </c>
      <c r="G20">
        <v>20</v>
      </c>
      <c r="H20">
        <v>10000</v>
      </c>
      <c r="I20" s="3">
        <f>ROUND(Table1[[#This Row],[Dollar R USD]]/Table1[[#This Row],[Stop loss pips]]*Table1[[#This Row],[ConvertToUSD]]*Table1[[#This Row],[Pip Multiplier]], -3)</f>
        <v>120000</v>
      </c>
      <c r="J20" s="3">
        <f>ROUND(Table1[[#This Row],[LOT UNITS]]*0.25, -3)</f>
        <v>30000</v>
      </c>
      <c r="K20" s="3">
        <f>Table1[[#This Row],[LOT UNITS]]-Table1[[#This Row],[1/4 LOT]]</f>
        <v>90000</v>
      </c>
    </row>
    <row r="21" spans="1:26" x14ac:dyDescent="0.25">
      <c r="A21" t="s">
        <v>22</v>
      </c>
      <c r="B21" t="str">
        <f t="shared" si="0"/>
        <v>GBPJPY.FXCM</v>
      </c>
      <c r="C21">
        <f>_xll.xlqPrice(B21, DS)</f>
        <v>153.566</v>
      </c>
      <c r="D21">
        <f t="shared" si="1"/>
        <v>250</v>
      </c>
      <c r="E21" t="s">
        <v>31</v>
      </c>
      <c r="F21">
        <f>_xll.xlqPrice($B$30,DS)</f>
        <v>107.099</v>
      </c>
      <c r="G21">
        <v>20</v>
      </c>
      <c r="H21">
        <v>100</v>
      </c>
      <c r="I21" s="3">
        <f>ROUND(Table1[[#This Row],[Dollar R USD]]/Table1[[#This Row],[Stop loss pips]]*Table1[[#This Row],[ConvertToUSD]]*Table1[[#This Row],[Pip Multiplier]], -3)</f>
        <v>134000</v>
      </c>
      <c r="J21" s="3">
        <f>ROUND(Table1[[#This Row],[LOT UNITS]]*0.25, -3)</f>
        <v>34000</v>
      </c>
      <c r="K21" s="3">
        <f>Table1[[#This Row],[LOT UNITS]]-Table1[[#This Row],[1/4 LOT]]</f>
        <v>100000</v>
      </c>
    </row>
    <row r="22" spans="1:26" x14ac:dyDescent="0.25">
      <c r="A22" t="s">
        <v>23</v>
      </c>
      <c r="B22" t="str">
        <f t="shared" si="0"/>
        <v>GBPNZD.FXCM</v>
      </c>
      <c r="C22">
        <f>_xll.xlqPrice(B22, DS)</f>
        <v>1.9483999999999999</v>
      </c>
      <c r="D22">
        <f t="shared" si="1"/>
        <v>250</v>
      </c>
      <c r="E22" t="s">
        <v>44</v>
      </c>
      <c r="F22">
        <f>1 / _xll.xlqPrice($B$27,DS)</f>
        <v>1.3588987484542525</v>
      </c>
      <c r="G22">
        <v>20</v>
      </c>
      <c r="H22">
        <v>10000</v>
      </c>
      <c r="I22" s="3">
        <f>ROUND(Table1[[#This Row],[Dollar R USD]]/Table1[[#This Row],[Stop loss pips]]*Table1[[#This Row],[ConvertToUSD]]*Table1[[#This Row],[Pip Multiplier]], -3)</f>
        <v>170000</v>
      </c>
      <c r="J22" s="3">
        <f>ROUND(Table1[[#This Row],[LOT UNITS]]*0.25, -3)</f>
        <v>43000</v>
      </c>
      <c r="K22" s="3">
        <f>Table1[[#This Row],[LOT UNITS]]-Table1[[#This Row],[1/4 LOT]]</f>
        <v>127000</v>
      </c>
    </row>
    <row r="23" spans="1:26" x14ac:dyDescent="0.25">
      <c r="A23" t="s">
        <v>24</v>
      </c>
      <c r="B23" t="str">
        <f t="shared" si="0"/>
        <v>GBPUSD.FXCM</v>
      </c>
      <c r="C23">
        <f>_xll.xlqPrice(B23, DS)</f>
        <v>1.4338900000000001</v>
      </c>
      <c r="D23">
        <f t="shared" si="1"/>
        <v>250</v>
      </c>
      <c r="E23" t="s">
        <v>41</v>
      </c>
      <c r="F23">
        <v>1</v>
      </c>
      <c r="G23">
        <v>20</v>
      </c>
      <c r="H23">
        <v>10000</v>
      </c>
      <c r="I23" s="3">
        <f>ROUND(Table1[[#This Row],[Dollar R USD]]/Table1[[#This Row],[Stop loss pips]]*Table1[[#This Row],[ConvertToUSD]]*Table1[[#This Row],[Pip Multiplier]], -3)</f>
        <v>125000</v>
      </c>
      <c r="J23" s="3">
        <f>ROUND(Table1[[#This Row],[LOT UNITS]]*0.25, -3)</f>
        <v>31000</v>
      </c>
      <c r="K23" s="3">
        <f>Table1[[#This Row],[LOT UNITS]]-Table1[[#This Row],[1/4 LOT]]</f>
        <v>94000</v>
      </c>
    </row>
    <row r="24" spans="1:26" x14ac:dyDescent="0.25">
      <c r="A24" t="s">
        <v>25</v>
      </c>
      <c r="B24" t="str">
        <f t="shared" si="0"/>
        <v>NZDCAD.FXCM</v>
      </c>
      <c r="C24">
        <f>_xll.xlqPrice(B24, DS)</f>
        <v>0.92481000000000002</v>
      </c>
      <c r="D24">
        <f t="shared" si="1"/>
        <v>250</v>
      </c>
      <c r="E24" t="s">
        <v>29</v>
      </c>
      <c r="F24">
        <f>_xll.xlqPrice($B$28,DS)</f>
        <v>1.2567699999999999</v>
      </c>
      <c r="G24">
        <v>20</v>
      </c>
      <c r="H24">
        <v>10000</v>
      </c>
      <c r="I24" s="3">
        <f>ROUND(Table1[[#This Row],[Dollar R USD]]/Table1[[#This Row],[Stop loss pips]]*Table1[[#This Row],[ConvertToUSD]]*Table1[[#This Row],[Pip Multiplier]], -3)</f>
        <v>157000</v>
      </c>
      <c r="J24" s="3">
        <f>ROUND(Table1[[#This Row],[LOT UNITS]]*0.25, -3)</f>
        <v>39000</v>
      </c>
      <c r="K24" s="3">
        <f>Table1[[#This Row],[LOT UNITS]]-Table1[[#This Row],[1/4 LOT]]</f>
        <v>118000</v>
      </c>
    </row>
    <row r="25" spans="1:26" x14ac:dyDescent="0.25">
      <c r="A25" t="s">
        <v>26</v>
      </c>
      <c r="B25" t="str">
        <f t="shared" si="0"/>
        <v>NZDCHF.FXCM</v>
      </c>
      <c r="C25">
        <f>_xll.xlqPrice(B25, DS)</f>
        <v>0.70630000000000004</v>
      </c>
      <c r="D25">
        <f t="shared" si="1"/>
        <v>250</v>
      </c>
      <c r="E25" t="s">
        <v>30</v>
      </c>
      <c r="F25">
        <f>_xll.xlqPrice($B$29,DS)</f>
        <v>0.95984000000000003</v>
      </c>
      <c r="G25">
        <v>20</v>
      </c>
      <c r="H25">
        <v>10000</v>
      </c>
      <c r="I25" s="3">
        <f>ROUND(Table1[[#This Row],[Dollar R USD]]/Table1[[#This Row],[Stop loss pips]]*Table1[[#This Row],[ConvertToUSD]]*Table1[[#This Row],[Pip Multiplier]], -3)</f>
        <v>120000</v>
      </c>
      <c r="J25" s="3">
        <f>ROUND(Table1[[#This Row],[LOT UNITS]]*0.25, -3)</f>
        <v>30000</v>
      </c>
      <c r="K25" s="3">
        <f>Table1[[#This Row],[LOT UNITS]]-Table1[[#This Row],[1/4 LOT]]</f>
        <v>90000</v>
      </c>
    </row>
    <row r="26" spans="1:26" x14ac:dyDescent="0.25">
      <c r="A26" t="s">
        <v>27</v>
      </c>
      <c r="B26" t="str">
        <f t="shared" si="0"/>
        <v>NZDJPY.FXCM</v>
      </c>
      <c r="C26">
        <f>_xll.xlqPrice(B26, DS)</f>
        <v>78.811000000000007</v>
      </c>
      <c r="D26">
        <f t="shared" si="1"/>
        <v>250</v>
      </c>
      <c r="E26" t="s">
        <v>31</v>
      </c>
      <c r="F26">
        <f>_xll.xlqPrice($B$30,DS)</f>
        <v>107.099</v>
      </c>
      <c r="G26">
        <v>20</v>
      </c>
      <c r="H26">
        <v>100</v>
      </c>
      <c r="I26" s="3">
        <f>ROUND(Table1[[#This Row],[Dollar R USD]]/Table1[[#This Row],[Stop loss pips]]*Table1[[#This Row],[ConvertToUSD]]*Table1[[#This Row],[Pip Multiplier]], -3)</f>
        <v>134000</v>
      </c>
      <c r="J26" s="3">
        <f>ROUND(Table1[[#This Row],[LOT UNITS]]*0.25, -3)</f>
        <v>34000</v>
      </c>
      <c r="K26" s="3">
        <f>Table1[[#This Row],[LOT UNITS]]-Table1[[#This Row],[1/4 LOT]]</f>
        <v>100000</v>
      </c>
    </row>
    <row r="27" spans="1:26" x14ac:dyDescent="0.25">
      <c r="A27" t="s">
        <v>28</v>
      </c>
      <c r="B27" t="str">
        <f t="shared" si="0"/>
        <v>NZDUSD.FXCM</v>
      </c>
      <c r="C27">
        <f>_xll.xlqPrice(B27, DS)</f>
        <v>0.73589000000000004</v>
      </c>
      <c r="D27">
        <f t="shared" si="1"/>
        <v>250</v>
      </c>
      <c r="E27" t="s">
        <v>41</v>
      </c>
      <c r="F27">
        <v>1</v>
      </c>
      <c r="G27">
        <v>20</v>
      </c>
      <c r="H27">
        <v>10000</v>
      </c>
      <c r="I27" s="3">
        <f>ROUND(Table1[[#This Row],[Dollar R USD]]/Table1[[#This Row],[Stop loss pips]]*Table1[[#This Row],[ConvertToUSD]]*Table1[[#This Row],[Pip Multiplier]], -3)</f>
        <v>125000</v>
      </c>
      <c r="J27" s="3">
        <f>ROUND(Table1[[#This Row],[LOT UNITS]]*0.25, -3)</f>
        <v>31000</v>
      </c>
      <c r="K27" s="3">
        <f>Table1[[#This Row],[LOT UNITS]]-Table1[[#This Row],[1/4 LOT]]</f>
        <v>94000</v>
      </c>
    </row>
    <row r="28" spans="1:26" x14ac:dyDescent="0.25">
      <c r="A28" t="s">
        <v>29</v>
      </c>
      <c r="B28" t="str">
        <f t="shared" si="0"/>
        <v>USDCAD.FXCM</v>
      </c>
      <c r="C28">
        <f>_xll.xlqPrice(B28, DS)</f>
        <v>1.2567699999999999</v>
      </c>
      <c r="D28">
        <f t="shared" si="1"/>
        <v>250</v>
      </c>
      <c r="E28" t="s">
        <v>29</v>
      </c>
      <c r="F28">
        <f>_xll.xlqPrice($B$28,DS)</f>
        <v>1.2567699999999999</v>
      </c>
      <c r="G28">
        <v>10</v>
      </c>
      <c r="H28">
        <v>10000</v>
      </c>
      <c r="I28" s="3">
        <f>ROUND(Table1[[#This Row],[Dollar R USD]]/Table1[[#This Row],[Stop loss pips]]*Table1[[#This Row],[ConvertToUSD]]*Table1[[#This Row],[Pip Multiplier]], -3)</f>
        <v>314000</v>
      </c>
      <c r="J28" s="3">
        <f>ROUND(Table1[[#This Row],[LOT UNITS]]*0.25, -3)</f>
        <v>79000</v>
      </c>
      <c r="K28" s="3">
        <f>Table1[[#This Row],[LOT UNITS]]-Table1[[#This Row],[1/4 LOT]]</f>
        <v>235000</v>
      </c>
    </row>
    <row r="29" spans="1:26" x14ac:dyDescent="0.25">
      <c r="A29" t="s">
        <v>30</v>
      </c>
      <c r="B29" t="str">
        <f t="shared" si="0"/>
        <v>USDCHF.FXCM</v>
      </c>
      <c r="C29">
        <f>_xll.xlqPrice(B29, DS)</f>
        <v>0.95984000000000003</v>
      </c>
      <c r="D29">
        <f t="shared" si="1"/>
        <v>250</v>
      </c>
      <c r="E29" t="s">
        <v>30</v>
      </c>
      <c r="F29">
        <f>_xll.xlqPrice($B$29,DS)</f>
        <v>0.95984000000000003</v>
      </c>
      <c r="G29">
        <v>20</v>
      </c>
      <c r="H29">
        <v>10000</v>
      </c>
      <c r="I29" s="3">
        <f>ROUND(Table1[[#This Row],[Dollar R USD]]/Table1[[#This Row],[Stop loss pips]]*Table1[[#This Row],[ConvertToUSD]]*Table1[[#This Row],[Pip Multiplier]], -3)</f>
        <v>120000</v>
      </c>
      <c r="J29" s="3">
        <f>ROUND(Table1[[#This Row],[LOT UNITS]]*0.25, -3)</f>
        <v>30000</v>
      </c>
      <c r="K29" s="3">
        <f>Table1[[#This Row],[LOT UNITS]]-Table1[[#This Row],[1/4 LOT]]</f>
        <v>90000</v>
      </c>
    </row>
    <row r="30" spans="1:26" x14ac:dyDescent="0.25">
      <c r="A30" t="s">
        <v>31</v>
      </c>
      <c r="B30" t="str">
        <f t="shared" si="0"/>
        <v>USDJPY.FXCM</v>
      </c>
      <c r="C30">
        <f>_xll.xlqPrice(B30, DS)</f>
        <v>107.099</v>
      </c>
      <c r="D30">
        <f t="shared" si="1"/>
        <v>250</v>
      </c>
      <c r="E30" t="s">
        <v>31</v>
      </c>
      <c r="F30">
        <f>_xll.xlqPrice($B$30,DS)</f>
        <v>107.099</v>
      </c>
      <c r="G30">
        <v>20</v>
      </c>
      <c r="H30">
        <v>100</v>
      </c>
      <c r="I30" s="3">
        <f>ROUND(Table1[[#This Row],[Dollar R USD]]/Table1[[#This Row],[Stop loss pips]]*Table1[[#This Row],[ConvertToUSD]]*Table1[[#This Row],[Pip Multiplier]], -3)</f>
        <v>134000</v>
      </c>
      <c r="J30" s="3">
        <f>ROUND(Table1[[#This Row],[LOT UNITS]]*0.25, -3)</f>
        <v>34000</v>
      </c>
      <c r="K30" s="3">
        <f>Table1[[#This Row],[LOT UNITS]]-Table1[[#This Row],[1/4 LOT]]</f>
        <v>100000</v>
      </c>
      <c r="Z30">
        <v>107.062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Config</vt:lpstr>
      <vt:lpstr>Sheet2</vt:lpstr>
      <vt:lpstr>DS</vt:lpstr>
    </vt:vector>
  </TitlesOfParts>
  <Company>CPP Investment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Hou</dc:creator>
  <cp:lastModifiedBy>Bryan Hou</cp:lastModifiedBy>
  <dcterms:created xsi:type="dcterms:W3CDTF">2018-04-16T15:33:30Z</dcterms:created>
  <dcterms:modified xsi:type="dcterms:W3CDTF">2018-04-16T20:28:54Z</dcterms:modified>
</cp:coreProperties>
</file>