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rebuild\excel\"/>
    </mc:Choice>
  </mc:AlternateContent>
  <xr:revisionPtr revIDLastSave="0" documentId="13_ncr:1_{F7049711-D11D-4042-A6E8-2C56F978CDB9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Sheet1" sheetId="1" r:id="rId1"/>
    <sheet name="配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" i="2" l="1"/>
  <c r="J8" i="2"/>
  <c r="H8" i="2"/>
  <c r="C8" i="2"/>
  <c r="B8" i="2"/>
  <c r="W42" i="1"/>
  <c r="J42" i="1"/>
  <c r="H42" i="1"/>
  <c r="B42" i="1"/>
  <c r="W41" i="1"/>
  <c r="J41" i="1"/>
  <c r="H41" i="1"/>
  <c r="B41" i="1"/>
  <c r="W40" i="1"/>
  <c r="J40" i="1"/>
  <c r="H40" i="1"/>
  <c r="B40" i="1"/>
  <c r="W39" i="1"/>
  <c r="J39" i="1"/>
  <c r="H39" i="1"/>
  <c r="B39" i="1"/>
  <c r="W38" i="1"/>
  <c r="J38" i="1"/>
  <c r="H38" i="1"/>
  <c r="B38" i="1"/>
  <c r="W37" i="1"/>
  <c r="J37" i="1"/>
  <c r="H37" i="1"/>
  <c r="B37" i="1"/>
  <c r="W36" i="1"/>
  <c r="J36" i="1"/>
  <c r="H36" i="1"/>
  <c r="B36" i="1"/>
  <c r="W35" i="1"/>
  <c r="J35" i="1"/>
  <c r="H35" i="1"/>
  <c r="B35" i="1"/>
  <c r="W34" i="1"/>
  <c r="J34" i="1"/>
  <c r="H34" i="1"/>
  <c r="B34" i="1"/>
  <c r="W33" i="1"/>
  <c r="J33" i="1"/>
  <c r="H33" i="1"/>
  <c r="B33" i="1"/>
  <c r="W32" i="1"/>
  <c r="J32" i="1"/>
  <c r="H32" i="1"/>
  <c r="B32" i="1"/>
  <c r="W31" i="1"/>
  <c r="J31" i="1"/>
  <c r="H31" i="1"/>
  <c r="B31" i="1"/>
  <c r="W30" i="1"/>
  <c r="J30" i="1"/>
  <c r="H30" i="1"/>
  <c r="B30" i="1"/>
  <c r="W29" i="1"/>
  <c r="J29" i="1"/>
  <c r="H29" i="1"/>
  <c r="B29" i="1"/>
  <c r="W28" i="1"/>
  <c r="J28" i="1"/>
  <c r="H28" i="1"/>
  <c r="B28" i="1"/>
  <c r="W27" i="1"/>
  <c r="J27" i="1"/>
  <c r="H27" i="1"/>
  <c r="B27" i="1"/>
  <c r="W26" i="1"/>
  <c r="J26" i="1"/>
  <c r="H26" i="1"/>
  <c r="B26" i="1"/>
  <c r="W25" i="1"/>
  <c r="J25" i="1"/>
  <c r="H25" i="1"/>
  <c r="B25" i="1"/>
  <c r="W24" i="1"/>
  <c r="J24" i="1"/>
  <c r="H24" i="1"/>
  <c r="B24" i="1"/>
  <c r="W23" i="1"/>
  <c r="J23" i="1"/>
  <c r="H23" i="1"/>
  <c r="B23" i="1"/>
  <c r="W22" i="1"/>
  <c r="J22" i="1"/>
  <c r="H22" i="1"/>
  <c r="B22" i="1"/>
  <c r="W21" i="1"/>
  <c r="J21" i="1"/>
  <c r="H21" i="1"/>
  <c r="B21" i="1"/>
  <c r="W20" i="1"/>
  <c r="J20" i="1"/>
  <c r="H20" i="1"/>
  <c r="B20" i="1"/>
  <c r="W19" i="1"/>
  <c r="J19" i="1"/>
  <c r="H19" i="1"/>
  <c r="B19" i="1"/>
  <c r="W18" i="1"/>
  <c r="J18" i="1"/>
  <c r="H18" i="1"/>
  <c r="B18" i="1"/>
  <c r="W17" i="1"/>
  <c r="J17" i="1"/>
  <c r="H17" i="1"/>
  <c r="B17" i="1"/>
  <c r="W16" i="1"/>
  <c r="J16" i="1"/>
  <c r="H16" i="1"/>
  <c r="B16" i="1"/>
  <c r="W15" i="1"/>
  <c r="J15" i="1"/>
  <c r="H15" i="1"/>
  <c r="B15" i="1"/>
  <c r="W14" i="1"/>
  <c r="J14" i="1"/>
  <c r="H14" i="1"/>
  <c r="B14" i="1"/>
  <c r="W13" i="1"/>
  <c r="J13" i="1"/>
  <c r="H13" i="1"/>
  <c r="B13" i="1"/>
  <c r="W12" i="1"/>
  <c r="J12" i="1"/>
  <c r="H12" i="1"/>
  <c r="B12" i="1"/>
  <c r="C12" i="1" s="1"/>
  <c r="W11" i="1"/>
  <c r="J11" i="1"/>
  <c r="H11" i="1"/>
  <c r="B11" i="1"/>
  <c r="C34" i="1" s="1"/>
  <c r="W10" i="1"/>
  <c r="J10" i="1"/>
  <c r="H10" i="1"/>
  <c r="C10" i="1"/>
  <c r="B10" i="1"/>
  <c r="W9" i="1"/>
  <c r="J9" i="1"/>
  <c r="H9" i="1"/>
  <c r="B9" i="1"/>
  <c r="W8" i="1"/>
  <c r="J8" i="1"/>
  <c r="H8" i="1"/>
  <c r="B8" i="1"/>
  <c r="C13" i="1" l="1"/>
  <c r="C16" i="1"/>
  <c r="C42" i="1"/>
  <c r="C9" i="1"/>
  <c r="C15" i="1"/>
  <c r="C17" i="1"/>
  <c r="C19" i="1"/>
  <c r="C20" i="1"/>
  <c r="C21" i="1"/>
  <c r="C23" i="1"/>
  <c r="C24" i="1"/>
  <c r="C25" i="1"/>
  <c r="C27" i="1"/>
  <c r="C28" i="1"/>
  <c r="C29" i="1"/>
  <c r="C31" i="1"/>
  <c r="C32" i="1"/>
  <c r="C33" i="1"/>
  <c r="C35" i="1"/>
  <c r="C36" i="1"/>
  <c r="C37" i="1"/>
  <c r="C40" i="1"/>
  <c r="C41" i="1"/>
  <c r="C18" i="1"/>
  <c r="C30" i="1"/>
  <c r="C11" i="1"/>
  <c r="C39" i="1"/>
  <c r="C8" i="1"/>
  <c r="C14" i="1"/>
  <c r="C26" i="1"/>
  <c r="C22" i="1"/>
  <c r="C38" i="1"/>
</calcChain>
</file>

<file path=xl/sharedStrings.xml><?xml version="1.0" encoding="utf-8"?>
<sst xmlns="http://schemas.openxmlformats.org/spreadsheetml/2006/main" count="367" uniqueCount="158">
  <si>
    <t>MOD</t>
  </si>
  <si>
    <t>Data.Weapon</t>
  </si>
  <si>
    <t>BACK_TYPE</t>
  </si>
  <si>
    <t>FRONT_TYPE</t>
  </si>
  <si>
    <t>uint64</t>
  </si>
  <si>
    <t>uint32</t>
  </si>
  <si>
    <t>string</t>
  </si>
  <si>
    <t>DES</t>
  </si>
  <si>
    <t>编号</t>
  </si>
  <si>
    <t>id唯一性</t>
  </si>
  <si>
    <t>名称_多语言字段读取</t>
  </si>
  <si>
    <t>武器基类</t>
  </si>
  <si>
    <t>模型序号</t>
  </si>
  <si>
    <t>皮肤序号</t>
  </si>
  <si>
    <t>D_表名_武器类型_Name_M4_皮肤名_主题/标签</t>
  </si>
  <si>
    <t>多语言名称</t>
  </si>
  <si>
    <t>D_表名_武器类型_Des_M4_皮肤名_主题/标签</t>
  </si>
  <si>
    <t>多语言描述</t>
  </si>
  <si>
    <t>武器类型</t>
  </si>
  <si>
    <t>unity武器资产</t>
  </si>
  <si>
    <t>初始拥有</t>
  </si>
  <si>
    <t>品质</t>
  </si>
  <si>
    <t>皮肤编号1</t>
  </si>
  <si>
    <t>皮肤编号2</t>
  </si>
  <si>
    <t>皮肤编号3</t>
  </si>
  <si>
    <t>皮肤特性标签1</t>
  </si>
  <si>
    <t>皮肤特性标签2</t>
  </si>
  <si>
    <t>皮肤特性标签3</t>
  </si>
  <si>
    <t>图标路径</t>
  </si>
  <si>
    <t>D_表名_武器类型_CombatCapability_M4_Base(同类型武器共用)</t>
  </si>
  <si>
    <t>多语言战斗能力描述</t>
  </si>
  <si>
    <t>NAMES</t>
  </si>
  <si>
    <t>id</t>
  </si>
  <si>
    <t>base_class</t>
  </si>
  <si>
    <t>name</t>
  </si>
  <si>
    <t>name_local</t>
  </si>
  <si>
    <t>des</t>
  </si>
  <si>
    <t>des_local</t>
  </si>
  <si>
    <t>weapon_type</t>
  </si>
  <si>
    <t>asset</t>
  </si>
  <si>
    <t>initial_contain</t>
  </si>
  <si>
    <t>quality</t>
  </si>
  <si>
    <t>skin_id1</t>
  </si>
  <si>
    <t>skin_id2</t>
  </si>
  <si>
    <t>skin_id3</t>
  </si>
  <si>
    <t>features_id1</t>
  </si>
  <si>
    <t>features_id2</t>
  </si>
  <si>
    <t>features_id3</t>
  </si>
  <si>
    <t>icon_file_path</t>
  </si>
  <si>
    <t>combat_capability</t>
  </si>
  <si>
    <t>combat_capability_local</t>
  </si>
  <si>
    <t>ENUM</t>
  </si>
  <si>
    <t>Pistol|Shotgun|SMG|Rifle|LMG|Sniper|Melee|Grenade|Armor|Bomb|Bombdevice</t>
  </si>
  <si>
    <t>否|是</t>
  </si>
  <si>
    <t>普通|高级|稀有|史诗|传奇|神话</t>
  </si>
  <si>
    <t>REF</t>
  </si>
  <si>
    <t>Data.WeaponSkin</t>
  </si>
  <si>
    <t>Data.SkinFeature</t>
  </si>
  <si>
    <t>VALUE</t>
  </si>
  <si>
    <t>Pistol250</t>
  </si>
  <si>
    <t>Pistol</t>
  </si>
  <si>
    <t>待配置</t>
  </si>
  <si>
    <t>是</t>
  </si>
  <si>
    <t>普通</t>
  </si>
  <si>
    <t>UI/Atlas/Icon_V3/Icon_P250_Normal.png</t>
  </si>
  <si>
    <t>USP</t>
  </si>
  <si>
    <t>UI/Atlas/Icon_V3/Icon_Usp_Normal.png</t>
  </si>
  <si>
    <t>SawedOff</t>
  </si>
  <si>
    <t>UI/Atlas/Icon_V3/Icon_Sawedoff_Normal.png</t>
  </si>
  <si>
    <t>CZAuto</t>
  </si>
  <si>
    <t>UI/Atlas/Icon_V3/Icon_cz75_Normal.png</t>
  </si>
  <si>
    <t>Eagle</t>
  </si>
  <si>
    <t>UI/Atlas/Icon_V3/Icon_Deagle_Normal.png</t>
  </si>
  <si>
    <t>Nova</t>
  </si>
  <si>
    <t>Shotgun</t>
  </si>
  <si>
    <t>UI/Atlas/Icon_V3/Icon_novaPA_Normal.png</t>
  </si>
  <si>
    <t>Origin12</t>
  </si>
  <si>
    <t>UI/Atlas/Icon_V3/Icon_Xm1014_Normal.png</t>
  </si>
  <si>
    <t>Vector</t>
  </si>
  <si>
    <t>SMG</t>
  </si>
  <si>
    <t>UI/Atlas/Icon_V3/Icon_Ump45_Normal.png</t>
  </si>
  <si>
    <t>MP5</t>
  </si>
  <si>
    <t>UI/Atlas/Icon_V3/Icon_Mp5sd_Normal.png</t>
  </si>
  <si>
    <t>P90</t>
  </si>
  <si>
    <t>UI/Atlas/Icon_V3/Icon_P90_Normal.png</t>
  </si>
  <si>
    <t>M4</t>
  </si>
  <si>
    <t>Rifle</t>
  </si>
  <si>
    <t>UI/Atlas/Icon_V3/Icon_M4RAS_Normal.png</t>
  </si>
  <si>
    <t>AKM</t>
  </si>
  <si>
    <t>UI/Atlas/Icon_V3/Icon_AK47_Normal.png</t>
  </si>
  <si>
    <t>QBZ</t>
  </si>
  <si>
    <t>UI/Atlas/Icon_V3/Icon_Famas_Normal.png</t>
  </si>
  <si>
    <t>ScarL</t>
  </si>
  <si>
    <t>UI/Atlas/Icon_V3/Icon_GalilAR_Normal.png</t>
  </si>
  <si>
    <t>AUG</t>
  </si>
  <si>
    <t>UI/Atlas/Icon_V3/Icon_Aug_Normal.png</t>
  </si>
  <si>
    <t>Negev</t>
  </si>
  <si>
    <t>LMG</t>
  </si>
  <si>
    <t>UI/Atlas/Icon_V3/Icon_Negev_Normal.png</t>
  </si>
  <si>
    <t>M249</t>
  </si>
  <si>
    <t>UI/Atlas/Icon_V3/Icon_M249_Normal.png</t>
  </si>
  <si>
    <t>M18LR</t>
  </si>
  <si>
    <t>Sniper</t>
  </si>
  <si>
    <t>UI/Atlas/Icon_V3/Icon_Ssg08_Normal.png</t>
  </si>
  <si>
    <t>AWM</t>
  </si>
  <si>
    <t>UI/Atlas/Icon_V3/Icon_Awp_Normal.png</t>
  </si>
  <si>
    <t>KnifeBasic</t>
  </si>
  <si>
    <t>Melee</t>
  </si>
  <si>
    <t>UI/Atlas/Icon_V3/Icon_CT-knife_Normal.png</t>
  </si>
  <si>
    <t>KnifeButterfly</t>
  </si>
  <si>
    <t>UI/Atlas/Icon_V3/Icon_Butterfly_Normal.png</t>
  </si>
  <si>
    <t>KnifeM9bayonet</t>
  </si>
  <si>
    <t>UI/Atlas/Icon_V3/Icon_M9_Normal.png</t>
  </si>
  <si>
    <t>KnifeKarambit</t>
  </si>
  <si>
    <t>UI/Atlas/Icon_V3/Icon_Karambit_Normal.png</t>
  </si>
  <si>
    <t>KnifeSkeleton</t>
  </si>
  <si>
    <t>KnifeGurkha</t>
  </si>
  <si>
    <t>KnifeUrsus</t>
  </si>
  <si>
    <t>UI/Atlas/Icon_V3/Icon_Bearhunter_Normal.png</t>
  </si>
  <si>
    <t>KnifeFalchion</t>
  </si>
  <si>
    <t>UI/Atlas/Icon_V3/Icon_Curved_Normal.png</t>
  </si>
  <si>
    <t>FragGrenade</t>
  </si>
  <si>
    <t>Grenade</t>
  </si>
  <si>
    <t>UI/Atlas/Icon_V3/Icon_Hegrenade_Normal.png</t>
  </si>
  <si>
    <t>SmokeGrenade</t>
  </si>
  <si>
    <t>UI/Atlas/Icon_V3/Icon_Smoke_Normal.png</t>
  </si>
  <si>
    <t>FlashBang</t>
  </si>
  <si>
    <t>UI/Atlas/Icon_V3/Icon_Flashbang_Normal.png</t>
  </si>
  <si>
    <t>IncendiaryGrenade</t>
  </si>
  <si>
    <t>UI/Atlas/Icon_V3/Icon_Incgrenade_Normal.png</t>
  </si>
  <si>
    <t>BodyArmor</t>
  </si>
  <si>
    <t>Armor</t>
  </si>
  <si>
    <t>UI/Atlas/Icon_V3/Icon_Bodyarmour_Normal.png</t>
  </si>
  <si>
    <t>FullBodyArmor</t>
  </si>
  <si>
    <t>UI/Atlas/Icon_V3/Icon_Helmet_Normal.png</t>
  </si>
  <si>
    <t>Bomb</t>
  </si>
  <si>
    <t>UI/Atlas/Icon_V3/Icon_C4_Normal.png</t>
  </si>
  <si>
    <t>BombDevice</t>
  </si>
  <si>
    <t>Bombdevice</t>
  </si>
  <si>
    <t>UI/Atlas/Icon_V3/Icon_Pliers_Normal.png</t>
  </si>
  <si>
    <t>W武器皮肤表</t>
  </si>
  <si>
    <t>P皮肤特性表</t>
  </si>
  <si>
    <t xml:space="preserve">ID段前4/5位
1001-9999=武器装备
10001-11999=角色
12000-13999=饰品（手套）
14000-15999=印花
16000-16999=宝箱
17000-17999=头像框
18000-18999=音乐盒
19000-19999=徽章
20000-20999=Banner
30000-49999=头像
</t>
  </si>
  <si>
    <t>武器类型的ID，同基类的武器表示理论上是同一把枪：
1001-1999=枪械
2001-2999=近战
3001-3999=投掷物
4001-4999=模式装备</t>
  </si>
  <si>
    <t>同基类武器的改模型皮肤</t>
  </si>
  <si>
    <t>同模型皮肤的不同贴图</t>
  </si>
  <si>
    <t>多语言字段命名引用</t>
  </si>
  <si>
    <t>例如：
幻像（valorant）</t>
  </si>
  <si>
    <t>例如：
一把相当平稳的武器，为了稳定和延展射击距离而打造。（valorant）</t>
  </si>
  <si>
    <t>需要区分武器分类是用</t>
  </si>
  <si>
    <t>调用unity中的武器资产，资产关联数值和资源配置</t>
  </si>
  <si>
    <t>默认”黑皮枪“填是</t>
  </si>
  <si>
    <t>皮肤品质等级</t>
  </si>
  <si>
    <t>“皮肤表”的皮肤ID，默认为”武器ID+1-3“，例如：
100101011</t>
  </si>
  <si>
    <t>同一武器皮肤（同模型同贴图）不同皮肤属性，例如磨损度</t>
  </si>
  <si>
    <t>“皮肤特性表”的特性ID，展示皮肤的特殊标签</t>
  </si>
  <si>
    <t>武器icon</t>
  </si>
  <si>
    <t>Data.Quality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</si>
</sst>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sz val="11"/>
      <name val="微软雅黑"/>
      <family val="2"/>
    </font>
    <font>
      <sz val="11"/>
      <color indexed="8"/>
      <name val="微软雅黑"/>
      <family val="2"/>
    </font>
    <font>
      <sz val="11"/>
      <color rgb="FFFF0000"/>
      <name val="微软雅黑"/>
      <family val="2"/>
    </font>
    <font>
      <sz val="12"/>
      <name val="微软雅黑"/>
      <family val="2"/>
    </font>
    <font>
      <sz val="11"/>
      <color indexed="8"/>
      <name val="宋体"/>
    </font>
    <font>
      <sz val="9"/>
      <name val="宋体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</cellXfs>
  <cellStyles count="2">
    <cellStyle name="常规" xfId="0" builtinId="0"/>
    <cellStyle name="常规 3 2 2" xfId="1" xr:uid="{00000000-0005-0000-0000-000012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2"/>
  <sheetViews>
    <sheetView tabSelected="1" zoomScale="115" zoomScaleNormal="115" workbookViewId="0">
      <pane xSplit="4" ySplit="5" topLeftCell="J6" activePane="bottomRight" state="frozen"/>
      <selection pane="topRight"/>
      <selection pane="bottomLeft"/>
      <selection pane="bottomRight" activeCell="N18" sqref="N18"/>
    </sheetView>
  </sheetViews>
  <sheetFormatPr defaultColWidth="9" defaultRowHeight="15"/>
  <cols>
    <col min="1" max="1" width="13.3984375" style="2" customWidth="1"/>
    <col min="2" max="2" width="15" style="3" customWidth="1"/>
    <col min="3" max="3" width="10.86328125" style="3" customWidth="1"/>
    <col min="4" max="4" width="19.46484375" style="3" customWidth="1"/>
    <col min="5" max="5" width="12.86328125" style="3" customWidth="1"/>
    <col min="6" max="7" width="8.86328125" style="3" customWidth="1"/>
    <col min="8" max="8" width="53.46484375" style="3" customWidth="1"/>
    <col min="9" max="9" width="11.59765625" style="3" customWidth="1"/>
    <col min="10" max="10" width="51.265625" style="3" customWidth="1"/>
    <col min="11" max="11" width="11.59765625" style="3" customWidth="1"/>
    <col min="12" max="12" width="14" style="3" customWidth="1"/>
    <col min="13" max="13" width="13.73046875" style="3" customWidth="1"/>
    <col min="14" max="14" width="14.3984375" style="3" customWidth="1"/>
    <col min="15" max="15" width="12.9296875" style="3" bestFit="1" customWidth="1"/>
    <col min="16" max="18" width="12.86328125" style="3" customWidth="1"/>
    <col min="19" max="21" width="15" style="3" customWidth="1"/>
    <col min="22" max="22" width="41.265625" style="3" customWidth="1"/>
    <col min="23" max="24" width="65.59765625" style="3" customWidth="1"/>
    <col min="25" max="16384" width="9" style="3"/>
  </cols>
  <sheetData>
    <row r="1" spans="1:42" s="1" customFormat="1">
      <c r="A1" s="4" t="s">
        <v>0</v>
      </c>
      <c r="B1" s="4" t="s">
        <v>1</v>
      </c>
      <c r="C1" s="4"/>
      <c r="D1" s="4"/>
      <c r="E1" s="4"/>
      <c r="F1" s="4"/>
      <c r="G1" s="4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27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s="1" customFormat="1">
      <c r="A2" s="6" t="s">
        <v>2</v>
      </c>
      <c r="B2" s="6"/>
      <c r="C2" s="6"/>
      <c r="D2" s="6"/>
      <c r="E2" s="6"/>
      <c r="F2" s="6"/>
      <c r="G2" s="6"/>
      <c r="H2" s="7"/>
      <c r="I2" s="7"/>
      <c r="J2" s="7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28"/>
      <c r="W2" s="7"/>
      <c r="X2" s="7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s="1" customFormat="1">
      <c r="A3" s="6" t="s">
        <v>3</v>
      </c>
      <c r="B3" s="6" t="s">
        <v>4</v>
      </c>
      <c r="C3" s="6"/>
      <c r="D3" s="6"/>
      <c r="E3" s="6" t="s">
        <v>5</v>
      </c>
      <c r="F3" s="6"/>
      <c r="G3" s="6"/>
      <c r="H3" s="7" t="s">
        <v>6</v>
      </c>
      <c r="I3" s="7" t="s">
        <v>6</v>
      </c>
      <c r="J3" s="7" t="s">
        <v>6</v>
      </c>
      <c r="K3" s="7" t="s">
        <v>6</v>
      </c>
      <c r="L3" s="6" t="s">
        <v>6</v>
      </c>
      <c r="M3" s="6" t="s">
        <v>6</v>
      </c>
      <c r="N3" s="6" t="s">
        <v>6</v>
      </c>
      <c r="O3" s="6" t="s">
        <v>6</v>
      </c>
      <c r="P3" s="6" t="s">
        <v>4</v>
      </c>
      <c r="Q3" s="6" t="s">
        <v>4</v>
      </c>
      <c r="R3" s="6" t="s">
        <v>4</v>
      </c>
      <c r="S3" s="7" t="s">
        <v>5</v>
      </c>
      <c r="T3" s="7" t="s">
        <v>5</v>
      </c>
      <c r="U3" s="7" t="s">
        <v>5</v>
      </c>
      <c r="V3" s="7" t="s">
        <v>6</v>
      </c>
      <c r="W3" s="7" t="s">
        <v>6</v>
      </c>
      <c r="X3" s="7" t="s">
        <v>6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s="1" customFormat="1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9" t="s">
        <v>14</v>
      </c>
      <c r="I4" s="9" t="s">
        <v>15</v>
      </c>
      <c r="J4" s="9" t="s">
        <v>16</v>
      </c>
      <c r="K4" s="9" t="s">
        <v>17</v>
      </c>
      <c r="L4" s="8" t="s">
        <v>18</v>
      </c>
      <c r="M4" s="8" t="s">
        <v>19</v>
      </c>
      <c r="N4" s="8" t="s">
        <v>20</v>
      </c>
      <c r="O4" s="8" t="s">
        <v>21</v>
      </c>
      <c r="P4" s="8" t="s">
        <v>22</v>
      </c>
      <c r="Q4" s="8" t="s">
        <v>23</v>
      </c>
      <c r="R4" s="8" t="s">
        <v>24</v>
      </c>
      <c r="S4" s="9" t="s">
        <v>25</v>
      </c>
      <c r="T4" s="9" t="s">
        <v>26</v>
      </c>
      <c r="U4" s="9" t="s">
        <v>27</v>
      </c>
      <c r="V4" s="9" t="s">
        <v>28</v>
      </c>
      <c r="W4" s="9" t="s">
        <v>29</v>
      </c>
      <c r="X4" s="9" t="s">
        <v>30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s="1" customFormat="1">
      <c r="A5" s="6" t="s">
        <v>31</v>
      </c>
      <c r="B5" s="6" t="s">
        <v>32</v>
      </c>
      <c r="C5" s="6"/>
      <c r="D5" s="6"/>
      <c r="E5" s="6" t="s">
        <v>33</v>
      </c>
      <c r="F5" s="6"/>
      <c r="G5" s="6"/>
      <c r="H5" s="7" t="s">
        <v>34</v>
      </c>
      <c r="I5" s="7" t="s">
        <v>35</v>
      </c>
      <c r="J5" s="7" t="s">
        <v>36</v>
      </c>
      <c r="K5" s="7" t="s">
        <v>37</v>
      </c>
      <c r="L5" s="6" t="s">
        <v>38</v>
      </c>
      <c r="M5" s="6" t="s">
        <v>39</v>
      </c>
      <c r="N5" s="6" t="s">
        <v>40</v>
      </c>
      <c r="O5" s="6" t="s">
        <v>41</v>
      </c>
      <c r="P5" s="6" t="s">
        <v>42</v>
      </c>
      <c r="Q5" s="6" t="s">
        <v>43</v>
      </c>
      <c r="R5" s="6" t="s">
        <v>44</v>
      </c>
      <c r="S5" s="7" t="s">
        <v>45</v>
      </c>
      <c r="T5" s="7" t="s">
        <v>46</v>
      </c>
      <c r="U5" s="7" t="s">
        <v>47</v>
      </c>
      <c r="V5" s="7" t="s">
        <v>48</v>
      </c>
      <c r="W5" s="7" t="s">
        <v>49</v>
      </c>
      <c r="X5" s="7" t="s">
        <v>50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s="1" customFormat="1" ht="90">
      <c r="A6" s="6" t="s">
        <v>51</v>
      </c>
      <c r="B6" s="6"/>
      <c r="C6" s="6"/>
      <c r="D6" s="6"/>
      <c r="E6" s="6"/>
      <c r="F6" s="6"/>
      <c r="G6" s="6"/>
      <c r="H6" s="7"/>
      <c r="I6" s="7"/>
      <c r="J6" s="7"/>
      <c r="K6" s="7"/>
      <c r="L6" s="19" t="s">
        <v>52</v>
      </c>
      <c r="M6" s="6"/>
      <c r="N6" s="6" t="s">
        <v>53</v>
      </c>
      <c r="O6" s="19" t="s">
        <v>54</v>
      </c>
      <c r="P6" s="6"/>
      <c r="Q6" s="6"/>
      <c r="R6" s="6"/>
      <c r="S6" s="7"/>
      <c r="T6" s="7"/>
      <c r="U6" s="7"/>
      <c r="V6" s="21"/>
      <c r="W6" s="7"/>
      <c r="X6" s="7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s="1" customFormat="1">
      <c r="A7" s="10" t="s">
        <v>55</v>
      </c>
      <c r="B7" s="10"/>
      <c r="C7" s="10"/>
      <c r="D7" s="10"/>
      <c r="E7" s="10"/>
      <c r="F7" s="10"/>
      <c r="G7" s="10"/>
      <c r="H7" s="11"/>
      <c r="I7" s="11"/>
      <c r="J7" s="11"/>
      <c r="K7" s="11"/>
      <c r="L7" s="10"/>
      <c r="M7" s="10"/>
      <c r="N7" s="10"/>
      <c r="O7" s="10" t="s">
        <v>157</v>
      </c>
      <c r="P7" s="10" t="s">
        <v>56</v>
      </c>
      <c r="Q7" s="10" t="s">
        <v>56</v>
      </c>
      <c r="R7" s="10" t="s">
        <v>56</v>
      </c>
      <c r="S7" s="11" t="s">
        <v>57</v>
      </c>
      <c r="T7" s="11" t="s">
        <v>57</v>
      </c>
      <c r="U7" s="11" t="s">
        <v>57</v>
      </c>
      <c r="V7" s="22"/>
      <c r="W7" s="11"/>
      <c r="X7" s="11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 spans="1:42">
      <c r="A8" s="12" t="s">
        <v>58</v>
      </c>
      <c r="B8" s="13" t="str">
        <f>E8&amp;IF(LENB(F8)=1,0&amp;F8,F8)&amp;IF(LENB(G8)=1,0&amp;G8,G8)</f>
        <v>10010101</v>
      </c>
      <c r="C8" s="14" t="str">
        <f t="shared" ref="C8:C26" si="0">IF(COUNTIF(B:B,B8)&gt;1,"重复","唯一")</f>
        <v>唯一</v>
      </c>
      <c r="D8" s="16" t="s">
        <v>59</v>
      </c>
      <c r="E8" s="15">
        <v>1001</v>
      </c>
      <c r="F8" s="13">
        <v>1</v>
      </c>
      <c r="G8" s="13">
        <v>1</v>
      </c>
      <c r="H8" s="17" t="str">
        <f>"D_Weapon_Gun_Name_"&amp;$D8&amp;"_Base"</f>
        <v>D_Weapon_Gun_Name_Pistol250_Base</v>
      </c>
      <c r="I8" s="17"/>
      <c r="J8" s="17" t="str">
        <f>"D_Weapon_Gun_Des_"&amp;$D8&amp;"_Base"</f>
        <v>D_Weapon_Gun_Des_Pistol250_Base</v>
      </c>
      <c r="K8" s="14"/>
      <c r="L8" s="13" t="s">
        <v>60</v>
      </c>
      <c r="M8" s="20" t="s">
        <v>61</v>
      </c>
      <c r="N8" s="14" t="s">
        <v>62</v>
      </c>
      <c r="O8" s="14" t="s">
        <v>63</v>
      </c>
      <c r="P8" s="13">
        <v>100101011</v>
      </c>
      <c r="Q8" s="16"/>
      <c r="R8" s="16"/>
      <c r="S8" s="16"/>
      <c r="T8" s="16"/>
      <c r="U8" s="16"/>
      <c r="V8" s="3" t="s">
        <v>64</v>
      </c>
      <c r="W8" s="17" t="str">
        <f>"D_Weapon_Gun_CombatCapability_"&amp;$D8&amp;"_Base"</f>
        <v>D_Weapon_Gun_CombatCapability_Pistol250_Base</v>
      </c>
      <c r="X8" s="17"/>
    </row>
    <row r="9" spans="1:42">
      <c r="A9" s="12" t="s">
        <v>58</v>
      </c>
      <c r="B9" s="13" t="str">
        <f t="shared" ref="B9:B42" si="1">E9&amp;IF(LENB(F9)=1,0&amp;F9,F9)&amp;IF(LENB(G9)=1,0&amp;G9,G9)</f>
        <v>10020101</v>
      </c>
      <c r="C9" s="14" t="str">
        <f t="shared" si="0"/>
        <v>唯一</v>
      </c>
      <c r="D9" s="16" t="s">
        <v>65</v>
      </c>
      <c r="E9" s="15">
        <v>1002</v>
      </c>
      <c r="F9" s="13">
        <v>1</v>
      </c>
      <c r="G9" s="13">
        <v>1</v>
      </c>
      <c r="H9" s="17" t="str">
        <f t="shared" ref="H9:H26" si="2">"D_Weapon_Gun_Name_"&amp;$D9&amp;"_Base"</f>
        <v>D_Weapon_Gun_Name_USP_Base</v>
      </c>
      <c r="I9" s="17"/>
      <c r="J9" s="17" t="str">
        <f t="shared" ref="J9:J26" si="3">"D_Weapon_Gun_Des_"&amp;$D9&amp;"_Base"</f>
        <v>D_Weapon_Gun_Des_USP_Base</v>
      </c>
      <c r="K9" s="14"/>
      <c r="L9" s="13" t="s">
        <v>60</v>
      </c>
      <c r="M9" s="24"/>
      <c r="N9" s="14" t="s">
        <v>62</v>
      </c>
      <c r="O9" s="14" t="s">
        <v>63</v>
      </c>
      <c r="P9" s="13">
        <v>100201011</v>
      </c>
      <c r="Q9" s="16"/>
      <c r="R9" s="16"/>
      <c r="S9" s="16"/>
      <c r="T9" s="16"/>
      <c r="U9" s="16"/>
      <c r="V9" s="3" t="s">
        <v>66</v>
      </c>
      <c r="W9" s="17" t="str">
        <f t="shared" ref="W9:W26" si="4">"D_Weapon_Gun_CombatCapability_"&amp;$D9&amp;"_Base"</f>
        <v>D_Weapon_Gun_CombatCapability_USP_Base</v>
      </c>
      <c r="X9" s="17"/>
    </row>
    <row r="10" spans="1:42">
      <c r="A10" s="12" t="s">
        <v>58</v>
      </c>
      <c r="B10" s="13" t="str">
        <f t="shared" si="1"/>
        <v>10030101</v>
      </c>
      <c r="C10" s="14" t="str">
        <f t="shared" si="0"/>
        <v>唯一</v>
      </c>
      <c r="D10" s="16" t="s">
        <v>67</v>
      </c>
      <c r="E10" s="15">
        <v>1003</v>
      </c>
      <c r="F10" s="13">
        <v>1</v>
      </c>
      <c r="G10" s="13">
        <v>1</v>
      </c>
      <c r="H10" s="17" t="str">
        <f t="shared" si="2"/>
        <v>D_Weapon_Gun_Name_SawedOff_Base</v>
      </c>
      <c r="I10" s="17"/>
      <c r="J10" s="17" t="str">
        <f t="shared" si="3"/>
        <v>D_Weapon_Gun_Des_SawedOff_Base</v>
      </c>
      <c r="K10" s="14"/>
      <c r="L10" s="13" t="s">
        <v>60</v>
      </c>
      <c r="M10" s="24"/>
      <c r="N10" s="14" t="s">
        <v>62</v>
      </c>
      <c r="O10" s="14" t="s">
        <v>63</v>
      </c>
      <c r="P10" s="13">
        <v>100301011</v>
      </c>
      <c r="Q10" s="16"/>
      <c r="R10" s="16"/>
      <c r="S10" s="16"/>
      <c r="T10" s="16"/>
      <c r="U10" s="16"/>
      <c r="V10" s="3" t="s">
        <v>68</v>
      </c>
      <c r="W10" s="17" t="str">
        <f t="shared" si="4"/>
        <v>D_Weapon_Gun_CombatCapability_SawedOff_Base</v>
      </c>
      <c r="X10" s="17"/>
    </row>
    <row r="11" spans="1:42">
      <c r="A11" s="12" t="s">
        <v>58</v>
      </c>
      <c r="B11" s="13" t="str">
        <f t="shared" si="1"/>
        <v>10040101</v>
      </c>
      <c r="C11" s="14" t="str">
        <f t="shared" si="0"/>
        <v>唯一</v>
      </c>
      <c r="D11" s="16" t="s">
        <v>69</v>
      </c>
      <c r="E11" s="15">
        <v>1004</v>
      </c>
      <c r="F11" s="13">
        <v>1</v>
      </c>
      <c r="G11" s="13">
        <v>1</v>
      </c>
      <c r="H11" s="17" t="str">
        <f t="shared" si="2"/>
        <v>D_Weapon_Gun_Name_CZAuto_Base</v>
      </c>
      <c r="I11" s="17"/>
      <c r="J11" s="17" t="str">
        <f t="shared" si="3"/>
        <v>D_Weapon_Gun_Des_CZAuto_Base</v>
      </c>
      <c r="K11" s="14"/>
      <c r="L11" s="13" t="s">
        <v>60</v>
      </c>
      <c r="M11" s="24"/>
      <c r="N11" s="14" t="s">
        <v>62</v>
      </c>
      <c r="O11" s="14" t="s">
        <v>63</v>
      </c>
      <c r="P11" s="13">
        <v>100401011</v>
      </c>
      <c r="Q11" s="16"/>
      <c r="R11" s="16"/>
      <c r="S11" s="16"/>
      <c r="T11" s="16"/>
      <c r="U11" s="16"/>
      <c r="V11" s="3" t="s">
        <v>70</v>
      </c>
      <c r="W11" s="17" t="str">
        <f t="shared" si="4"/>
        <v>D_Weapon_Gun_CombatCapability_CZAuto_Base</v>
      </c>
      <c r="X11" s="17"/>
    </row>
    <row r="12" spans="1:42">
      <c r="A12" s="12" t="s">
        <v>58</v>
      </c>
      <c r="B12" s="13" t="str">
        <f t="shared" si="1"/>
        <v>10050101</v>
      </c>
      <c r="C12" s="14" t="str">
        <f t="shared" si="0"/>
        <v>唯一</v>
      </c>
      <c r="D12" s="16" t="s">
        <v>71</v>
      </c>
      <c r="E12" s="15">
        <v>1005</v>
      </c>
      <c r="F12" s="13">
        <v>1</v>
      </c>
      <c r="G12" s="13">
        <v>1</v>
      </c>
      <c r="H12" s="17" t="str">
        <f t="shared" si="2"/>
        <v>D_Weapon_Gun_Name_Eagle_Base</v>
      </c>
      <c r="I12" s="17"/>
      <c r="J12" s="17" t="str">
        <f t="shared" si="3"/>
        <v>D_Weapon_Gun_Des_Eagle_Base</v>
      </c>
      <c r="K12" s="14"/>
      <c r="L12" s="13" t="s">
        <v>60</v>
      </c>
      <c r="M12" s="24"/>
      <c r="N12" s="14" t="s">
        <v>62</v>
      </c>
      <c r="O12" s="14" t="s">
        <v>63</v>
      </c>
      <c r="P12" s="13">
        <v>100501011</v>
      </c>
      <c r="Q12" s="16"/>
      <c r="R12" s="16"/>
      <c r="S12" s="16"/>
      <c r="T12" s="16"/>
      <c r="U12" s="16"/>
      <c r="V12" s="3" t="s">
        <v>72</v>
      </c>
      <c r="W12" s="17" t="str">
        <f t="shared" si="4"/>
        <v>D_Weapon_Gun_CombatCapability_Eagle_Base</v>
      </c>
      <c r="X12" s="17"/>
    </row>
    <row r="13" spans="1:42">
      <c r="A13" s="12" t="s">
        <v>58</v>
      </c>
      <c r="B13" s="13" t="str">
        <f t="shared" si="1"/>
        <v>10060101</v>
      </c>
      <c r="C13" s="14" t="str">
        <f t="shared" si="0"/>
        <v>唯一</v>
      </c>
      <c r="D13" s="16" t="s">
        <v>73</v>
      </c>
      <c r="E13" s="15">
        <v>1006</v>
      </c>
      <c r="F13" s="13">
        <v>1</v>
      </c>
      <c r="G13" s="13">
        <v>1</v>
      </c>
      <c r="H13" s="17" t="str">
        <f t="shared" si="2"/>
        <v>D_Weapon_Gun_Name_Nova_Base</v>
      </c>
      <c r="I13" s="17"/>
      <c r="J13" s="17" t="str">
        <f t="shared" si="3"/>
        <v>D_Weapon_Gun_Des_Nova_Base</v>
      </c>
      <c r="K13" s="14"/>
      <c r="L13" s="13" t="s">
        <v>74</v>
      </c>
      <c r="M13" s="24"/>
      <c r="N13" s="14" t="s">
        <v>62</v>
      </c>
      <c r="O13" s="14" t="s">
        <v>63</v>
      </c>
      <c r="P13" s="13">
        <v>100601011</v>
      </c>
      <c r="Q13" s="16"/>
      <c r="R13" s="16"/>
      <c r="S13" s="16"/>
      <c r="T13" s="16"/>
      <c r="U13" s="16"/>
      <c r="V13" s="3" t="s">
        <v>75</v>
      </c>
      <c r="W13" s="17" t="str">
        <f t="shared" si="4"/>
        <v>D_Weapon_Gun_CombatCapability_Nova_Base</v>
      </c>
      <c r="X13" s="17"/>
    </row>
    <row r="14" spans="1:42">
      <c r="A14" s="12" t="s">
        <v>58</v>
      </c>
      <c r="B14" s="13" t="str">
        <f t="shared" si="1"/>
        <v>10070101</v>
      </c>
      <c r="C14" s="14" t="str">
        <f t="shared" si="0"/>
        <v>唯一</v>
      </c>
      <c r="D14" s="16" t="s">
        <v>76</v>
      </c>
      <c r="E14" s="15">
        <v>1007</v>
      </c>
      <c r="F14" s="13">
        <v>1</v>
      </c>
      <c r="G14" s="13">
        <v>1</v>
      </c>
      <c r="H14" s="17" t="str">
        <f t="shared" si="2"/>
        <v>D_Weapon_Gun_Name_Origin12_Base</v>
      </c>
      <c r="I14" s="17"/>
      <c r="J14" s="17" t="str">
        <f t="shared" si="3"/>
        <v>D_Weapon_Gun_Des_Origin12_Base</v>
      </c>
      <c r="K14" s="14"/>
      <c r="L14" s="13" t="s">
        <v>74</v>
      </c>
      <c r="M14" s="24"/>
      <c r="N14" s="14" t="s">
        <v>62</v>
      </c>
      <c r="O14" s="14" t="s">
        <v>63</v>
      </c>
      <c r="P14" s="13">
        <v>100701011</v>
      </c>
      <c r="Q14" s="16"/>
      <c r="R14" s="16"/>
      <c r="S14" s="16"/>
      <c r="T14" s="16"/>
      <c r="U14" s="16"/>
      <c r="V14" s="3" t="s">
        <v>77</v>
      </c>
      <c r="W14" s="17" t="str">
        <f t="shared" si="4"/>
        <v>D_Weapon_Gun_CombatCapability_Origin12_Base</v>
      </c>
      <c r="X14" s="17"/>
    </row>
    <row r="15" spans="1:42">
      <c r="A15" s="12" t="s">
        <v>58</v>
      </c>
      <c r="B15" s="13" t="str">
        <f t="shared" si="1"/>
        <v>10080101</v>
      </c>
      <c r="C15" s="14" t="str">
        <f t="shared" si="0"/>
        <v>唯一</v>
      </c>
      <c r="D15" s="16" t="s">
        <v>78</v>
      </c>
      <c r="E15" s="15">
        <v>1008</v>
      </c>
      <c r="F15" s="13">
        <v>1</v>
      </c>
      <c r="G15" s="13">
        <v>1</v>
      </c>
      <c r="H15" s="17" t="str">
        <f t="shared" si="2"/>
        <v>D_Weapon_Gun_Name_Vector_Base</v>
      </c>
      <c r="I15" s="17"/>
      <c r="J15" s="17" t="str">
        <f t="shared" si="3"/>
        <v>D_Weapon_Gun_Des_Vector_Base</v>
      </c>
      <c r="K15" s="14"/>
      <c r="L15" s="13" t="s">
        <v>79</v>
      </c>
      <c r="M15" s="24"/>
      <c r="N15" s="14" t="s">
        <v>62</v>
      </c>
      <c r="O15" s="14" t="s">
        <v>63</v>
      </c>
      <c r="P15" s="13">
        <v>100801011</v>
      </c>
      <c r="Q15" s="16"/>
      <c r="R15" s="16"/>
      <c r="S15" s="16"/>
      <c r="T15" s="16"/>
      <c r="U15" s="16"/>
      <c r="V15" s="3" t="s">
        <v>80</v>
      </c>
      <c r="W15" s="17" t="str">
        <f t="shared" si="4"/>
        <v>D_Weapon_Gun_CombatCapability_Vector_Base</v>
      </c>
      <c r="X15" s="17"/>
    </row>
    <row r="16" spans="1:42">
      <c r="A16" s="12" t="s">
        <v>58</v>
      </c>
      <c r="B16" s="13" t="str">
        <f t="shared" si="1"/>
        <v>10090101</v>
      </c>
      <c r="C16" s="14" t="str">
        <f t="shared" si="0"/>
        <v>唯一</v>
      </c>
      <c r="D16" s="16" t="s">
        <v>81</v>
      </c>
      <c r="E16" s="15">
        <v>1009</v>
      </c>
      <c r="F16" s="13">
        <v>1</v>
      </c>
      <c r="G16" s="13">
        <v>1</v>
      </c>
      <c r="H16" s="17" t="str">
        <f t="shared" si="2"/>
        <v>D_Weapon_Gun_Name_MP5_Base</v>
      </c>
      <c r="I16" s="17"/>
      <c r="J16" s="17" t="str">
        <f t="shared" si="3"/>
        <v>D_Weapon_Gun_Des_MP5_Base</v>
      </c>
      <c r="K16" s="14"/>
      <c r="L16" s="13" t="s">
        <v>79</v>
      </c>
      <c r="M16" s="24"/>
      <c r="N16" s="14" t="s">
        <v>62</v>
      </c>
      <c r="O16" s="14" t="s">
        <v>63</v>
      </c>
      <c r="P16" s="13">
        <v>100901011</v>
      </c>
      <c r="Q16" s="16"/>
      <c r="R16" s="16"/>
      <c r="S16" s="16"/>
      <c r="T16" s="16"/>
      <c r="U16" s="16"/>
      <c r="V16" s="3" t="s">
        <v>82</v>
      </c>
      <c r="W16" s="17" t="str">
        <f t="shared" si="4"/>
        <v>D_Weapon_Gun_CombatCapability_MP5_Base</v>
      </c>
      <c r="X16" s="17"/>
    </row>
    <row r="17" spans="1:24">
      <c r="A17" s="12" t="s">
        <v>58</v>
      </c>
      <c r="B17" s="13" t="str">
        <f t="shared" si="1"/>
        <v>10100101</v>
      </c>
      <c r="C17" s="14" t="str">
        <f t="shared" si="0"/>
        <v>唯一</v>
      </c>
      <c r="D17" s="16" t="s">
        <v>83</v>
      </c>
      <c r="E17" s="15">
        <v>1010</v>
      </c>
      <c r="F17" s="13">
        <v>1</v>
      </c>
      <c r="G17" s="13">
        <v>1</v>
      </c>
      <c r="H17" s="17" t="str">
        <f t="shared" si="2"/>
        <v>D_Weapon_Gun_Name_P90_Base</v>
      </c>
      <c r="I17" s="17"/>
      <c r="J17" s="17" t="str">
        <f t="shared" si="3"/>
        <v>D_Weapon_Gun_Des_P90_Base</v>
      </c>
      <c r="K17" s="14"/>
      <c r="L17" s="13" t="s">
        <v>79</v>
      </c>
      <c r="M17" s="24"/>
      <c r="N17" s="14" t="s">
        <v>62</v>
      </c>
      <c r="O17" s="14" t="s">
        <v>63</v>
      </c>
      <c r="P17" s="13">
        <v>101001011</v>
      </c>
      <c r="Q17" s="16"/>
      <c r="R17" s="16"/>
      <c r="S17" s="16"/>
      <c r="T17" s="16"/>
      <c r="U17" s="16"/>
      <c r="V17" s="3" t="s">
        <v>84</v>
      </c>
      <c r="W17" s="17" t="str">
        <f t="shared" si="4"/>
        <v>D_Weapon_Gun_CombatCapability_P90_Base</v>
      </c>
      <c r="X17" s="17"/>
    </row>
    <row r="18" spans="1:24" s="23" customFormat="1" ht="16.149999999999999">
      <c r="A18" s="12" t="s">
        <v>58</v>
      </c>
      <c r="B18" s="13" t="str">
        <f t="shared" si="1"/>
        <v>10110101</v>
      </c>
      <c r="C18" s="14" t="str">
        <f t="shared" si="0"/>
        <v>唯一</v>
      </c>
      <c r="D18" s="16" t="s">
        <v>85</v>
      </c>
      <c r="E18" s="15">
        <v>1011</v>
      </c>
      <c r="F18" s="13">
        <v>1</v>
      </c>
      <c r="G18" s="13">
        <v>1</v>
      </c>
      <c r="H18" s="17" t="str">
        <f t="shared" si="2"/>
        <v>D_Weapon_Gun_Name_M4_Base</v>
      </c>
      <c r="I18" s="17"/>
      <c r="J18" s="17" t="str">
        <f t="shared" si="3"/>
        <v>D_Weapon_Gun_Des_M4_Base</v>
      </c>
      <c r="K18" s="14"/>
      <c r="L18" s="13" t="s">
        <v>86</v>
      </c>
      <c r="M18" s="25"/>
      <c r="N18" s="14" t="s">
        <v>62</v>
      </c>
      <c r="O18" s="14" t="s">
        <v>63</v>
      </c>
      <c r="P18" s="13">
        <v>101101011</v>
      </c>
      <c r="Q18" s="13"/>
      <c r="R18" s="13"/>
      <c r="S18" s="29"/>
      <c r="T18" s="29"/>
      <c r="U18" s="29"/>
      <c r="V18" s="30" t="s">
        <v>87</v>
      </c>
      <c r="W18" s="17" t="str">
        <f t="shared" si="4"/>
        <v>D_Weapon_Gun_CombatCapability_M4_Base</v>
      </c>
      <c r="X18" s="17"/>
    </row>
    <row r="19" spans="1:24" s="23" customFormat="1" ht="16.149999999999999">
      <c r="A19" s="12" t="s">
        <v>58</v>
      </c>
      <c r="B19" s="13" t="str">
        <f t="shared" si="1"/>
        <v>10120101</v>
      </c>
      <c r="C19" s="14" t="str">
        <f t="shared" si="0"/>
        <v>唯一</v>
      </c>
      <c r="D19" s="16" t="s">
        <v>88</v>
      </c>
      <c r="E19" s="15">
        <v>1012</v>
      </c>
      <c r="F19" s="13">
        <v>1</v>
      </c>
      <c r="G19" s="13">
        <v>1</v>
      </c>
      <c r="H19" s="17" t="str">
        <f t="shared" si="2"/>
        <v>D_Weapon_Gun_Name_AKM_Base</v>
      </c>
      <c r="I19" s="17"/>
      <c r="J19" s="17" t="str">
        <f t="shared" si="3"/>
        <v>D_Weapon_Gun_Des_AKM_Base</v>
      </c>
      <c r="K19" s="14"/>
      <c r="L19" s="13" t="s">
        <v>86</v>
      </c>
      <c r="M19" s="26"/>
      <c r="N19" s="14" t="s">
        <v>62</v>
      </c>
      <c r="O19" s="14" t="s">
        <v>63</v>
      </c>
      <c r="P19" s="13">
        <v>101201011</v>
      </c>
      <c r="Q19" s="13"/>
      <c r="R19" s="13"/>
      <c r="S19" s="29"/>
      <c r="T19" s="29"/>
      <c r="U19" s="29"/>
      <c r="V19" s="30" t="s">
        <v>89</v>
      </c>
      <c r="W19" s="17" t="str">
        <f t="shared" si="4"/>
        <v>D_Weapon_Gun_CombatCapability_AKM_Base</v>
      </c>
      <c r="X19" s="17"/>
    </row>
    <row r="20" spans="1:24" s="23" customFormat="1" ht="16.149999999999999">
      <c r="A20" s="12" t="s">
        <v>58</v>
      </c>
      <c r="B20" s="13" t="str">
        <f t="shared" si="1"/>
        <v>10130101</v>
      </c>
      <c r="C20" s="14" t="str">
        <f t="shared" si="0"/>
        <v>唯一</v>
      </c>
      <c r="D20" s="16" t="s">
        <v>90</v>
      </c>
      <c r="E20" s="15">
        <v>1013</v>
      </c>
      <c r="F20" s="13">
        <v>1</v>
      </c>
      <c r="G20" s="13">
        <v>1</v>
      </c>
      <c r="H20" s="17" t="str">
        <f t="shared" si="2"/>
        <v>D_Weapon_Gun_Name_QBZ_Base</v>
      </c>
      <c r="I20" s="17"/>
      <c r="J20" s="17" t="str">
        <f t="shared" si="3"/>
        <v>D_Weapon_Gun_Des_QBZ_Base</v>
      </c>
      <c r="K20" s="14"/>
      <c r="L20" s="13" t="s">
        <v>86</v>
      </c>
      <c r="M20" s="26"/>
      <c r="N20" s="14" t="s">
        <v>62</v>
      </c>
      <c r="O20" s="14" t="s">
        <v>63</v>
      </c>
      <c r="P20" s="13">
        <v>101301011</v>
      </c>
      <c r="Q20" s="13"/>
      <c r="R20" s="13"/>
      <c r="S20" s="29"/>
      <c r="T20" s="29"/>
      <c r="U20" s="29"/>
      <c r="V20" s="30" t="s">
        <v>91</v>
      </c>
      <c r="W20" s="17" t="str">
        <f t="shared" si="4"/>
        <v>D_Weapon_Gun_CombatCapability_QBZ_Base</v>
      </c>
      <c r="X20" s="17"/>
    </row>
    <row r="21" spans="1:24">
      <c r="A21" s="12" t="s">
        <v>58</v>
      </c>
      <c r="B21" s="13" t="str">
        <f t="shared" si="1"/>
        <v>10140101</v>
      </c>
      <c r="C21" s="14" t="str">
        <f t="shared" si="0"/>
        <v>唯一</v>
      </c>
      <c r="D21" s="16" t="s">
        <v>92</v>
      </c>
      <c r="E21" s="15">
        <v>1014</v>
      </c>
      <c r="F21" s="13">
        <v>1</v>
      </c>
      <c r="G21" s="13">
        <v>1</v>
      </c>
      <c r="H21" s="17" t="str">
        <f t="shared" si="2"/>
        <v>D_Weapon_Gun_Name_ScarL_Base</v>
      </c>
      <c r="I21" s="17"/>
      <c r="J21" s="17" t="str">
        <f t="shared" si="3"/>
        <v>D_Weapon_Gun_Des_ScarL_Base</v>
      </c>
      <c r="K21" s="14"/>
      <c r="L21" s="13" t="s">
        <v>86</v>
      </c>
      <c r="M21" s="24"/>
      <c r="N21" s="14" t="s">
        <v>62</v>
      </c>
      <c r="O21" s="14" t="s">
        <v>63</v>
      </c>
      <c r="P21" s="13">
        <v>101401011</v>
      </c>
      <c r="Q21" s="16"/>
      <c r="R21" s="16"/>
      <c r="S21" s="16"/>
      <c r="T21" s="16"/>
      <c r="U21" s="16"/>
      <c r="V21" s="3" t="s">
        <v>93</v>
      </c>
      <c r="W21" s="17" t="str">
        <f t="shared" si="4"/>
        <v>D_Weapon_Gun_CombatCapability_ScarL_Base</v>
      </c>
      <c r="X21" s="17"/>
    </row>
    <row r="22" spans="1:24">
      <c r="A22" s="12" t="s">
        <v>58</v>
      </c>
      <c r="B22" s="13" t="str">
        <f t="shared" si="1"/>
        <v>10150101</v>
      </c>
      <c r="C22" s="14" t="str">
        <f t="shared" si="0"/>
        <v>唯一</v>
      </c>
      <c r="D22" s="16" t="s">
        <v>94</v>
      </c>
      <c r="E22" s="15">
        <v>1015</v>
      </c>
      <c r="F22" s="13">
        <v>1</v>
      </c>
      <c r="G22" s="13">
        <v>1</v>
      </c>
      <c r="H22" s="17" t="str">
        <f t="shared" si="2"/>
        <v>D_Weapon_Gun_Name_AUG_Base</v>
      </c>
      <c r="I22" s="17"/>
      <c r="J22" s="17" t="str">
        <f t="shared" si="3"/>
        <v>D_Weapon_Gun_Des_AUG_Base</v>
      </c>
      <c r="K22" s="14"/>
      <c r="L22" s="13" t="s">
        <v>86</v>
      </c>
      <c r="M22" s="24"/>
      <c r="N22" s="14" t="s">
        <v>62</v>
      </c>
      <c r="O22" s="14" t="s">
        <v>63</v>
      </c>
      <c r="P22" s="13">
        <v>101501011</v>
      </c>
      <c r="Q22" s="16"/>
      <c r="R22" s="16"/>
      <c r="S22" s="16"/>
      <c r="T22" s="16"/>
      <c r="U22" s="16"/>
      <c r="V22" s="3" t="s">
        <v>95</v>
      </c>
      <c r="W22" s="17" t="str">
        <f t="shared" si="4"/>
        <v>D_Weapon_Gun_CombatCapability_AUG_Base</v>
      </c>
      <c r="X22" s="17"/>
    </row>
    <row r="23" spans="1:24">
      <c r="A23" s="12" t="s">
        <v>58</v>
      </c>
      <c r="B23" s="13" t="str">
        <f t="shared" si="1"/>
        <v>10160101</v>
      </c>
      <c r="C23" s="14" t="str">
        <f t="shared" si="0"/>
        <v>唯一</v>
      </c>
      <c r="D23" s="16" t="s">
        <v>96</v>
      </c>
      <c r="E23" s="15">
        <v>1016</v>
      </c>
      <c r="F23" s="13">
        <v>1</v>
      </c>
      <c r="G23" s="13">
        <v>1</v>
      </c>
      <c r="H23" s="17" t="str">
        <f t="shared" si="2"/>
        <v>D_Weapon_Gun_Name_Negev_Base</v>
      </c>
      <c r="I23" s="17"/>
      <c r="J23" s="17" t="str">
        <f t="shared" si="3"/>
        <v>D_Weapon_Gun_Des_Negev_Base</v>
      </c>
      <c r="K23" s="14"/>
      <c r="L23" s="13" t="s">
        <v>97</v>
      </c>
      <c r="M23" s="24"/>
      <c r="N23" s="14" t="s">
        <v>62</v>
      </c>
      <c r="O23" s="14" t="s">
        <v>63</v>
      </c>
      <c r="P23" s="13">
        <v>101601011</v>
      </c>
      <c r="Q23" s="16"/>
      <c r="R23" s="16"/>
      <c r="S23" s="16"/>
      <c r="T23" s="16"/>
      <c r="U23" s="16"/>
      <c r="V23" s="3" t="s">
        <v>98</v>
      </c>
      <c r="W23" s="17" t="str">
        <f t="shared" si="4"/>
        <v>D_Weapon_Gun_CombatCapability_Negev_Base</v>
      </c>
      <c r="X23" s="17"/>
    </row>
    <row r="24" spans="1:24">
      <c r="A24" s="12" t="s">
        <v>58</v>
      </c>
      <c r="B24" s="13" t="str">
        <f t="shared" si="1"/>
        <v>10170101</v>
      </c>
      <c r="C24" s="14" t="str">
        <f t="shared" si="0"/>
        <v>唯一</v>
      </c>
      <c r="D24" s="16" t="s">
        <v>99</v>
      </c>
      <c r="E24" s="15">
        <v>1017</v>
      </c>
      <c r="F24" s="13">
        <v>1</v>
      </c>
      <c r="G24" s="13">
        <v>1</v>
      </c>
      <c r="H24" s="17" t="str">
        <f t="shared" si="2"/>
        <v>D_Weapon_Gun_Name_M249_Base</v>
      </c>
      <c r="I24" s="17"/>
      <c r="J24" s="17" t="str">
        <f t="shared" si="3"/>
        <v>D_Weapon_Gun_Des_M249_Base</v>
      </c>
      <c r="K24" s="14"/>
      <c r="L24" s="13" t="s">
        <v>97</v>
      </c>
      <c r="M24" s="24"/>
      <c r="N24" s="14" t="s">
        <v>62</v>
      </c>
      <c r="O24" s="14" t="s">
        <v>63</v>
      </c>
      <c r="P24" s="13">
        <v>101701011</v>
      </c>
      <c r="Q24" s="16"/>
      <c r="R24" s="16"/>
      <c r="S24" s="16"/>
      <c r="T24" s="16"/>
      <c r="U24" s="16"/>
      <c r="V24" s="3" t="s">
        <v>100</v>
      </c>
      <c r="W24" s="17" t="str">
        <f t="shared" si="4"/>
        <v>D_Weapon_Gun_CombatCapability_M249_Base</v>
      </c>
      <c r="X24" s="17"/>
    </row>
    <row r="25" spans="1:24">
      <c r="A25" s="12" t="s">
        <v>58</v>
      </c>
      <c r="B25" s="13" t="str">
        <f t="shared" si="1"/>
        <v>10180101</v>
      </c>
      <c r="C25" s="14" t="str">
        <f t="shared" si="0"/>
        <v>唯一</v>
      </c>
      <c r="D25" s="16" t="s">
        <v>101</v>
      </c>
      <c r="E25" s="15">
        <v>1018</v>
      </c>
      <c r="F25" s="13">
        <v>1</v>
      </c>
      <c r="G25" s="13">
        <v>1</v>
      </c>
      <c r="H25" s="17" t="str">
        <f t="shared" si="2"/>
        <v>D_Weapon_Gun_Name_M18LR_Base</v>
      </c>
      <c r="I25" s="17"/>
      <c r="J25" s="17" t="str">
        <f t="shared" si="3"/>
        <v>D_Weapon_Gun_Des_M18LR_Base</v>
      </c>
      <c r="K25" s="14"/>
      <c r="L25" s="13" t="s">
        <v>102</v>
      </c>
      <c r="M25" s="24"/>
      <c r="N25" s="14" t="s">
        <v>62</v>
      </c>
      <c r="O25" s="14" t="s">
        <v>63</v>
      </c>
      <c r="P25" s="13">
        <v>101801011</v>
      </c>
      <c r="Q25" s="16"/>
      <c r="R25" s="16"/>
      <c r="S25" s="16"/>
      <c r="T25" s="16"/>
      <c r="U25" s="16"/>
      <c r="V25" s="3" t="s">
        <v>103</v>
      </c>
      <c r="W25" s="17" t="str">
        <f t="shared" si="4"/>
        <v>D_Weapon_Gun_CombatCapability_M18LR_Base</v>
      </c>
      <c r="X25" s="17"/>
    </row>
    <row r="26" spans="1:24">
      <c r="A26" s="12" t="s">
        <v>58</v>
      </c>
      <c r="B26" s="13" t="str">
        <f t="shared" si="1"/>
        <v>10190101</v>
      </c>
      <c r="C26" s="14" t="str">
        <f t="shared" si="0"/>
        <v>唯一</v>
      </c>
      <c r="D26" s="16" t="s">
        <v>104</v>
      </c>
      <c r="E26" s="15">
        <v>1019</v>
      </c>
      <c r="F26" s="13">
        <v>1</v>
      </c>
      <c r="G26" s="13">
        <v>1</v>
      </c>
      <c r="H26" s="17" t="str">
        <f t="shared" si="2"/>
        <v>D_Weapon_Gun_Name_AWM_Base</v>
      </c>
      <c r="I26" s="17"/>
      <c r="J26" s="17" t="str">
        <f t="shared" si="3"/>
        <v>D_Weapon_Gun_Des_AWM_Base</v>
      </c>
      <c r="K26" s="14"/>
      <c r="L26" s="13" t="s">
        <v>102</v>
      </c>
      <c r="M26" s="24"/>
      <c r="N26" s="14" t="s">
        <v>62</v>
      </c>
      <c r="O26" s="14" t="s">
        <v>63</v>
      </c>
      <c r="P26" s="13">
        <v>101901011</v>
      </c>
      <c r="Q26" s="16"/>
      <c r="R26" s="16"/>
      <c r="S26" s="16"/>
      <c r="T26" s="16"/>
      <c r="U26" s="16"/>
      <c r="V26" s="3" t="s">
        <v>105</v>
      </c>
      <c r="W26" s="17" t="str">
        <f t="shared" si="4"/>
        <v>D_Weapon_Gun_CombatCapability_AWM_Base</v>
      </c>
      <c r="X26" s="17"/>
    </row>
    <row r="27" spans="1:24">
      <c r="A27" s="12" t="s">
        <v>58</v>
      </c>
      <c r="B27" s="13" t="str">
        <f t="shared" si="1"/>
        <v>20010101</v>
      </c>
      <c r="C27" s="14" t="str">
        <f t="shared" ref="C27:C38" si="5">IF(COUNTIF(B:B,B27)&gt;1,"重复","唯一")</f>
        <v>唯一</v>
      </c>
      <c r="D27" s="16" t="s">
        <v>106</v>
      </c>
      <c r="E27" s="15">
        <v>2001</v>
      </c>
      <c r="F27" s="13">
        <v>1</v>
      </c>
      <c r="G27" s="13">
        <v>1</v>
      </c>
      <c r="H27" s="17" t="str">
        <f>"D_Weapon_Melee_Name_"&amp;$D27&amp;"_Base"</f>
        <v>D_Weapon_Melee_Name_KnifeBasic_Base</v>
      </c>
      <c r="I27" s="17"/>
      <c r="J27" s="17" t="str">
        <f>"D_Weapon_Melee_Des_"&amp;$D27&amp;"_Base"</f>
        <v>D_Weapon_Melee_Des_KnifeBasic_Base</v>
      </c>
      <c r="K27" s="14"/>
      <c r="L27" s="13" t="s">
        <v>107</v>
      </c>
      <c r="M27" s="24"/>
      <c r="N27" s="14" t="s">
        <v>62</v>
      </c>
      <c r="O27" s="14" t="s">
        <v>63</v>
      </c>
      <c r="P27" s="13">
        <v>200101011</v>
      </c>
      <c r="Q27" s="16"/>
      <c r="R27" s="16"/>
      <c r="S27" s="16"/>
      <c r="T27" s="16"/>
      <c r="U27" s="16"/>
      <c r="V27" s="3" t="s">
        <v>108</v>
      </c>
      <c r="W27" s="17" t="str">
        <f>"D_Weapon_Melee_CombatCapability_"&amp;$D27&amp;"_Base"</f>
        <v>D_Weapon_Melee_CombatCapability_KnifeBasic_Base</v>
      </c>
      <c r="X27" s="17"/>
    </row>
    <row r="28" spans="1:24">
      <c r="A28" s="12" t="s">
        <v>58</v>
      </c>
      <c r="B28" s="13" t="str">
        <f t="shared" si="1"/>
        <v>20020101</v>
      </c>
      <c r="C28" s="14" t="str">
        <f t="shared" si="5"/>
        <v>唯一</v>
      </c>
      <c r="D28" s="16" t="s">
        <v>109</v>
      </c>
      <c r="E28" s="15">
        <v>2002</v>
      </c>
      <c r="F28" s="13">
        <v>1</v>
      </c>
      <c r="G28" s="13">
        <v>1</v>
      </c>
      <c r="H28" s="17" t="str">
        <f t="shared" ref="H28:H34" si="6">"D_Weapon_Melee_Name_"&amp;$D28&amp;"_Base"</f>
        <v>D_Weapon_Melee_Name_KnifeButterfly_Base</v>
      </c>
      <c r="I28" s="17"/>
      <c r="J28" s="17" t="str">
        <f t="shared" ref="J28:J34" si="7">"D_Weapon_Melee_Des_"&amp;$D28&amp;"_Base"</f>
        <v>D_Weapon_Melee_Des_KnifeButterfly_Base</v>
      </c>
      <c r="K28" s="14"/>
      <c r="L28" s="13" t="s">
        <v>107</v>
      </c>
      <c r="M28" s="24"/>
      <c r="N28" s="14" t="s">
        <v>62</v>
      </c>
      <c r="O28" s="14" t="s">
        <v>63</v>
      </c>
      <c r="P28" s="13">
        <v>200201011</v>
      </c>
      <c r="Q28" s="16"/>
      <c r="R28" s="16"/>
      <c r="S28" s="16"/>
      <c r="T28" s="16"/>
      <c r="U28" s="16"/>
      <c r="V28" s="3" t="s">
        <v>110</v>
      </c>
      <c r="W28" s="17" t="str">
        <f t="shared" ref="W28:W34" si="8">"D_Weapon_Melee_CombatCapability_"&amp;$D28&amp;"_Base"</f>
        <v>D_Weapon_Melee_CombatCapability_KnifeButterfly_Base</v>
      </c>
      <c r="X28" s="17"/>
    </row>
    <row r="29" spans="1:24">
      <c r="A29" s="12" t="s">
        <v>58</v>
      </c>
      <c r="B29" s="13" t="str">
        <f t="shared" si="1"/>
        <v>20030101</v>
      </c>
      <c r="C29" s="14" t="str">
        <f t="shared" si="5"/>
        <v>唯一</v>
      </c>
      <c r="D29" s="16" t="s">
        <v>111</v>
      </c>
      <c r="E29" s="15">
        <v>2003</v>
      </c>
      <c r="F29" s="13">
        <v>1</v>
      </c>
      <c r="G29" s="13">
        <v>1</v>
      </c>
      <c r="H29" s="17" t="str">
        <f t="shared" si="6"/>
        <v>D_Weapon_Melee_Name_KnifeM9bayonet_Base</v>
      </c>
      <c r="I29" s="17"/>
      <c r="J29" s="17" t="str">
        <f t="shared" si="7"/>
        <v>D_Weapon_Melee_Des_KnifeM9bayonet_Base</v>
      </c>
      <c r="K29" s="14"/>
      <c r="L29" s="13" t="s">
        <v>107</v>
      </c>
      <c r="M29" s="24"/>
      <c r="N29" s="14" t="s">
        <v>62</v>
      </c>
      <c r="O29" s="14" t="s">
        <v>63</v>
      </c>
      <c r="P29" s="13">
        <v>200301011</v>
      </c>
      <c r="Q29" s="16"/>
      <c r="R29" s="16"/>
      <c r="S29" s="16"/>
      <c r="T29" s="16"/>
      <c r="U29" s="16"/>
      <c r="V29" s="3" t="s">
        <v>112</v>
      </c>
      <c r="W29" s="17" t="str">
        <f t="shared" si="8"/>
        <v>D_Weapon_Melee_CombatCapability_KnifeM9bayonet_Base</v>
      </c>
      <c r="X29" s="17"/>
    </row>
    <row r="30" spans="1:24">
      <c r="A30" s="12" t="s">
        <v>58</v>
      </c>
      <c r="B30" s="13" t="str">
        <f t="shared" si="1"/>
        <v>20040101</v>
      </c>
      <c r="C30" s="14" t="str">
        <f t="shared" si="5"/>
        <v>唯一</v>
      </c>
      <c r="D30" s="16" t="s">
        <v>113</v>
      </c>
      <c r="E30" s="15">
        <v>2004</v>
      </c>
      <c r="F30" s="13">
        <v>1</v>
      </c>
      <c r="G30" s="13">
        <v>1</v>
      </c>
      <c r="H30" s="17" t="str">
        <f t="shared" si="6"/>
        <v>D_Weapon_Melee_Name_KnifeKarambit_Base</v>
      </c>
      <c r="I30" s="17"/>
      <c r="J30" s="17" t="str">
        <f t="shared" si="7"/>
        <v>D_Weapon_Melee_Des_KnifeKarambit_Base</v>
      </c>
      <c r="K30" s="14"/>
      <c r="L30" s="13" t="s">
        <v>107</v>
      </c>
      <c r="M30" s="24"/>
      <c r="N30" s="14" t="s">
        <v>62</v>
      </c>
      <c r="O30" s="14" t="s">
        <v>63</v>
      </c>
      <c r="P30" s="13">
        <v>200401011</v>
      </c>
      <c r="Q30" s="16"/>
      <c r="R30" s="16"/>
      <c r="S30" s="16"/>
      <c r="T30" s="16"/>
      <c r="U30" s="16"/>
      <c r="V30" s="3" t="s">
        <v>114</v>
      </c>
      <c r="W30" s="17" t="str">
        <f t="shared" si="8"/>
        <v>D_Weapon_Melee_CombatCapability_KnifeKarambit_Base</v>
      </c>
      <c r="X30" s="17"/>
    </row>
    <row r="31" spans="1:24">
      <c r="A31" s="12" t="s">
        <v>58</v>
      </c>
      <c r="B31" s="13" t="str">
        <f t="shared" si="1"/>
        <v>20050101</v>
      </c>
      <c r="C31" s="14" t="str">
        <f t="shared" si="5"/>
        <v>唯一</v>
      </c>
      <c r="D31" s="16" t="s">
        <v>115</v>
      </c>
      <c r="E31" s="15">
        <v>2005</v>
      </c>
      <c r="F31" s="13">
        <v>1</v>
      </c>
      <c r="G31" s="13">
        <v>1</v>
      </c>
      <c r="H31" s="17" t="str">
        <f t="shared" si="6"/>
        <v>D_Weapon_Melee_Name_KnifeSkeleton_Base</v>
      </c>
      <c r="I31" s="17"/>
      <c r="J31" s="17" t="str">
        <f t="shared" si="7"/>
        <v>D_Weapon_Melee_Des_KnifeSkeleton_Base</v>
      </c>
      <c r="K31" s="14"/>
      <c r="L31" s="13" t="s">
        <v>107</v>
      </c>
      <c r="M31" s="24"/>
      <c r="N31" s="14" t="s">
        <v>62</v>
      </c>
      <c r="O31" s="14" t="s">
        <v>63</v>
      </c>
      <c r="P31" s="13">
        <v>200501011</v>
      </c>
      <c r="Q31" s="16"/>
      <c r="R31" s="16"/>
      <c r="S31" s="16"/>
      <c r="T31" s="16"/>
      <c r="U31" s="16"/>
      <c r="W31" s="17" t="str">
        <f t="shared" si="8"/>
        <v>D_Weapon_Melee_CombatCapability_KnifeSkeleton_Base</v>
      </c>
      <c r="X31" s="17"/>
    </row>
    <row r="32" spans="1:24">
      <c r="A32" s="12" t="s">
        <v>58</v>
      </c>
      <c r="B32" s="13" t="str">
        <f t="shared" si="1"/>
        <v>20060101</v>
      </c>
      <c r="C32" s="14" t="str">
        <f t="shared" si="5"/>
        <v>唯一</v>
      </c>
      <c r="D32" s="16" t="s">
        <v>116</v>
      </c>
      <c r="E32" s="15">
        <v>2006</v>
      </c>
      <c r="F32" s="13">
        <v>1</v>
      </c>
      <c r="G32" s="13">
        <v>1</v>
      </c>
      <c r="H32" s="17" t="str">
        <f t="shared" si="6"/>
        <v>D_Weapon_Melee_Name_KnifeGurkha_Base</v>
      </c>
      <c r="I32" s="17"/>
      <c r="J32" s="17" t="str">
        <f t="shared" si="7"/>
        <v>D_Weapon_Melee_Des_KnifeGurkha_Base</v>
      </c>
      <c r="K32" s="14"/>
      <c r="L32" s="13" t="s">
        <v>107</v>
      </c>
      <c r="M32" s="24"/>
      <c r="N32" s="14" t="s">
        <v>62</v>
      </c>
      <c r="O32" s="14" t="s">
        <v>63</v>
      </c>
      <c r="P32" s="13">
        <v>200601011</v>
      </c>
      <c r="Q32" s="16"/>
      <c r="R32" s="16"/>
      <c r="S32" s="16"/>
      <c r="T32" s="16"/>
      <c r="U32" s="16"/>
      <c r="W32" s="17" t="str">
        <f t="shared" si="8"/>
        <v>D_Weapon_Melee_CombatCapability_KnifeGurkha_Base</v>
      </c>
      <c r="X32" s="17"/>
    </row>
    <row r="33" spans="1:24">
      <c r="A33" s="12" t="s">
        <v>58</v>
      </c>
      <c r="B33" s="13" t="str">
        <f t="shared" si="1"/>
        <v>20070101</v>
      </c>
      <c r="C33" s="14" t="str">
        <f t="shared" si="5"/>
        <v>唯一</v>
      </c>
      <c r="D33" s="16" t="s">
        <v>117</v>
      </c>
      <c r="E33" s="15">
        <v>2007</v>
      </c>
      <c r="F33" s="13">
        <v>1</v>
      </c>
      <c r="G33" s="13">
        <v>1</v>
      </c>
      <c r="H33" s="17" t="str">
        <f t="shared" si="6"/>
        <v>D_Weapon_Melee_Name_KnifeUrsus_Base</v>
      </c>
      <c r="I33" s="17"/>
      <c r="J33" s="17" t="str">
        <f t="shared" si="7"/>
        <v>D_Weapon_Melee_Des_KnifeUrsus_Base</v>
      </c>
      <c r="K33" s="14"/>
      <c r="L33" s="13" t="s">
        <v>107</v>
      </c>
      <c r="M33" s="24"/>
      <c r="N33" s="14" t="s">
        <v>62</v>
      </c>
      <c r="O33" s="14" t="s">
        <v>63</v>
      </c>
      <c r="P33" s="13">
        <v>200701011</v>
      </c>
      <c r="Q33" s="16"/>
      <c r="R33" s="16"/>
      <c r="S33" s="16"/>
      <c r="T33" s="16"/>
      <c r="U33" s="16"/>
      <c r="V33" s="3" t="s">
        <v>118</v>
      </c>
      <c r="W33" s="17" t="str">
        <f t="shared" si="8"/>
        <v>D_Weapon_Melee_CombatCapability_KnifeUrsus_Base</v>
      </c>
      <c r="X33" s="17"/>
    </row>
    <row r="34" spans="1:24">
      <c r="A34" s="12" t="s">
        <v>58</v>
      </c>
      <c r="B34" s="13" t="str">
        <f t="shared" si="1"/>
        <v>20080101</v>
      </c>
      <c r="C34" s="14" t="str">
        <f t="shared" si="5"/>
        <v>唯一</v>
      </c>
      <c r="D34" s="16" t="s">
        <v>119</v>
      </c>
      <c r="E34" s="15">
        <v>2008</v>
      </c>
      <c r="F34" s="13">
        <v>1</v>
      </c>
      <c r="G34" s="13">
        <v>1</v>
      </c>
      <c r="H34" s="17" t="str">
        <f t="shared" si="6"/>
        <v>D_Weapon_Melee_Name_KnifeFalchion_Base</v>
      </c>
      <c r="I34" s="17"/>
      <c r="J34" s="17" t="str">
        <f t="shared" si="7"/>
        <v>D_Weapon_Melee_Des_KnifeFalchion_Base</v>
      </c>
      <c r="K34" s="14"/>
      <c r="L34" s="13" t="s">
        <v>107</v>
      </c>
      <c r="M34" s="24"/>
      <c r="N34" s="14" t="s">
        <v>62</v>
      </c>
      <c r="O34" s="14" t="s">
        <v>63</v>
      </c>
      <c r="P34" s="13">
        <v>200801011</v>
      </c>
      <c r="Q34" s="16"/>
      <c r="R34" s="16"/>
      <c r="S34" s="16"/>
      <c r="T34" s="16"/>
      <c r="U34" s="16"/>
      <c r="V34" s="3" t="s">
        <v>120</v>
      </c>
      <c r="W34" s="17" t="str">
        <f t="shared" si="8"/>
        <v>D_Weapon_Melee_CombatCapability_KnifeFalchion_Base</v>
      </c>
      <c r="X34" s="17"/>
    </row>
    <row r="35" spans="1:24">
      <c r="A35" s="12" t="s">
        <v>58</v>
      </c>
      <c r="B35" s="13" t="str">
        <f t="shared" si="1"/>
        <v>30010101</v>
      </c>
      <c r="C35" s="14" t="str">
        <f t="shared" si="5"/>
        <v>唯一</v>
      </c>
      <c r="D35" s="16" t="s">
        <v>121</v>
      </c>
      <c r="E35" s="15">
        <v>3001</v>
      </c>
      <c r="F35" s="13">
        <v>1</v>
      </c>
      <c r="G35" s="13">
        <v>1</v>
      </c>
      <c r="H35" s="17" t="str">
        <f>"D_Weapon_Grenade_Name_"&amp;$D35&amp;"_Base"</f>
        <v>D_Weapon_Grenade_Name_FragGrenade_Base</v>
      </c>
      <c r="I35" s="17"/>
      <c r="J35" s="17" t="str">
        <f>"D_Weapon_Grenade_Des_"&amp;$D35&amp;"_Base"</f>
        <v>D_Weapon_Grenade_Des_FragGrenade_Base</v>
      </c>
      <c r="K35" s="14"/>
      <c r="L35" s="13" t="s">
        <v>122</v>
      </c>
      <c r="M35" s="24"/>
      <c r="N35" s="14" t="s">
        <v>62</v>
      </c>
      <c r="O35" s="14" t="s">
        <v>63</v>
      </c>
      <c r="P35" s="13">
        <v>300101011</v>
      </c>
      <c r="Q35" s="16"/>
      <c r="R35" s="16"/>
      <c r="S35" s="16"/>
      <c r="T35" s="16"/>
      <c r="U35" s="16"/>
      <c r="V35" s="3" t="s">
        <v>123</v>
      </c>
      <c r="W35" s="17" t="str">
        <f t="shared" ref="W35:W38" si="9">"D_Weapon_Grenade_CombatCapability_"&amp;$D35&amp;"_Base"</f>
        <v>D_Weapon_Grenade_CombatCapability_FragGrenade_Base</v>
      </c>
      <c r="X35" s="17"/>
    </row>
    <row r="36" spans="1:24">
      <c r="A36" s="12" t="s">
        <v>58</v>
      </c>
      <c r="B36" s="13" t="str">
        <f t="shared" si="1"/>
        <v>30020101</v>
      </c>
      <c r="C36" s="14" t="str">
        <f t="shared" si="5"/>
        <v>唯一</v>
      </c>
      <c r="D36" s="16" t="s">
        <v>124</v>
      </c>
      <c r="E36" s="15">
        <v>3002</v>
      </c>
      <c r="F36" s="13">
        <v>1</v>
      </c>
      <c r="G36" s="13">
        <v>1</v>
      </c>
      <c r="H36" s="17" t="str">
        <f>"D_Weapon_Grenade_Name_"&amp;$D36&amp;"_Base"</f>
        <v>D_Weapon_Grenade_Name_SmokeGrenade_Base</v>
      </c>
      <c r="I36" s="17"/>
      <c r="J36" s="17" t="str">
        <f>"D_Weapon_Grenade_Des_"&amp;$D36&amp;"_Base"</f>
        <v>D_Weapon_Grenade_Des_SmokeGrenade_Base</v>
      </c>
      <c r="K36" s="14"/>
      <c r="L36" s="13" t="s">
        <v>122</v>
      </c>
      <c r="M36" s="24"/>
      <c r="N36" s="14" t="s">
        <v>62</v>
      </c>
      <c r="O36" s="14" t="s">
        <v>63</v>
      </c>
      <c r="P36" s="13">
        <v>300201011</v>
      </c>
      <c r="Q36" s="16"/>
      <c r="R36" s="16"/>
      <c r="S36" s="16"/>
      <c r="T36" s="16"/>
      <c r="U36" s="16"/>
      <c r="V36" s="3" t="s">
        <v>125</v>
      </c>
      <c r="W36" s="17" t="str">
        <f t="shared" si="9"/>
        <v>D_Weapon_Grenade_CombatCapability_SmokeGrenade_Base</v>
      </c>
      <c r="X36" s="17"/>
    </row>
    <row r="37" spans="1:24">
      <c r="A37" s="12" t="s">
        <v>58</v>
      </c>
      <c r="B37" s="13" t="str">
        <f t="shared" si="1"/>
        <v>30030101</v>
      </c>
      <c r="C37" s="14" t="str">
        <f t="shared" si="5"/>
        <v>唯一</v>
      </c>
      <c r="D37" s="16" t="s">
        <v>126</v>
      </c>
      <c r="E37" s="15">
        <v>3003</v>
      </c>
      <c r="F37" s="13">
        <v>1</v>
      </c>
      <c r="G37" s="13">
        <v>1</v>
      </c>
      <c r="H37" s="17" t="str">
        <f>"D_Weapon_Grenade_Name_"&amp;$D37&amp;"_Base"</f>
        <v>D_Weapon_Grenade_Name_FlashBang_Base</v>
      </c>
      <c r="I37" s="17"/>
      <c r="J37" s="17" t="str">
        <f>"D_Weapon_Grenade_Des_"&amp;$D37&amp;"_Base"</f>
        <v>D_Weapon_Grenade_Des_FlashBang_Base</v>
      </c>
      <c r="K37" s="14"/>
      <c r="L37" s="13" t="s">
        <v>122</v>
      </c>
      <c r="M37" s="24"/>
      <c r="N37" s="14" t="s">
        <v>62</v>
      </c>
      <c r="O37" s="14" t="s">
        <v>63</v>
      </c>
      <c r="P37" s="13">
        <v>300301011</v>
      </c>
      <c r="Q37" s="16"/>
      <c r="R37" s="16"/>
      <c r="S37" s="16"/>
      <c r="T37" s="16"/>
      <c r="U37" s="16"/>
      <c r="V37" s="3" t="s">
        <v>127</v>
      </c>
      <c r="W37" s="17" t="str">
        <f t="shared" si="9"/>
        <v>D_Weapon_Grenade_CombatCapability_FlashBang_Base</v>
      </c>
      <c r="X37" s="17"/>
    </row>
    <row r="38" spans="1:24">
      <c r="A38" s="12" t="s">
        <v>58</v>
      </c>
      <c r="B38" s="13" t="str">
        <f t="shared" si="1"/>
        <v>30040101</v>
      </c>
      <c r="C38" s="14" t="str">
        <f t="shared" si="5"/>
        <v>唯一</v>
      </c>
      <c r="D38" s="16" t="s">
        <v>128</v>
      </c>
      <c r="E38" s="15">
        <v>3004</v>
      </c>
      <c r="F38" s="13">
        <v>1</v>
      </c>
      <c r="G38" s="13">
        <v>1</v>
      </c>
      <c r="H38" s="17" t="str">
        <f>"D_Weapon_Grenade_Name_"&amp;$D38&amp;"_Base"</f>
        <v>D_Weapon_Grenade_Name_IncendiaryGrenade_Base</v>
      </c>
      <c r="I38" s="17"/>
      <c r="J38" s="17" t="str">
        <f>"D_Weapon_Grenade_Des_"&amp;$D38&amp;"_Base"</f>
        <v>D_Weapon_Grenade_Des_IncendiaryGrenade_Base</v>
      </c>
      <c r="K38" s="14"/>
      <c r="L38" s="13" t="s">
        <v>122</v>
      </c>
      <c r="M38" s="24"/>
      <c r="N38" s="14" t="s">
        <v>62</v>
      </c>
      <c r="O38" s="14" t="s">
        <v>63</v>
      </c>
      <c r="P38" s="13">
        <v>300401011</v>
      </c>
      <c r="Q38" s="16"/>
      <c r="R38" s="16"/>
      <c r="S38" s="16"/>
      <c r="T38" s="16"/>
      <c r="U38" s="16"/>
      <c r="V38" s="3" t="s">
        <v>129</v>
      </c>
      <c r="W38" s="17" t="str">
        <f t="shared" si="9"/>
        <v>D_Weapon_Grenade_CombatCapability_IncendiaryGrenade_Base</v>
      </c>
      <c r="X38" s="17"/>
    </row>
    <row r="39" spans="1:24">
      <c r="A39" s="12" t="s">
        <v>58</v>
      </c>
      <c r="B39" s="13" t="str">
        <f t="shared" si="1"/>
        <v>40010101</v>
      </c>
      <c r="C39" s="14" t="str">
        <f>IF(COUNTIF(B:B,B39)&gt;1,"重复","唯一")</f>
        <v>唯一</v>
      </c>
      <c r="D39" s="16" t="s">
        <v>130</v>
      </c>
      <c r="E39" s="15">
        <v>4001</v>
      </c>
      <c r="F39" s="13">
        <v>1</v>
      </c>
      <c r="G39" s="13">
        <v>1</v>
      </c>
      <c r="H39" s="17" t="str">
        <f>"D_Weapon_Equipment_Name_"&amp;$D39&amp;"_Base"</f>
        <v>D_Weapon_Equipment_Name_BodyArmor_Base</v>
      </c>
      <c r="I39" s="17"/>
      <c r="J39" s="17" t="str">
        <f>"D_Weapon_Equipmeng_Des_"&amp;$D39&amp;"_Base"</f>
        <v>D_Weapon_Equipmeng_Des_BodyArmor_Base</v>
      </c>
      <c r="K39" s="14"/>
      <c r="L39" s="13" t="s">
        <v>131</v>
      </c>
      <c r="M39" s="24"/>
      <c r="N39" s="14" t="s">
        <v>62</v>
      </c>
      <c r="O39" s="14" t="s">
        <v>63</v>
      </c>
      <c r="Q39" s="16"/>
      <c r="R39" s="16"/>
      <c r="S39" s="16"/>
      <c r="T39" s="16"/>
      <c r="U39" s="16"/>
      <c r="V39" s="3" t="s">
        <v>132</v>
      </c>
      <c r="W39" s="17" t="str">
        <f>"D_Weapon_Equipment_CombatCapability_"&amp;$D39&amp;"_Base"</f>
        <v>D_Weapon_Equipment_CombatCapability_BodyArmor_Base</v>
      </c>
      <c r="X39" s="17"/>
    </row>
    <row r="40" spans="1:24">
      <c r="A40" s="12" t="s">
        <v>58</v>
      </c>
      <c r="B40" s="13" t="str">
        <f t="shared" si="1"/>
        <v>40020101</v>
      </c>
      <c r="C40" s="14" t="str">
        <f>IF(COUNTIF(B:B,B40)&gt;1,"重复","唯一")</f>
        <v>唯一</v>
      </c>
      <c r="D40" s="16" t="s">
        <v>133</v>
      </c>
      <c r="E40" s="15">
        <v>4002</v>
      </c>
      <c r="F40" s="13">
        <v>1</v>
      </c>
      <c r="G40" s="13">
        <v>1</v>
      </c>
      <c r="H40" s="17" t="str">
        <f>"D_Weapon_Equipment_Name_"&amp;$D40&amp;"_Base"</f>
        <v>D_Weapon_Equipment_Name_FullBodyArmor_Base</v>
      </c>
      <c r="I40" s="17"/>
      <c r="J40" s="17" t="str">
        <f>"D_Weapon_Equipmeng_Des_"&amp;$D40&amp;"_Base"</f>
        <v>D_Weapon_Equipmeng_Des_FullBodyArmor_Base</v>
      </c>
      <c r="K40" s="14"/>
      <c r="L40" s="13" t="s">
        <v>131</v>
      </c>
      <c r="M40" s="24"/>
      <c r="N40" s="14" t="s">
        <v>62</v>
      </c>
      <c r="O40" s="14" t="s">
        <v>63</v>
      </c>
      <c r="Q40" s="16"/>
      <c r="R40" s="16"/>
      <c r="S40" s="16"/>
      <c r="T40" s="16"/>
      <c r="U40" s="16"/>
      <c r="V40" s="3" t="s">
        <v>134</v>
      </c>
      <c r="W40" s="17" t="str">
        <f>"D_Weapon_Equipment_CombatCapability_"&amp;$D40&amp;"_Base"</f>
        <v>D_Weapon_Equipment_CombatCapability_FullBodyArmor_Base</v>
      </c>
      <c r="X40" s="17"/>
    </row>
    <row r="41" spans="1:24">
      <c r="A41" s="12" t="s">
        <v>58</v>
      </c>
      <c r="B41" s="13" t="str">
        <f t="shared" si="1"/>
        <v>40030101</v>
      </c>
      <c r="C41" s="14" t="str">
        <f>IF(COUNTIF(B:B,B41)&gt;1,"重复","唯一")</f>
        <v>唯一</v>
      </c>
      <c r="D41" s="16" t="s">
        <v>135</v>
      </c>
      <c r="E41" s="15">
        <v>4003</v>
      </c>
      <c r="F41" s="13">
        <v>1</v>
      </c>
      <c r="G41" s="13">
        <v>1</v>
      </c>
      <c r="H41" s="17" t="str">
        <f>"D_Weapon_Equipment_Name_"&amp;$D41&amp;"_Base"</f>
        <v>D_Weapon_Equipment_Name_Bomb_Base</v>
      </c>
      <c r="I41" s="17"/>
      <c r="J41" s="17" t="str">
        <f>"D_Weapon_Equipmeng_Des_"&amp;$D41&amp;"_Base"</f>
        <v>D_Weapon_Equipmeng_Des_Bomb_Base</v>
      </c>
      <c r="K41" s="14"/>
      <c r="L41" s="13" t="s">
        <v>135</v>
      </c>
      <c r="M41" s="24"/>
      <c r="N41" s="14" t="s">
        <v>62</v>
      </c>
      <c r="O41" s="14" t="s">
        <v>63</v>
      </c>
      <c r="P41" s="13">
        <v>400301011</v>
      </c>
      <c r="Q41" s="16"/>
      <c r="R41" s="16"/>
      <c r="S41" s="16"/>
      <c r="T41" s="16"/>
      <c r="U41" s="16"/>
      <c r="V41" s="3" t="s">
        <v>136</v>
      </c>
      <c r="W41" s="17" t="str">
        <f>"D_Weapon_Equipment_CombatCapability_"&amp;$D41&amp;"_Base"</f>
        <v>D_Weapon_Equipment_CombatCapability_Bomb_Base</v>
      </c>
      <c r="X41" s="17"/>
    </row>
    <row r="42" spans="1:24">
      <c r="A42" s="12" t="s">
        <v>58</v>
      </c>
      <c r="B42" s="13" t="str">
        <f t="shared" si="1"/>
        <v>40040101</v>
      </c>
      <c r="C42" s="14" t="str">
        <f>IF(COUNTIF(B:B,B42)&gt;1,"重复","唯一")</f>
        <v>唯一</v>
      </c>
      <c r="D42" s="16" t="s">
        <v>137</v>
      </c>
      <c r="E42" s="15">
        <v>4004</v>
      </c>
      <c r="F42" s="13">
        <v>1</v>
      </c>
      <c r="G42" s="13">
        <v>1</v>
      </c>
      <c r="H42" s="17" t="str">
        <f>"D_Weapon_Equipment_Name_"&amp;$D42&amp;"_Base"</f>
        <v>D_Weapon_Equipment_Name_BombDevice_Base</v>
      </c>
      <c r="I42" s="17"/>
      <c r="J42" s="17" t="str">
        <f>"D_Weapon_Equipmeng_Des_"&amp;$D42&amp;"_Base"</f>
        <v>D_Weapon_Equipmeng_Des_BombDevice_Base</v>
      </c>
      <c r="K42" s="14"/>
      <c r="L42" s="13" t="s">
        <v>138</v>
      </c>
      <c r="M42" s="24"/>
      <c r="N42" s="14" t="s">
        <v>62</v>
      </c>
      <c r="O42" s="14" t="s">
        <v>63</v>
      </c>
      <c r="P42" s="13">
        <v>400401011</v>
      </c>
      <c r="Q42" s="16"/>
      <c r="R42" s="16"/>
      <c r="S42" s="16"/>
      <c r="T42" s="16"/>
      <c r="U42" s="16"/>
      <c r="V42" s="3" t="s">
        <v>139</v>
      </c>
      <c r="W42" s="17" t="str">
        <f>"D_Weapon_Equipment_CombatCapability_"&amp;$D42&amp;"_Base"</f>
        <v>D_Weapon_Equipment_CombatCapability_BombDevice_Base</v>
      </c>
      <c r="X42" s="17"/>
    </row>
  </sheetData>
  <phoneticPr fontId="7" type="noConversion"/>
  <conditionalFormatting sqref="M18:M20">
    <cfRule type="duplicateValues" dxfId="2" priority="122"/>
  </conditionalFormatting>
  <conditionalFormatting sqref="O8:O42">
    <cfRule type="cellIs" dxfId="1" priority="139" operator="equal">
      <formula>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"/>
  <sheetViews>
    <sheetView zoomScale="115" zoomScaleNormal="115" workbookViewId="0">
      <selection activeCell="A8" sqref="A8"/>
    </sheetView>
  </sheetViews>
  <sheetFormatPr defaultColWidth="9" defaultRowHeight="15"/>
  <cols>
    <col min="1" max="1" width="13.3984375" style="2" customWidth="1"/>
    <col min="2" max="2" width="25.265625" style="3" customWidth="1"/>
    <col min="3" max="3" width="10.86328125" style="3" customWidth="1"/>
    <col min="4" max="4" width="22.265625" style="3" customWidth="1"/>
    <col min="5" max="6" width="8.86328125" style="3" customWidth="1"/>
    <col min="7" max="7" width="19.46484375" style="3" customWidth="1"/>
    <col min="8" max="8" width="53.46484375" style="3" customWidth="1"/>
    <col min="9" max="9" width="11.59765625" style="3" customWidth="1"/>
    <col min="10" max="10" width="51.265625" style="3" customWidth="1"/>
    <col min="11" max="11" width="11.59765625" style="3" customWidth="1"/>
    <col min="12" max="12" width="14" style="3" customWidth="1"/>
    <col min="13" max="13" width="13.73046875" style="3" customWidth="1"/>
    <col min="14" max="14" width="14.3984375" style="3" customWidth="1"/>
    <col min="15" max="15" width="9" style="3"/>
    <col min="16" max="18" width="12.86328125" style="3" customWidth="1"/>
    <col min="19" max="21" width="15" style="3" customWidth="1"/>
    <col min="22" max="22" width="41.265625" style="3" customWidth="1"/>
    <col min="23" max="24" width="65.59765625" style="3" customWidth="1"/>
    <col min="25" max="16384" width="9" style="3"/>
  </cols>
  <sheetData>
    <row r="1" spans="1:42" s="1" customFormat="1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s="1" customFormat="1">
      <c r="A2" s="6" t="s">
        <v>2</v>
      </c>
      <c r="B2" s="6"/>
      <c r="C2" s="6"/>
      <c r="D2" s="6"/>
      <c r="E2" s="6"/>
      <c r="F2" s="6"/>
      <c r="G2" s="6"/>
      <c r="H2" s="7"/>
      <c r="I2" s="7"/>
      <c r="J2" s="7"/>
      <c r="K2" s="7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s="1" customFormat="1">
      <c r="A3" s="6" t="s">
        <v>3</v>
      </c>
      <c r="B3" s="6"/>
      <c r="C3" s="6"/>
      <c r="D3" s="6"/>
      <c r="E3" s="6"/>
      <c r="F3" s="6"/>
      <c r="G3" s="6"/>
      <c r="H3" s="7"/>
      <c r="I3" s="7"/>
      <c r="J3" s="7"/>
      <c r="K3" s="7"/>
      <c r="L3" s="6"/>
      <c r="M3" s="6"/>
      <c r="N3" s="6"/>
      <c r="O3" s="6"/>
      <c r="P3" s="6"/>
      <c r="Q3" s="6"/>
      <c r="R3" s="6"/>
      <c r="S3" s="7"/>
      <c r="T3" s="7"/>
      <c r="U3" s="7"/>
      <c r="V3" s="21"/>
      <c r="W3" s="7"/>
      <c r="X3" s="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s="1" customFormat="1">
      <c r="A4" s="8" t="s">
        <v>7</v>
      </c>
      <c r="B4" s="8" t="s">
        <v>8</v>
      </c>
      <c r="C4" s="8" t="s">
        <v>9</v>
      </c>
      <c r="D4" s="8" t="s">
        <v>11</v>
      </c>
      <c r="E4" s="8" t="s">
        <v>12</v>
      </c>
      <c r="F4" s="8" t="s">
        <v>13</v>
      </c>
      <c r="G4" s="8" t="s">
        <v>10</v>
      </c>
      <c r="H4" s="9" t="s">
        <v>14</v>
      </c>
      <c r="I4" s="9" t="s">
        <v>15</v>
      </c>
      <c r="J4" s="9" t="s">
        <v>16</v>
      </c>
      <c r="K4" s="9" t="s">
        <v>17</v>
      </c>
      <c r="L4" s="8" t="s">
        <v>18</v>
      </c>
      <c r="M4" s="8" t="s">
        <v>19</v>
      </c>
      <c r="N4" s="8" t="s">
        <v>20</v>
      </c>
      <c r="O4" s="8" t="s">
        <v>21</v>
      </c>
      <c r="P4" s="8" t="s">
        <v>22</v>
      </c>
      <c r="Q4" s="8" t="s">
        <v>23</v>
      </c>
      <c r="R4" s="8" t="s">
        <v>24</v>
      </c>
      <c r="S4" s="9" t="s">
        <v>25</v>
      </c>
      <c r="T4" s="9" t="s">
        <v>26</v>
      </c>
      <c r="U4" s="9" t="s">
        <v>27</v>
      </c>
      <c r="V4" s="9" t="s">
        <v>28</v>
      </c>
      <c r="W4" s="9" t="s">
        <v>29</v>
      </c>
      <c r="X4" s="9" t="s">
        <v>30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s="1" customFormat="1">
      <c r="A5" s="6" t="s">
        <v>31</v>
      </c>
      <c r="B5" s="6" t="s">
        <v>32</v>
      </c>
      <c r="C5" s="6"/>
      <c r="D5" s="6" t="s">
        <v>33</v>
      </c>
      <c r="E5" s="6"/>
      <c r="F5" s="6"/>
      <c r="G5" s="6"/>
      <c r="H5" s="7" t="s">
        <v>34</v>
      </c>
      <c r="I5" s="7" t="s">
        <v>35</v>
      </c>
      <c r="J5" s="7" t="s">
        <v>36</v>
      </c>
      <c r="K5" s="7" t="s">
        <v>37</v>
      </c>
      <c r="L5" s="6" t="s">
        <v>38</v>
      </c>
      <c r="M5" s="6" t="s">
        <v>39</v>
      </c>
      <c r="N5" s="6" t="s">
        <v>40</v>
      </c>
      <c r="O5" s="6" t="s">
        <v>41</v>
      </c>
      <c r="P5" s="6" t="s">
        <v>42</v>
      </c>
      <c r="Q5" s="6" t="s">
        <v>43</v>
      </c>
      <c r="R5" s="6" t="s">
        <v>44</v>
      </c>
      <c r="S5" s="7" t="s">
        <v>45</v>
      </c>
      <c r="T5" s="7" t="s">
        <v>46</v>
      </c>
      <c r="U5" s="7" t="s">
        <v>47</v>
      </c>
      <c r="V5" s="7" t="s">
        <v>48</v>
      </c>
      <c r="W5" s="7" t="s">
        <v>49</v>
      </c>
      <c r="X5" s="7" t="s">
        <v>50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s="1" customFormat="1" ht="90">
      <c r="A6" s="6" t="s">
        <v>51</v>
      </c>
      <c r="B6" s="6"/>
      <c r="C6" s="6"/>
      <c r="D6" s="6"/>
      <c r="E6" s="6"/>
      <c r="F6" s="6"/>
      <c r="G6" s="6"/>
      <c r="H6" s="7"/>
      <c r="I6" s="7"/>
      <c r="J6" s="7"/>
      <c r="K6" s="7"/>
      <c r="L6" s="19" t="s">
        <v>52</v>
      </c>
      <c r="M6" s="6"/>
      <c r="N6" s="6" t="s">
        <v>53</v>
      </c>
      <c r="O6" s="19" t="s">
        <v>54</v>
      </c>
      <c r="P6" s="6"/>
      <c r="Q6" s="6"/>
      <c r="R6" s="6"/>
      <c r="S6" s="7"/>
      <c r="T6" s="7"/>
      <c r="U6" s="7"/>
      <c r="V6" s="21"/>
      <c r="W6" s="7"/>
      <c r="X6" s="7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s="1" customFormat="1">
      <c r="A7" s="10" t="s">
        <v>55</v>
      </c>
      <c r="B7" s="10"/>
      <c r="C7" s="10"/>
      <c r="D7" s="10"/>
      <c r="E7" s="10"/>
      <c r="F7" s="10"/>
      <c r="G7" s="10"/>
      <c r="H7" s="11"/>
      <c r="I7" s="11"/>
      <c r="J7" s="11"/>
      <c r="K7" s="11"/>
      <c r="L7" s="10"/>
      <c r="M7" s="10"/>
      <c r="N7" s="10"/>
      <c r="O7" s="10"/>
      <c r="P7" s="10" t="s">
        <v>140</v>
      </c>
      <c r="Q7" s="10" t="s">
        <v>140</v>
      </c>
      <c r="R7" s="10" t="s">
        <v>140</v>
      </c>
      <c r="S7" s="11" t="s">
        <v>141</v>
      </c>
      <c r="T7" s="11" t="s">
        <v>141</v>
      </c>
      <c r="U7" s="11" t="s">
        <v>141</v>
      </c>
      <c r="V7" s="22"/>
      <c r="W7" s="11"/>
      <c r="X7" s="11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 spans="1:42">
      <c r="A8" s="12"/>
      <c r="B8" s="13" t="str">
        <f>D8&amp;IF(LENB(E8)=1,0&amp;E8,E8)&amp;IF(LENB(F8)=1,0&amp;F8,F8)</f>
        <v>10010101</v>
      </c>
      <c r="C8" s="14" t="str">
        <f>IF(COUNTIF(B:B,B8)&gt;1,"重复","唯一")</f>
        <v>唯一</v>
      </c>
      <c r="D8" s="15">
        <v>1001</v>
      </c>
      <c r="E8" s="13">
        <v>1</v>
      </c>
      <c r="F8" s="13">
        <v>1</v>
      </c>
      <c r="G8" s="16" t="s">
        <v>59</v>
      </c>
      <c r="H8" s="17" t="str">
        <f>"D_Weapon_Gun_Name_"&amp;$G8&amp;"_Base"</f>
        <v>D_Weapon_Gun_Name_Pistol250_Base</v>
      </c>
      <c r="I8" s="17"/>
      <c r="J8" s="17" t="str">
        <f>"D_Weapon_Gun_Des_"&amp;$G8&amp;"_Base"</f>
        <v>D_Weapon_Gun_Des_Pistol250_Base</v>
      </c>
      <c r="K8" s="14"/>
      <c r="L8" s="13" t="s">
        <v>60</v>
      </c>
      <c r="M8" s="20" t="s">
        <v>61</v>
      </c>
      <c r="N8" s="14" t="s">
        <v>62</v>
      </c>
      <c r="O8" s="14" t="s">
        <v>63</v>
      </c>
      <c r="P8" s="16"/>
      <c r="Q8" s="16"/>
      <c r="R8" s="16"/>
      <c r="S8" s="16"/>
      <c r="T8" s="16"/>
      <c r="U8" s="16"/>
      <c r="V8" s="3" t="s">
        <v>64</v>
      </c>
      <c r="W8" s="17" t="str">
        <f>"D_Weapon_Gun_CombatCapability_"&amp;$G8&amp;"_Base"</f>
        <v>D_Weapon_Gun_CombatCapability_Pistol250_Base</v>
      </c>
      <c r="X8" s="17"/>
    </row>
    <row r="9" spans="1:42" ht="195">
      <c r="B9" s="18" t="s">
        <v>142</v>
      </c>
      <c r="D9" s="18" t="s">
        <v>143</v>
      </c>
      <c r="E9" s="18" t="s">
        <v>144</v>
      </c>
      <c r="F9" s="18" t="s">
        <v>145</v>
      </c>
      <c r="G9" s="3" t="s">
        <v>146</v>
      </c>
      <c r="I9" s="18" t="s">
        <v>147</v>
      </c>
      <c r="K9" s="18" t="s">
        <v>148</v>
      </c>
      <c r="L9" s="18" t="s">
        <v>149</v>
      </c>
      <c r="M9" s="18" t="s">
        <v>150</v>
      </c>
      <c r="N9" s="18" t="s">
        <v>151</v>
      </c>
      <c r="O9" s="18" t="s">
        <v>152</v>
      </c>
      <c r="P9" s="18" t="s">
        <v>153</v>
      </c>
      <c r="Q9" s="18" t="s">
        <v>154</v>
      </c>
      <c r="R9" s="18"/>
      <c r="S9" s="18" t="s">
        <v>155</v>
      </c>
      <c r="V9" s="3" t="s">
        <v>156</v>
      </c>
    </row>
  </sheetData>
  <phoneticPr fontId="7" type="noConversion"/>
  <conditionalFormatting sqref="O8">
    <cfRule type="cellIs" dxfId="0" priority="2" operator="equal">
      <formula>5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洛天</cp:lastModifiedBy>
  <dcterms:created xsi:type="dcterms:W3CDTF">2022-06-24T06:36:00Z</dcterms:created>
  <dcterms:modified xsi:type="dcterms:W3CDTF">2022-07-27T10:11:53Z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EDFBE6C59ADD4BCABD38CC15DCB9470B</vt:lpwstr>
  </property>
</Properties>
</file>