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Sheet1!$G$2:$U$32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2" i="1" l="1"/>
  <c r="O28" i="1"/>
  <c r="O24" i="1"/>
  <c r="O20" i="1"/>
  <c r="O16" i="1"/>
  <c r="O12" i="1"/>
  <c r="O8" i="1"/>
  <c r="O4" i="1"/>
  <c r="O30" i="1"/>
  <c r="O26" i="1"/>
  <c r="O22" i="1"/>
  <c r="O18" i="1"/>
  <c r="O14" i="1"/>
  <c r="O10" i="1"/>
  <c r="O6" i="1"/>
  <c r="O29" i="1"/>
  <c r="O25" i="1"/>
  <c r="O21" i="1"/>
  <c r="O17" i="1"/>
  <c r="O13" i="1"/>
  <c r="O9" i="1"/>
  <c r="O5" i="1"/>
  <c r="O31" i="1"/>
  <c r="O27" i="1"/>
  <c r="O23" i="1"/>
  <c r="O19" i="1"/>
  <c r="O15" i="1"/>
  <c r="O11" i="1"/>
  <c r="O7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" i="1"/>
  <c r="B3" i="1" s="1"/>
  <c r="H4" i="1"/>
  <c r="B4" i="1" s="1"/>
  <c r="H5" i="1"/>
  <c r="B5" i="1" s="1"/>
  <c r="H6" i="1"/>
  <c r="B6" i="1" s="1"/>
  <c r="H7" i="1"/>
  <c r="B7" i="1" s="1"/>
  <c r="H8" i="1"/>
  <c r="B8" i="1" s="1"/>
  <c r="H9" i="1"/>
  <c r="B9" i="1" s="1"/>
  <c r="H10" i="1"/>
  <c r="B10" i="1" s="1"/>
  <c r="H11" i="1"/>
  <c r="B11" i="1" s="1"/>
  <c r="H12" i="1"/>
  <c r="B12" i="1" s="1"/>
  <c r="H13" i="1"/>
  <c r="B13" i="1" s="1"/>
  <c r="H14" i="1"/>
  <c r="B14" i="1" s="1"/>
  <c r="H15" i="1"/>
  <c r="B15" i="1" s="1"/>
  <c r="H16" i="1"/>
  <c r="B16" i="1" s="1"/>
  <c r="H17" i="1"/>
  <c r="B17" i="1" s="1"/>
  <c r="H18" i="1"/>
  <c r="B18" i="1" s="1"/>
  <c r="H19" i="1"/>
  <c r="B19" i="1" s="1"/>
  <c r="H20" i="1"/>
  <c r="B20" i="1" s="1"/>
  <c r="H21" i="1"/>
  <c r="B21" i="1" s="1"/>
  <c r="H22" i="1"/>
  <c r="B22" i="1" s="1"/>
  <c r="H23" i="1"/>
  <c r="B23" i="1" s="1"/>
  <c r="H24" i="1"/>
  <c r="B24" i="1" s="1"/>
  <c r="H25" i="1"/>
  <c r="B25" i="1" s="1"/>
  <c r="H26" i="1"/>
  <c r="B26" i="1" s="1"/>
  <c r="H27" i="1"/>
  <c r="B27" i="1" s="1"/>
  <c r="H28" i="1"/>
  <c r="B28" i="1" s="1"/>
  <c r="H29" i="1"/>
  <c r="B29" i="1" s="1"/>
  <c r="H30" i="1"/>
  <c r="B30" i="1" s="1"/>
  <c r="H31" i="1"/>
  <c r="B31" i="1" s="1"/>
  <c r="H32" i="1"/>
  <c r="B32" i="1" s="1"/>
  <c r="I36" i="1"/>
  <c r="I35" i="1"/>
  <c r="A32" i="1" l="1"/>
  <c r="A28" i="1"/>
  <c r="A24" i="1"/>
  <c r="A12" i="1"/>
  <c r="A20" i="1"/>
  <c r="A4" i="1"/>
  <c r="A8" i="1"/>
  <c r="A16" i="1"/>
  <c r="A31" i="1"/>
  <c r="A27" i="1"/>
  <c r="A23" i="1"/>
  <c r="A15" i="1"/>
  <c r="A11" i="1"/>
  <c r="A30" i="1"/>
  <c r="A26" i="1"/>
  <c r="A22" i="1"/>
  <c r="A18" i="1"/>
  <c r="A14" i="1"/>
  <c r="A10" i="1"/>
  <c r="A6" i="1"/>
  <c r="A29" i="1"/>
  <c r="A25" i="1"/>
  <c r="A21" i="1"/>
  <c r="A17" i="1"/>
  <c r="A13" i="1"/>
  <c r="A9" i="1"/>
  <c r="A5" i="1"/>
  <c r="A19" i="1"/>
  <c r="A7" i="1"/>
  <c r="A3" i="1"/>
  <c r="D1" i="1"/>
  <c r="G1" i="1"/>
  <c r="D29" i="1"/>
  <c r="D25" i="1"/>
  <c r="D21" i="1"/>
  <c r="D17" i="1"/>
  <c r="D13" i="1"/>
  <c r="D9" i="1"/>
  <c r="D5" i="1"/>
  <c r="D31" i="1"/>
  <c r="D27" i="1"/>
  <c r="D23" i="1"/>
  <c r="D19" i="1"/>
  <c r="D15" i="1"/>
  <c r="D11" i="1"/>
  <c r="D7" i="1"/>
  <c r="D3" i="1"/>
  <c r="I38" i="1"/>
  <c r="D32" i="1"/>
  <c r="D28" i="1"/>
  <c r="D24" i="1"/>
  <c r="D20" i="1"/>
  <c r="D16" i="1"/>
  <c r="D12" i="1"/>
  <c r="D8" i="1"/>
  <c r="D4" i="1"/>
  <c r="D30" i="1"/>
  <c r="D26" i="1"/>
  <c r="D22" i="1"/>
  <c r="D18" i="1"/>
  <c r="D14" i="1"/>
  <c r="D10" i="1"/>
  <c r="D6" i="1"/>
  <c r="C12" i="1" l="1"/>
  <c r="C10" i="1"/>
  <c r="C7" i="1"/>
  <c r="C18" i="1"/>
  <c r="C4" i="1"/>
  <c r="C20" i="1"/>
  <c r="C15" i="1"/>
  <c r="C31" i="1"/>
  <c r="C17" i="1"/>
  <c r="C9" i="1"/>
  <c r="C6" i="1"/>
  <c r="C22" i="1"/>
  <c r="C8" i="1"/>
  <c r="C24" i="1"/>
  <c r="C3" i="1"/>
  <c r="C19" i="1"/>
  <c r="C5" i="1"/>
  <c r="C21" i="1"/>
  <c r="C26" i="1"/>
  <c r="C28" i="1"/>
  <c r="C23" i="1"/>
  <c r="C25" i="1"/>
  <c r="C14" i="1"/>
  <c r="C30" i="1"/>
  <c r="C16" i="1"/>
  <c r="C32" i="1"/>
  <c r="C11" i="1"/>
  <c r="C27" i="1"/>
  <c r="C13" i="1"/>
  <c r="C29" i="1"/>
</calcChain>
</file>

<file path=xl/sharedStrings.xml><?xml version="1.0" encoding="utf-8"?>
<sst xmlns="http://schemas.openxmlformats.org/spreadsheetml/2006/main" count="55" uniqueCount="55">
  <si>
    <t>MB/Min</t>
  </si>
  <si>
    <t>#Files</t>
  </si>
  <si>
    <t>Video BR</t>
  </si>
  <si>
    <t>Audio BR</t>
  </si>
  <si>
    <t>Frame Width</t>
  </si>
  <si>
    <t>Frame Rate</t>
  </si>
  <si>
    <t>Forlder Name</t>
  </si>
  <si>
    <t>CBTNuggets - EC Council CEH Certified Ethical Hacker v8.0 (312-50)</t>
  </si>
  <si>
    <t>CBTNuggets - IPv6</t>
  </si>
  <si>
    <t>CBTNuggets - Scrum Certification</t>
  </si>
  <si>
    <t>CBTNuggets - Certified Associate in Project Management CAPM</t>
  </si>
  <si>
    <t>MB/Min Norm</t>
  </si>
  <si>
    <t>Amazon Web Services - AWS Foundations</t>
  </si>
  <si>
    <t>Docker</t>
  </si>
  <si>
    <t>Salesforce Intermediate</t>
  </si>
  <si>
    <t>Microsoft Excel 2013 MOS 77-420</t>
  </si>
  <si>
    <t>Windows PowerShell v2-v3-v4 Ultimate Training</t>
  </si>
  <si>
    <t>Google App Engine Qualified Developer</t>
  </si>
  <si>
    <t>Linux in the Real World</t>
  </si>
  <si>
    <t>Google Compute Engine Qualified Developer</t>
  </si>
  <si>
    <t>Cloud Computing</t>
  </si>
  <si>
    <t>Puppet Fundamentals</t>
  </si>
  <si>
    <t>PowerShell 3 Toolmaking Scripting</t>
  </si>
  <si>
    <t>Linux Intermediate to Advanced Development</t>
  </si>
  <si>
    <t>PMI Project Management Professional (PMP) (CAPM) (U2)</t>
  </si>
  <si>
    <t>Essential Soft Skills for the IT Professional</t>
  </si>
  <si>
    <t>Microsoft Visio 2010 for IT Professionals</t>
  </si>
  <si>
    <t>BackTrack and Kali Linux</t>
  </si>
  <si>
    <t>PowerShell 3 Foundation</t>
  </si>
  <si>
    <t>LPI Linux LPIC-1 101 and CompTIA Linux+</t>
  </si>
  <si>
    <t>77-891 Microsoft Office 365 - Microsoft Office Speci...</t>
  </si>
  <si>
    <t>Linux Beginner</t>
  </si>
  <si>
    <t>70-247 Configuring and Deploying a Private Cloud wit...</t>
  </si>
  <si>
    <t>Java Programming For Developers</t>
  </si>
  <si>
    <t>PMI Agile</t>
  </si>
  <si>
    <t>Agile Development and Project Management</t>
  </si>
  <si>
    <t>Citrix Presentation Server 4 CCA Certification Package</t>
  </si>
  <si>
    <t>Microsoft VBScript Windows Administration</t>
  </si>
  <si>
    <t>Length (Min)</t>
  </si>
  <si>
    <t>Size (MB)</t>
  </si>
  <si>
    <t>size/files</t>
  </si>
  <si>
    <t>length/files</t>
  </si>
  <si>
    <t>length / files</t>
  </si>
  <si>
    <t>size / files</t>
  </si>
  <si>
    <t>MAX</t>
  </si>
  <si>
    <t>MIN</t>
  </si>
  <si>
    <t>Size (MB) Norm</t>
  </si>
  <si>
    <t>Length (Min) Norm</t>
  </si>
  <si>
    <t>#Files Norm</t>
  </si>
  <si>
    <t>Video BR Norm</t>
  </si>
  <si>
    <t>length / files norm</t>
  </si>
  <si>
    <t>size / files norm</t>
  </si>
  <si>
    <t>Video BR Mean/Avg</t>
  </si>
  <si>
    <t>ratio</t>
  </si>
  <si>
    <t>MB/Min 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</si>
</sst>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wrapText="1"/>
    </xf>
    <xf numFmtId="164" fontId="0" fillId="0" borderId="0" xfId="0" applyNumberFormat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</cellXfs>
  <cellStyles count="1">
    <cellStyle name="Normal" xfId="0" builtinId="0"/>
  </cellStyles>
  <dxfs count="14">
    <dxf>
      <numFmt numFmtId="164" formatCode="0.000"/>
      <fill>
        <patternFill>
          <fgColor indexed="64"/>
          <bgColor theme="7" tint="0.59999389629810485"/>
        </patternFill>
      </fill>
    </dxf>
    <dxf>
      <numFmt numFmtId="164" formatCode="0.000"/>
      <fill>
        <patternFill>
          <fgColor indexed="64"/>
          <bgColor theme="4" tint="0.59999389629810485"/>
        </patternFill>
      </fill>
    </dxf>
    <dxf>
      <numFmt numFmtId="164" formatCode="0.000"/>
    </dxf>
    <dxf>
      <numFmt numFmtId="164" formatCode="0.000"/>
    </dxf>
    <dxf>
      <fill>
        <patternFill>
          <fgColor indexed="64"/>
          <bgColor theme="4" tint="0.59999389629810485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1" tint="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55460783721859E-2"/>
          <c:y val="2.1594979498844303E-2"/>
          <c:w val="0.93797586911712705"/>
          <c:h val="0.92967824855867043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MB/Min Norm</c:v>
                </c:pt>
              </c:strCache>
            </c:strRef>
          </c:tx>
          <c:val>
            <c:numRef>
              <c:f>Sheet1!$E$3:$E$33</c:f>
              <c:numCache>
                <c:formatCode>0.000</c:formatCode>
                <c:ptCount val="31"/>
                <c:pt idx="0">
                  <c:v>1</c:v>
                </c:pt>
                <c:pt idx="1">
                  <c:v>0.33333333333333331</c:v>
                </c:pt>
                <c:pt idx="2">
                  <c:v>0.31750219876868951</c:v>
                </c:pt>
                <c:pt idx="3">
                  <c:v>0.29991204925241866</c:v>
                </c:pt>
                <c:pt idx="4">
                  <c:v>0.29551451187335093</c:v>
                </c:pt>
                <c:pt idx="5">
                  <c:v>0.2761653474054529</c:v>
                </c:pt>
                <c:pt idx="6">
                  <c:v>0.26912928759894456</c:v>
                </c:pt>
                <c:pt idx="7">
                  <c:v>0.26649076517150394</c:v>
                </c:pt>
                <c:pt idx="8">
                  <c:v>0.26121372031662266</c:v>
                </c:pt>
                <c:pt idx="9">
                  <c:v>0.24450307827616535</c:v>
                </c:pt>
                <c:pt idx="10">
                  <c:v>0.20668425681618288</c:v>
                </c:pt>
                <c:pt idx="11">
                  <c:v>0.16094986807387859</c:v>
                </c:pt>
                <c:pt idx="12">
                  <c:v>0.15127528583992964</c:v>
                </c:pt>
                <c:pt idx="13">
                  <c:v>0.14072119613016709</c:v>
                </c:pt>
                <c:pt idx="14">
                  <c:v>0.11257695690413368</c:v>
                </c:pt>
                <c:pt idx="15">
                  <c:v>0.10905892700087949</c:v>
                </c:pt>
                <c:pt idx="16">
                  <c:v>0.10642040457343886</c:v>
                </c:pt>
                <c:pt idx="17">
                  <c:v>0.10554089709762532</c:v>
                </c:pt>
                <c:pt idx="18">
                  <c:v>0.10466138962181178</c:v>
                </c:pt>
                <c:pt idx="19">
                  <c:v>9.5866314863676347E-2</c:v>
                </c:pt>
                <c:pt idx="20">
                  <c:v>8.7950747581354433E-2</c:v>
                </c:pt>
                <c:pt idx="21">
                  <c:v>8.6191732629727347E-2</c:v>
                </c:pt>
                <c:pt idx="22">
                  <c:v>8.2673702726473161E-2</c:v>
                </c:pt>
                <c:pt idx="23">
                  <c:v>5.980650835532101E-2</c:v>
                </c:pt>
                <c:pt idx="24">
                  <c:v>5.5408970976253295E-2</c:v>
                </c:pt>
                <c:pt idx="25">
                  <c:v>5.4529463500439745E-2</c:v>
                </c:pt>
                <c:pt idx="26">
                  <c:v>5.0131926121372024E-2</c:v>
                </c:pt>
                <c:pt idx="27">
                  <c:v>4.7493403693931395E-2</c:v>
                </c:pt>
                <c:pt idx="28">
                  <c:v>6.156552330694811E-3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Size (MB)</c:v>
                </c:pt>
              </c:strCache>
            </c:strRef>
          </c:tx>
          <c:val>
            <c:numRef>
              <c:f>Sheet1!$I$3:$I$33</c:f>
              <c:numCache>
                <c:formatCode>General</c:formatCode>
                <c:ptCount val="31"/>
                <c:pt idx="0">
                  <c:v>5865</c:v>
                </c:pt>
                <c:pt idx="1">
                  <c:v>595</c:v>
                </c:pt>
                <c:pt idx="2">
                  <c:v>1902</c:v>
                </c:pt>
                <c:pt idx="3">
                  <c:v>1991</c:v>
                </c:pt>
                <c:pt idx="4">
                  <c:v>3145</c:v>
                </c:pt>
                <c:pt idx="5">
                  <c:v>6302</c:v>
                </c:pt>
                <c:pt idx="6">
                  <c:v>1904</c:v>
                </c:pt>
                <c:pt idx="7">
                  <c:v>1835</c:v>
                </c:pt>
                <c:pt idx="8">
                  <c:v>1192</c:v>
                </c:pt>
                <c:pt idx="9">
                  <c:v>1336</c:v>
                </c:pt>
                <c:pt idx="10">
                  <c:v>392</c:v>
                </c:pt>
                <c:pt idx="11">
                  <c:v>2677</c:v>
                </c:pt>
                <c:pt idx="12">
                  <c:v>980</c:v>
                </c:pt>
                <c:pt idx="13">
                  <c:v>1279</c:v>
                </c:pt>
                <c:pt idx="14">
                  <c:v>1611</c:v>
                </c:pt>
                <c:pt idx="15">
                  <c:v>262</c:v>
                </c:pt>
                <c:pt idx="16">
                  <c:v>994</c:v>
                </c:pt>
                <c:pt idx="17">
                  <c:v>986</c:v>
                </c:pt>
                <c:pt idx="18">
                  <c:v>628</c:v>
                </c:pt>
                <c:pt idx="19">
                  <c:v>813</c:v>
                </c:pt>
                <c:pt idx="20">
                  <c:v>543</c:v>
                </c:pt>
                <c:pt idx="21">
                  <c:v>692</c:v>
                </c:pt>
                <c:pt idx="22">
                  <c:v>771</c:v>
                </c:pt>
                <c:pt idx="23">
                  <c:v>744</c:v>
                </c:pt>
                <c:pt idx="24">
                  <c:v>817</c:v>
                </c:pt>
                <c:pt idx="25">
                  <c:v>1236</c:v>
                </c:pt>
                <c:pt idx="26">
                  <c:v>771</c:v>
                </c:pt>
                <c:pt idx="27">
                  <c:v>407</c:v>
                </c:pt>
                <c:pt idx="28">
                  <c:v>135</c:v>
                </c:pt>
                <c:pt idx="29">
                  <c:v>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Length (Min)</c:v>
                </c:pt>
              </c:strCache>
            </c:strRef>
          </c:tx>
          <c:val>
            <c:numRef>
              <c:f>Sheet1!$K$3:$K$33</c:f>
              <c:numCache>
                <c:formatCode>General</c:formatCode>
                <c:ptCount val="31"/>
                <c:pt idx="0">
                  <c:v>504.3</c:v>
                </c:pt>
                <c:pt idx="1">
                  <c:v>146.74</c:v>
                </c:pt>
                <c:pt idx="2">
                  <c:v>491.22</c:v>
                </c:pt>
                <c:pt idx="3">
                  <c:v>542.61</c:v>
                </c:pt>
                <c:pt idx="4">
                  <c:v>869.51</c:v>
                </c:pt>
                <c:pt idx="5">
                  <c:v>1851.18</c:v>
                </c:pt>
                <c:pt idx="6">
                  <c:v>573.44000000000005</c:v>
                </c:pt>
                <c:pt idx="7">
                  <c:v>557.80999999999995</c:v>
                </c:pt>
                <c:pt idx="8">
                  <c:v>369.41</c:v>
                </c:pt>
                <c:pt idx="9">
                  <c:v>438.91</c:v>
                </c:pt>
                <c:pt idx="10">
                  <c:v>150.36000000000001</c:v>
                </c:pt>
                <c:pt idx="11">
                  <c:v>1280.17</c:v>
                </c:pt>
                <c:pt idx="12">
                  <c:v>493.74</c:v>
                </c:pt>
                <c:pt idx="13">
                  <c:v>687.96</c:v>
                </c:pt>
                <c:pt idx="14">
                  <c:v>1049.0899999999999</c:v>
                </c:pt>
                <c:pt idx="15">
                  <c:v>174.18</c:v>
                </c:pt>
                <c:pt idx="16">
                  <c:v>676.7</c:v>
                </c:pt>
                <c:pt idx="17">
                  <c:v>675.75</c:v>
                </c:pt>
                <c:pt idx="18">
                  <c:v>434.25</c:v>
                </c:pt>
                <c:pt idx="19">
                  <c:v>603.09</c:v>
                </c:pt>
                <c:pt idx="20">
                  <c:v>432.08</c:v>
                </c:pt>
                <c:pt idx="21">
                  <c:v>559.01</c:v>
                </c:pt>
                <c:pt idx="22">
                  <c:v>643.01</c:v>
                </c:pt>
                <c:pt idx="23">
                  <c:v>792.77</c:v>
                </c:pt>
                <c:pt idx="24">
                  <c:v>918.77</c:v>
                </c:pt>
                <c:pt idx="25">
                  <c:v>1397.01</c:v>
                </c:pt>
                <c:pt idx="26">
                  <c:v>934.48</c:v>
                </c:pt>
                <c:pt idx="27">
                  <c:v>511.62</c:v>
                </c:pt>
                <c:pt idx="28">
                  <c:v>411.85</c:v>
                </c:pt>
                <c:pt idx="29">
                  <c:v>516.69000000000005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Video BR</c:v>
                </c:pt>
              </c:strCache>
            </c:strRef>
          </c:tx>
          <c:val>
            <c:numRef>
              <c:f>Sheet1!$Q$3:$Q$33</c:f>
              <c:numCache>
                <c:formatCode>General</c:formatCode>
                <c:ptCount val="31"/>
                <c:pt idx="0">
                  <c:v>1623</c:v>
                </c:pt>
                <c:pt idx="1">
                  <c:v>564</c:v>
                </c:pt>
                <c:pt idx="2">
                  <c:v>535</c:v>
                </c:pt>
                <c:pt idx="3">
                  <c:v>509</c:v>
                </c:pt>
                <c:pt idx="4">
                  <c:v>495</c:v>
                </c:pt>
                <c:pt idx="5">
                  <c:v>465</c:v>
                </c:pt>
                <c:pt idx="6">
                  <c:v>459</c:v>
                </c:pt>
                <c:pt idx="7">
                  <c:v>466</c:v>
                </c:pt>
                <c:pt idx="8">
                  <c:v>448</c:v>
                </c:pt>
                <c:pt idx="9">
                  <c:v>422</c:v>
                </c:pt>
                <c:pt idx="10">
                  <c:v>348</c:v>
                </c:pt>
                <c:pt idx="11">
                  <c:v>280</c:v>
                </c:pt>
                <c:pt idx="12">
                  <c:v>270</c:v>
                </c:pt>
                <c:pt idx="13">
                  <c:v>1899</c:v>
                </c:pt>
                <c:pt idx="14">
                  <c:v>211</c:v>
                </c:pt>
                <c:pt idx="15">
                  <c:v>206</c:v>
                </c:pt>
                <c:pt idx="16">
                  <c:v>184</c:v>
                </c:pt>
                <c:pt idx="17">
                  <c:v>200</c:v>
                </c:pt>
                <c:pt idx="18">
                  <c:v>192</c:v>
                </c:pt>
                <c:pt idx="19">
                  <c:v>190</c:v>
                </c:pt>
                <c:pt idx="20">
                  <c:v>171</c:v>
                </c:pt>
                <c:pt idx="21">
                  <c:v>1469</c:v>
                </c:pt>
                <c:pt idx="22">
                  <c:v>162</c:v>
                </c:pt>
                <c:pt idx="23">
                  <c:v>282</c:v>
                </c:pt>
                <c:pt idx="24">
                  <c:v>120</c:v>
                </c:pt>
                <c:pt idx="25">
                  <c:v>120</c:v>
                </c:pt>
                <c:pt idx="26">
                  <c:v>259</c:v>
                </c:pt>
                <c:pt idx="27">
                  <c:v>108</c:v>
                </c:pt>
                <c:pt idx="28">
                  <c:v>159</c:v>
                </c:pt>
                <c:pt idx="29">
                  <c:v>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#Files</c:v>
                </c:pt>
              </c:strCache>
            </c:strRef>
          </c:tx>
          <c:val>
            <c:numRef>
              <c:f>Sheet1!$M$3:$M$33</c:f>
              <c:numCache>
                <c:formatCode>General</c:formatCode>
                <c:ptCount val="31"/>
                <c:pt idx="0">
                  <c:v>18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90</c:v>
                </c:pt>
                <c:pt idx="6">
                  <c:v>29</c:v>
                </c:pt>
                <c:pt idx="7">
                  <c:v>20</c:v>
                </c:pt>
                <c:pt idx="8">
                  <c:v>26</c:v>
                </c:pt>
                <c:pt idx="9">
                  <c:v>15</c:v>
                </c:pt>
                <c:pt idx="10">
                  <c:v>15</c:v>
                </c:pt>
                <c:pt idx="11">
                  <c:v>34</c:v>
                </c:pt>
                <c:pt idx="12">
                  <c:v>20</c:v>
                </c:pt>
                <c:pt idx="13">
                  <c:v>24</c:v>
                </c:pt>
                <c:pt idx="14">
                  <c:v>31</c:v>
                </c:pt>
                <c:pt idx="15">
                  <c:v>19</c:v>
                </c:pt>
                <c:pt idx="16">
                  <c:v>20</c:v>
                </c:pt>
                <c:pt idx="17">
                  <c:v>40</c:v>
                </c:pt>
                <c:pt idx="18">
                  <c:v>22</c:v>
                </c:pt>
                <c:pt idx="19">
                  <c:v>24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25</c:v>
                </c:pt>
                <c:pt idx="24">
                  <c:v>27</c:v>
                </c:pt>
                <c:pt idx="25">
                  <c:v>42</c:v>
                </c:pt>
                <c:pt idx="26">
                  <c:v>30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Sheet1!$B$2</c:f>
              <c:strCache>
                <c:ptCount val="1"/>
                <c:pt idx="0">
                  <c:v>size / files</c:v>
                </c:pt>
              </c:strCache>
            </c:strRef>
          </c:tx>
          <c:val>
            <c:numRef>
              <c:f>Sheet1!$B$3:$B$32</c:f>
              <c:numCache>
                <c:formatCode>0.00</c:formatCode>
                <c:ptCount val="30"/>
                <c:pt idx="0">
                  <c:v>14.308740068104429</c:v>
                </c:pt>
                <c:pt idx="1">
                  <c:v>0</c:v>
                </c:pt>
                <c:pt idx="2">
                  <c:v>3.1517755796983948</c:v>
                </c:pt>
                <c:pt idx="3">
                  <c:v>3.3105237554726772</c:v>
                </c:pt>
                <c:pt idx="4">
                  <c:v>2.2107231087667758</c:v>
                </c:pt>
                <c:pt idx="5">
                  <c:v>1</c:v>
                </c:pt>
                <c:pt idx="6">
                  <c:v>1.3804625425652668</c:v>
                </c:pt>
                <c:pt idx="7">
                  <c:v>3.0322685260256201</c:v>
                </c:pt>
                <c:pt idx="8">
                  <c:v>1.0151925259757268</c:v>
                </c:pt>
                <c:pt idx="9">
                  <c:v>7.4977298524404086</c:v>
                </c:pt>
                <c:pt idx="10">
                  <c:v>1.6044267877412031</c:v>
                </c:pt>
                <c:pt idx="11">
                  <c:v>1.5113777633641428</c:v>
                </c:pt>
                <c:pt idx="12">
                  <c:v>1.507215826171558</c:v>
                </c:pt>
                <c:pt idx="13">
                  <c:v>1.2985244040862658</c:v>
                </c:pt>
                <c:pt idx="14">
                  <c:v>1.0238365493757093</c:v>
                </c:pt>
                <c:pt idx="15">
                  <c:v>0.26428301172909574</c:v>
                </c:pt>
                <c:pt idx="16">
                  <c:v>1.5321874493270633</c:v>
                </c:pt>
                <c:pt idx="17">
                  <c:v>0.39353428343212682</c:v>
                </c:pt>
                <c:pt idx="18">
                  <c:v>0.68394501198133428</c:v>
                </c:pt>
                <c:pt idx="19">
                  <c:v>0.76958002270147574</c:v>
                </c:pt>
                <c:pt idx="20">
                  <c:v>1.6980703745743475</c:v>
                </c:pt>
                <c:pt idx="21">
                  <c:v>1.3909194097616346</c:v>
                </c:pt>
                <c:pt idx="22">
                  <c:v>1.134425166207232</c:v>
                </c:pt>
                <c:pt idx="23">
                  <c:v>0.63365493757094216</c:v>
                </c:pt>
                <c:pt idx="24">
                  <c:v>0.60823739257337439</c:v>
                </c:pt>
                <c:pt idx="25">
                  <c:v>0.47403029472777797</c:v>
                </c:pt>
                <c:pt idx="26">
                  <c:v>0.46711624490886022</c:v>
                </c:pt>
                <c:pt idx="27">
                  <c:v>0</c:v>
                </c:pt>
                <c:pt idx="28">
                  <c:v>0</c:v>
                </c:pt>
                <c:pt idx="29">
                  <c:v>1.7836873682503648E-3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Sheet1!$D$2</c:f>
              <c:strCache>
                <c:ptCount val="1"/>
                <c:pt idx="0">
                  <c:v>length / files</c:v>
                </c:pt>
              </c:strCache>
            </c:strRef>
          </c:tx>
          <c:val>
            <c:numRef>
              <c:f>Sheet1!$D$3:$D$33</c:f>
              <c:numCache>
                <c:formatCode>0.00</c:formatCode>
                <c:ptCount val="31"/>
                <c:pt idx="0">
                  <c:v>3.230635281969445</c:v>
                </c:pt>
                <c:pt idx="1">
                  <c:v>0</c:v>
                </c:pt>
                <c:pt idx="2">
                  <c:v>2.2231818075144916</c:v>
                </c:pt>
                <c:pt idx="3">
                  <c:v>2.5548391260472645</c:v>
                </c:pt>
                <c:pt idx="4">
                  <c:v>1.9207029529795536</c:v>
                </c:pt>
                <c:pt idx="5">
                  <c:v>1</c:v>
                </c:pt>
                <c:pt idx="6">
                  <c:v>1.2047908697284739</c:v>
                </c:pt>
                <c:pt idx="7">
                  <c:v>2.6529358616319723</c:v>
                </c:pt>
                <c:pt idx="8">
                  <c:v>0.77379757484073275</c:v>
                </c:pt>
                <c:pt idx="9">
                  <c:v>6.5995546924503063</c:v>
                </c:pt>
                <c:pt idx="10">
                  <c:v>8.1768792095937765E-2</c:v>
                </c:pt>
                <c:pt idx="11">
                  <c:v>2.4382847152143814</c:v>
                </c:pt>
                <c:pt idx="12">
                  <c:v>2.2394452136772194</c:v>
                </c:pt>
                <c:pt idx="13">
                  <c:v>2.2227476473211145</c:v>
                </c:pt>
                <c:pt idx="14">
                  <c:v>2.2647044060088808</c:v>
                </c:pt>
                <c:pt idx="15">
                  <c:v>0.20660549310428447</c:v>
                </c:pt>
                <c:pt idx="16">
                  <c:v>3.4202201309521012</c:v>
                </c:pt>
                <c:pt idx="17">
                  <c:v>0.88513420721653335</c:v>
                </c:pt>
                <c:pt idx="18">
                  <c:v>1.4431765141499717</c:v>
                </c:pt>
                <c:pt idx="19">
                  <c:v>1.8741932834244681</c:v>
                </c:pt>
                <c:pt idx="20">
                  <c:v>4.2968521430303594</c:v>
                </c:pt>
                <c:pt idx="21">
                  <c:v>3.7249524770599143</c:v>
                </c:pt>
                <c:pt idx="22">
                  <c:v>3.2027938795146791</c:v>
                </c:pt>
                <c:pt idx="23">
                  <c:v>2.4320945100247977</c:v>
                </c:pt>
                <c:pt idx="24">
                  <c:v>2.4912375912323106</c:v>
                </c:pt>
                <c:pt idx="25">
                  <c:v>1.9476675117886832</c:v>
                </c:pt>
                <c:pt idx="26">
                  <c:v>2.0933554853966183</c:v>
                </c:pt>
                <c:pt idx="27">
                  <c:v>0</c:v>
                </c:pt>
                <c:pt idx="28">
                  <c:v>5.9883216775011139</c:v>
                </c:pt>
                <c:pt idx="29">
                  <c:v>2.3875583769449205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18272"/>
        <c:axId val="169319808"/>
      </c:lineChart>
      <c:catAx>
        <c:axId val="1693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19808"/>
        <c:crosses val="autoZero"/>
        <c:auto val="1"/>
        <c:lblAlgn val="ctr"/>
        <c:lblOffset val="100"/>
        <c:noMultiLvlLbl val="0"/>
      </c:catAx>
      <c:valAx>
        <c:axId val="1693198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931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727346598458341"/>
          <c:y val="8.3558779494195559E-2"/>
          <c:w val="0.13058079131127229"/>
          <c:h val="0.246205463666732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Sheet1!$A$2</c:f>
              <c:strCache>
                <c:ptCount val="1"/>
                <c:pt idx="0">
                  <c:v>size / files norm</c:v>
                </c:pt>
              </c:strCache>
            </c:strRef>
          </c:tx>
          <c:val>
            <c:numRef>
              <c:f>Sheet1!$A$3:$A$32</c:f>
              <c:numCache>
                <c:formatCode>0.00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0.22026925953627521</c:v>
                </c:pt>
                <c:pt idx="3">
                  <c:v>0.23136374968835699</c:v>
                </c:pt>
                <c:pt idx="4">
                  <c:v>0.15450159121240117</c:v>
                </c:pt>
                <c:pt idx="5">
                  <c:v>6.9887355227669354E-2</c:v>
                </c:pt>
                <c:pt idx="6">
                  <c:v>9.6476876090750424E-2</c:v>
                </c:pt>
                <c:pt idx="7">
                  <c:v>0.21191722762403387</c:v>
                </c:pt>
                <c:pt idx="8">
                  <c:v>7.0949120687340564E-2</c:v>
                </c:pt>
                <c:pt idx="9">
                  <c:v>0.52399650959860378</c:v>
                </c:pt>
                <c:pt idx="10">
                  <c:v>0.11212914485165791</c:v>
                </c:pt>
                <c:pt idx="11">
                  <c:v>0.10562619463143023</c:v>
                </c:pt>
                <c:pt idx="12">
                  <c:v>0.10533532784841682</c:v>
                </c:pt>
                <c:pt idx="13">
                  <c:v>9.0750436300174514E-2</c:v>
                </c:pt>
                <c:pt idx="14">
                  <c:v>7.1553228621291431E-2</c:v>
                </c:pt>
                <c:pt idx="15">
                  <c:v>1.8470040721349619E-2</c:v>
                </c:pt>
                <c:pt idx="16">
                  <c:v>0.10708052854649711</c:v>
                </c:pt>
                <c:pt idx="17">
                  <c:v>2.7503070260487362E-2</c:v>
                </c:pt>
                <c:pt idx="18">
                  <c:v>4.7799108008532078E-2</c:v>
                </c:pt>
                <c:pt idx="19">
                  <c:v>5.3783912422655879E-2</c:v>
                </c:pt>
                <c:pt idx="20">
                  <c:v>0.11867364746945898</c:v>
                </c:pt>
                <c:pt idx="21">
                  <c:v>9.7207678883071552E-2</c:v>
                </c:pt>
                <c:pt idx="22">
                  <c:v>7.9281974569932676E-2</c:v>
                </c:pt>
                <c:pt idx="23">
                  <c:v>4.4284467713787079E-2</c:v>
                </c:pt>
                <c:pt idx="24">
                  <c:v>4.2508102717526794E-2</c:v>
                </c:pt>
                <c:pt idx="25">
                  <c:v>3.3128723596317015E-2</c:v>
                </c:pt>
                <c:pt idx="26">
                  <c:v>3.264551894056051E-2</c:v>
                </c:pt>
                <c:pt idx="27">
                  <c:v>0</c:v>
                </c:pt>
                <c:pt idx="28">
                  <c:v>0</c:v>
                </c:pt>
                <c:pt idx="29">
                  <c:v>1.2465719272001992E-4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Sheet1!$E$2</c:f>
              <c:strCache>
                <c:ptCount val="1"/>
                <c:pt idx="0">
                  <c:v>MB/Min Norm</c:v>
                </c:pt>
              </c:strCache>
            </c:strRef>
          </c:tx>
          <c:val>
            <c:numRef>
              <c:f>Sheet1!$E$3:$E$32</c:f>
              <c:numCache>
                <c:formatCode>0.000</c:formatCode>
                <c:ptCount val="30"/>
                <c:pt idx="0">
                  <c:v>1</c:v>
                </c:pt>
                <c:pt idx="1">
                  <c:v>0.33333333333333331</c:v>
                </c:pt>
                <c:pt idx="2">
                  <c:v>0.31750219876868951</c:v>
                </c:pt>
                <c:pt idx="3">
                  <c:v>0.29991204925241866</c:v>
                </c:pt>
                <c:pt idx="4">
                  <c:v>0.29551451187335093</c:v>
                </c:pt>
                <c:pt idx="5">
                  <c:v>0.2761653474054529</c:v>
                </c:pt>
                <c:pt idx="6">
                  <c:v>0.26912928759894456</c:v>
                </c:pt>
                <c:pt idx="7">
                  <c:v>0.26649076517150394</c:v>
                </c:pt>
                <c:pt idx="8">
                  <c:v>0.26121372031662266</c:v>
                </c:pt>
                <c:pt idx="9">
                  <c:v>0.24450307827616535</c:v>
                </c:pt>
                <c:pt idx="10">
                  <c:v>0.20668425681618288</c:v>
                </c:pt>
                <c:pt idx="11">
                  <c:v>0.16094986807387859</c:v>
                </c:pt>
                <c:pt idx="12">
                  <c:v>0.15127528583992964</c:v>
                </c:pt>
                <c:pt idx="13">
                  <c:v>0.14072119613016709</c:v>
                </c:pt>
                <c:pt idx="14">
                  <c:v>0.11257695690413368</c:v>
                </c:pt>
                <c:pt idx="15">
                  <c:v>0.10905892700087949</c:v>
                </c:pt>
                <c:pt idx="16">
                  <c:v>0.10642040457343886</c:v>
                </c:pt>
                <c:pt idx="17">
                  <c:v>0.10554089709762532</c:v>
                </c:pt>
                <c:pt idx="18">
                  <c:v>0.10466138962181178</c:v>
                </c:pt>
                <c:pt idx="19">
                  <c:v>9.5866314863676347E-2</c:v>
                </c:pt>
                <c:pt idx="20">
                  <c:v>8.7950747581354433E-2</c:v>
                </c:pt>
                <c:pt idx="21">
                  <c:v>8.6191732629727347E-2</c:v>
                </c:pt>
                <c:pt idx="22">
                  <c:v>8.2673702726473161E-2</c:v>
                </c:pt>
                <c:pt idx="23">
                  <c:v>5.980650835532101E-2</c:v>
                </c:pt>
                <c:pt idx="24">
                  <c:v>5.5408970976253295E-2</c:v>
                </c:pt>
                <c:pt idx="25">
                  <c:v>5.4529463500439745E-2</c:v>
                </c:pt>
                <c:pt idx="26">
                  <c:v>5.0131926121372024E-2</c:v>
                </c:pt>
                <c:pt idx="27">
                  <c:v>4.7493403693931395E-2</c:v>
                </c:pt>
                <c:pt idx="28">
                  <c:v>6.156552330694811E-3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3488"/>
        <c:axId val="169265024"/>
      </c:lineChart>
      <c:catAx>
        <c:axId val="1692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65024"/>
        <c:crosses val="autoZero"/>
        <c:auto val="1"/>
        <c:lblAlgn val="ctr"/>
        <c:lblOffset val="100"/>
        <c:noMultiLvlLbl val="0"/>
      </c:catAx>
      <c:valAx>
        <c:axId val="16926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92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MB/Min</c:v>
                </c:pt>
              </c:strCache>
            </c:strRef>
          </c:tx>
          <c:val>
            <c:numRef>
              <c:f>Sheet1!$G$3:$G$32</c:f>
              <c:numCache>
                <c:formatCode>General</c:formatCode>
                <c:ptCount val="30"/>
                <c:pt idx="0">
                  <c:v>11.63</c:v>
                </c:pt>
                <c:pt idx="1">
                  <c:v>4.05</c:v>
                </c:pt>
                <c:pt idx="2">
                  <c:v>3.87</c:v>
                </c:pt>
                <c:pt idx="3">
                  <c:v>3.67</c:v>
                </c:pt>
                <c:pt idx="4">
                  <c:v>3.62</c:v>
                </c:pt>
                <c:pt idx="5">
                  <c:v>3.4</c:v>
                </c:pt>
                <c:pt idx="6">
                  <c:v>3.32</c:v>
                </c:pt>
                <c:pt idx="7">
                  <c:v>3.29</c:v>
                </c:pt>
                <c:pt idx="8">
                  <c:v>3.23</c:v>
                </c:pt>
                <c:pt idx="9">
                  <c:v>3.04</c:v>
                </c:pt>
                <c:pt idx="10">
                  <c:v>2.61</c:v>
                </c:pt>
                <c:pt idx="11">
                  <c:v>2.09</c:v>
                </c:pt>
                <c:pt idx="12">
                  <c:v>1.98</c:v>
                </c:pt>
                <c:pt idx="13">
                  <c:v>1.86</c:v>
                </c:pt>
                <c:pt idx="14">
                  <c:v>1.54</c:v>
                </c:pt>
                <c:pt idx="15">
                  <c:v>1.5</c:v>
                </c:pt>
                <c:pt idx="16">
                  <c:v>1.47</c:v>
                </c:pt>
                <c:pt idx="17">
                  <c:v>1.46</c:v>
                </c:pt>
                <c:pt idx="18">
                  <c:v>1.45</c:v>
                </c:pt>
                <c:pt idx="19">
                  <c:v>1.35</c:v>
                </c:pt>
                <c:pt idx="20">
                  <c:v>1.26</c:v>
                </c:pt>
                <c:pt idx="21">
                  <c:v>1.24</c:v>
                </c:pt>
                <c:pt idx="22">
                  <c:v>1.2</c:v>
                </c:pt>
                <c:pt idx="23">
                  <c:v>0.94</c:v>
                </c:pt>
                <c:pt idx="24">
                  <c:v>0.89</c:v>
                </c:pt>
                <c:pt idx="25">
                  <c:v>0.88</c:v>
                </c:pt>
                <c:pt idx="26">
                  <c:v>0.83</c:v>
                </c:pt>
                <c:pt idx="27">
                  <c:v>0.8</c:v>
                </c:pt>
                <c:pt idx="28">
                  <c:v>0.33</c:v>
                </c:pt>
                <c:pt idx="29">
                  <c:v>0.26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Sheet1!$P$2</c:f>
              <c:strCache>
                <c:ptCount val="1"/>
                <c:pt idx="0">
                  <c:v>Video BR Mean/Avg</c:v>
                </c:pt>
              </c:strCache>
            </c:strRef>
          </c:tx>
          <c:val>
            <c:numRef>
              <c:f>Sheet1!$P$3:$P$32</c:f>
              <c:numCache>
                <c:formatCode>0.000</c:formatCode>
                <c:ptCount val="30"/>
                <c:pt idx="0">
                  <c:v>3.7785193232966008</c:v>
                </c:pt>
                <c:pt idx="1">
                  <c:v>1.3130529256557504</c:v>
                </c:pt>
                <c:pt idx="2">
                  <c:v>1.2455377929535929</c:v>
                </c:pt>
                <c:pt idx="3">
                  <c:v>1.1850069843240725</c:v>
                </c:pt>
                <c:pt idx="4">
                  <c:v>1.1524134719851</c:v>
                </c:pt>
                <c:pt idx="5">
                  <c:v>1.0825702312587304</c:v>
                </c:pt>
                <c:pt idx="6">
                  <c:v>1.0686015831134563</c:v>
                </c:pt>
                <c:pt idx="7">
                  <c:v>1.0848983392829428</c:v>
                </c:pt>
                <c:pt idx="8">
                  <c:v>1.0429923948471209</c:v>
                </c:pt>
                <c:pt idx="9">
                  <c:v>0.98246158621760049</c:v>
                </c:pt>
                <c:pt idx="10">
                  <c:v>0.8101815924258885</c:v>
                </c:pt>
                <c:pt idx="11">
                  <c:v>0.65187024677945049</c:v>
                </c:pt>
                <c:pt idx="12">
                  <c:v>0.62858916653732733</c:v>
                </c:pt>
                <c:pt idx="13">
                  <c:v>4.4210771379792018</c:v>
                </c:pt>
                <c:pt idx="14">
                  <c:v>0.49123079310880025</c:v>
                </c:pt>
                <c:pt idx="15">
                  <c:v>0.47959025298773861</c:v>
                </c:pt>
                <c:pt idx="16">
                  <c:v>0.42837187645506747</c:v>
                </c:pt>
                <c:pt idx="17">
                  <c:v>0.46562160484246468</c:v>
                </c:pt>
                <c:pt idx="18">
                  <c:v>0.4469967406487661</c:v>
                </c:pt>
                <c:pt idx="19">
                  <c:v>0.44234052460034146</c:v>
                </c:pt>
                <c:pt idx="20">
                  <c:v>0.39810647214030731</c:v>
                </c:pt>
                <c:pt idx="21">
                  <c:v>3.4199906875679029</c:v>
                </c:pt>
                <c:pt idx="22">
                  <c:v>0.37715349992239638</c:v>
                </c:pt>
                <c:pt idx="23">
                  <c:v>0.65652646282787519</c:v>
                </c:pt>
                <c:pt idx="24">
                  <c:v>0.27937296290547881</c:v>
                </c:pt>
                <c:pt idx="25">
                  <c:v>0.27937296290547881</c:v>
                </c:pt>
                <c:pt idx="26">
                  <c:v>0.6029799782709917</c:v>
                </c:pt>
                <c:pt idx="27">
                  <c:v>0.25143566661493094</c:v>
                </c:pt>
                <c:pt idx="28">
                  <c:v>0.37016917584975939</c:v>
                </c:pt>
                <c:pt idx="29">
                  <c:v>0.16296756169486262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Sheet1!$O$2</c:f>
              <c:strCache>
                <c:ptCount val="1"/>
                <c:pt idx="0">
                  <c:v>ratio</c:v>
                </c:pt>
              </c:strCache>
            </c:strRef>
          </c:tx>
          <c:val>
            <c:numRef>
              <c:f>Sheet1!$O$3:$O$32</c:f>
              <c:numCache>
                <c:formatCode>0.000</c:formatCode>
                <c:ptCount val="30"/>
                <c:pt idx="0">
                  <c:v>8.8306479071367416</c:v>
                </c:pt>
                <c:pt idx="1">
                  <c:v>3.0723926302604418</c:v>
                </c:pt>
                <c:pt idx="2">
                  <c:v>2.926684621798076</c:v>
                </c:pt>
                <c:pt idx="3">
                  <c:v>2.7792728401016573</c:v>
                </c:pt>
                <c:pt idx="4">
                  <c:v>2.7249590844959606</c:v>
                </c:pt>
                <c:pt idx="5">
                  <c:v>2.5595467733960025</c:v>
                </c:pt>
                <c:pt idx="6">
                  <c:v>2.5108257360239694</c:v>
                </c:pt>
                <c:pt idx="7">
                  <c:v>2.514090346233421</c:v>
                </c:pt>
                <c:pt idx="8">
                  <c:v>2.4461201098775298</c:v>
                </c:pt>
                <c:pt idx="9">
                  <c:v>2.3030523768344557</c:v>
                </c:pt>
                <c:pt idx="10">
                  <c:v>1.9439782909489121</c:v>
                </c:pt>
                <c:pt idx="11">
                  <c:v>1.5597764153285385</c:v>
                </c:pt>
                <c:pt idx="12">
                  <c:v>1.488710799899621</c:v>
                </c:pt>
                <c:pt idx="13">
                  <c:v>5.2290701875013568</c:v>
                </c:pt>
                <c:pt idx="14">
                  <c:v>1.1602142857239177</c:v>
                </c:pt>
                <c:pt idx="15">
                  <c:v>1.1311975509894765</c:v>
                </c:pt>
                <c:pt idx="16">
                  <c:v>1.0669470284967706</c:v>
                </c:pt>
                <c:pt idx="17">
                  <c:v>1.0998527082308227</c:v>
                </c:pt>
                <c:pt idx="18">
                  <c:v>1.0768837953837793</c:v>
                </c:pt>
                <c:pt idx="19">
                  <c:v>1.0287870928019056</c:v>
                </c:pt>
                <c:pt idx="20">
                  <c:v>0.94545660246176699</c:v>
                </c:pt>
                <c:pt idx="21">
                  <c:v>3.9586527205826729</c:v>
                </c:pt>
                <c:pt idx="22">
                  <c:v>0.89843933832378653</c:v>
                </c:pt>
                <c:pt idx="23">
                  <c:v>1.0648670362422976</c:v>
                </c:pt>
                <c:pt idx="24">
                  <c:v>0.66599329305317645</c:v>
                </c:pt>
                <c:pt idx="25">
                  <c:v>0.66164924439983164</c:v>
                </c:pt>
                <c:pt idx="26">
                  <c:v>0.96353601649861997</c:v>
                </c:pt>
                <c:pt idx="27">
                  <c:v>0.5989595588825245</c:v>
                </c:pt>
                <c:pt idx="28">
                  <c:v>0.51352278141014174</c:v>
                </c:pt>
                <c:pt idx="29">
                  <c:v>0.27591282668183048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8080"/>
        <c:axId val="62319616"/>
      </c:lineChart>
      <c:catAx>
        <c:axId val="623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2319616"/>
        <c:crosses val="autoZero"/>
        <c:auto val="1"/>
        <c:lblAlgn val="ctr"/>
        <c:lblOffset val="100"/>
        <c:noMultiLvlLbl val="0"/>
      </c:catAx>
      <c:valAx>
        <c:axId val="623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161925</xdr:colOff>
      <xdr:row>34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47624</xdr:colOff>
      <xdr:row>37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390524</xdr:colOff>
      <xdr:row>33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src" displayName="src" ref="A2:U32" totalsRowShown="0" headerRowDxfId="13">
  <autoFilter ref="A2:U32"/>
  <tableColumns count="21">
    <tableColumn id="19" name="size / files norm" dataDxfId="12">
      <calculatedColumnFormula>(src[size / files]-MIN(src[size / files]))/(MAX(src[size / files])-MIN(src[size / files]))</calculatedColumnFormula>
    </tableColumn>
    <tableColumn id="1" name="size / files" dataDxfId="11">
      <calculatedColumnFormula>IFERROR(src[Size (MB) Norm]/src['#Files Norm],0)</calculatedColumnFormula>
    </tableColumn>
    <tableColumn id="18" name="length / files norm" dataDxfId="10">
      <calculatedColumnFormula>(src[length / files]-MIN(src[length / files]))/(MAX(src[length / files])-MIN(src[length / files]))</calculatedColumnFormula>
    </tableColumn>
    <tableColumn id="2" name="length / files" dataDxfId="9">
      <calculatedColumnFormula>IFERROR(src[Length (Min) Norm]/src['#Files Norm],0)</calculatedColumnFormula>
    </tableColumn>
    <tableColumn id="3" name="MB/Min Norm" dataDxfId="6">
      <calculatedColumnFormula>(src[MB/Min]-MIN(src[MB/Min]))/(MAX(src[MB/Min])-MIN(src[MB/Min]))</calculatedColumnFormula>
    </tableColumn>
    <tableColumn id="21" name="MB/Min abg" dataDxfId="3">
      <calculatedColumnFormula>src[[#This Row],[MB/Min]]/AVERAGE(src[MB/Min])</calculatedColumnFormula>
    </tableColumn>
    <tableColumn id="4" name="MB/Min" dataDxfId="4"/>
    <tableColumn id="5" name="Size (MB) Norm" dataDxfId="5">
      <calculatedColumnFormula>(src[Size (MB)]-MIN(src[Size (MB)]))/(MAX(src[Size (MB)])-MIN(src[Size (MB)]))</calculatedColumnFormula>
    </tableColumn>
    <tableColumn id="6" name="Size (MB)"/>
    <tableColumn id="7" name="Length (Min) Norm" dataDxfId="8">
      <calculatedColumnFormula>(src[Length (Min)]-MIN(src[Length (Min)]))/(MAX(src[Length (Min)])-MIN(src[Length (Min)]))</calculatedColumnFormula>
    </tableColumn>
    <tableColumn id="8" name="Length (Min)"/>
    <tableColumn id="15" name="#Files Norm" dataDxfId="7">
      <calculatedColumnFormula>(src['#Files]-MIN(src['#Files]))/(MAX(src['#Files])-MIN(src['#Files]))</calculatedColumnFormula>
    </tableColumn>
    <tableColumn id="9" name="#Files"/>
    <tableColumn id="17" name="Video BR Norm" dataDxfId="2">
      <calculatedColumnFormula>(src[Video BR]-MIN(src[Video BR]))/(MAX(src[Video BR])-MIN(src[Video BR]))</calculatedColumnFormula>
    </tableColumn>
    <tableColumn id="20" name="ratio" dataDxfId="0">
      <calculatedColumnFormula>src[[#This Row],[MB/Min abg]]+src[[#This Row],[Video BR Mean/Avg]]</calculatedColumnFormula>
    </tableColumn>
    <tableColumn id="16" name="Video BR Mean/Avg" dataDxfId="1">
      <calculatedColumnFormula>src[Video BR]/AVERAGE(src[Video BR])</calculatedColumnFormula>
    </tableColumn>
    <tableColumn id="10" name="Video BR"/>
    <tableColumn id="11" name="Audio BR"/>
    <tableColumn id="12" name="Frame Width"/>
    <tableColumn id="13" name="Frame Rate"/>
    <tableColumn id="14" name="Forlder Nam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P3" sqref="P3"/>
    </sheetView>
  </sheetViews>
  <sheetFormatPr defaultRowHeight="15" x14ac:dyDescent="0.25"/>
  <cols>
    <col min="1" max="3" width="12.140625" customWidth="1"/>
    <col min="4" max="4" width="14.42578125" customWidth="1"/>
    <col min="5" max="6" width="15.7109375" customWidth="1"/>
    <col min="7" max="7" width="10.42578125" bestFit="1" customWidth="1"/>
    <col min="8" max="8" width="10.5703125" customWidth="1"/>
    <col min="9" max="9" width="8.140625" customWidth="1"/>
    <col min="10" max="10" width="13.42578125" customWidth="1"/>
    <col min="11" max="12" width="9.140625" customWidth="1"/>
    <col min="13" max="13" width="8.42578125" bestFit="1" customWidth="1"/>
    <col min="14" max="15" width="8.42578125" customWidth="1"/>
    <col min="16" max="16" width="13.7109375" customWidth="1"/>
    <col min="17" max="17" width="11.140625" customWidth="1"/>
    <col min="18" max="18" width="7.7109375" hidden="1" customWidth="1"/>
    <col min="19" max="19" width="14.5703125" customWidth="1"/>
    <col min="20" max="20" width="9.28515625" hidden="1" customWidth="1"/>
    <col min="21" max="21" width="35.140625" customWidth="1"/>
  </cols>
  <sheetData>
    <row r="1" spans="1:21" x14ac:dyDescent="0.25">
      <c r="A1" s="11" t="s">
        <v>44</v>
      </c>
      <c r="B1" s="11"/>
      <c r="C1" s="11"/>
      <c r="D1" s="12">
        <f>MAX(I3:Q32)</f>
        <v>6302</v>
      </c>
      <c r="E1" s="11" t="s">
        <v>45</v>
      </c>
      <c r="F1" s="11"/>
      <c r="G1" s="13">
        <f>MIN(I3:Q32)</f>
        <v>0</v>
      </c>
      <c r="H1" s="13"/>
    </row>
    <row r="2" spans="1:21" ht="46.5" customHeight="1" x14ac:dyDescent="0.25">
      <c r="A2" s="14" t="s">
        <v>51</v>
      </c>
      <c r="B2" s="14" t="s">
        <v>43</v>
      </c>
      <c r="C2" s="14" t="s">
        <v>50</v>
      </c>
      <c r="D2" s="14" t="s">
        <v>42</v>
      </c>
      <c r="E2" s="14" t="s">
        <v>11</v>
      </c>
      <c r="F2" s="14" t="s">
        <v>54</v>
      </c>
      <c r="G2" s="14" t="s">
        <v>0</v>
      </c>
      <c r="H2" s="14" t="s">
        <v>46</v>
      </c>
      <c r="I2" s="14" t="s">
        <v>39</v>
      </c>
      <c r="J2" s="14" t="s">
        <v>47</v>
      </c>
      <c r="K2" s="14" t="s">
        <v>38</v>
      </c>
      <c r="L2" s="14" t="s">
        <v>48</v>
      </c>
      <c r="M2" s="14" t="s">
        <v>1</v>
      </c>
      <c r="N2" s="14" t="s">
        <v>49</v>
      </c>
      <c r="O2" s="14" t="s">
        <v>53</v>
      </c>
      <c r="P2" s="14" t="s">
        <v>52</v>
      </c>
      <c r="Q2" s="14" t="s">
        <v>2</v>
      </c>
      <c r="R2" s="14" t="s">
        <v>3</v>
      </c>
      <c r="S2" s="14" t="s">
        <v>4</v>
      </c>
      <c r="T2" s="14" t="s">
        <v>5</v>
      </c>
      <c r="U2" s="14" t="s">
        <v>6</v>
      </c>
    </row>
    <row r="3" spans="1:21" s="3" customFormat="1" x14ac:dyDescent="0.25">
      <c r="A3" s="5">
        <f>(src[size / files]-MIN(src[size / files]))/(MAX(src[size / files])-MIN(src[size / files]))</f>
        <v>1</v>
      </c>
      <c r="B3" s="5">
        <f>IFERROR(src[Size (MB) Norm]/src['#Files Norm],0)</f>
        <v>14.308740068104429</v>
      </c>
      <c r="C3" s="5">
        <f>(src[length / files]-MIN(src[length / files]))/(MAX(src[length / files])-MIN(src[length / files]))</f>
        <v>0.48952322278125754</v>
      </c>
      <c r="D3" s="5">
        <f>IFERROR(src[Length (Min) Norm]/src['#Files Norm],0)</f>
        <v>3.230635281969445</v>
      </c>
      <c r="E3" s="4">
        <f>(src[MB/Min]-MIN(src[MB/Min]))/(MAX(src[MB/Min])-MIN(src[MB/Min]))</f>
        <v>1</v>
      </c>
      <c r="F3" s="4">
        <f>src[[#This Row],[MB/Min]]/AVERAGE(src[MB/Min])</f>
        <v>5.0521285838401404</v>
      </c>
      <c r="G3" s="17">
        <v>11.63</v>
      </c>
      <c r="H3" s="4">
        <f>(src[Size (MB)]-MIN(src[Size (MB)]))/(MAX(src[Size (MB)])-MIN(src[Size (MB)]))</f>
        <v>0.92913896546132646</v>
      </c>
      <c r="I3" s="3">
        <v>5865</v>
      </c>
      <c r="J3" s="4">
        <f>(src[Length (Min)]-MIN(src[Length (Min)]))/(MAX(src[Length (Min)])-MIN(src[Length (Min)]))</f>
        <v>0.2097815118161977</v>
      </c>
      <c r="K3" s="3">
        <v>504.3</v>
      </c>
      <c r="L3" s="4">
        <f>(src['#Files]-MIN(src['#Files]))/(MAX(src['#Files])-MIN(src['#Files]))</f>
        <v>6.4935064935064929E-2</v>
      </c>
      <c r="M3" s="3">
        <v>18</v>
      </c>
      <c r="N3" s="4">
        <f>(src[Video BR]-MIN(src[Video BR]))/(MAX(src[Video BR])-MIN(src[Video BR]))</f>
        <v>0.84909786768726081</v>
      </c>
      <c r="O3" s="18">
        <f>src[[#This Row],[MB/Min abg]]+src[[#This Row],[Video BR Mean/Avg]]</f>
        <v>8.8306479071367416</v>
      </c>
      <c r="P3" s="16">
        <f>src[Video BR]/AVERAGE(src[Video BR])</f>
        <v>3.7785193232966008</v>
      </c>
      <c r="Q3" s="3">
        <v>1623</v>
      </c>
      <c r="R3" s="3">
        <v>1411</v>
      </c>
      <c r="S3" s="3">
        <v>936</v>
      </c>
      <c r="T3" s="3">
        <v>15</v>
      </c>
      <c r="U3" s="3" t="s">
        <v>12</v>
      </c>
    </row>
    <row r="4" spans="1:21" x14ac:dyDescent="0.25">
      <c r="A4" s="6">
        <f>(src[size / files]-MIN(src[size / files]))/(MAX(src[size / files])-MIN(src[size / files]))</f>
        <v>0</v>
      </c>
      <c r="B4" s="6">
        <f>IFERROR(src[Size (MB) Norm]/src['#Files Norm],0)</f>
        <v>0</v>
      </c>
      <c r="C4" s="6">
        <f>(src[length / files]-MIN(src[length / files]))/(MAX(src[length / files])-MIN(src[length / files]))</f>
        <v>0</v>
      </c>
      <c r="D4" s="6">
        <f>IFERROR(src[Length (Min) Norm]/src['#Files Norm],0)</f>
        <v>0</v>
      </c>
      <c r="E4" s="15">
        <f>(src[MB/Min]-MIN(src[MB/Min]))/(MAX(src[MB/Min])-MIN(src[MB/Min]))</f>
        <v>0.33333333333333331</v>
      </c>
      <c r="F4" s="15">
        <f>src[[#This Row],[MB/Min]]/AVERAGE(src[MB/Min])</f>
        <v>1.7593397046046917</v>
      </c>
      <c r="G4" s="17">
        <v>4.05</v>
      </c>
      <c r="H4" s="15">
        <f>(src[Size (MB)]-MIN(src[Size (MB)]))/(MAX(src[Size (MB)])-MIN(src[Size (MB)]))</f>
        <v>7.4590562672287988E-2</v>
      </c>
      <c r="I4">
        <v>595</v>
      </c>
      <c r="J4" s="15">
        <f>(src[Length (Min)]-MIN(src[Length (Min)]))/(MAX(src[Length (Min)])-MIN(src[Length (Min)]))</f>
        <v>0</v>
      </c>
      <c r="K4">
        <v>146.74</v>
      </c>
      <c r="L4" s="15">
        <f>(src['#Files]-MIN(src['#Files]))/(MAX(src['#Files])-MIN(src['#Files]))</f>
        <v>0</v>
      </c>
      <c r="M4">
        <v>13</v>
      </c>
      <c r="N4" s="15">
        <f>(src[Video BR]-MIN(src[Video BR]))/(MAX(src[Video BR])-MIN(src[Video BR]))</f>
        <v>0.27009294696555497</v>
      </c>
      <c r="O4" s="18">
        <f>src[[#This Row],[MB/Min abg]]+src[[#This Row],[Video BR Mean/Avg]]</f>
        <v>3.0723926302604418</v>
      </c>
      <c r="P4" s="16">
        <f>src[Video BR]/AVERAGE(src[Video BR])</f>
        <v>1.3130529256557504</v>
      </c>
      <c r="Q4">
        <v>564</v>
      </c>
      <c r="R4">
        <v>64</v>
      </c>
      <c r="S4">
        <v>1280</v>
      </c>
      <c r="T4">
        <v>12</v>
      </c>
      <c r="U4" t="s">
        <v>13</v>
      </c>
    </row>
    <row r="5" spans="1:21" x14ac:dyDescent="0.25">
      <c r="A5" s="6">
        <f>(src[size / files]-MIN(src[size / files]))/(MAX(src[size / files])-MIN(src[size / files]))</f>
        <v>0.22026925953627521</v>
      </c>
      <c r="B5" s="6">
        <f>IFERROR(src[Size (MB) Norm]/src['#Files Norm],0)</f>
        <v>3.1517755796983948</v>
      </c>
      <c r="C5" s="6">
        <f>(src[length / files]-MIN(src[length / files]))/(MAX(src[length / files])-MIN(src[length / files]))</f>
        <v>0.33686845720935465</v>
      </c>
      <c r="D5" s="6">
        <f>IFERROR(src[Length (Min) Norm]/src['#Files Norm],0)</f>
        <v>2.2231818075144916</v>
      </c>
      <c r="E5" s="15">
        <f>(src[MB/Min]-MIN(src[MB/Min]))/(MAX(src[MB/Min])-MIN(src[MB/Min]))</f>
        <v>0.31750219876868951</v>
      </c>
      <c r="F5" s="15">
        <f>src[[#This Row],[MB/Min]]/AVERAGE(src[MB/Min])</f>
        <v>1.6811468288444833</v>
      </c>
      <c r="G5" s="17">
        <v>3.87</v>
      </c>
      <c r="H5" s="15">
        <f>(src[Size (MB)]-MIN(src[Size (MB)]))/(MAX(src[Size (MB)])-MIN(src[Size (MB)]))</f>
        <v>0.28652505269985407</v>
      </c>
      <c r="I5">
        <v>1902</v>
      </c>
      <c r="J5" s="15">
        <f>(src[Length (Min)]-MIN(src[Length (Min)]))/(MAX(src[Length (Min)])-MIN(src[Length (Min)]))</f>
        <v>0.20210743704677198</v>
      </c>
      <c r="K5">
        <v>491.22</v>
      </c>
      <c r="L5" s="15">
        <f>(src['#Files]-MIN(src['#Files]))/(MAX(src['#Files])-MIN(src['#Files]))</f>
        <v>9.0909090909090912E-2</v>
      </c>
      <c r="M5">
        <v>20</v>
      </c>
      <c r="N5" s="15">
        <f>(src[Video BR]-MIN(src[Video BR]))/(MAX(src[Video BR])-MIN(src[Video BR]))</f>
        <v>0.25423728813559321</v>
      </c>
      <c r="O5" s="18">
        <f>src[[#This Row],[MB/Min abg]]+src[[#This Row],[Video BR Mean/Avg]]</f>
        <v>2.926684621798076</v>
      </c>
      <c r="P5" s="16">
        <f>src[Video BR]/AVERAGE(src[Video BR])</f>
        <v>1.2455377929535929</v>
      </c>
      <c r="Q5">
        <v>535</v>
      </c>
      <c r="R5">
        <v>56</v>
      </c>
      <c r="S5">
        <v>1280</v>
      </c>
      <c r="T5">
        <v>15</v>
      </c>
      <c r="U5" t="s">
        <v>14</v>
      </c>
    </row>
    <row r="6" spans="1:21" x14ac:dyDescent="0.25">
      <c r="A6" s="6">
        <f>(src[size / files]-MIN(src[size / files]))/(MAX(src[size / files])-MIN(src[size / files]))</f>
        <v>0.23136374968835699</v>
      </c>
      <c r="B6" s="6">
        <f>IFERROR(src[Size (MB) Norm]/src['#Files Norm],0)</f>
        <v>3.3105237554726772</v>
      </c>
      <c r="C6" s="6">
        <f>(src[length / files]-MIN(src[length / files]))/(MAX(src[length / files])-MIN(src[length / files]))</f>
        <v>0.38712295679130049</v>
      </c>
      <c r="D6" s="6">
        <f>IFERROR(src[Length (Min) Norm]/src['#Files Norm],0)</f>
        <v>2.5548391260472645</v>
      </c>
      <c r="E6" s="15">
        <f>(src[MB/Min]-MIN(src[MB/Min]))/(MAX(src[MB/Min])-MIN(src[MB/Min]))</f>
        <v>0.29991204925241866</v>
      </c>
      <c r="F6" s="15">
        <f>src[[#This Row],[MB/Min]]/AVERAGE(src[MB/Min])</f>
        <v>1.5942658557775851</v>
      </c>
      <c r="G6" s="17">
        <v>3.67</v>
      </c>
      <c r="H6" s="15">
        <f>(src[Size (MB)]-MIN(src[Size (MB)]))/(MAX(src[Size (MB)])-MIN(src[Size (MB)]))</f>
        <v>0.30095670504297067</v>
      </c>
      <c r="I6">
        <v>1991</v>
      </c>
      <c r="J6" s="15">
        <f>(src[Length (Min)]-MIN(src[Length (Min)]))/(MAX(src[Length (Min)])-MIN(src[Length (Min)]))</f>
        <v>0.23225810236793315</v>
      </c>
      <c r="K6">
        <v>542.61</v>
      </c>
      <c r="L6" s="15">
        <f>(src['#Files]-MIN(src['#Files]))/(MAX(src['#Files])-MIN(src['#Files]))</f>
        <v>9.0909090909090912E-2</v>
      </c>
      <c r="M6">
        <v>20</v>
      </c>
      <c r="N6" s="15">
        <f>(src[Video BR]-MIN(src[Video BR]))/(MAX(src[Video BR])-MIN(src[Video BR]))</f>
        <v>0.24002186987424823</v>
      </c>
      <c r="O6" s="18">
        <f>src[[#This Row],[MB/Min abg]]+src[[#This Row],[Video BR Mean/Avg]]</f>
        <v>2.7792728401016573</v>
      </c>
      <c r="P6" s="16">
        <f>src[Video BR]/AVERAGE(src[Video BR])</f>
        <v>1.1850069843240725</v>
      </c>
      <c r="Q6">
        <v>509</v>
      </c>
      <c r="R6">
        <v>56</v>
      </c>
      <c r="S6">
        <v>1256</v>
      </c>
      <c r="T6">
        <v>15</v>
      </c>
      <c r="U6" t="s">
        <v>15</v>
      </c>
    </row>
    <row r="7" spans="1:21" x14ac:dyDescent="0.25">
      <c r="A7" s="6">
        <f>(src[size / files]-MIN(src[size / files]))/(MAX(src[size / files])-MIN(src[size / files]))</f>
        <v>0.15450159121240117</v>
      </c>
      <c r="B7" s="6">
        <f>IFERROR(src[Size (MB) Norm]/src['#Files Norm],0)</f>
        <v>2.2107231087667758</v>
      </c>
      <c r="C7" s="6">
        <f>(src[length / files]-MIN(src[length / files]))/(MAX(src[length / files])-MIN(src[length / files]))</f>
        <v>0.2910352353283443</v>
      </c>
      <c r="D7" s="6">
        <f>IFERROR(src[Length (Min) Norm]/src['#Files Norm],0)</f>
        <v>1.9207029529795536</v>
      </c>
      <c r="E7" s="15">
        <f>(src[MB/Min]-MIN(src[MB/Min]))/(MAX(src[MB/Min])-MIN(src[MB/Min]))</f>
        <v>0.29551451187335093</v>
      </c>
      <c r="F7" s="15">
        <f>src[[#This Row],[MB/Min]]/AVERAGE(src[MB/Min])</f>
        <v>1.5725456125108603</v>
      </c>
      <c r="G7" s="17">
        <v>3.62</v>
      </c>
      <c r="H7" s="15">
        <f>(src[Size (MB)]-MIN(src[Size (MB)]))/(MAX(src[Size (MB)])-MIN(src[Size (MB)]))</f>
        <v>0.48808172531214528</v>
      </c>
      <c r="I7">
        <v>3145</v>
      </c>
      <c r="J7" s="15">
        <f>(src[Length (Min)]-MIN(src[Length (Min)]))/(MAX(src[Length (Min)])-MIN(src[Length (Min)]))</f>
        <v>0.42405130130717417</v>
      </c>
      <c r="K7">
        <v>869.51</v>
      </c>
      <c r="L7" s="15">
        <f>(src['#Files]-MIN(src['#Files]))/(MAX(src['#Files])-MIN(src['#Files]))</f>
        <v>0.22077922077922077</v>
      </c>
      <c r="M7">
        <v>30</v>
      </c>
      <c r="N7" s="15">
        <f>(src[Video BR]-MIN(src[Video BR]))/(MAX(src[Video BR])-MIN(src[Video BR]))</f>
        <v>0.23236741388737014</v>
      </c>
      <c r="O7" s="18">
        <f>src[[#This Row],[MB/Min abg]]+src[[#This Row],[Video BR Mean/Avg]]</f>
        <v>2.7249590844959606</v>
      </c>
      <c r="P7" s="16">
        <f>src[Video BR]/AVERAGE(src[Video BR])</f>
        <v>1.1524134719851</v>
      </c>
      <c r="Q7">
        <v>495</v>
      </c>
      <c r="R7">
        <v>56</v>
      </c>
      <c r="S7">
        <v>1280</v>
      </c>
      <c r="T7">
        <v>15</v>
      </c>
      <c r="U7" t="s">
        <v>7</v>
      </c>
    </row>
    <row r="8" spans="1:21" s="1" customFormat="1" x14ac:dyDescent="0.25">
      <c r="A8" s="8">
        <f>(src[size / files]-MIN(src[size / files]))/(MAX(src[size / files])-MIN(src[size / files]))</f>
        <v>6.9887355227669354E-2</v>
      </c>
      <c r="B8" s="8">
        <f>IFERROR(src[Size (MB) Norm]/src['#Files Norm],0)</f>
        <v>1</v>
      </c>
      <c r="C8" s="8">
        <f>(src[length / files]-MIN(src[length / files]))/(MAX(src[length / files])-MIN(src[length / files]))</f>
        <v>0.15152537505961883</v>
      </c>
      <c r="D8" s="8">
        <f>IFERROR(src[Length (Min) Norm]/src['#Files Norm],0)</f>
        <v>1</v>
      </c>
      <c r="E8" s="7">
        <f>(src[MB/Min]-MIN(src[MB/Min]))/(MAX(src[MB/Min])-MIN(src[MB/Min]))</f>
        <v>0.2761653474054529</v>
      </c>
      <c r="F8" s="7">
        <f>src[[#This Row],[MB/Min]]/AVERAGE(src[MB/Min])</f>
        <v>1.4769765421372723</v>
      </c>
      <c r="G8" s="17">
        <v>3.4</v>
      </c>
      <c r="H8" s="7">
        <f>(src[Size (MB)]-MIN(src[Size (MB)]))/(MAX(src[Size (MB)])-MIN(src[Size (MB)]))</f>
        <v>1</v>
      </c>
      <c r="I8" s="1">
        <v>6302</v>
      </c>
      <c r="J8" s="7">
        <f>(src[Length (Min)]-MIN(src[Length (Min)]))/(MAX(src[Length (Min)])-MIN(src[Length (Min)]))</f>
        <v>1</v>
      </c>
      <c r="K8" s="1">
        <v>1851.18</v>
      </c>
      <c r="L8" s="7">
        <f>(src['#Files]-MIN(src['#Files]))/(MAX(src['#Files])-MIN(src['#Files]))</f>
        <v>1</v>
      </c>
      <c r="M8" s="1">
        <v>90</v>
      </c>
      <c r="N8" s="7">
        <f>(src[Video BR]-MIN(src[Video BR]))/(MAX(src[Video BR])-MIN(src[Video BR]))</f>
        <v>0.21596500820120285</v>
      </c>
      <c r="O8" s="18">
        <f>src[[#This Row],[MB/Min abg]]+src[[#This Row],[Video BR Mean/Avg]]</f>
        <v>2.5595467733960025</v>
      </c>
      <c r="P8" s="16">
        <f>src[Video BR]/AVERAGE(src[Video BR])</f>
        <v>1.0825702312587304</v>
      </c>
      <c r="Q8" s="1">
        <v>465</v>
      </c>
      <c r="R8" s="1">
        <v>56</v>
      </c>
      <c r="S8" s="1">
        <v>1280</v>
      </c>
      <c r="T8" s="1">
        <v>15</v>
      </c>
      <c r="U8" s="1" t="s">
        <v>16</v>
      </c>
    </row>
    <row r="9" spans="1:21" x14ac:dyDescent="0.25">
      <c r="A9" s="6">
        <f>(src[size / files]-MIN(src[size / files]))/(MAX(src[size / files])-MIN(src[size / files]))</f>
        <v>9.6476876090750424E-2</v>
      </c>
      <c r="B9" s="6">
        <f>IFERROR(src[Size (MB) Norm]/src['#Files Norm],0)</f>
        <v>1.3804625425652668</v>
      </c>
      <c r="C9" s="6">
        <f>(src[length / files]-MIN(src[length / files]))/(MAX(src[length / files])-MIN(src[length / files]))</f>
        <v>0.18255638840401137</v>
      </c>
      <c r="D9" s="6">
        <f>IFERROR(src[Length (Min) Norm]/src['#Files Norm],0)</f>
        <v>1.2047908697284739</v>
      </c>
      <c r="E9" s="15">
        <f>(src[MB/Min]-MIN(src[MB/Min]))/(MAX(src[MB/Min])-MIN(src[MB/Min]))</f>
        <v>0.26912928759894456</v>
      </c>
      <c r="F9" s="15">
        <f>src[[#This Row],[MB/Min]]/AVERAGE(src[MB/Min])</f>
        <v>1.4422241529105129</v>
      </c>
      <c r="G9" s="17">
        <v>3.32</v>
      </c>
      <c r="H9" s="15">
        <f>(src[Size (MB)]-MIN(src[Size (MB)]))/(MAX(src[Size (MB)])-MIN(src[Size (MB)]))</f>
        <v>0.28684935949408141</v>
      </c>
      <c r="I9">
        <v>1904</v>
      </c>
      <c r="J9" s="15">
        <f>(src[Length (Min)]-MIN(src[Length (Min)]))/(MAX(src[Length (Min)])-MIN(src[Length (Min)]))</f>
        <v>0.25034615474877381</v>
      </c>
      <c r="K9">
        <v>573.44000000000005</v>
      </c>
      <c r="L9" s="15">
        <f>(src['#Files]-MIN(src['#Files]))/(MAX(src['#Files])-MIN(src['#Files]))</f>
        <v>0.20779220779220781</v>
      </c>
      <c r="M9">
        <v>29</v>
      </c>
      <c r="N9" s="15">
        <f>(src[Video BR]-MIN(src[Video BR]))/(MAX(src[Video BR])-MIN(src[Video BR]))</f>
        <v>0.21268452706396937</v>
      </c>
      <c r="O9" s="18">
        <f>src[[#This Row],[MB/Min abg]]+src[[#This Row],[Video BR Mean/Avg]]</f>
        <v>2.5108257360239694</v>
      </c>
      <c r="P9" s="16">
        <f>src[Video BR]/AVERAGE(src[Video BR])</f>
        <v>1.0686015831134563</v>
      </c>
      <c r="Q9">
        <v>459</v>
      </c>
      <c r="R9">
        <v>38</v>
      </c>
      <c r="S9">
        <v>1280</v>
      </c>
      <c r="T9">
        <v>22</v>
      </c>
      <c r="U9" t="s">
        <v>17</v>
      </c>
    </row>
    <row r="10" spans="1:21" x14ac:dyDescent="0.25">
      <c r="A10" s="6">
        <f>(src[size / files]-MIN(src[size / files]))/(MAX(src[size / files])-MIN(src[size / files]))</f>
        <v>0.21191722762403387</v>
      </c>
      <c r="B10" s="6">
        <f>IFERROR(src[Size (MB) Norm]/src['#Files Norm],0)</f>
        <v>3.0322685260256201</v>
      </c>
      <c r="C10" s="6">
        <f>(src[length / files]-MIN(src[length / files]))/(MAX(src[length / files])-MIN(src[length / files]))</f>
        <v>0.40198710144289762</v>
      </c>
      <c r="D10" s="6">
        <f>IFERROR(src[Length (Min) Norm]/src['#Files Norm],0)</f>
        <v>2.6529358616319723</v>
      </c>
      <c r="E10" s="15">
        <f>(src[MB/Min]-MIN(src[MB/Min]))/(MAX(src[MB/Min])-MIN(src[MB/Min]))</f>
        <v>0.26649076517150394</v>
      </c>
      <c r="F10" s="15">
        <f>src[[#This Row],[MB/Min]]/AVERAGE(src[MB/Min])</f>
        <v>1.4291920069504782</v>
      </c>
      <c r="G10" s="17">
        <v>3.29</v>
      </c>
      <c r="H10" s="15">
        <f>(src[Size (MB)]-MIN(src[Size (MB)]))/(MAX(src[Size (MB)])-MIN(src[Size (MB)]))</f>
        <v>0.27566077509323822</v>
      </c>
      <c r="I10">
        <v>1835</v>
      </c>
      <c r="J10" s="15">
        <f>(src[Length (Min)]-MIN(src[Length (Min)]))/(MAX(src[Length (Min)])-MIN(src[Length (Min)]))</f>
        <v>0.24117598742108839</v>
      </c>
      <c r="K10">
        <v>557.80999999999995</v>
      </c>
      <c r="L10" s="15">
        <f>(src['#Files]-MIN(src['#Files]))/(MAX(src['#Files])-MIN(src['#Files]))</f>
        <v>9.0909090909090912E-2</v>
      </c>
      <c r="M10">
        <v>20</v>
      </c>
      <c r="N10" s="15">
        <f>(src[Video BR]-MIN(src[Video BR]))/(MAX(src[Video BR])-MIN(src[Video BR]))</f>
        <v>0.21651175505740841</v>
      </c>
      <c r="O10" s="18">
        <f>src[[#This Row],[MB/Min abg]]+src[[#This Row],[Video BR Mean/Avg]]</f>
        <v>2.514090346233421</v>
      </c>
      <c r="P10" s="16">
        <f>src[Video BR]/AVERAGE(src[Video BR])</f>
        <v>1.0848983392829428</v>
      </c>
      <c r="Q10">
        <v>466</v>
      </c>
      <c r="R10">
        <v>56</v>
      </c>
      <c r="S10">
        <v>800</v>
      </c>
      <c r="T10">
        <v>15</v>
      </c>
      <c r="U10" t="s">
        <v>18</v>
      </c>
    </row>
    <row r="11" spans="1:21" x14ac:dyDescent="0.25">
      <c r="A11" s="6">
        <f>(src[size / files]-MIN(src[size / files]))/(MAX(src[size / files])-MIN(src[size / files]))</f>
        <v>7.0949120687340564E-2</v>
      </c>
      <c r="B11" s="6">
        <f>IFERROR(src[Size (MB) Norm]/src['#Files Norm],0)</f>
        <v>1.0151925259757268</v>
      </c>
      <c r="C11" s="6">
        <f>(src[length / files]-MIN(src[length / files]))/(MAX(src[length / files])-MIN(src[length / files]))</f>
        <v>0.11724996774796549</v>
      </c>
      <c r="D11" s="6">
        <f>IFERROR(src[Length (Min) Norm]/src['#Files Norm],0)</f>
        <v>0.77379757484073275</v>
      </c>
      <c r="E11" s="15">
        <f>(src[MB/Min]-MIN(src[MB/Min]))/(MAX(src[MB/Min])-MIN(src[MB/Min]))</f>
        <v>0.26121372031662266</v>
      </c>
      <c r="F11" s="15">
        <f>src[[#This Row],[MB/Min]]/AVERAGE(src[MB/Min])</f>
        <v>1.4031277150304087</v>
      </c>
      <c r="G11" s="17">
        <v>3.23</v>
      </c>
      <c r="H11" s="15">
        <f>(src[Size (MB)]-MIN(src[Size (MB)]))/(MAX(src[Size (MB)])-MIN(src[Size (MB)]))</f>
        <v>0.17139614074914869</v>
      </c>
      <c r="I11">
        <v>1192</v>
      </c>
      <c r="J11" s="15">
        <f>(src[Length (Min)]-MIN(src[Length (Min)]))/(MAX(src[Length (Min)])-MIN(src[Length (Min)]))</f>
        <v>0.13064114899908474</v>
      </c>
      <c r="K11">
        <v>369.41</v>
      </c>
      <c r="L11" s="15">
        <f>(src['#Files]-MIN(src['#Files]))/(MAX(src['#Files])-MIN(src['#Files]))</f>
        <v>0.16883116883116883</v>
      </c>
      <c r="M11">
        <v>26</v>
      </c>
      <c r="N11" s="15">
        <f>(src[Video BR]-MIN(src[Video BR]))/(MAX(src[Video BR])-MIN(src[Video BR]))</f>
        <v>0.20667031164570804</v>
      </c>
      <c r="O11" s="18">
        <f>src[[#This Row],[MB/Min abg]]+src[[#This Row],[Video BR Mean/Avg]]</f>
        <v>2.4461201098775298</v>
      </c>
      <c r="P11" s="16">
        <f>src[Video BR]/AVERAGE(src[Video BR])</f>
        <v>1.0429923948471209</v>
      </c>
      <c r="Q11">
        <v>448</v>
      </c>
      <c r="R11">
        <v>44</v>
      </c>
      <c r="S11">
        <v>1280</v>
      </c>
      <c r="T11">
        <v>15</v>
      </c>
      <c r="U11" t="s">
        <v>19</v>
      </c>
    </row>
    <row r="12" spans="1:21" x14ac:dyDescent="0.25">
      <c r="A12" s="6">
        <f>(src[size / files]-MIN(src[size / files]))/(MAX(src[size / files])-MIN(src[size / files]))</f>
        <v>0.52399650959860378</v>
      </c>
      <c r="B12" s="6">
        <f>IFERROR(src[Size (MB) Norm]/src['#Files Norm],0)</f>
        <v>7.4977298524404086</v>
      </c>
      <c r="C12" s="6">
        <f>(src[length / files]-MIN(src[length / files]))/(MAX(src[length / files])-MIN(src[length / files]))</f>
        <v>1</v>
      </c>
      <c r="D12" s="6">
        <f>IFERROR(src[Length (Min) Norm]/src['#Files Norm],0)</f>
        <v>6.5995546924503063</v>
      </c>
      <c r="E12" s="15">
        <f>(src[MB/Min]-MIN(src[MB/Min]))/(MAX(src[MB/Min])-MIN(src[MB/Min]))</f>
        <v>0.24450307827616535</v>
      </c>
      <c r="F12" s="15">
        <f>src[[#This Row],[MB/Min]]/AVERAGE(src[MB/Min])</f>
        <v>1.3205907906168552</v>
      </c>
      <c r="G12" s="17">
        <v>3.04</v>
      </c>
      <c r="H12" s="15">
        <f>(src[Size (MB)]-MIN(src[Size (MB)]))/(MAX(src[Size (MB)])-MIN(src[Size (MB)]))</f>
        <v>0.19474622993351712</v>
      </c>
      <c r="I12">
        <v>1336</v>
      </c>
      <c r="J12" s="15">
        <f>(src[Length (Min)]-MIN(src[Length (Min)]))/(MAX(src[Length (Min)])-MIN(src[Length (Min)]))</f>
        <v>0.17141700499870927</v>
      </c>
      <c r="K12">
        <v>438.91</v>
      </c>
      <c r="L12" s="15">
        <f>(src['#Files]-MIN(src['#Files]))/(MAX(src['#Files])-MIN(src['#Files]))</f>
        <v>2.5974025974025976E-2</v>
      </c>
      <c r="M12">
        <v>15</v>
      </c>
      <c r="N12" s="15">
        <f>(src[Video BR]-MIN(src[Video BR]))/(MAX(src[Video BR])-MIN(src[Video BR]))</f>
        <v>0.19245489338436303</v>
      </c>
      <c r="O12" s="18">
        <f>src[[#This Row],[MB/Min abg]]+src[[#This Row],[Video BR Mean/Avg]]</f>
        <v>2.3030523768344557</v>
      </c>
      <c r="P12" s="16">
        <f>src[Video BR]/AVERAGE(src[Video BR])</f>
        <v>0.98246158621760049</v>
      </c>
      <c r="Q12">
        <v>422</v>
      </c>
      <c r="R12">
        <v>256</v>
      </c>
      <c r="S12">
        <v>640</v>
      </c>
      <c r="T12">
        <v>15</v>
      </c>
      <c r="U12" t="s">
        <v>20</v>
      </c>
    </row>
    <row r="13" spans="1:21" x14ac:dyDescent="0.25">
      <c r="A13" s="6">
        <f>(src[size / files]-MIN(src[size / files]))/(MAX(src[size / files])-MIN(src[size / files]))</f>
        <v>0.11212914485165791</v>
      </c>
      <c r="B13" s="6">
        <f>IFERROR(src[Size (MB) Norm]/src['#Files Norm],0)</f>
        <v>1.6044267877412031</v>
      </c>
      <c r="C13" s="6">
        <f>(src[length / files]-MIN(src[length / files]))/(MAX(src[length / files])-MIN(src[length / files]))</f>
        <v>1.2390046890508965E-2</v>
      </c>
      <c r="D13" s="6">
        <f>IFERROR(src[Length (Min) Norm]/src['#Files Norm],0)</f>
        <v>8.1768792095937765E-2</v>
      </c>
      <c r="E13" s="15">
        <f>(src[MB/Min]-MIN(src[MB/Min]))/(MAX(src[MB/Min])-MIN(src[MB/Min]))</f>
        <v>0.20668425681618288</v>
      </c>
      <c r="F13" s="15">
        <f>src[[#This Row],[MB/Min]]/AVERAGE(src[MB/Min])</f>
        <v>1.1337966985230237</v>
      </c>
      <c r="G13" s="17">
        <v>2.61</v>
      </c>
      <c r="H13" s="15">
        <f>(src[Size (MB)]-MIN(src[Size (MB)]))/(MAX(src[Size (MB)])-MIN(src[Size (MB)]))</f>
        <v>4.1673423058213067E-2</v>
      </c>
      <c r="I13">
        <v>392</v>
      </c>
      <c r="J13" s="15">
        <f>(src[Length (Min)]-MIN(src[Length (Min)]))/(MAX(src[Length (Min)])-MIN(src[Length (Min)]))</f>
        <v>2.1238647297646173E-3</v>
      </c>
      <c r="K13">
        <v>150.36000000000001</v>
      </c>
      <c r="L13" s="15">
        <f>(src['#Files]-MIN(src['#Files]))/(MAX(src['#Files])-MIN(src['#Files]))</f>
        <v>2.5974025974025976E-2</v>
      </c>
      <c r="M13">
        <v>15</v>
      </c>
      <c r="N13" s="15">
        <f>(src[Video BR]-MIN(src[Video BR]))/(MAX(src[Video BR])-MIN(src[Video BR]))</f>
        <v>0.15199562602515035</v>
      </c>
      <c r="O13" s="18">
        <f>src[[#This Row],[MB/Min abg]]+src[[#This Row],[Video BR Mean/Avg]]</f>
        <v>1.9439782909489121</v>
      </c>
      <c r="P13" s="16">
        <f>src[Video BR]/AVERAGE(src[Video BR])</f>
        <v>0.8101815924258885</v>
      </c>
      <c r="Q13">
        <v>348</v>
      </c>
      <c r="R13">
        <v>97</v>
      </c>
      <c r="S13">
        <v>960</v>
      </c>
      <c r="T13">
        <v>15</v>
      </c>
      <c r="U13" t="s">
        <v>21</v>
      </c>
    </row>
    <row r="14" spans="1:21" x14ac:dyDescent="0.25">
      <c r="A14" s="6">
        <f>(src[size / files]-MIN(src[size / files]))/(MAX(src[size / files])-MIN(src[size / files]))</f>
        <v>0.10562619463143023</v>
      </c>
      <c r="B14" s="6">
        <f>IFERROR(src[Size (MB) Norm]/src['#Files Norm],0)</f>
        <v>1.5113777633641428</v>
      </c>
      <c r="C14" s="6">
        <f>(src[length / files]-MIN(src[length / files]))/(MAX(src[length / files])-MIN(src[length / files]))</f>
        <v>0.36946200597499501</v>
      </c>
      <c r="D14" s="6">
        <f>IFERROR(src[Length (Min) Norm]/src['#Files Norm],0)</f>
        <v>2.4382847152143814</v>
      </c>
      <c r="E14" s="15">
        <f>(src[MB/Min]-MIN(src[MB/Min]))/(MAX(src[MB/Min])-MIN(src[MB/Min]))</f>
        <v>0.16094986807387859</v>
      </c>
      <c r="F14" s="15">
        <f>src[[#This Row],[MB/Min]]/AVERAGE(src[MB/Min])</f>
        <v>0.9079061685490879</v>
      </c>
      <c r="G14" s="17">
        <v>2.09</v>
      </c>
      <c r="H14" s="15">
        <f>(src[Size (MB)]-MIN(src[Size (MB)]))/(MAX(src[Size (MB)])-MIN(src[Size (MB)]))</f>
        <v>0.41219393546294797</v>
      </c>
      <c r="I14">
        <v>2677</v>
      </c>
      <c r="J14" s="15">
        <f>(src[Length (Min)]-MIN(src[Length (Min)]))/(MAX(src[Length (Min)])-MIN(src[Length (Min)]))</f>
        <v>0.6649867405130131</v>
      </c>
      <c r="K14">
        <v>1280.17</v>
      </c>
      <c r="L14" s="15">
        <f>(src['#Files]-MIN(src['#Files]))/(MAX(src['#Files])-MIN(src['#Files]))</f>
        <v>0.27272727272727271</v>
      </c>
      <c r="M14">
        <v>34</v>
      </c>
      <c r="N14" s="15">
        <f>(src[Video BR]-MIN(src[Video BR]))/(MAX(src[Video BR])-MIN(src[Video BR]))</f>
        <v>0.11481683980317113</v>
      </c>
      <c r="O14" s="18">
        <f>src[[#This Row],[MB/Min abg]]+src[[#This Row],[Video BR Mean/Avg]]</f>
        <v>1.5597764153285385</v>
      </c>
      <c r="P14" s="16">
        <f>src[Video BR]/AVERAGE(src[Video BR])</f>
        <v>0.65187024677945049</v>
      </c>
      <c r="Q14">
        <v>280</v>
      </c>
      <c r="R14">
        <v>56</v>
      </c>
      <c r="S14">
        <v>1280</v>
      </c>
      <c r="T14">
        <v>14</v>
      </c>
      <c r="U14" t="s">
        <v>8</v>
      </c>
    </row>
    <row r="15" spans="1:21" x14ac:dyDescent="0.25">
      <c r="A15" s="6">
        <f>(src[size / files]-MIN(src[size / files]))/(MAX(src[size / files])-MIN(src[size / files]))</f>
        <v>0.10533532784841682</v>
      </c>
      <c r="B15" s="6">
        <f>IFERROR(src[Size (MB) Norm]/src['#Files Norm],0)</f>
        <v>1.507215826171558</v>
      </c>
      <c r="C15" s="6">
        <f>(src[length / files]-MIN(src[length / files]))/(MAX(src[length / files])-MIN(src[length / files]))</f>
        <v>0.33933277592790889</v>
      </c>
      <c r="D15" s="6">
        <f>IFERROR(src[Length (Min) Norm]/src['#Files Norm],0)</f>
        <v>2.2394452136772194</v>
      </c>
      <c r="E15" s="15">
        <f>(src[MB/Min]-MIN(src[MB/Min]))/(MAX(src[MB/Min])-MIN(src[MB/Min]))</f>
        <v>0.15127528583992964</v>
      </c>
      <c r="F15" s="15">
        <f>src[[#This Row],[MB/Min]]/AVERAGE(src[MB/Min])</f>
        <v>0.86012163336229375</v>
      </c>
      <c r="G15" s="17">
        <v>1.98</v>
      </c>
      <c r="H15" s="15">
        <f>(src[Size (MB)]-MIN(src[Size (MB)]))/(MAX(src[Size (MB)])-MIN(src[Size (MB)]))</f>
        <v>0.13701962056105074</v>
      </c>
      <c r="I15">
        <v>980</v>
      </c>
      <c r="J15" s="15">
        <f>(src[Length (Min)]-MIN(src[Length (Min)]))/(MAX(src[Length (Min)])-MIN(src[Length (Min)]))</f>
        <v>0.20358592851611085</v>
      </c>
      <c r="K15">
        <v>493.74</v>
      </c>
      <c r="L15" s="15">
        <f>(src['#Files]-MIN(src['#Files]))/(MAX(src['#Files])-MIN(src['#Files]))</f>
        <v>9.0909090909090912E-2</v>
      </c>
      <c r="M15">
        <v>20</v>
      </c>
      <c r="N15" s="15">
        <f>(src[Video BR]-MIN(src[Video BR]))/(MAX(src[Video BR])-MIN(src[Video BR]))</f>
        <v>0.10934937124111536</v>
      </c>
      <c r="O15" s="18">
        <f>src[[#This Row],[MB/Min abg]]+src[[#This Row],[Video BR Mean/Avg]]</f>
        <v>1.488710799899621</v>
      </c>
      <c r="P15" s="16">
        <f>src[Video BR]/AVERAGE(src[Video BR])</f>
        <v>0.62858916653732733</v>
      </c>
      <c r="Q15">
        <v>270</v>
      </c>
      <c r="R15">
        <v>56</v>
      </c>
      <c r="S15">
        <v>1280</v>
      </c>
      <c r="T15">
        <v>14</v>
      </c>
      <c r="U15" t="s">
        <v>22</v>
      </c>
    </row>
    <row r="16" spans="1:21" x14ac:dyDescent="0.25">
      <c r="A16" s="6">
        <f>(src[size / files]-MIN(src[size / files]))/(MAX(src[size / files])-MIN(src[size / files]))</f>
        <v>9.0750436300174514E-2</v>
      </c>
      <c r="B16" s="6">
        <f>IFERROR(src[Size (MB) Norm]/src['#Files Norm],0)</f>
        <v>1.2985244040862658</v>
      </c>
      <c r="C16" s="6">
        <f>(src[length / files]-MIN(src[length / files]))/(MAX(src[length / files])-MIN(src[length / files]))</f>
        <v>0.3368026709232172</v>
      </c>
      <c r="D16" s="6">
        <f>IFERROR(src[Length (Min) Norm]/src['#Files Norm],0)</f>
        <v>2.2227476473211145</v>
      </c>
      <c r="E16" s="15">
        <f>(src[MB/Min]-MIN(src[MB/Min]))/(MAX(src[MB/Min])-MIN(src[MB/Min]))</f>
        <v>0.14072119613016709</v>
      </c>
      <c r="F16" s="15">
        <f>src[[#This Row],[MB/Min]]/AVERAGE(src[MB/Min])</f>
        <v>0.80799304952215478</v>
      </c>
      <c r="G16" s="17">
        <v>1.86</v>
      </c>
      <c r="H16" s="15">
        <f>(src[Size (MB)]-MIN(src[Size (MB)]))/(MAX(src[Size (MB)])-MIN(src[Size (MB)]))</f>
        <v>0.18550348629803795</v>
      </c>
      <c r="I16">
        <v>1279</v>
      </c>
      <c r="J16" s="15">
        <f>(src[Length (Min)]-MIN(src[Length (Min)]))/(MAX(src[Length (Min)])-MIN(src[Length (Min)]))</f>
        <v>0.31753537818873062</v>
      </c>
      <c r="K16">
        <v>687.96</v>
      </c>
      <c r="L16" s="15">
        <f>(src['#Files]-MIN(src['#Files]))/(MAX(src['#Files])-MIN(src['#Files]))</f>
        <v>0.14285714285714285</v>
      </c>
      <c r="M16">
        <v>24</v>
      </c>
      <c r="N16" s="15">
        <f>(src[Video BR]-MIN(src[Video BR]))/(MAX(src[Video BR])-MIN(src[Video BR]))</f>
        <v>1</v>
      </c>
      <c r="O16" s="18">
        <f>src[[#This Row],[MB/Min abg]]+src[[#This Row],[Video BR Mean/Avg]]</f>
        <v>5.2290701875013568</v>
      </c>
      <c r="P16" s="16">
        <f>src[Video BR]/AVERAGE(src[Video BR])</f>
        <v>4.4210771379792018</v>
      </c>
      <c r="Q16">
        <v>1899</v>
      </c>
      <c r="R16">
        <v>192</v>
      </c>
      <c r="S16">
        <v>800</v>
      </c>
      <c r="T16">
        <v>15</v>
      </c>
      <c r="U16" t="s">
        <v>23</v>
      </c>
    </row>
    <row r="17" spans="1:21" x14ac:dyDescent="0.25">
      <c r="A17" s="6">
        <f>(src[size / files]-MIN(src[size / files]))/(MAX(src[size / files])-MIN(src[size / files]))</f>
        <v>7.1553228621291431E-2</v>
      </c>
      <c r="B17" s="6">
        <f>IFERROR(src[Size (MB) Norm]/src['#Files Norm],0)</f>
        <v>1.0238365493757093</v>
      </c>
      <c r="C17" s="6">
        <f>(src[length / files]-MIN(src[length / files]))/(MAX(src[length / files])-MIN(src[length / files]))</f>
        <v>0.3431601845196669</v>
      </c>
      <c r="D17" s="6">
        <f>IFERROR(src[Length (Min) Norm]/src['#Files Norm],0)</f>
        <v>2.2647044060088808</v>
      </c>
      <c r="E17" s="15">
        <f>(src[MB/Min]-MIN(src[MB/Min]))/(MAX(src[MB/Min])-MIN(src[MB/Min]))</f>
        <v>0.11257695690413368</v>
      </c>
      <c r="F17" s="15">
        <f>src[[#This Row],[MB/Min]]/AVERAGE(src[MB/Min])</f>
        <v>0.66898349261511747</v>
      </c>
      <c r="G17" s="17">
        <v>1.54</v>
      </c>
      <c r="H17" s="15">
        <f>(src[Size (MB)]-MIN(src[Size (MB)]))/(MAX(src[Size (MB)])-MIN(src[Size (MB)]))</f>
        <v>0.23933841413977622</v>
      </c>
      <c r="I17">
        <v>1611</v>
      </c>
      <c r="J17" s="15">
        <f>(src[Length (Min)]-MIN(src[Length (Min)]))/(MAX(src[Length (Min)])-MIN(src[Length (Min)]))</f>
        <v>0.52941141958649163</v>
      </c>
      <c r="K17">
        <v>1049.0899999999999</v>
      </c>
      <c r="L17" s="15">
        <f>(src['#Files]-MIN(src['#Files]))/(MAX(src['#Files])-MIN(src['#Files]))</f>
        <v>0.23376623376623376</v>
      </c>
      <c r="M17">
        <v>31</v>
      </c>
      <c r="N17" s="15">
        <f>(src[Video BR]-MIN(src[Video BR]))/(MAX(src[Video BR])-MIN(src[Video BR]))</f>
        <v>7.7091306724986333E-2</v>
      </c>
      <c r="O17" s="18">
        <f>src[[#This Row],[MB/Min abg]]+src[[#This Row],[Video BR Mean/Avg]]</f>
        <v>1.1602142857239177</v>
      </c>
      <c r="P17" s="16">
        <f>src[Video BR]/AVERAGE(src[Video BR])</f>
        <v>0.49123079310880025</v>
      </c>
      <c r="Q17">
        <v>211</v>
      </c>
      <c r="R17">
        <v>160</v>
      </c>
      <c r="S17">
        <v>640</v>
      </c>
      <c r="T17">
        <v>15</v>
      </c>
      <c r="U17" t="s">
        <v>24</v>
      </c>
    </row>
    <row r="18" spans="1:21" x14ac:dyDescent="0.25">
      <c r="A18" s="6">
        <f>(src[size / files]-MIN(src[size / files]))/(MAX(src[size / files])-MIN(src[size / files]))</f>
        <v>1.8470040721349619E-2</v>
      </c>
      <c r="B18" s="6">
        <f>IFERROR(src[Size (MB) Norm]/src['#Files Norm],0)</f>
        <v>0.26428301172909574</v>
      </c>
      <c r="C18" s="6">
        <f>(src[length / files]-MIN(src[length / files]))/(MAX(src[length / files])-MIN(src[length / files]))</f>
        <v>3.1305974832004195E-2</v>
      </c>
      <c r="D18" s="6">
        <f>IFERROR(src[Length (Min) Norm]/src['#Files Norm],0)</f>
        <v>0.20660549310428447</v>
      </c>
      <c r="E18" s="15">
        <f>(src[MB/Min]-MIN(src[MB/Min]))/(MAX(src[MB/Min])-MIN(src[MB/Min]))</f>
        <v>0.10905892700087949</v>
      </c>
      <c r="F18" s="15">
        <f>src[[#This Row],[MB/Min]]/AVERAGE(src[MB/Min])</f>
        <v>0.65160729800173778</v>
      </c>
      <c r="G18" s="17">
        <v>1.5</v>
      </c>
      <c r="H18" s="15">
        <f>(src[Size (MB)]-MIN(src[Size (MB)]))/(MAX(src[Size (MB)])-MIN(src[Size (MB)]))</f>
        <v>2.059348143343603E-2</v>
      </c>
      <c r="I18">
        <v>262</v>
      </c>
      <c r="J18" s="15">
        <f>(src[Length (Min)]-MIN(src[Length (Min)]))/(MAX(src[Length (Min)])-MIN(src[Length (Min)]))</f>
        <v>1.6099129332801387E-2</v>
      </c>
      <c r="K18">
        <v>174.18</v>
      </c>
      <c r="L18" s="15">
        <f>(src['#Files]-MIN(src['#Files]))/(MAX(src['#Files])-MIN(src['#Files]))</f>
        <v>7.792207792207792E-2</v>
      </c>
      <c r="M18">
        <v>19</v>
      </c>
      <c r="N18" s="15">
        <f>(src[Video BR]-MIN(src[Video BR]))/(MAX(src[Video BR])-MIN(src[Video BR]))</f>
        <v>7.435757244395845E-2</v>
      </c>
      <c r="O18" s="18">
        <f>src[[#This Row],[MB/Min abg]]+src[[#This Row],[Video BR Mean/Avg]]</f>
        <v>1.1311975509894765</v>
      </c>
      <c r="P18" s="16">
        <f>src[Video BR]/AVERAGE(src[Video BR])</f>
        <v>0.47959025298773861</v>
      </c>
      <c r="Q18">
        <v>206</v>
      </c>
      <c r="R18">
        <v>98</v>
      </c>
      <c r="S18">
        <v>960</v>
      </c>
      <c r="T18">
        <v>30</v>
      </c>
      <c r="U18" t="s">
        <v>25</v>
      </c>
    </row>
    <row r="19" spans="1:21" x14ac:dyDescent="0.25">
      <c r="A19" s="6">
        <f>(src[size / files]-MIN(src[size / files]))/(MAX(src[size / files])-MIN(src[size / files]))</f>
        <v>0.10708052854649711</v>
      </c>
      <c r="B19" s="6">
        <f>IFERROR(src[Size (MB) Norm]/src['#Files Norm],0)</f>
        <v>1.5321874493270633</v>
      </c>
      <c r="C19" s="6">
        <f>(src[length / files]-MIN(src[length / files]))/(MAX(src[length / files])-MIN(src[length / files]))</f>
        <v>0.51825013812897569</v>
      </c>
      <c r="D19" s="6">
        <f>IFERROR(src[Length (Min) Norm]/src['#Files Norm],0)</f>
        <v>3.4202201309521012</v>
      </c>
      <c r="E19" s="15">
        <f>(src[MB/Min]-MIN(src[MB/Min]))/(MAX(src[MB/Min])-MIN(src[MB/Min]))</f>
        <v>0.10642040457343886</v>
      </c>
      <c r="F19" s="15">
        <f>src[[#This Row],[MB/Min]]/AVERAGE(src[MB/Min])</f>
        <v>0.63857515204170301</v>
      </c>
      <c r="G19" s="17">
        <v>1.47</v>
      </c>
      <c r="H19" s="15">
        <f>(src[Size (MB)]-MIN(src[Size (MB)]))/(MAX(src[Size (MB)])-MIN(src[Size (MB)]))</f>
        <v>0.13928976812064212</v>
      </c>
      <c r="I19">
        <v>994</v>
      </c>
      <c r="J19" s="15">
        <f>(src[Length (Min)]-MIN(src[Length (Min)]))/(MAX(src[Length (Min)])-MIN(src[Length (Min)]))</f>
        <v>0.31092910281382741</v>
      </c>
      <c r="K19">
        <v>676.7</v>
      </c>
      <c r="L19" s="15">
        <f>(src['#Files]-MIN(src['#Files]))/(MAX(src['#Files])-MIN(src['#Files]))</f>
        <v>9.0909090909090912E-2</v>
      </c>
      <c r="M19">
        <v>20</v>
      </c>
      <c r="N19" s="15">
        <f>(src[Video BR]-MIN(src[Video BR]))/(MAX(src[Video BR])-MIN(src[Video BR]))</f>
        <v>6.2329141607435759E-2</v>
      </c>
      <c r="O19" s="18">
        <f>src[[#This Row],[MB/Min abg]]+src[[#This Row],[Video BR Mean/Avg]]</f>
        <v>1.0669470284967706</v>
      </c>
      <c r="P19" s="16">
        <f>src[Video BR]/AVERAGE(src[Video BR])</f>
        <v>0.42837187645506747</v>
      </c>
      <c r="Q19">
        <v>184</v>
      </c>
      <c r="R19">
        <v>64</v>
      </c>
      <c r="S19">
        <v>800</v>
      </c>
      <c r="T19">
        <v>15</v>
      </c>
      <c r="U19" t="s">
        <v>26</v>
      </c>
    </row>
    <row r="20" spans="1:21" x14ac:dyDescent="0.25">
      <c r="A20" s="6">
        <f>(src[size / files]-MIN(src[size / files]))/(MAX(src[size / files])-MIN(src[size / files]))</f>
        <v>2.7503070260487362E-2</v>
      </c>
      <c r="B20" s="6">
        <f>IFERROR(src[Size (MB) Norm]/src['#Files Norm],0)</f>
        <v>0.39353428343212682</v>
      </c>
      <c r="C20" s="6">
        <f>(src[length / files]-MIN(src[length / files]))/(MAX(src[length / files])-MIN(src[length / files]))</f>
        <v>0.13412029272658357</v>
      </c>
      <c r="D20" s="6">
        <f>IFERROR(src[Length (Min) Norm]/src['#Files Norm],0)</f>
        <v>0.88513420721653335</v>
      </c>
      <c r="E20" s="15">
        <f>(src[MB/Min]-MIN(src[MB/Min]))/(MAX(src[MB/Min])-MIN(src[MB/Min]))</f>
        <v>0.10554089709762532</v>
      </c>
      <c r="F20" s="15">
        <f>src[[#This Row],[MB/Min]]/AVERAGE(src[MB/Min])</f>
        <v>0.63423110338835809</v>
      </c>
      <c r="G20" s="17">
        <v>1.46</v>
      </c>
      <c r="H20" s="15">
        <f>(src[Size (MB)]-MIN(src[Size (MB)]))/(MAX(src[Size (MB)])-MIN(src[Size (MB)]))</f>
        <v>0.13799254094373278</v>
      </c>
      <c r="I20">
        <v>986</v>
      </c>
      <c r="J20" s="15">
        <f>(src[Length (Min)]-MIN(src[Length (Min)]))/(MAX(src[Length (Min)])-MIN(src[Length (Min)]))</f>
        <v>0.31037173499800519</v>
      </c>
      <c r="K20">
        <v>675.75</v>
      </c>
      <c r="L20" s="15">
        <f>(src['#Files]-MIN(src['#Files]))/(MAX(src['#Files])-MIN(src['#Files]))</f>
        <v>0.35064935064935066</v>
      </c>
      <c r="M20">
        <v>40</v>
      </c>
      <c r="N20" s="15">
        <f>(src[Video BR]-MIN(src[Video BR]))/(MAX(src[Video BR])-MIN(src[Video BR]))</f>
        <v>7.1077091306724988E-2</v>
      </c>
      <c r="O20" s="18">
        <f>src[[#This Row],[MB/Min abg]]+src[[#This Row],[Video BR Mean/Avg]]</f>
        <v>1.0998527082308227</v>
      </c>
      <c r="P20" s="16">
        <f>src[Video BR]/AVERAGE(src[Video BR])</f>
        <v>0.46562160484246468</v>
      </c>
      <c r="Q20">
        <v>200</v>
      </c>
      <c r="R20">
        <v>56</v>
      </c>
      <c r="S20">
        <v>960</v>
      </c>
      <c r="T20">
        <v>14</v>
      </c>
      <c r="U20" t="s">
        <v>27</v>
      </c>
    </row>
    <row r="21" spans="1:21" s="2" customFormat="1" x14ac:dyDescent="0.25">
      <c r="A21" s="10">
        <f>(src[size / files]-MIN(src[size / files]))/(MAX(src[size / files])-MIN(src[size / files]))</f>
        <v>4.7799108008532078E-2</v>
      </c>
      <c r="B21" s="10">
        <f>IFERROR(src[Size (MB) Norm]/src['#Files Norm],0)</f>
        <v>0.68394501198133428</v>
      </c>
      <c r="C21" s="10">
        <f>(src[length / files]-MIN(src[length / files]))/(MAX(src[length / files])-MIN(src[length / files]))</f>
        <v>0.21867786258380775</v>
      </c>
      <c r="D21" s="10">
        <f>IFERROR(src[Length (Min) Norm]/src['#Files Norm],0)</f>
        <v>1.4431765141499717</v>
      </c>
      <c r="E21" s="9">
        <f>(src[MB/Min]-MIN(src[MB/Min]))/(MAX(src[MB/Min])-MIN(src[MB/Min]))</f>
        <v>0.10466138962181178</v>
      </c>
      <c r="F21" s="9">
        <f>src[[#This Row],[MB/Min]]/AVERAGE(src[MB/Min])</f>
        <v>0.62988705473501316</v>
      </c>
      <c r="G21" s="17">
        <v>1.45</v>
      </c>
      <c r="H21" s="9">
        <f>(src[Size (MB)]-MIN(src[Size (MB)]))/(MAX(src[Size (MB)])-MIN(src[Size (MB)]))</f>
        <v>7.9941624777039075E-2</v>
      </c>
      <c r="I21" s="2">
        <v>628</v>
      </c>
      <c r="J21" s="9">
        <f>(src[Length (Min)]-MIN(src[Length (Min)]))/(MAX(src[Length (Min)])-MIN(src[Length (Min)]))</f>
        <v>0.16868296918636033</v>
      </c>
      <c r="K21" s="2">
        <v>434.25</v>
      </c>
      <c r="L21" s="9">
        <f>(src['#Files]-MIN(src['#Files]))/(MAX(src['#Files])-MIN(src['#Files]))</f>
        <v>0.11688311688311688</v>
      </c>
      <c r="M21" s="2">
        <v>22</v>
      </c>
      <c r="N21" s="9">
        <f>(src[Video BR]-MIN(src[Video BR]))/(MAX(src[Video BR])-MIN(src[Video BR]))</f>
        <v>6.6703116457080366E-2</v>
      </c>
      <c r="O21" s="18">
        <f>src[[#This Row],[MB/Min abg]]+src[[#This Row],[Video BR Mean/Avg]]</f>
        <v>1.0768837953837793</v>
      </c>
      <c r="P21" s="16">
        <f>src[Video BR]/AVERAGE(src[Video BR])</f>
        <v>0.4469967406487661</v>
      </c>
      <c r="Q21" s="2">
        <v>192</v>
      </c>
      <c r="R21" s="2">
        <v>56</v>
      </c>
      <c r="S21" s="2">
        <v>1280</v>
      </c>
      <c r="T21" s="2">
        <v>14</v>
      </c>
      <c r="U21" s="2" t="s">
        <v>28</v>
      </c>
    </row>
    <row r="22" spans="1:21" x14ac:dyDescent="0.25">
      <c r="A22" s="6">
        <f>(src[size / files]-MIN(src[size / files]))/(MAX(src[size / files])-MIN(src[size / files]))</f>
        <v>5.3783912422655879E-2</v>
      </c>
      <c r="B22" s="6">
        <f>IFERROR(src[Size (MB) Norm]/src['#Files Norm],0)</f>
        <v>0.76958002270147574</v>
      </c>
      <c r="C22" s="6">
        <f>(src[length / files]-MIN(src[length / files]))/(MAX(src[length / files])-MIN(src[length / files]))</f>
        <v>0.28398784020511103</v>
      </c>
      <c r="D22" s="6">
        <f>IFERROR(src[Length (Min) Norm]/src['#Files Norm],0)</f>
        <v>1.8741932834244681</v>
      </c>
      <c r="E22" s="15">
        <f>(src[MB/Min]-MIN(src[MB/Min]))/(MAX(src[MB/Min])-MIN(src[MB/Min]))</f>
        <v>9.5866314863676347E-2</v>
      </c>
      <c r="F22" s="15">
        <f>src[[#This Row],[MB/Min]]/AVERAGE(src[MB/Min])</f>
        <v>0.58644656820156404</v>
      </c>
      <c r="G22" s="17">
        <v>1.35</v>
      </c>
      <c r="H22" s="15">
        <f>(src[Size (MB)]-MIN(src[Size (MB)]))/(MAX(src[Size (MB)])-MIN(src[Size (MB)]))</f>
        <v>0.10994000324306795</v>
      </c>
      <c r="I22">
        <v>813</v>
      </c>
      <c r="J22" s="15">
        <f>(src[Length (Min)]-MIN(src[Length (Min)]))/(MAX(src[Length (Min)])-MIN(src[Length (Min)]))</f>
        <v>0.26774189763206685</v>
      </c>
      <c r="K22">
        <v>603.09</v>
      </c>
      <c r="L22" s="15">
        <f>(src['#Files]-MIN(src['#Files]))/(MAX(src['#Files])-MIN(src['#Files]))</f>
        <v>0.14285714285714285</v>
      </c>
      <c r="M22">
        <v>24</v>
      </c>
      <c r="N22" s="15">
        <f>(src[Video BR]-MIN(src[Video BR]))/(MAX(src[Video BR])-MIN(src[Video BR]))</f>
        <v>6.5609622744669222E-2</v>
      </c>
      <c r="O22" s="18">
        <f>src[[#This Row],[MB/Min abg]]+src[[#This Row],[Video BR Mean/Avg]]</f>
        <v>1.0287870928019056</v>
      </c>
      <c r="P22" s="16">
        <f>src[Video BR]/AVERAGE(src[Video BR])</f>
        <v>0.44234052460034146</v>
      </c>
      <c r="Q22">
        <v>190</v>
      </c>
      <c r="R22">
        <v>61</v>
      </c>
      <c r="S22">
        <v>640</v>
      </c>
      <c r="T22">
        <v>15</v>
      </c>
      <c r="U22" t="s">
        <v>29</v>
      </c>
    </row>
    <row r="23" spans="1:21" x14ac:dyDescent="0.25">
      <c r="A23" s="6">
        <f>(src[size / files]-MIN(src[size / files]))/(MAX(src[size / files])-MIN(src[size / files]))</f>
        <v>0.11867364746945898</v>
      </c>
      <c r="B23" s="6">
        <f>IFERROR(src[Size (MB) Norm]/src['#Files Norm],0)</f>
        <v>1.6980703745743475</v>
      </c>
      <c r="C23" s="6">
        <f>(src[length / files]-MIN(src[length / files]))/(MAX(src[length / files])-MIN(src[length / files]))</f>
        <v>0.65108213254840208</v>
      </c>
      <c r="D23" s="6">
        <f>IFERROR(src[Length (Min) Norm]/src['#Files Norm],0)</f>
        <v>4.2968521430303594</v>
      </c>
      <c r="E23" s="15">
        <f>(src[MB/Min]-MIN(src[MB/Min]))/(MAX(src[MB/Min])-MIN(src[MB/Min]))</f>
        <v>8.7950747581354433E-2</v>
      </c>
      <c r="F23" s="15">
        <f>src[[#This Row],[MB/Min]]/AVERAGE(src[MB/Min])</f>
        <v>0.54735013032145974</v>
      </c>
      <c r="G23" s="17">
        <v>1.26</v>
      </c>
      <c r="H23" s="15">
        <f>(src[Size (MB)]-MIN(src[Size (MB)]))/(MAX(src[Size (MB)])-MIN(src[Size (MB)]))</f>
        <v>6.6158586022377175E-2</v>
      </c>
      <c r="I23">
        <v>543</v>
      </c>
      <c r="J23" s="15">
        <f>(src[Length (Min)]-MIN(src[Length (Min)]))/(MAX(src[Length (Min)])-MIN(src[Length (Min)]))</f>
        <v>0.16740982375442959</v>
      </c>
      <c r="K23">
        <v>432.08</v>
      </c>
      <c r="L23" s="15">
        <f>(src['#Files]-MIN(src['#Files]))/(MAX(src['#Files])-MIN(src['#Files]))</f>
        <v>3.896103896103896E-2</v>
      </c>
      <c r="M23">
        <v>16</v>
      </c>
      <c r="N23" s="15">
        <f>(src[Video BR]-MIN(src[Video BR]))/(MAX(src[Video BR])-MIN(src[Video BR]))</f>
        <v>5.5221432476763262E-2</v>
      </c>
      <c r="O23" s="18">
        <f>src[[#This Row],[MB/Min abg]]+src[[#This Row],[Video BR Mean/Avg]]</f>
        <v>0.94545660246176699</v>
      </c>
      <c r="P23" s="16">
        <f>src[Video BR]/AVERAGE(src[Video BR])</f>
        <v>0.39810647214030731</v>
      </c>
      <c r="Q23">
        <v>171</v>
      </c>
      <c r="R23">
        <v>79</v>
      </c>
      <c r="S23">
        <v>960</v>
      </c>
      <c r="T23">
        <v>14</v>
      </c>
      <c r="U23" t="s">
        <v>30</v>
      </c>
    </row>
    <row r="24" spans="1:21" x14ac:dyDescent="0.25">
      <c r="A24" s="6">
        <f>(src[size / files]-MIN(src[size / files]))/(MAX(src[size / files])-MIN(src[size / files]))</f>
        <v>9.7207678883071552E-2</v>
      </c>
      <c r="B24" s="6">
        <f>IFERROR(src[Size (MB) Norm]/src['#Files Norm],0)</f>
        <v>1.3909194097616346</v>
      </c>
      <c r="C24" s="6">
        <f>(src[length / files]-MIN(src[length / files]))/(MAX(src[length / files])-MIN(src[length / files]))</f>
        <v>0.56442482116575965</v>
      </c>
      <c r="D24" s="6">
        <f>IFERROR(src[Length (Min) Norm]/src['#Files Norm],0)</f>
        <v>3.7249524770599143</v>
      </c>
      <c r="E24" s="15">
        <f>(src[MB/Min]-MIN(src[MB/Min]))/(MAX(src[MB/Min])-MIN(src[MB/Min]))</f>
        <v>8.6191732629727347E-2</v>
      </c>
      <c r="F24" s="15">
        <f>src[[#This Row],[MB/Min]]/AVERAGE(src[MB/Min])</f>
        <v>0.53866203301476989</v>
      </c>
      <c r="G24" s="17">
        <v>1.24</v>
      </c>
      <c r="H24" s="15">
        <f>(src[Size (MB)]-MIN(src[Size (MB)]))/(MAX(src[Size (MB)])-MIN(src[Size (MB)]))</f>
        <v>9.0319442192313928E-2</v>
      </c>
      <c r="I24">
        <v>692</v>
      </c>
      <c r="J24" s="15">
        <f>(src[Length (Min)]-MIN(src[Length (Min)]))/(MAX(src[Length (Min)])-MIN(src[Length (Min)]))</f>
        <v>0.24188003097791649</v>
      </c>
      <c r="K24">
        <v>559.01</v>
      </c>
      <c r="L24" s="15">
        <f>(src['#Files]-MIN(src['#Files]))/(MAX(src['#Files])-MIN(src['#Files]))</f>
        <v>6.4935064935064929E-2</v>
      </c>
      <c r="M24">
        <v>18</v>
      </c>
      <c r="N24" s="15">
        <f>(src[Video BR]-MIN(src[Video BR]))/(MAX(src[Video BR])-MIN(src[Video BR]))</f>
        <v>0.764898851831602</v>
      </c>
      <c r="O24" s="18">
        <f>src[[#This Row],[MB/Min abg]]+src[[#This Row],[Video BR Mean/Avg]]</f>
        <v>3.9586527205826729</v>
      </c>
      <c r="P24" s="16">
        <f>src[Video BR]/AVERAGE(src[Video BR])</f>
        <v>3.4199906875679029</v>
      </c>
      <c r="Q24">
        <v>1469</v>
      </c>
      <c r="R24">
        <v>128</v>
      </c>
      <c r="S24">
        <v>640</v>
      </c>
      <c r="T24">
        <v>15</v>
      </c>
      <c r="U24" t="s">
        <v>31</v>
      </c>
    </row>
    <row r="25" spans="1:21" x14ac:dyDescent="0.25">
      <c r="A25" s="6">
        <f>(src[size / files]-MIN(src[size / files]))/(MAX(src[size / files])-MIN(src[size / files]))</f>
        <v>7.9281974569932676E-2</v>
      </c>
      <c r="B25" s="6">
        <f>IFERROR(src[Size (MB) Norm]/src['#Files Norm],0)</f>
        <v>1.134425166207232</v>
      </c>
      <c r="C25" s="6">
        <f>(src[length / files]-MIN(src[length / files]))/(MAX(src[length / files])-MIN(src[length / files]))</f>
        <v>0.48530454383211336</v>
      </c>
      <c r="D25" s="6">
        <f>IFERROR(src[Length (Min) Norm]/src['#Files Norm],0)</f>
        <v>3.2027938795146791</v>
      </c>
      <c r="E25" s="15">
        <f>(src[MB/Min]-MIN(src[MB/Min]))/(MAX(src[MB/Min])-MIN(src[MB/Min]))</f>
        <v>8.2673702726473161E-2</v>
      </c>
      <c r="F25" s="15">
        <f>src[[#This Row],[MB/Min]]/AVERAGE(src[MB/Min])</f>
        <v>0.5212858384013902</v>
      </c>
      <c r="G25" s="17">
        <v>1.2</v>
      </c>
      <c r="H25" s="15">
        <f>(src[Size (MB)]-MIN(src[Size (MB)]))/(MAX(src[Size (MB)])-MIN(src[Size (MB)]))</f>
        <v>0.10312956056429382</v>
      </c>
      <c r="I25">
        <v>771</v>
      </c>
      <c r="J25" s="15">
        <f>(src[Length (Min)]-MIN(src[Length (Min)]))/(MAX(src[Length (Min)])-MIN(src[Length (Min)]))</f>
        <v>0.29116307995587992</v>
      </c>
      <c r="K25">
        <v>643.01</v>
      </c>
      <c r="L25" s="15">
        <f>(src['#Files]-MIN(src['#Files]))/(MAX(src['#Files])-MIN(src['#Files]))</f>
        <v>9.0909090909090912E-2</v>
      </c>
      <c r="M25">
        <v>20</v>
      </c>
      <c r="N25" s="15">
        <f>(src[Video BR]-MIN(src[Video BR]))/(MAX(src[Video BR])-MIN(src[Video BR]))</f>
        <v>5.0300710770913068E-2</v>
      </c>
      <c r="O25" s="18">
        <f>src[[#This Row],[MB/Min abg]]+src[[#This Row],[Video BR Mean/Avg]]</f>
        <v>0.89843933832378653</v>
      </c>
      <c r="P25" s="16">
        <f>src[Video BR]/AVERAGE(src[Video BR])</f>
        <v>0.37715349992239638</v>
      </c>
      <c r="Q25">
        <v>162</v>
      </c>
      <c r="R25">
        <v>80</v>
      </c>
      <c r="S25">
        <v>960</v>
      </c>
      <c r="T25">
        <v>14</v>
      </c>
      <c r="U25" t="s">
        <v>32</v>
      </c>
    </row>
    <row r="26" spans="1:21" x14ac:dyDescent="0.25">
      <c r="A26" s="6">
        <f>(src[size / files]-MIN(src[size / files]))/(MAX(src[size / files])-MIN(src[size / files]))</f>
        <v>4.4284467713787079E-2</v>
      </c>
      <c r="B26" s="6">
        <f>IFERROR(src[Size (MB) Norm]/src['#Files Norm],0)</f>
        <v>0.63365493757094216</v>
      </c>
      <c r="C26" s="6">
        <f>(src[length / files]-MIN(src[length / files]))/(MAX(src[length / files])-MIN(src[length / files]))</f>
        <v>0.36852403281194734</v>
      </c>
      <c r="D26" s="6">
        <f>IFERROR(src[Length (Min) Norm]/src['#Files Norm],0)</f>
        <v>2.4320945100247977</v>
      </c>
      <c r="E26" s="15">
        <f>(src[MB/Min]-MIN(src[MB/Min]))/(MAX(src[MB/Min])-MIN(src[MB/Min]))</f>
        <v>5.980650835532101E-2</v>
      </c>
      <c r="F26" s="15">
        <f>src[[#This Row],[MB/Min]]/AVERAGE(src[MB/Min])</f>
        <v>0.40834057341442231</v>
      </c>
      <c r="G26" s="17">
        <v>0.94</v>
      </c>
      <c r="H26" s="15">
        <f>(src[Size (MB)]-MIN(src[Size (MB)]))/(MAX(src[Size (MB)])-MIN(src[Size (MB)]))</f>
        <v>9.8751418842224742E-2</v>
      </c>
      <c r="I26">
        <v>744</v>
      </c>
      <c r="J26" s="15">
        <f>(src[Length (Min)]-MIN(src[Length (Min)]))/(MAX(src[Length (Min)])-MIN(src[Length (Min)]))</f>
        <v>0.37902771584802042</v>
      </c>
      <c r="K26">
        <v>792.77</v>
      </c>
      <c r="L26" s="15">
        <f>(src['#Files]-MIN(src['#Files]))/(MAX(src['#Files])-MIN(src['#Files]))</f>
        <v>0.15584415584415584</v>
      </c>
      <c r="M26">
        <v>25</v>
      </c>
      <c r="N26" s="15">
        <f>(src[Video BR]-MIN(src[Video BR]))/(MAX(src[Video BR])-MIN(src[Video BR]))</f>
        <v>0.11591033351558229</v>
      </c>
      <c r="O26" s="18">
        <f>src[[#This Row],[MB/Min abg]]+src[[#This Row],[Video BR Mean/Avg]]</f>
        <v>1.0648670362422976</v>
      </c>
      <c r="P26" s="16">
        <f>src[Video BR]/AVERAGE(src[Video BR])</f>
        <v>0.65652646282787519</v>
      </c>
      <c r="Q26">
        <v>282</v>
      </c>
      <c r="R26">
        <v>32</v>
      </c>
      <c r="S26">
        <v>661</v>
      </c>
      <c r="T26">
        <v>10</v>
      </c>
      <c r="U26" t="s">
        <v>33</v>
      </c>
    </row>
    <row r="27" spans="1:21" x14ac:dyDescent="0.25">
      <c r="A27" s="6">
        <f>(src[size / files]-MIN(src[size / files]))/(MAX(src[size / files])-MIN(src[size / files]))</f>
        <v>4.2508102717526794E-2</v>
      </c>
      <c r="B27" s="6">
        <f>IFERROR(src[Size (MB) Norm]/src['#Files Norm],0)</f>
        <v>0.60823739257337439</v>
      </c>
      <c r="C27" s="6">
        <f>(src[length / files]-MIN(src[length / files]))/(MAX(src[length / files])-MIN(src[length / files]))</f>
        <v>0.37748571037409723</v>
      </c>
      <c r="D27" s="6">
        <f>IFERROR(src[Length (Min) Norm]/src['#Files Norm],0)</f>
        <v>2.4912375912323106</v>
      </c>
      <c r="E27" s="15">
        <f>(src[MB/Min]-MIN(src[MB/Min]))/(MAX(src[MB/Min])-MIN(src[MB/Min]))</f>
        <v>5.5408970976253295E-2</v>
      </c>
      <c r="F27" s="15">
        <f>src[[#This Row],[MB/Min]]/AVERAGE(src[MB/Min])</f>
        <v>0.3866203301476977</v>
      </c>
      <c r="G27" s="17">
        <v>0.89</v>
      </c>
      <c r="H27" s="15">
        <f>(src[Size (MB)]-MIN(src[Size (MB)]))/(MAX(src[Size (MB)])-MIN(src[Size (MB)]))</f>
        <v>0.11058861683152262</v>
      </c>
      <c r="I27">
        <v>817</v>
      </c>
      <c r="J27" s="15">
        <f>(src[Length (Min)]-MIN(src[Length (Min)]))/(MAX(src[Length (Min)])-MIN(src[Length (Min)]))</f>
        <v>0.45295228931496556</v>
      </c>
      <c r="K27">
        <v>918.77</v>
      </c>
      <c r="L27" s="15">
        <f>(src['#Files]-MIN(src['#Files]))/(MAX(src['#Files])-MIN(src['#Files]))</f>
        <v>0.18181818181818182</v>
      </c>
      <c r="M27">
        <v>27</v>
      </c>
      <c r="N27" s="15">
        <f>(src[Video BR]-MIN(src[Video BR]))/(MAX(src[Video BR])-MIN(src[Video BR]))</f>
        <v>2.7337342810278841E-2</v>
      </c>
      <c r="O27" s="18">
        <f>src[[#This Row],[MB/Min abg]]+src[[#This Row],[Video BR Mean/Avg]]</f>
        <v>0.66599329305317645</v>
      </c>
      <c r="P27" s="16">
        <f>src[Video BR]/AVERAGE(src[Video BR])</f>
        <v>0.27937296290547881</v>
      </c>
      <c r="Q27">
        <v>120</v>
      </c>
      <c r="R27">
        <v>64</v>
      </c>
      <c r="S27">
        <v>640</v>
      </c>
      <c r="T27">
        <v>14</v>
      </c>
      <c r="U27" t="s">
        <v>9</v>
      </c>
    </row>
    <row r="28" spans="1:21" x14ac:dyDescent="0.25">
      <c r="A28" s="6">
        <f>(src[size / files]-MIN(src[size / files]))/(MAX(src[size / files])-MIN(src[size / files]))</f>
        <v>3.3128723596317015E-2</v>
      </c>
      <c r="B28" s="6">
        <f>IFERROR(src[Size (MB) Norm]/src['#Files Norm],0)</f>
        <v>0.47403029472777797</v>
      </c>
      <c r="C28" s="6">
        <f>(src[length / files]-MIN(src[length / files]))/(MAX(src[length / files])-MIN(src[length / files]))</f>
        <v>0.29512105021521479</v>
      </c>
      <c r="D28" s="6">
        <f>IFERROR(src[Length (Min) Norm]/src['#Files Norm],0)</f>
        <v>1.9476675117886832</v>
      </c>
      <c r="E28" s="15">
        <f>(src[MB/Min]-MIN(src[MB/Min]))/(MAX(src[MB/Min])-MIN(src[MB/Min]))</f>
        <v>5.4529463500439745E-2</v>
      </c>
      <c r="F28" s="15">
        <f>src[[#This Row],[MB/Min]]/AVERAGE(src[MB/Min])</f>
        <v>0.38227628149435283</v>
      </c>
      <c r="G28" s="17">
        <v>0.88</v>
      </c>
      <c r="H28" s="15">
        <f>(src[Size (MB)]-MIN(src[Size (MB)]))/(MAX(src[Size (MB)])-MIN(src[Size (MB)]))</f>
        <v>0.17853089022215016</v>
      </c>
      <c r="I28">
        <v>1236</v>
      </c>
      <c r="J28" s="15">
        <f>(src[Length (Min)]-MIN(src[Length (Min)]))/(MAX(src[Length (Min)])-MIN(src[Length (Min)]))</f>
        <v>0.73353711482950412</v>
      </c>
      <c r="K28">
        <v>1397.01</v>
      </c>
      <c r="L28" s="15">
        <f>(src['#Files]-MIN(src['#Files]))/(MAX(src['#Files])-MIN(src['#Files]))</f>
        <v>0.37662337662337664</v>
      </c>
      <c r="M28">
        <v>42</v>
      </c>
      <c r="N28" s="15">
        <f>(src[Video BR]-MIN(src[Video BR]))/(MAX(src[Video BR])-MIN(src[Video BR]))</f>
        <v>2.7337342810278841E-2</v>
      </c>
      <c r="O28" s="18">
        <f>src[[#This Row],[MB/Min abg]]+src[[#This Row],[Video BR Mean/Avg]]</f>
        <v>0.66164924439983164</v>
      </c>
      <c r="P28" s="16">
        <f>src[Video BR]/AVERAGE(src[Video BR])</f>
        <v>0.27937296290547881</v>
      </c>
      <c r="Q28">
        <v>120</v>
      </c>
      <c r="R28">
        <v>80</v>
      </c>
      <c r="S28">
        <v>720</v>
      </c>
      <c r="T28">
        <v>14</v>
      </c>
      <c r="U28" t="s">
        <v>34</v>
      </c>
    </row>
    <row r="29" spans="1:21" x14ac:dyDescent="0.25">
      <c r="A29" s="6">
        <f>(src[size / files]-MIN(src[size / files]))/(MAX(src[size / files])-MIN(src[size / files]))</f>
        <v>3.264551894056051E-2</v>
      </c>
      <c r="B29" s="6">
        <f>IFERROR(src[Size (MB) Norm]/src['#Files Norm],0)</f>
        <v>0.46711624490886022</v>
      </c>
      <c r="C29" s="6">
        <f>(src[length / files]-MIN(src[length / files]))/(MAX(src[length / files])-MIN(src[length / files]))</f>
        <v>0.31719647505783299</v>
      </c>
      <c r="D29" s="6">
        <f>IFERROR(src[Length (Min) Norm]/src['#Files Norm],0)</f>
        <v>2.0933554853966183</v>
      </c>
      <c r="E29" s="15">
        <f>(src[MB/Min]-MIN(src[MB/Min]))/(MAX(src[MB/Min])-MIN(src[MB/Min]))</f>
        <v>5.0131926121372024E-2</v>
      </c>
      <c r="F29" s="15">
        <f>src[[#This Row],[MB/Min]]/AVERAGE(src[MB/Min])</f>
        <v>0.36055603822762822</v>
      </c>
      <c r="G29" s="17">
        <v>0.83</v>
      </c>
      <c r="H29" s="15">
        <f>(src[Size (MB)]-MIN(src[Size (MB)]))/(MAX(src[Size (MB)])-MIN(src[Size (MB)]))</f>
        <v>0.10312956056429382</v>
      </c>
      <c r="I29">
        <v>771</v>
      </c>
      <c r="J29" s="15">
        <f>(src[Length (Min)]-MIN(src[Length (Min)]))/(MAX(src[Length (Min)])-MIN(src[Length (Min)]))</f>
        <v>0.46216939287977282</v>
      </c>
      <c r="K29">
        <v>934.48</v>
      </c>
      <c r="L29" s="15">
        <f>(src['#Files]-MIN(src['#Files]))/(MAX(src['#Files])-MIN(src['#Files]))</f>
        <v>0.22077922077922077</v>
      </c>
      <c r="M29">
        <v>30</v>
      </c>
      <c r="N29" s="15">
        <f>(src[Video BR]-MIN(src[Video BR]))/(MAX(src[Video BR])-MIN(src[Video BR]))</f>
        <v>0.10333515582285402</v>
      </c>
      <c r="O29" s="18">
        <f>src[[#This Row],[MB/Min abg]]+src[[#This Row],[Video BR Mean/Avg]]</f>
        <v>0.96353601649861997</v>
      </c>
      <c r="P29" s="16">
        <f>src[Video BR]/AVERAGE(src[Video BR])</f>
        <v>0.6029799782709917</v>
      </c>
      <c r="Q29">
        <v>259</v>
      </c>
      <c r="R29">
        <v>48</v>
      </c>
      <c r="S29">
        <v>800</v>
      </c>
      <c r="T29">
        <v>15</v>
      </c>
      <c r="U29" t="s">
        <v>35</v>
      </c>
    </row>
    <row r="30" spans="1:21" x14ac:dyDescent="0.25">
      <c r="A30" s="6">
        <f>(src[size / files]-MIN(src[size / files]))/(MAX(src[size / files])-MIN(src[size / files]))</f>
        <v>0</v>
      </c>
      <c r="B30" s="6">
        <f>IFERROR(src[Size (MB) Norm]/src['#Files Norm],0)</f>
        <v>0</v>
      </c>
      <c r="C30" s="6">
        <f>(src[length / files]-MIN(src[length / files]))/(MAX(src[length / files])-MIN(src[length / files]))</f>
        <v>0</v>
      </c>
      <c r="D30" s="6">
        <f>IFERROR(src[Length (Min) Norm]/src['#Files Norm],0)</f>
        <v>0</v>
      </c>
      <c r="E30" s="15">
        <f>(src[MB/Min]-MIN(src[MB/Min]))/(MAX(src[MB/Min])-MIN(src[MB/Min]))</f>
        <v>4.7493403693931395E-2</v>
      </c>
      <c r="F30" s="15">
        <f>src[[#This Row],[MB/Min]]/AVERAGE(src[MB/Min])</f>
        <v>0.3475238922675935</v>
      </c>
      <c r="G30" s="17">
        <v>0.8</v>
      </c>
      <c r="H30" s="15">
        <f>(src[Size (MB)]-MIN(src[Size (MB)]))/(MAX(src[Size (MB)])-MIN(src[Size (MB)]))</f>
        <v>4.4105724014918114E-2</v>
      </c>
      <c r="I30">
        <v>407</v>
      </c>
      <c r="J30" s="15">
        <f>(src[Length (Min)]-MIN(src[Length (Min)]))/(MAX(src[Length (Min)])-MIN(src[Length (Min)]))</f>
        <v>0.2140761775128488</v>
      </c>
      <c r="K30">
        <v>511.62</v>
      </c>
      <c r="L30" s="15">
        <f>(src['#Files]-MIN(src['#Files]))/(MAX(src['#Files])-MIN(src['#Files]))</f>
        <v>0</v>
      </c>
      <c r="M30">
        <v>13</v>
      </c>
      <c r="N30" s="15">
        <f>(src[Video BR]-MIN(src[Video BR]))/(MAX(src[Video BR])-MIN(src[Video BR]))</f>
        <v>2.077638053581192E-2</v>
      </c>
      <c r="O30" s="18">
        <f>src[[#This Row],[MB/Min abg]]+src[[#This Row],[Video BR Mean/Avg]]</f>
        <v>0.5989595588825245</v>
      </c>
      <c r="P30" s="16">
        <f>src[Video BR]/AVERAGE(src[Video BR])</f>
        <v>0.25143566661493094</v>
      </c>
      <c r="Q30">
        <v>108</v>
      </c>
      <c r="R30">
        <v>56</v>
      </c>
      <c r="S30">
        <v>640</v>
      </c>
      <c r="T30">
        <v>15</v>
      </c>
      <c r="U30" t="s">
        <v>10</v>
      </c>
    </row>
    <row r="31" spans="1:21" x14ac:dyDescent="0.25">
      <c r="A31" s="6">
        <f>(src[size / files]-MIN(src[size / files]))/(MAX(src[size / files])-MIN(src[size / files]))</f>
        <v>0</v>
      </c>
      <c r="B31" s="6">
        <f>IFERROR(src[Size (MB) Norm]/src['#Files Norm],0)</f>
        <v>0</v>
      </c>
      <c r="C31" s="6">
        <f>(src[length / files]-MIN(src[length / files]))/(MAX(src[length / files])-MIN(src[length / files]))</f>
        <v>0.90738268816100198</v>
      </c>
      <c r="D31" s="6">
        <f>IFERROR(src[Length (Min) Norm]/src['#Files Norm],0)</f>
        <v>5.9883216775011139</v>
      </c>
      <c r="E31" s="15">
        <f>(src[MB/Min]-MIN(src[MB/Min]))/(MAX(src[MB/Min])-MIN(src[MB/Min]))</f>
        <v>6.156552330694811E-3</v>
      </c>
      <c r="F31" s="15">
        <f>src[[#This Row],[MB/Min]]/AVERAGE(src[MB/Min])</f>
        <v>0.14335360556038232</v>
      </c>
      <c r="G31" s="17">
        <v>0.33</v>
      </c>
      <c r="H31" s="15">
        <f>(src[Size (MB)]-MIN(src[Size (MB)]))/(MAX(src[Size (MB)])-MIN(src[Size (MB)]))</f>
        <v>0</v>
      </c>
      <c r="I31">
        <v>135</v>
      </c>
      <c r="J31" s="15">
        <f>(src[Length (Min)]-MIN(src[Length (Min)]))/(MAX(src[Length (Min)])-MIN(src[Length (Min)]))</f>
        <v>0.15554082279223674</v>
      </c>
      <c r="K31">
        <v>411.85</v>
      </c>
      <c r="L31" s="15">
        <f>(src['#Files]-MIN(src['#Files]))/(MAX(src['#Files])-MIN(src['#Files]))</f>
        <v>2.5974025974025976E-2</v>
      </c>
      <c r="M31">
        <v>15</v>
      </c>
      <c r="N31" s="15">
        <f>(src[Video BR]-MIN(src[Video BR]))/(MAX(src[Video BR])-MIN(src[Video BR]))</f>
        <v>4.8660470202296337E-2</v>
      </c>
      <c r="O31" s="18">
        <f>src[[#This Row],[MB/Min abg]]+src[[#This Row],[Video BR Mean/Avg]]</f>
        <v>0.51352278141014174</v>
      </c>
      <c r="P31" s="16">
        <f>src[Video BR]/AVERAGE(src[Video BR])</f>
        <v>0.37016917584975939</v>
      </c>
      <c r="Q31">
        <v>159</v>
      </c>
      <c r="R31">
        <v>20</v>
      </c>
      <c r="S31">
        <v>800</v>
      </c>
      <c r="T31">
        <v>15</v>
      </c>
      <c r="U31" t="s">
        <v>36</v>
      </c>
    </row>
    <row r="32" spans="1:21" x14ac:dyDescent="0.25">
      <c r="A32" s="6">
        <f>(src[size / files]-MIN(src[size / files]))/(MAX(src[size / files])-MIN(src[size / files]))</f>
        <v>1.2465719272001992E-4</v>
      </c>
      <c r="B32" s="6">
        <f>IFERROR(src[Size (MB) Norm]/src['#Files Norm],0)</f>
        <v>1.7836873682503648E-3</v>
      </c>
      <c r="C32" s="6">
        <f>(src[length / files]-MIN(src[length / files]))/(MAX(src[length / files])-MIN(src[length / files]))</f>
        <v>0.36177567854331383</v>
      </c>
      <c r="D32" s="6">
        <f>IFERROR(src[Length (Min) Norm]/src['#Files Norm],0)</f>
        <v>2.3875583769449205</v>
      </c>
      <c r="E32" s="15">
        <f>(src[MB/Min]-MIN(src[MB/Min]))/(MAX(src[MB/Min])-MIN(src[MB/Min]))</f>
        <v>0</v>
      </c>
      <c r="F32" s="15">
        <f>src[[#This Row],[MB/Min]]/AVERAGE(src[MB/Min])</f>
        <v>0.11294526498696787</v>
      </c>
      <c r="G32" s="17">
        <v>0.26</v>
      </c>
      <c r="H32" s="15">
        <f>(src[Size (MB)]-MIN(src[Size (MB)]))/(MAX(src[Size (MB)])-MIN(src[Size (MB)]))</f>
        <v>1.6215339711366953E-4</v>
      </c>
      <c r="I32">
        <v>136</v>
      </c>
      <c r="J32" s="15">
        <f>(src[Length (Min)]-MIN(src[Length (Min)]))/(MAX(src[Length (Min)])-MIN(src[Length (Min)]))</f>
        <v>0.21705076154044733</v>
      </c>
      <c r="K32">
        <v>516.69000000000005</v>
      </c>
      <c r="L32" s="15">
        <f>(src['#Files]-MIN(src['#Files]))/(MAX(src['#Files])-MIN(src['#Files]))</f>
        <v>9.0909090909090912E-2</v>
      </c>
      <c r="M32">
        <v>20</v>
      </c>
      <c r="N32" s="15">
        <f>(src[Video BR]-MIN(src[Video BR]))/(MAX(src[Video BR])-MIN(src[Video BR]))</f>
        <v>0</v>
      </c>
      <c r="O32" s="18">
        <f>src[[#This Row],[MB/Min abg]]+src[[#This Row],[Video BR Mean/Avg]]</f>
        <v>0.27591282668183048</v>
      </c>
      <c r="P32" s="16">
        <f>src[Video BR]/AVERAGE(src[Video BR])</f>
        <v>0.16296756169486262</v>
      </c>
      <c r="Q32">
        <v>70</v>
      </c>
      <c r="R32">
        <v>20</v>
      </c>
      <c r="S32">
        <v>800</v>
      </c>
      <c r="T32">
        <v>15</v>
      </c>
      <c r="U32" t="s">
        <v>37</v>
      </c>
    </row>
    <row r="35" spans="5:9" x14ac:dyDescent="0.25">
      <c r="E35" t="s">
        <v>40</v>
      </c>
      <c r="I35">
        <f>I8/M8</f>
        <v>70.022222222222226</v>
      </c>
    </row>
    <row r="36" spans="5:9" x14ac:dyDescent="0.25">
      <c r="E36" t="s">
        <v>41</v>
      </c>
      <c r="I36">
        <f>K8/M8</f>
        <v>20.568666666666669</v>
      </c>
    </row>
    <row r="38" spans="5:9" x14ac:dyDescent="0.25">
      <c r="I38">
        <f>I35/I36</f>
        <v>3.4043150855130238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</dc:creator>
  <cp:lastModifiedBy>BoZ</cp:lastModifiedBy>
  <dcterms:created xsi:type="dcterms:W3CDTF">2019-05-02T15:36:21Z</dcterms:created>
  <dcterms:modified xsi:type="dcterms:W3CDTF">2019-05-03T01:22:11Z</dcterms:modified>
</cp:coreProperties>
</file>