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80" yWindow="480" windowWidth="24280" windowHeight="1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2" i="1" l="1"/>
  <c r="W25" i="1"/>
  <c r="W26" i="1"/>
  <c r="W21" i="1"/>
  <c r="W20" i="1"/>
  <c r="W19" i="1"/>
  <c r="W18" i="1"/>
  <c r="W16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5" i="1"/>
  <c r="AH25" i="1"/>
  <c r="AI25" i="1"/>
  <c r="AG26" i="1"/>
  <c r="AH26" i="1"/>
  <c r="AI26" i="1"/>
  <c r="AI18" i="1"/>
  <c r="AH18" i="1"/>
  <c r="AG18" i="1"/>
  <c r="AI16" i="1"/>
  <c r="AH16" i="1"/>
  <c r="AG16" i="1"/>
  <c r="O27" i="1"/>
  <c r="O26" i="1"/>
  <c r="O25" i="1"/>
  <c r="O22" i="1"/>
  <c r="O21" i="1"/>
  <c r="O20" i="1"/>
  <c r="O19" i="1"/>
  <c r="O18" i="1"/>
  <c r="O16" i="1"/>
  <c r="AA26" i="1"/>
  <c r="AA25" i="1"/>
  <c r="AA22" i="1"/>
  <c r="AA21" i="1"/>
  <c r="AA20" i="1"/>
  <c r="AA19" i="1"/>
  <c r="AA18" i="1"/>
  <c r="AA16" i="1"/>
</calcChain>
</file>

<file path=xl/comments1.xml><?xml version="1.0" encoding="utf-8"?>
<comments xmlns="http://schemas.openxmlformats.org/spreadsheetml/2006/main">
  <authors>
    <author>Bryan Palmintier</author>
  </authors>
  <commentList>
    <comment ref="A19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data for IGCC has many assumptions
ex: reliability data from nukes</t>
        </r>
      </text>
    </comment>
    <comment ref="W25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&gt;1 b/c of 25MW supplimental capacity</t>
        </r>
      </text>
    </comment>
  </commentList>
</comments>
</file>

<file path=xl/sharedStrings.xml><?xml version="1.0" encoding="utf-8"?>
<sst xmlns="http://schemas.openxmlformats.org/spreadsheetml/2006/main" count="106" uniqueCount="86">
  <si>
    <t>name</t>
  </si>
  <si>
    <t>c_var_om</t>
  </si>
  <si>
    <t>c_fix_om</t>
  </si>
  <si>
    <t>c_cap</t>
  </si>
  <si>
    <t>life</t>
  </si>
  <si>
    <t>fuel</t>
  </si>
  <si>
    <t>heatrate</t>
  </si>
  <si>
    <t>lead_time</t>
  </si>
  <si>
    <t>co2_embed</t>
  </si>
  <si>
    <t>co2_ccs</t>
  </si>
  <si>
    <t>p_min</t>
  </si>
  <si>
    <t>cap_credit</t>
  </si>
  <si>
    <t>plant_size</t>
  </si>
  <si>
    <t>ramp_max</t>
  </si>
  <si>
    <t>unit_min</t>
  </si>
  <si>
    <t>c_start_fix</t>
  </si>
  <si>
    <t>fuel_start</t>
  </si>
  <si>
    <t>quick_start</t>
  </si>
  <si>
    <t>reg_up</t>
  </si>
  <si>
    <t>reg_down</t>
  </si>
  <si>
    <t>spin_rsv</t>
  </si>
  <si>
    <t>max_start</t>
  </si>
  <si>
    <t>Nuke</t>
  </si>
  <si>
    <t>u235</t>
  </si>
  <si>
    <t>Inf</t>
  </si>
  <si>
    <t>Coal</t>
  </si>
  <si>
    <t>coal</t>
  </si>
  <si>
    <t>CCGT</t>
  </si>
  <si>
    <t>ng</t>
  </si>
  <si>
    <t>CT</t>
  </si>
  <si>
    <t>Wind</t>
  </si>
  <si>
    <t>wind</t>
  </si>
  <si>
    <t>currently used by Adv Power Tools (including IEEE 2011 paper)</t>
  </si>
  <si>
    <t>$/MWh</t>
  </si>
  <si>
    <t>$/MW-yr</t>
  </si>
  <si>
    <t>$/MW</t>
  </si>
  <si>
    <t>c_fuel</t>
  </si>
  <si>
    <t>yr</t>
  </si>
  <si>
    <t>Base (nuke)</t>
  </si>
  <si>
    <t>Mid (coal)</t>
  </si>
  <si>
    <t>Peak (CCGT)</t>
  </si>
  <si>
    <t>High Peak (CT/Oil)</t>
  </si>
  <si>
    <t>from de Jonghe, et al 2011 (** Costs in Euros) - ?? Cap costs annualized?</t>
  </si>
  <si>
    <t>Sixth NW Conservation &amp; Power Plan</t>
  </si>
  <si>
    <t>IGCC</t>
  </si>
  <si>
    <t>NG-CT-Frame</t>
  </si>
  <si>
    <t>NG-CT-Aero derivative</t>
  </si>
  <si>
    <t>NG-CT-Intercool</t>
  </si>
  <si>
    <t>NG-Reciprocate</t>
  </si>
  <si>
    <t>NG-CCGT</t>
  </si>
  <si>
    <t>Hydro</t>
  </si>
  <si>
    <t>Solar-utility-PV</t>
  </si>
  <si>
    <t>Solar-concentrating</t>
  </si>
  <si>
    <t>Geothermal</t>
  </si>
  <si>
    <t>Coal Steam-dry</t>
  </si>
  <si>
    <t>10% lower (effect 3x larger than CCGT)</t>
  </si>
  <si>
    <t>kBTU/MWh</t>
  </si>
  <si>
    <t>BTU/kWh</t>
  </si>
  <si>
    <t>forced_out</t>
  </si>
  <si>
    <t>avg_avail</t>
  </si>
  <si>
    <t>min_up</t>
  </si>
  <si>
    <t>min_down</t>
  </si>
  <si>
    <t>hr</t>
  </si>
  <si>
    <t>$2006/kW overnight</t>
  </si>
  <si>
    <t>$/kW/yr + tax &amp; insurance</t>
  </si>
  <si>
    <t>Coal Steam-wet (supercritical)</t>
  </si>
  <si>
    <t>Coal+CCS Steam-wet (supercritical)</t>
  </si>
  <si>
    <t>IGCC+CCS</t>
  </si>
  <si>
    <t>maintenance_days</t>
  </si>
  <si>
    <t>day/yr</t>
  </si>
  <si>
    <t>repair_time</t>
  </si>
  <si>
    <t>Development</t>
  </si>
  <si>
    <t>Early Construction</t>
  </si>
  <si>
    <t>Commited Construction</t>
  </si>
  <si>
    <t>cost%</t>
  </si>
  <si>
    <t>cost %</t>
  </si>
  <si>
    <t>net</t>
  </si>
  <si>
    <t>unknown</t>
  </si>
  <si>
    <t>30-60</t>
  </si>
  <si>
    <t>min_percent</t>
  </si>
  <si>
    <t>Power Globe Post by Mike Adibi, October 06, 2011</t>
  </si>
  <si>
    <t>Coal &amp; Oil Steam</t>
  </si>
  <si>
    <t>Nuclear</t>
  </si>
  <si>
    <t>Gas Turbine</t>
  </si>
  <si>
    <t>Combined Cycle &amp; Hydro</t>
  </si>
  <si>
    <t>5-10%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</si>
</sst>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0" applyNumberFormat="1"/>
    <xf numFmtId="6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7"/>
  <sheetViews>
    <sheetView tabSelected="1" workbookViewId="0">
      <pane xSplit="1" ySplit="2" topLeftCell="Q13" activePane="bottomRight" state="frozenSplit"/>
      <selection pane="topRight" activeCell="B1" sqref="B1"/>
      <selection pane="bottomLeft" activeCell="A3" sqref="A3"/>
      <selection pane="bottomRight" activeCell="AA38" sqref="AA38"/>
    </sheetView>
  </sheetViews>
  <sheetFormatPr baseColWidth="10" defaultRowHeight="15" x14ac:dyDescent="0"/>
  <cols>
    <col min="1" max="1" width="17.83203125" customWidth="1"/>
    <col min="20" max="20" width="10.83203125" style="4"/>
    <col min="35" max="35" width="11.83203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71</v>
      </c>
      <c r="K1" t="s">
        <v>72</v>
      </c>
      <c r="M1" t="s">
        <v>73</v>
      </c>
      <c r="O1" t="s">
        <v>7</v>
      </c>
      <c r="P1" t="s">
        <v>8</v>
      </c>
      <c r="Q1" t="s">
        <v>9</v>
      </c>
      <c r="R1" t="s">
        <v>10</v>
      </c>
      <c r="S1" t="s">
        <v>68</v>
      </c>
      <c r="T1" s="4" t="s">
        <v>58</v>
      </c>
      <c r="U1" t="s">
        <v>70</v>
      </c>
      <c r="V1" t="s">
        <v>59</v>
      </c>
      <c r="W1" t="s">
        <v>11</v>
      </c>
      <c r="X1" t="s">
        <v>12</v>
      </c>
      <c r="Y1" t="s">
        <v>13</v>
      </c>
      <c r="Z1" t="s">
        <v>79</v>
      </c>
      <c r="AA1" t="s">
        <v>14</v>
      </c>
      <c r="AB1" t="s">
        <v>15</v>
      </c>
      <c r="AC1" t="s">
        <v>16</v>
      </c>
      <c r="AD1" t="s">
        <v>60</v>
      </c>
      <c r="AE1" t="s">
        <v>61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</row>
    <row r="2" spans="1:36">
      <c r="B2" t="s">
        <v>33</v>
      </c>
      <c r="C2" t="s">
        <v>34</v>
      </c>
      <c r="D2" t="s">
        <v>35</v>
      </c>
      <c r="E2" t="s">
        <v>37</v>
      </c>
      <c r="G2" t="s">
        <v>56</v>
      </c>
      <c r="H2" t="s">
        <v>33</v>
      </c>
      <c r="I2" t="s">
        <v>37</v>
      </c>
      <c r="J2" t="s">
        <v>74</v>
      </c>
      <c r="K2" t="s">
        <v>37</v>
      </c>
      <c r="L2" t="s">
        <v>75</v>
      </c>
      <c r="M2" t="s">
        <v>37</v>
      </c>
      <c r="N2" t="s">
        <v>74</v>
      </c>
      <c r="S2" t="s">
        <v>69</v>
      </c>
      <c r="U2" t="s">
        <v>62</v>
      </c>
      <c r="AD2" t="s">
        <v>62</v>
      </c>
      <c r="AE2" t="s">
        <v>62</v>
      </c>
    </row>
    <row r="3" spans="1:36">
      <c r="A3" s="1" t="s">
        <v>32</v>
      </c>
    </row>
    <row r="4" spans="1:36">
      <c r="A4" t="s">
        <v>22</v>
      </c>
      <c r="B4">
        <v>0.51</v>
      </c>
      <c r="C4">
        <v>92040</v>
      </c>
      <c r="D4">
        <v>3820000</v>
      </c>
      <c r="E4">
        <v>40</v>
      </c>
      <c r="F4" t="s">
        <v>23</v>
      </c>
      <c r="G4">
        <v>10.488</v>
      </c>
      <c r="O4">
        <v>6</v>
      </c>
      <c r="P4">
        <v>0</v>
      </c>
      <c r="Q4">
        <v>0</v>
      </c>
      <c r="R4">
        <v>0</v>
      </c>
      <c r="W4">
        <v>0.9</v>
      </c>
      <c r="X4">
        <v>1350</v>
      </c>
      <c r="Y4">
        <v>0.01</v>
      </c>
      <c r="AA4">
        <v>1250</v>
      </c>
      <c r="AB4">
        <v>100000</v>
      </c>
      <c r="AC4">
        <v>10000</v>
      </c>
      <c r="AF4">
        <v>0</v>
      </c>
      <c r="AG4">
        <v>0</v>
      </c>
      <c r="AH4">
        <v>0</v>
      </c>
      <c r="AI4">
        <v>0</v>
      </c>
      <c r="AJ4">
        <v>2</v>
      </c>
    </row>
    <row r="5" spans="1:36">
      <c r="A5" t="s">
        <v>25</v>
      </c>
      <c r="B5">
        <v>4.6900000000000004</v>
      </c>
      <c r="C5">
        <v>28150</v>
      </c>
      <c r="D5">
        <v>2223000</v>
      </c>
      <c r="E5">
        <v>30</v>
      </c>
      <c r="F5" t="s">
        <v>26</v>
      </c>
      <c r="G5">
        <v>9.1999999999999993</v>
      </c>
      <c r="O5">
        <v>4</v>
      </c>
      <c r="P5">
        <v>0</v>
      </c>
      <c r="Q5">
        <v>0</v>
      </c>
      <c r="R5">
        <v>0</v>
      </c>
      <c r="W5">
        <v>0.85</v>
      </c>
      <c r="X5">
        <v>600</v>
      </c>
      <c r="Y5">
        <v>0.1</v>
      </c>
      <c r="AA5">
        <v>300</v>
      </c>
      <c r="AB5">
        <v>20000</v>
      </c>
      <c r="AC5">
        <v>10000</v>
      </c>
      <c r="AF5">
        <v>0</v>
      </c>
      <c r="AG5">
        <v>2E-3</v>
      </c>
      <c r="AH5">
        <v>2E-3</v>
      </c>
      <c r="AI5">
        <v>1.7000000000000001E-2</v>
      </c>
      <c r="AJ5">
        <v>50</v>
      </c>
    </row>
    <row r="6" spans="1:36">
      <c r="A6" t="s">
        <v>27</v>
      </c>
      <c r="B6">
        <v>2.04</v>
      </c>
      <c r="C6">
        <v>11960</v>
      </c>
      <c r="D6">
        <v>968000</v>
      </c>
      <c r="E6">
        <v>30</v>
      </c>
      <c r="F6" t="s">
        <v>28</v>
      </c>
      <c r="G6">
        <v>6.7519999999999998</v>
      </c>
      <c r="O6">
        <v>3</v>
      </c>
      <c r="P6">
        <v>0</v>
      </c>
      <c r="Q6">
        <v>0</v>
      </c>
      <c r="R6">
        <v>0</v>
      </c>
      <c r="W6">
        <v>0.85</v>
      </c>
      <c r="X6">
        <v>400</v>
      </c>
      <c r="Y6">
        <v>0.8</v>
      </c>
      <c r="AA6">
        <v>150</v>
      </c>
      <c r="AB6">
        <v>5000</v>
      </c>
      <c r="AC6">
        <v>1000</v>
      </c>
      <c r="AF6">
        <v>0</v>
      </c>
      <c r="AG6">
        <v>2.5000000000000001E-2</v>
      </c>
      <c r="AH6">
        <v>2.5000000000000001E-2</v>
      </c>
      <c r="AI6">
        <v>0.25</v>
      </c>
      <c r="AJ6">
        <v>300</v>
      </c>
    </row>
    <row r="7" spans="1:36">
      <c r="A7" t="s">
        <v>29</v>
      </c>
      <c r="B7">
        <v>3.24</v>
      </c>
      <c r="C7">
        <v>10770</v>
      </c>
      <c r="D7">
        <v>648000</v>
      </c>
      <c r="E7">
        <v>20</v>
      </c>
      <c r="F7" t="s">
        <v>28</v>
      </c>
      <c r="G7">
        <v>9.2889999999999997</v>
      </c>
      <c r="O7">
        <v>2</v>
      </c>
      <c r="P7">
        <v>0</v>
      </c>
      <c r="Q7">
        <v>0</v>
      </c>
      <c r="R7">
        <v>0</v>
      </c>
      <c r="W7">
        <v>0.85</v>
      </c>
      <c r="X7">
        <v>230</v>
      </c>
      <c r="Y7">
        <v>6</v>
      </c>
      <c r="AA7">
        <v>10</v>
      </c>
      <c r="AB7">
        <v>100</v>
      </c>
      <c r="AC7">
        <v>0</v>
      </c>
      <c r="AF7">
        <v>1</v>
      </c>
      <c r="AG7">
        <v>0.05</v>
      </c>
      <c r="AH7">
        <v>0.05</v>
      </c>
      <c r="AI7">
        <v>0.5</v>
      </c>
      <c r="AJ7" t="s">
        <v>24</v>
      </c>
    </row>
    <row r="8" spans="1:36">
      <c r="A8" t="s">
        <v>30</v>
      </c>
      <c r="B8">
        <v>0</v>
      </c>
      <c r="C8">
        <v>30980</v>
      </c>
      <c r="D8">
        <v>1966000</v>
      </c>
      <c r="E8">
        <v>20</v>
      </c>
      <c r="F8" t="s">
        <v>31</v>
      </c>
      <c r="G8">
        <v>1</v>
      </c>
      <c r="O8">
        <v>3</v>
      </c>
      <c r="P8">
        <v>0</v>
      </c>
      <c r="Q8">
        <v>0</v>
      </c>
      <c r="R8">
        <v>0</v>
      </c>
      <c r="W8">
        <v>0.1</v>
      </c>
      <c r="X8">
        <v>50</v>
      </c>
      <c r="Y8">
        <v>1</v>
      </c>
      <c r="AA8">
        <v>0</v>
      </c>
      <c r="AB8">
        <v>0</v>
      </c>
      <c r="AC8">
        <v>0</v>
      </c>
      <c r="AF8">
        <v>0</v>
      </c>
      <c r="AG8">
        <v>0</v>
      </c>
      <c r="AH8">
        <v>0</v>
      </c>
      <c r="AI8">
        <v>0</v>
      </c>
      <c r="AJ8" t="s">
        <v>24</v>
      </c>
    </row>
    <row r="9" spans="1:36">
      <c r="A9" s="1" t="s">
        <v>42</v>
      </c>
    </row>
    <row r="10" spans="1:36">
      <c r="A10" t="s">
        <v>38</v>
      </c>
      <c r="B10">
        <v>5</v>
      </c>
      <c r="C10">
        <v>65000</v>
      </c>
      <c r="D10">
        <v>155000</v>
      </c>
      <c r="H10">
        <v>10</v>
      </c>
      <c r="Y10">
        <v>0.33</v>
      </c>
    </row>
    <row r="11" spans="1:36">
      <c r="A11" t="s">
        <v>39</v>
      </c>
      <c r="B11">
        <v>10</v>
      </c>
      <c r="C11">
        <v>35000</v>
      </c>
      <c r="D11">
        <v>65000</v>
      </c>
      <c r="H11">
        <v>20</v>
      </c>
      <c r="Y11">
        <v>0.5</v>
      </c>
    </row>
    <row r="12" spans="1:36">
      <c r="A12" t="s">
        <v>40</v>
      </c>
      <c r="B12">
        <v>10</v>
      </c>
      <c r="C12">
        <v>15000</v>
      </c>
      <c r="D12">
        <v>25000</v>
      </c>
      <c r="H12">
        <v>35</v>
      </c>
      <c r="Y12">
        <v>0.8</v>
      </c>
    </row>
    <row r="13" spans="1:36">
      <c r="A13" t="s">
        <v>41</v>
      </c>
      <c r="B13">
        <v>10</v>
      </c>
      <c r="C13">
        <v>10000</v>
      </c>
      <c r="D13">
        <v>15000</v>
      </c>
      <c r="H13">
        <v>65</v>
      </c>
      <c r="Y13">
        <v>1</v>
      </c>
    </row>
    <row r="15" spans="1:36">
      <c r="A15" s="1" t="s">
        <v>43</v>
      </c>
      <c r="C15" t="s">
        <v>64</v>
      </c>
      <c r="D15" s="3" t="s">
        <v>63</v>
      </c>
      <c r="G15" t="s">
        <v>57</v>
      </c>
      <c r="X15" t="s">
        <v>76</v>
      </c>
    </row>
    <row r="16" spans="1:36">
      <c r="A16" t="s">
        <v>65</v>
      </c>
      <c r="B16">
        <v>2.75</v>
      </c>
      <c r="C16">
        <v>60</v>
      </c>
      <c r="D16">
        <v>3500</v>
      </c>
      <c r="E16">
        <v>30</v>
      </c>
      <c r="F16" t="s">
        <v>26</v>
      </c>
      <c r="G16">
        <v>9000</v>
      </c>
      <c r="I16">
        <v>3</v>
      </c>
      <c r="J16" s="2">
        <v>0.03</v>
      </c>
      <c r="K16">
        <v>1</v>
      </c>
      <c r="L16" s="2">
        <v>0.11</v>
      </c>
      <c r="M16">
        <v>3</v>
      </c>
      <c r="N16" s="2">
        <v>0.86</v>
      </c>
      <c r="O16">
        <f>K16+M16</f>
        <v>4</v>
      </c>
      <c r="S16">
        <v>35</v>
      </c>
      <c r="T16" s="4">
        <v>7.0000000000000007E-2</v>
      </c>
      <c r="U16">
        <v>40</v>
      </c>
      <c r="V16">
        <v>0.85</v>
      </c>
      <c r="W16" s="2">
        <f>1-T16</f>
        <v>0.92999999999999994</v>
      </c>
      <c r="X16">
        <v>450</v>
      </c>
      <c r="Y16">
        <v>0.3</v>
      </c>
      <c r="Z16" s="2">
        <v>0.5</v>
      </c>
      <c r="AA16">
        <f>X16*Z16</f>
        <v>225</v>
      </c>
      <c r="AD16">
        <v>24</v>
      </c>
      <c r="AE16">
        <v>12</v>
      </c>
      <c r="AG16">
        <f>Y16/50</f>
        <v>6.0000000000000001E-3</v>
      </c>
      <c r="AH16">
        <f>Y16/50</f>
        <v>6.0000000000000001E-3</v>
      </c>
      <c r="AI16">
        <f>Y16/6</f>
        <v>4.9999999999999996E-2</v>
      </c>
    </row>
    <row r="17" spans="1:35">
      <c r="A17" t="s">
        <v>54</v>
      </c>
      <c r="G17" t="s">
        <v>55</v>
      </c>
    </row>
    <row r="18" spans="1:35">
      <c r="A18" t="s">
        <v>66</v>
      </c>
      <c r="B18">
        <v>5.86</v>
      </c>
      <c r="C18">
        <v>128</v>
      </c>
      <c r="D18">
        <v>5635</v>
      </c>
      <c r="E18">
        <v>30</v>
      </c>
      <c r="F18" t="s">
        <v>26</v>
      </c>
      <c r="G18">
        <v>11880</v>
      </c>
      <c r="I18">
        <v>3</v>
      </c>
      <c r="J18" s="2">
        <v>0.03</v>
      </c>
      <c r="K18">
        <v>1</v>
      </c>
      <c r="L18" s="2">
        <v>0.11</v>
      </c>
      <c r="M18">
        <v>3</v>
      </c>
      <c r="N18" s="2">
        <v>0.86</v>
      </c>
      <c r="O18">
        <f t="shared" ref="O18:O27" si="0">K18+M18</f>
        <v>4</v>
      </c>
      <c r="Q18">
        <v>0.9</v>
      </c>
      <c r="S18">
        <v>35</v>
      </c>
      <c r="T18" s="4">
        <v>7.0000000000000007E-2</v>
      </c>
      <c r="U18">
        <v>40</v>
      </c>
      <c r="V18">
        <v>0.85</v>
      </c>
      <c r="W18" s="2">
        <f t="shared" ref="W18:W21" si="1">1-T18</f>
        <v>0.92999999999999994</v>
      </c>
      <c r="X18">
        <v>450</v>
      </c>
      <c r="Y18">
        <v>0.3</v>
      </c>
      <c r="Z18" s="2">
        <v>0.5</v>
      </c>
      <c r="AA18">
        <f t="shared" ref="AA18:AA26" si="2">X18*Z18</f>
        <v>225</v>
      </c>
      <c r="AD18">
        <v>24</v>
      </c>
      <c r="AE18">
        <v>12</v>
      </c>
      <c r="AG18">
        <f>Y18/50</f>
        <v>6.0000000000000001E-3</v>
      </c>
      <c r="AH18">
        <f>Y18/50</f>
        <v>6.0000000000000001E-3</v>
      </c>
      <c r="AI18">
        <f>Y18/6</f>
        <v>4.9999999999999996E-2</v>
      </c>
    </row>
    <row r="19" spans="1:35">
      <c r="A19" t="s">
        <v>44</v>
      </c>
      <c r="B19">
        <v>6.3</v>
      </c>
      <c r="C19">
        <v>45</v>
      </c>
      <c r="D19">
        <v>3600</v>
      </c>
      <c r="E19">
        <v>30</v>
      </c>
      <c r="F19" t="s">
        <v>26</v>
      </c>
      <c r="G19">
        <v>8680</v>
      </c>
      <c r="I19">
        <v>3</v>
      </c>
      <c r="J19" s="2">
        <v>0.02</v>
      </c>
      <c r="K19">
        <v>1</v>
      </c>
      <c r="L19" s="2">
        <v>0.31</v>
      </c>
      <c r="M19">
        <v>3</v>
      </c>
      <c r="N19" s="2">
        <v>0.67</v>
      </c>
      <c r="O19">
        <f t="shared" si="0"/>
        <v>4</v>
      </c>
      <c r="S19">
        <v>30</v>
      </c>
      <c r="T19" s="4">
        <v>0.1</v>
      </c>
      <c r="U19" t="s">
        <v>77</v>
      </c>
      <c r="V19">
        <v>0.81</v>
      </c>
      <c r="W19" s="2">
        <f t="shared" si="1"/>
        <v>0.9</v>
      </c>
      <c r="X19">
        <v>623</v>
      </c>
      <c r="Y19">
        <v>0.1</v>
      </c>
      <c r="Z19" s="2">
        <v>0.7</v>
      </c>
      <c r="AA19">
        <f t="shared" si="2"/>
        <v>436.09999999999997</v>
      </c>
      <c r="AD19">
        <v>120</v>
      </c>
      <c r="AE19">
        <v>24</v>
      </c>
      <c r="AG19">
        <f t="shared" ref="AG19:AG26" si="3">Y19/50</f>
        <v>2E-3</v>
      </c>
      <c r="AH19">
        <f t="shared" ref="AH19:AH26" si="4">Y19/50</f>
        <v>2E-3</v>
      </c>
      <c r="AI19" s="5">
        <f t="shared" ref="AI19:AI26" si="5">Y19/6</f>
        <v>1.6666666666666666E-2</v>
      </c>
    </row>
    <row r="20" spans="1:35">
      <c r="A20" t="s">
        <v>67</v>
      </c>
      <c r="B20">
        <v>8.5</v>
      </c>
      <c r="C20">
        <v>60</v>
      </c>
      <c r="D20">
        <v>4800</v>
      </c>
      <c r="E20">
        <v>30</v>
      </c>
      <c r="F20" t="s">
        <v>26</v>
      </c>
      <c r="G20">
        <v>10760</v>
      </c>
      <c r="I20">
        <v>3</v>
      </c>
      <c r="J20" s="2">
        <v>0.02</v>
      </c>
      <c r="K20">
        <v>1</v>
      </c>
      <c r="L20" s="2">
        <v>0.31</v>
      </c>
      <c r="M20">
        <v>3</v>
      </c>
      <c r="N20" s="2">
        <v>0.67</v>
      </c>
      <c r="O20">
        <f t="shared" si="0"/>
        <v>4</v>
      </c>
      <c r="Q20">
        <v>0.88</v>
      </c>
      <c r="S20">
        <v>30</v>
      </c>
      <c r="T20" s="4">
        <v>0.1</v>
      </c>
      <c r="V20">
        <v>0.81</v>
      </c>
      <c r="W20" s="2">
        <f t="shared" si="1"/>
        <v>0.9</v>
      </c>
      <c r="X20">
        <v>518</v>
      </c>
      <c r="Y20">
        <v>0.1</v>
      </c>
      <c r="Z20" s="2">
        <v>0.7</v>
      </c>
      <c r="AA20">
        <f t="shared" si="2"/>
        <v>362.59999999999997</v>
      </c>
      <c r="AD20">
        <v>120</v>
      </c>
      <c r="AE20">
        <v>24</v>
      </c>
      <c r="AG20">
        <f t="shared" si="3"/>
        <v>2E-3</v>
      </c>
      <c r="AH20">
        <f t="shared" si="4"/>
        <v>2E-3</v>
      </c>
      <c r="AI20" s="5">
        <f t="shared" si="5"/>
        <v>1.6666666666666666E-2</v>
      </c>
    </row>
    <row r="21" spans="1:35">
      <c r="A21" t="s">
        <v>46</v>
      </c>
      <c r="B21">
        <v>4</v>
      </c>
      <c r="C21">
        <v>13</v>
      </c>
      <c r="D21">
        <v>1050</v>
      </c>
      <c r="E21">
        <v>30</v>
      </c>
      <c r="F21" t="s">
        <v>28</v>
      </c>
      <c r="G21">
        <v>9370</v>
      </c>
      <c r="I21">
        <v>1.5</v>
      </c>
      <c r="J21" s="2">
        <v>0.05</v>
      </c>
      <c r="K21">
        <v>0.75</v>
      </c>
      <c r="L21" s="2">
        <v>0.5</v>
      </c>
      <c r="M21">
        <v>0.5</v>
      </c>
      <c r="N21" s="2">
        <v>0.45</v>
      </c>
      <c r="O21">
        <f t="shared" si="0"/>
        <v>1.25</v>
      </c>
      <c r="S21">
        <v>14</v>
      </c>
      <c r="T21" s="4">
        <v>0.05</v>
      </c>
      <c r="U21">
        <v>88</v>
      </c>
      <c r="V21">
        <v>0.91</v>
      </c>
      <c r="W21" s="2">
        <f t="shared" si="1"/>
        <v>0.95</v>
      </c>
      <c r="X21">
        <v>92</v>
      </c>
      <c r="Y21">
        <v>6</v>
      </c>
      <c r="Z21" s="2">
        <v>0.25</v>
      </c>
      <c r="AA21">
        <f t="shared" si="2"/>
        <v>23</v>
      </c>
      <c r="AD21">
        <v>1</v>
      </c>
      <c r="AE21">
        <v>1</v>
      </c>
      <c r="AG21">
        <f t="shared" si="3"/>
        <v>0.12</v>
      </c>
      <c r="AH21">
        <f t="shared" si="4"/>
        <v>0.12</v>
      </c>
      <c r="AI21" s="7">
        <f t="shared" si="5"/>
        <v>1</v>
      </c>
    </row>
    <row r="22" spans="1:35">
      <c r="A22" t="s">
        <v>45</v>
      </c>
      <c r="B22">
        <v>1</v>
      </c>
      <c r="C22">
        <v>11</v>
      </c>
      <c r="D22">
        <v>610</v>
      </c>
      <c r="E22">
        <v>30</v>
      </c>
      <c r="F22" t="s">
        <v>28</v>
      </c>
      <c r="G22">
        <v>11870</v>
      </c>
      <c r="I22">
        <v>1.5</v>
      </c>
      <c r="J22" s="2">
        <v>0.05</v>
      </c>
      <c r="K22">
        <v>0.75</v>
      </c>
      <c r="L22" s="2">
        <v>0.5</v>
      </c>
      <c r="M22">
        <v>0.5</v>
      </c>
      <c r="N22" s="2">
        <v>0.45</v>
      </c>
      <c r="O22">
        <f t="shared" si="0"/>
        <v>1.25</v>
      </c>
      <c r="S22">
        <v>14</v>
      </c>
      <c r="T22" s="4">
        <v>0.05</v>
      </c>
      <c r="U22">
        <v>88</v>
      </c>
      <c r="V22">
        <v>0.91</v>
      </c>
      <c r="W22" s="2">
        <f t="shared" ref="W22" si="6">1-T22</f>
        <v>0.95</v>
      </c>
      <c r="X22">
        <v>81</v>
      </c>
      <c r="Y22">
        <v>6</v>
      </c>
      <c r="Z22" s="2">
        <v>0.25</v>
      </c>
      <c r="AA22">
        <f t="shared" si="2"/>
        <v>20.25</v>
      </c>
      <c r="AD22">
        <v>1</v>
      </c>
      <c r="AE22">
        <v>1</v>
      </c>
      <c r="AG22">
        <f t="shared" si="3"/>
        <v>0.12</v>
      </c>
      <c r="AH22">
        <f t="shared" si="4"/>
        <v>0.12</v>
      </c>
      <c r="AI22" s="7">
        <f t="shared" si="5"/>
        <v>1</v>
      </c>
    </row>
    <row r="23" spans="1:35">
      <c r="A23" t="s">
        <v>47</v>
      </c>
      <c r="AI23" s="5"/>
    </row>
    <row r="24" spans="1:35">
      <c r="A24" t="s">
        <v>48</v>
      </c>
      <c r="AI24" s="5"/>
    </row>
    <row r="25" spans="1:35">
      <c r="A25" t="s">
        <v>49</v>
      </c>
      <c r="B25">
        <v>1.7</v>
      </c>
      <c r="C25">
        <v>14</v>
      </c>
      <c r="D25">
        <v>1120</v>
      </c>
      <c r="E25">
        <v>30</v>
      </c>
      <c r="F25" t="s">
        <v>28</v>
      </c>
      <c r="G25">
        <v>6930</v>
      </c>
      <c r="I25">
        <v>2</v>
      </c>
      <c r="J25" s="2">
        <v>0.04</v>
      </c>
      <c r="K25">
        <v>1</v>
      </c>
      <c r="L25" s="2">
        <v>0.42</v>
      </c>
      <c r="M25">
        <v>1.5</v>
      </c>
      <c r="N25" s="2">
        <v>0.54</v>
      </c>
      <c r="O25">
        <f t="shared" si="0"/>
        <v>2.5</v>
      </c>
      <c r="S25">
        <v>21</v>
      </c>
      <c r="T25" s="4">
        <v>0.06</v>
      </c>
      <c r="U25">
        <v>32</v>
      </c>
      <c r="V25">
        <v>0.89</v>
      </c>
      <c r="W25" s="6">
        <f>(X25+25)/X25*(1-T25)</f>
        <v>1.001038961038961</v>
      </c>
      <c r="X25">
        <v>385</v>
      </c>
      <c r="Y25">
        <v>1</v>
      </c>
      <c r="Z25" s="2">
        <v>0.7</v>
      </c>
      <c r="AA25">
        <f t="shared" si="2"/>
        <v>269.5</v>
      </c>
      <c r="AD25">
        <v>6</v>
      </c>
      <c r="AE25">
        <v>12</v>
      </c>
      <c r="AG25">
        <f t="shared" si="3"/>
        <v>0.02</v>
      </c>
      <c r="AH25">
        <f t="shared" si="4"/>
        <v>0.02</v>
      </c>
      <c r="AI25" s="5">
        <f t="shared" si="5"/>
        <v>0.16666666666666666</v>
      </c>
    </row>
    <row r="26" spans="1:35">
      <c r="A26" t="s">
        <v>22</v>
      </c>
      <c r="B26">
        <v>1</v>
      </c>
      <c r="C26">
        <v>90</v>
      </c>
      <c r="D26">
        <v>5500</v>
      </c>
      <c r="E26" t="s">
        <v>78</v>
      </c>
      <c r="F26" t="s">
        <v>23</v>
      </c>
      <c r="G26">
        <v>10400</v>
      </c>
      <c r="I26">
        <v>4</v>
      </c>
      <c r="J26" s="2">
        <v>0.05</v>
      </c>
      <c r="K26">
        <v>2</v>
      </c>
      <c r="L26" s="2">
        <v>0.3</v>
      </c>
      <c r="M26">
        <v>4</v>
      </c>
      <c r="N26" s="2">
        <v>0.65</v>
      </c>
      <c r="O26">
        <f t="shared" si="0"/>
        <v>6</v>
      </c>
      <c r="S26">
        <v>28</v>
      </c>
      <c r="T26" s="4">
        <v>4.2000000000000003E-2</v>
      </c>
      <c r="U26">
        <v>112</v>
      </c>
      <c r="V26">
        <v>0.9</v>
      </c>
      <c r="W26" s="2">
        <f>1-T26</f>
        <v>0.95799999999999996</v>
      </c>
      <c r="X26">
        <v>1117</v>
      </c>
      <c r="Y26">
        <v>0.1</v>
      </c>
      <c r="Z26" s="2">
        <v>0.7</v>
      </c>
      <c r="AA26">
        <f t="shared" si="2"/>
        <v>781.9</v>
      </c>
      <c r="AD26">
        <v>120</v>
      </c>
      <c r="AE26">
        <v>24</v>
      </c>
      <c r="AG26">
        <f t="shared" si="3"/>
        <v>2E-3</v>
      </c>
      <c r="AH26">
        <f t="shared" si="4"/>
        <v>2E-3</v>
      </c>
      <c r="AI26" s="5">
        <f t="shared" si="5"/>
        <v>1.6666666666666666E-2</v>
      </c>
    </row>
    <row r="27" spans="1:35">
      <c r="A27" t="s">
        <v>30</v>
      </c>
      <c r="B27">
        <v>2</v>
      </c>
      <c r="C27">
        <v>40</v>
      </c>
      <c r="D27">
        <v>2100</v>
      </c>
      <c r="E27">
        <v>20</v>
      </c>
      <c r="F27" t="s">
        <v>31</v>
      </c>
      <c r="G27">
        <v>1</v>
      </c>
      <c r="I27">
        <v>2</v>
      </c>
      <c r="J27" s="2">
        <v>0.05</v>
      </c>
      <c r="K27">
        <v>1</v>
      </c>
      <c r="L27" s="2">
        <v>0.16</v>
      </c>
      <c r="M27">
        <v>1.5</v>
      </c>
      <c r="N27" s="2">
        <v>0.79</v>
      </c>
      <c r="O27">
        <f t="shared" si="0"/>
        <v>2.5</v>
      </c>
      <c r="W27">
        <v>0.05</v>
      </c>
      <c r="X27">
        <v>100</v>
      </c>
    </row>
    <row r="28" spans="1:35">
      <c r="A28" t="s">
        <v>51</v>
      </c>
    </row>
    <row r="29" spans="1:35">
      <c r="A29" t="s">
        <v>52</v>
      </c>
    </row>
    <row r="30" spans="1:35">
      <c r="A30" t="s">
        <v>50</v>
      </c>
    </row>
    <row r="31" spans="1:35">
      <c r="A31" t="s">
        <v>53</v>
      </c>
    </row>
    <row r="33" spans="1:27">
      <c r="A33" s="1" t="s">
        <v>80</v>
      </c>
    </row>
    <row r="34" spans="1:27">
      <c r="A34" t="s">
        <v>81</v>
      </c>
      <c r="AA34" s="2">
        <v>0.3</v>
      </c>
    </row>
    <row r="35" spans="1:27">
      <c r="A35" t="s">
        <v>82</v>
      </c>
      <c r="AA35" s="2">
        <v>0.25</v>
      </c>
    </row>
    <row r="36" spans="1:27">
      <c r="A36" t="s">
        <v>83</v>
      </c>
      <c r="AA36" s="2">
        <v>0.1</v>
      </c>
    </row>
    <row r="37" spans="1:27">
      <c r="A37" t="s">
        <v>84</v>
      </c>
      <c r="AA37" t="s">
        <v>85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2011-07-05T18:19:12Z</dcterms:created>
  <dcterms:modified xsi:type="dcterms:W3CDTF">2011-10-11T15:12:16Z</dcterms:modified>
</cp:coreProperties>
</file>